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Krycí list" sheetId="1" r:id="rId1"/>
    <sheet name="Rekapitulace" sheetId="2" r:id="rId2"/>
    <sheet name="Položky" sheetId="3" r:id="rId3"/>
    <sheet name="ZTI" sheetId="4" r:id="rId4"/>
    <sheet name="UT" sheetId="5" r:id="rId5"/>
    <sheet name="VZT-rekapitulace" sheetId="6" r:id="rId6"/>
    <sheet name="VZT" sheetId="7" r:id="rId7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'Rekapitulace'!$G$33</definedName>
    <definedName name="Dodavka0">'Položky'!#REF!</definedName>
    <definedName name="HSV">'Rekapitulace'!$E$33</definedName>
    <definedName name="HSV0">'Položky'!#REF!</definedName>
    <definedName name="HZS">'Rekapitulace'!$I$33</definedName>
    <definedName name="HZS0">'Položky'!#REF!</definedName>
    <definedName name="JKSO">'Krycí list'!$F$5</definedName>
    <definedName name="MJ">'Krycí list'!$G$5</definedName>
    <definedName name="Mont">'Rekapitulace'!$H$33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'Položky'!$A$1:$G$732</definedName>
    <definedName name="_xlnm.Print_Area" localSheetId="1">'Rekapitulace'!$A$1:$I$39</definedName>
    <definedName name="PocetMJ">'Krycí list'!$G$8</definedName>
    <definedName name="Poznamka">'Krycí list'!$B$37</definedName>
    <definedName name="Projektant">'Krycí list'!$C$8</definedName>
    <definedName name="PSV">'Rekapitulace'!$F$33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'Rekapitulace'!$H$39</definedName>
    <definedName name="VRNKc">'Rekapitulace'!$E$38</definedName>
    <definedName name="VRNnazev">'Rekapitulace'!$A$38</definedName>
    <definedName name="VRNproc">'Rekapitulace'!$F$38</definedName>
    <definedName name="VRNzakl">'Rekapitulace'!$G$38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<sst xmlns="http://schemas.openxmlformats.org/spreadsheetml/2006/main" count="2003" uniqueCount="869">
  <si>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</si>
  <si>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</si>
  <si>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</si>
  <si>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</si>
  <si>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</si>
  <si>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</si>
  <si>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</si>
  <si>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</si>
  <si>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</si>
  <si>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</si>
  <si>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</si>
  <si>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</si>
  <si>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</si>
  <si>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</si>
  <si>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</si>
  <si>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</si>
  <si>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</si>
  <si>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</si>
  <si>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</si>
  <si>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</si>
  <si>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</si>
  <si>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</si>
  <si>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</si>
  <si>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</si>
  <si>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</si>
  <si>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</si>
  <si>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</si>
  <si>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</si>
  <si>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</si>
  <si>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</si>
  <si>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</si>
  <si>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</si>
  <si>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</si>
  <si>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</si>
  <si>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</si>
  <si>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</si>
  <si>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</si>
  <si>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</si>
  <si>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</si>
  <si>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</si>
  <si>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</si>
  <si>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</si>
  <si>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</si>
  <si>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</si>
  <si>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</si>
  <si>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</si>
  <si>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</si>
  <si>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</si>
  <si>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</si>
  <si>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</si>
  <si>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</si>
  <si>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</si>
  <si>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</si>
  <si>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</si>
  <si>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</si>
  <si>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</si>
  <si>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</si>
  <si>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</si>
  <si>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</si>
  <si>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</si>
  <si>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</si>
  <si>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</si>
  <si>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</si>
  <si>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</si>
  <si>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</si>
  <si>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</si>
  <si>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</si>
  <si>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</si>
  <si>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</si>
  <si>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</si>
  <si>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00001254</t>
  </si>
  <si>
    <t>III. ETAPA REKONSTRUKCE NEMOCNICE LETOVICE</t>
  </si>
  <si>
    <t>01.7</t>
  </si>
  <si>
    <t>SOP  REKONSTRUKCE STÁVAJÍCÍHO ZÁZEMÍ LÉKAŘŮ</t>
  </si>
  <si>
    <t>STAVEBNÍ ČÁST</t>
  </si>
  <si>
    <t>3</t>
  </si>
  <si>
    <t>Svislé a kompletní konstrukce</t>
  </si>
  <si>
    <t>311231114RY1</t>
  </si>
  <si>
    <t>Zdivo nosné cihelné z CP 29 P15 na MVC 2,5 s použitím suchých směsí</t>
  </si>
  <si>
    <t>m3</t>
  </si>
  <si>
    <t>Zazdívky otvorů :</t>
  </si>
  <si>
    <t>0,90*2,10*0,45</t>
  </si>
  <si>
    <t>0,45*2,00*0,40</t>
  </si>
  <si>
    <t>317234410R00</t>
  </si>
  <si>
    <t>Vyzdívka mezi nosníky cihlami pálenými na MC</t>
  </si>
  <si>
    <t>Nad otvor do SOP 01.6 :</t>
  </si>
  <si>
    <t>1,90*0,45*0,20</t>
  </si>
  <si>
    <t>Nad otvor k místnosti 302 :</t>
  </si>
  <si>
    <t>3,40*0,65*0,20</t>
  </si>
  <si>
    <t>Nad otvor do místností 304, 305, 306 :</t>
  </si>
  <si>
    <t>1,60*0,65*0,20*3</t>
  </si>
  <si>
    <t>Nad otvor do místností 308, 309 :</t>
  </si>
  <si>
    <t>317941121RT3</t>
  </si>
  <si>
    <t>Osazení ocelových válcovaných nosníků do č.12 včetně dodávky profilu I č.12</t>
  </si>
  <si>
    <t>t</t>
  </si>
  <si>
    <t>I č.120 : 63,27/1000</t>
  </si>
  <si>
    <t>I č.120 : 213,12/1000</t>
  </si>
  <si>
    <t>I č.120 : 45,288/1000</t>
  </si>
  <si>
    <t>317941123RT3</t>
  </si>
  <si>
    <t>Osazení ocelových válcovaných nosníků  č.14-22 včetně dodávky profilu I č.16</t>
  </si>
  <si>
    <t>I č.160 : 225,54/1000</t>
  </si>
  <si>
    <t>I č.160 : 243,44/1000</t>
  </si>
  <si>
    <t>I č.160 : 13,425/1000</t>
  </si>
  <si>
    <t>342241161R00</t>
  </si>
  <si>
    <t>Příčky z cihel plných tl. 65 mm</t>
  </si>
  <si>
    <t>m2</t>
  </si>
  <si>
    <t>Zazdívka mezi místostí 301 a 308, 309 :</t>
  </si>
  <si>
    <t>2,70*2,10-(1,1*2,0*2)</t>
  </si>
  <si>
    <t>342241162R00</t>
  </si>
  <si>
    <t>Příčky z cihel plných tl. 140 mm</t>
  </si>
  <si>
    <t>Nová příčka mezi místostí 308 a 309 :</t>
  </si>
  <si>
    <t>5,90*2,95</t>
  </si>
  <si>
    <t>Zazdívka dveří mezi místností 301 a 304 :</t>
  </si>
  <si>
    <t>0,90*2,10</t>
  </si>
  <si>
    <t>342248109R00</t>
  </si>
  <si>
    <t>Příčky keramické 8 P+D na MVC 5, tl. 80 mm</t>
  </si>
  <si>
    <t>Příčky místostí 302 a 303 :</t>
  </si>
  <si>
    <t>(1,60+1,90+2,70+1,90)*2,95-(1,8*2)</t>
  </si>
  <si>
    <t>Nová příčka mezi místostí 301 a 310 :</t>
  </si>
  <si>
    <t>2,85*2,95-1,8</t>
  </si>
  <si>
    <t>346244381RT2</t>
  </si>
  <si>
    <t>Plentování ocelových nosníků výšky do 20 cm s použitím suché maltové směsi</t>
  </si>
  <si>
    <t>1,90*(0,20+0,45+0,20)</t>
  </si>
  <si>
    <t>3,40*(0,20+0,65+0,20)</t>
  </si>
  <si>
    <t>1,60*(0,20+0,65+0,20)</t>
  </si>
  <si>
    <t>311</t>
  </si>
  <si>
    <t>Sádrokartonové konstrukce</t>
  </si>
  <si>
    <t>342264051RT1</t>
  </si>
  <si>
    <t>Podhled sádrokartonový na zavěšenou ocel. konstr. desky standard tl. 12,5 mm, bez izolace</t>
  </si>
  <si>
    <t>Půdorys 3.NP.:</t>
  </si>
  <si>
    <t>Místnost 301 : 76,30</t>
  </si>
  <si>
    <t>Místnost 303 : 4,50</t>
  </si>
  <si>
    <t>Místnost 304 : 20,40</t>
  </si>
  <si>
    <t>Místnost 305 : 20,30</t>
  </si>
  <si>
    <t>Místnost 306 : 24,30</t>
  </si>
  <si>
    <t>Místnost 307 : 13,80</t>
  </si>
  <si>
    <t>Místnost 308 : 17,70</t>
  </si>
  <si>
    <t>Místnost 309 : 28,30</t>
  </si>
  <si>
    <t>Místnost 311 : 2,80</t>
  </si>
  <si>
    <t>Místnost 312 : 4,60</t>
  </si>
  <si>
    <t>Místnost 314 : 22,50</t>
  </si>
  <si>
    <t>Místnost 315 : 45,70</t>
  </si>
  <si>
    <t>342264051RT2</t>
  </si>
  <si>
    <t>Podhled sádrokartonový na zavěšenou ocel. konstr. desky protipožární tl. 12,5 mm, bez izolace</t>
  </si>
  <si>
    <t>Místnost 319b : 26,40</t>
  </si>
  <si>
    <t>Místnost 319c : 46,00</t>
  </si>
  <si>
    <t>342264051RT3</t>
  </si>
  <si>
    <t>Podhled sádrokartonový na zavěšenou ocel. konstr. desky standard impreg. tl. 12,5 mm, bez izolace</t>
  </si>
  <si>
    <t>Místnost 302 : 6,90</t>
  </si>
  <si>
    <t>Místnost 310 : 8,60</t>
  </si>
  <si>
    <t>Místnost 313 : 2,80</t>
  </si>
  <si>
    <t>342264092R00</t>
  </si>
  <si>
    <t>Příplatek k podhledu sádrok. za tl.desek GKF 18 mm</t>
  </si>
  <si>
    <t>342264098R00</t>
  </si>
  <si>
    <t>Příplatek k podhledu sádrokart. za plochu do 10 m2</t>
  </si>
  <si>
    <t>342266111RU7</t>
  </si>
  <si>
    <t>Obklad stěn sádrokartonem na ocelovou konstrukci desky standard tl. 12,5 mm, bez izolace</t>
  </si>
  <si>
    <t>Provizorní uzavření otvoru do SOP 01.6 :</t>
  </si>
  <si>
    <t>1,50*2,40-1,6</t>
  </si>
  <si>
    <t>4</t>
  </si>
  <si>
    <t>Vodorovné konstrukce</t>
  </si>
  <si>
    <t>413232221RT2</t>
  </si>
  <si>
    <t>Zazdívka zhlaví válcovaných nosníků výšky do 30cm s použitím suché maltové směsi</t>
  </si>
  <si>
    <t>kus</t>
  </si>
  <si>
    <t>Pod nově budovanou příčku : 4</t>
  </si>
  <si>
    <t>413941123RT5</t>
  </si>
  <si>
    <t>Osazení válcovaných nosníků ve stropech č. 14 - 22 včetně dodávky profilu I č. 20</t>
  </si>
  <si>
    <t>Pod nově budovanou příčku :</t>
  </si>
  <si>
    <t>I č.200 : 218,38/1000</t>
  </si>
  <si>
    <t>61</t>
  </si>
  <si>
    <t>Upravy povrchů vnitřní</t>
  </si>
  <si>
    <t>612409991R00</t>
  </si>
  <si>
    <t>Začištění omítek kolem oken,dveří apod.</t>
  </si>
  <si>
    <t>m</t>
  </si>
  <si>
    <t>Pro 766-TR/01 : (0,60*2+1,97*2)*2*1</t>
  </si>
  <si>
    <t>Pro 766-TR/02 : (0,70*2+1,97*2)*2*1</t>
  </si>
  <si>
    <t>Pro 766-TR/03 : (0,90*2+1,97*2)*2*3</t>
  </si>
  <si>
    <t>Pro 766-TR/04 : (1,10*2+1,97*2)*2*5</t>
  </si>
  <si>
    <t>Pro 766-TR/05 : (1,10*2+1,70*2)*2*11</t>
  </si>
  <si>
    <t>612421615R00</t>
  </si>
  <si>
    <t>Omítka vnitřní zdiva, MVC, hrubá zatřená</t>
  </si>
  <si>
    <t>Vyrovnání stávajícího zdiva :</t>
  </si>
  <si>
    <t>Místnost 301 :(24,40*2+6,10*2)*2,95</t>
  </si>
  <si>
    <t>Místnost 302 :(3,50*2+2,85*2)*2,95</t>
  </si>
  <si>
    <t>Místnost 303 :(1,80*2+2,50*2)*2,95</t>
  </si>
  <si>
    <t>Místnost 304 :(3,50*2+5,60*2)*2,95</t>
  </si>
  <si>
    <t>Místnost 305 :(3,50*2+5,60*2)*2,95</t>
  </si>
  <si>
    <t>Místnost 306 :(4,25*2+5,60*2)*2,95</t>
  </si>
  <si>
    <t>Místnost 307 :(3,60*2+10,70*2)*2,95</t>
  </si>
  <si>
    <t>Místnost 308 :(3,00*2+5,60*2)*2,95</t>
  </si>
  <si>
    <t>Místnost 309 :(4,85*2+5,60*2)*2,95</t>
  </si>
  <si>
    <t>Místnost 310 :(3,00*2+2,85*2)*2,95</t>
  </si>
  <si>
    <t>Místnost 311 :(3,10*2+1,80*2)*2,95</t>
  </si>
  <si>
    <t>Místnost 312 :(2,20*2+1,80*2)*2,95</t>
  </si>
  <si>
    <t>Místnost 313 :(1,65*2+1,70*2)*2,95</t>
  </si>
  <si>
    <t>Místnost 314 :(6,05*2+3,60*2)*2,95</t>
  </si>
  <si>
    <t>Místnost 315 :(6,70*2+7,80*2)*2,95</t>
  </si>
  <si>
    <t>Místnost 319b :(3,00*2+8,15*2)*2,95</t>
  </si>
  <si>
    <t>Místnost 319c :(3,00*2+14,80*2)*2,95</t>
  </si>
  <si>
    <t>Odpočet nových omítek :</t>
  </si>
  <si>
    <t>-(22,7200+99,6150)</t>
  </si>
  <si>
    <t>612425931RT2</t>
  </si>
  <si>
    <t>Omítka vápenná vnitřního ostění - štuková s použitím suché směsi</t>
  </si>
  <si>
    <t>Otvor do SOP 01.6 :</t>
  </si>
  <si>
    <t>2,40*0,45*2</t>
  </si>
  <si>
    <t>Otvor k místnosti 302 :</t>
  </si>
  <si>
    <t>2,70*0,65*2</t>
  </si>
  <si>
    <t>Dveře do místností 304, 305, 306 :</t>
  </si>
  <si>
    <t>2,10*0,65*3</t>
  </si>
  <si>
    <t>Dveře do místností 308, 309 :</t>
  </si>
  <si>
    <t>2,10*(0,20+0,80+0,20)</t>
  </si>
  <si>
    <t>612451081R00</t>
  </si>
  <si>
    <t>Zatření spár vnitřního zdiva z tvárnic nebo desek</t>
  </si>
  <si>
    <t>612473181R00</t>
  </si>
  <si>
    <t>Omítka vnitřního zdiva ze suché směsi, hladká pod obklady</t>
  </si>
  <si>
    <t>Místnost 301 - nika pro hydrant :</t>
  </si>
  <si>
    <t>0,65*0,65+0,65*4*0,25</t>
  </si>
  <si>
    <t>Místnost 302 : (3,50*2+2,85*2)*2,00</t>
  </si>
  <si>
    <t>Místnost 303 : (1,80*2+2,50*2)*2,00</t>
  </si>
  <si>
    <t>Místnost 304 : 1,35*1,50</t>
  </si>
  <si>
    <t>Místnost 305 : 1,40*1,50</t>
  </si>
  <si>
    <t>Místnost 306 : 1,10*1,50</t>
  </si>
  <si>
    <t>Místnost 308 : 1,25*1,50</t>
  </si>
  <si>
    <t>Místnost 309 : 1,35*1,50</t>
  </si>
  <si>
    <t>Místnost 310 : (3,00*2+2,85*2)*2,00</t>
  </si>
  <si>
    <t>Místnost 311 : (3,10*2+1,80*2)*2,00</t>
  </si>
  <si>
    <t>Místnost 315 : (2,00+2,40)*0,60</t>
  </si>
  <si>
    <t>612473182R00</t>
  </si>
  <si>
    <t>Omítka vnitřního zdiva ze suché směsi, štuková</t>
  </si>
  <si>
    <t>Místnost 301 : (24,40*2+6,10*2)*2,95</t>
  </si>
  <si>
    <t>Místnost 302 : (3,50*2+2,85*2)*2,95</t>
  </si>
  <si>
    <t>Místnost 303 : (1,80*2+2,50*2)*2,95</t>
  </si>
  <si>
    <t>Místnost 304 : (3,50*2+5,60*2)*2,95</t>
  </si>
  <si>
    <t>Místnost 305 : (3,50*2+5,60*2)*2,95</t>
  </si>
  <si>
    <t>Místnost 306 : (4,25*2+5,60*2)*2,95</t>
  </si>
  <si>
    <t>Místnost 307 : (3,60*2+10,70*2)*2,95</t>
  </si>
  <si>
    <t>Místnost 308 : (3,00*2+5,60*2)*2,95</t>
  </si>
  <si>
    <t>Místnost 309 : (4,85*2+5,60*2)*2,95</t>
  </si>
  <si>
    <t>Místnost 310 : (3,00*2+2,85*2)*2,95</t>
  </si>
  <si>
    <t>Místnost 311 : (3,10*2+1,80*2)*2,95</t>
  </si>
  <si>
    <t>Místnost 312 : (2,20*2+1,80*2)*2,95</t>
  </si>
  <si>
    <t>Místnost 313 : (1,65*2+1,70*2)*2,95</t>
  </si>
  <si>
    <t>Místnost 314 : (6,05*2+3,60*2)*2,95</t>
  </si>
  <si>
    <t>Místnost 315 : (6,70*2+7,80*2)*2,95</t>
  </si>
  <si>
    <t>Místnost 319b : (3,00*2+8,15*2)*2,95</t>
  </si>
  <si>
    <t>Místnost 319c : (3,00*2+14,80*2)*2,95</t>
  </si>
  <si>
    <t>Odpočet keramických obkladů : -98,9875</t>
  </si>
  <si>
    <t>612481113R00</t>
  </si>
  <si>
    <t>Potaženi vnitř. stěn sklotex. pletivem s vypnutím</t>
  </si>
  <si>
    <t>Potažení ocelových nosníků :</t>
  </si>
  <si>
    <t>Zpevnění rohu u komína :</t>
  </si>
  <si>
    <t>613473115R00</t>
  </si>
  <si>
    <t>Příplatek za zabudované rohovníky</t>
  </si>
  <si>
    <t>2,70*3</t>
  </si>
  <si>
    <t>2,40*2</t>
  </si>
  <si>
    <t>2,10*8</t>
  </si>
  <si>
    <t>63</t>
  </si>
  <si>
    <t>Podlahy a podlahové konstrukce</t>
  </si>
  <si>
    <t>631312611R00</t>
  </si>
  <si>
    <t>Mazanina betonová tl. 5 - 8 cm B 15</t>
  </si>
  <si>
    <t>Místnost 302 : 6,90*0,07</t>
  </si>
  <si>
    <t>Místnost 303 : 4,50*0,07</t>
  </si>
  <si>
    <t>Místnost 310 : 8,60*0,07</t>
  </si>
  <si>
    <t>Místnost 311 : 2,80*0,07</t>
  </si>
  <si>
    <t>Zapravení podlah po bouraných zdech :</t>
  </si>
  <si>
    <t>Příčka mezi pokoji :</t>
  </si>
  <si>
    <t>5,60*0,20*0,10</t>
  </si>
  <si>
    <t>1,50*0,45*0,10</t>
  </si>
  <si>
    <t>3,00*0,65*0,10</t>
  </si>
  <si>
    <t>Otvor do místností 304, 305, 306 :</t>
  </si>
  <si>
    <t>0,20*0,65*0,10*3</t>
  </si>
  <si>
    <t>Otvor do místností 308, 309 :</t>
  </si>
  <si>
    <t>1,70*0,65*0,10</t>
  </si>
  <si>
    <t>631319151R00</t>
  </si>
  <si>
    <t>Příplatek za přehlaz. mazanin pod povlaky tl. 8 cm</t>
  </si>
  <si>
    <t>631319171R00</t>
  </si>
  <si>
    <t>Příplatek za stržení povrchu mazaniny tl. 8 cm</t>
  </si>
  <si>
    <t>Místnost 302 :6,90*0,07</t>
  </si>
  <si>
    <t>Místnost 303 :4,50*0,07</t>
  </si>
  <si>
    <t>Místnost 310 :8,60*0,07</t>
  </si>
  <si>
    <t>Místnost 311 :2,80*0,07</t>
  </si>
  <si>
    <t>642940014RAA</t>
  </si>
  <si>
    <t>Dveře jednokřídlové 80/197, zárubeň, práh dřevěné hladké plné</t>
  </si>
  <si>
    <t>64</t>
  </si>
  <si>
    <t>Výplně otvorů</t>
  </si>
  <si>
    <t>642944121RT5</t>
  </si>
  <si>
    <t>Osazení ocelových zárubní dodatečně do 2,5 m2. včetně dodávky zárubně CgH  90x197x11 cm</t>
  </si>
  <si>
    <t>642944121RU6</t>
  </si>
  <si>
    <t>Osazení ocelových zárubní dodatečně do 2,5 m2. včetně dodávky zárubně CgH 110x197x16 cm</t>
  </si>
  <si>
    <t>94</t>
  </si>
  <si>
    <t>Lešení a stavební výtahy</t>
  </si>
  <si>
    <t>941955001R00</t>
  </si>
  <si>
    <t>Lešení lehké pomocné, výška podlahy do 1,2 m</t>
  </si>
  <si>
    <t>95</t>
  </si>
  <si>
    <t>Dokončovací konstrukce na pozemních stavbách</t>
  </si>
  <si>
    <t>931961115R00</t>
  </si>
  <si>
    <t>Vložky do dilatačních spár, polystyren</t>
  </si>
  <si>
    <t>Oddilatování podlah kolem stěn :</t>
  </si>
  <si>
    <t>Místnost 302 : (3,50*2+2,85*2)*0,10</t>
  </si>
  <si>
    <t>Místnost 303 : (1,80*2+2,50*2)*0,10</t>
  </si>
  <si>
    <t>Místnost 310 : (3,00*2+2,85*2)*0,10</t>
  </si>
  <si>
    <t>Místnost 311 : (3,10*2+1,80*2)*0,10</t>
  </si>
  <si>
    <t>952901111R00</t>
  </si>
  <si>
    <t>Vyčištění budov o výšce podlaží do 4 m</t>
  </si>
  <si>
    <t>952902110R00</t>
  </si>
  <si>
    <t>Čištění zametáním v místnostech a chodbách</t>
  </si>
  <si>
    <t>371,9000*2</t>
  </si>
  <si>
    <t>950-001</t>
  </si>
  <si>
    <t>Zednické výpomoci pro řemesla</t>
  </si>
  <si>
    <t>hod</t>
  </si>
  <si>
    <t>950-002</t>
  </si>
  <si>
    <t>Materiál pro zednické výpomoci</t>
  </si>
  <si>
    <t>kpl</t>
  </si>
  <si>
    <t>950-003</t>
  </si>
  <si>
    <t>Ochrana zachovávaných povrchů, konstrukcí zařízení, atd.</t>
  </si>
  <si>
    <t>Zejména :</t>
  </si>
  <si>
    <t>;konstrukce podlah,</t>
  </si>
  <si>
    <t xml:space="preserve">;dveřní křídla, </t>
  </si>
  <si>
    <t>;zárubně,</t>
  </si>
  <si>
    <t>;okna,</t>
  </si>
  <si>
    <t>;obklady,</t>
  </si>
  <si>
    <t>;omítky,</t>
  </si>
  <si>
    <t>;umyvadla,</t>
  </si>
  <si>
    <t>;WC,</t>
  </si>
  <si>
    <t>;zařízení pokojů,</t>
  </si>
  <si>
    <t>950-004</t>
  </si>
  <si>
    <t>Požární utěsnění rozvodů dle požární zprávy</t>
  </si>
  <si>
    <t>96</t>
  </si>
  <si>
    <t>Bourání konstrukcí</t>
  </si>
  <si>
    <t>725110811R00</t>
  </si>
  <si>
    <t>Demontáž klozetů splachovacích</t>
  </si>
  <si>
    <t>soubor</t>
  </si>
  <si>
    <t>725210821R00</t>
  </si>
  <si>
    <t>Demontáž umyvadel bez výtokových armatur</t>
  </si>
  <si>
    <t>725310821R00</t>
  </si>
  <si>
    <t>Demontáž dřezů jednodílných na konzolách</t>
  </si>
  <si>
    <t>725320821R00</t>
  </si>
  <si>
    <t>Demontáž dřezů dvojitých na konzolách</t>
  </si>
  <si>
    <t>764410850R00</t>
  </si>
  <si>
    <t>Demontáž oplechování parapetů,rš od 100 do 330 mm</t>
  </si>
  <si>
    <t>Pro 764-KL/01 : 1,50*11</t>
  </si>
  <si>
    <t>766112820R00</t>
  </si>
  <si>
    <t>Demontáž dřevěných stěn prosklených</t>
  </si>
  <si>
    <t>Stěna na chodbě :</t>
  </si>
  <si>
    <t>2,85*2,95</t>
  </si>
  <si>
    <t>776401800R00</t>
  </si>
  <si>
    <t>Demontáž soklíků nebo lišt, pryžových nebo z PVC</t>
  </si>
  <si>
    <t>Pokoje :</t>
  </si>
  <si>
    <t>(3,50*2+5,60*2)</t>
  </si>
  <si>
    <t>(4,35*2+5,60*2)</t>
  </si>
  <si>
    <t>Dveře do pokojů :</t>
  </si>
  <si>
    <t>0,65*2*4</t>
  </si>
  <si>
    <t>Společenský kout :</t>
  </si>
  <si>
    <t>Chodba :</t>
  </si>
  <si>
    <t>3,00+2,85</t>
  </si>
  <si>
    <t>776511820R00</t>
  </si>
  <si>
    <t>Odstranění PVC podlah lepených s podložkou</t>
  </si>
  <si>
    <t>(3,50*5,60)</t>
  </si>
  <si>
    <t>(4,35*5,60)</t>
  </si>
  <si>
    <t>0,65*0,90*4</t>
  </si>
  <si>
    <t>919735122R00</t>
  </si>
  <si>
    <t>Řezání stávajícího betonového krytu tl. 5 - 10 cm</t>
  </si>
  <si>
    <t>Pro nosníky pod novou příčkou :</t>
  </si>
  <si>
    <t>5,90*2</t>
  </si>
  <si>
    <t>962031132R00</t>
  </si>
  <si>
    <t>Bourání příček cihelných tl. 10 cm</t>
  </si>
  <si>
    <t>Příčka v chodbě :</t>
  </si>
  <si>
    <t>2,85*2,95-1,6</t>
  </si>
  <si>
    <t>Příčky WC :</t>
  </si>
  <si>
    <t>2,85*2,95-1,4-1,2</t>
  </si>
  <si>
    <t>(1,95+1,10)*2,95</t>
  </si>
  <si>
    <t>962031133R00</t>
  </si>
  <si>
    <t>Bourání příček cihelných tl. 15 cm</t>
  </si>
  <si>
    <t>5,60*2,95-1,6</t>
  </si>
  <si>
    <t>962032231R00</t>
  </si>
  <si>
    <t>Bourání zdiva z cihel pálených na MVC</t>
  </si>
  <si>
    <t>1,50*2,40*0,45</t>
  </si>
  <si>
    <t>3,00*2,70*0,65</t>
  </si>
  <si>
    <t>Otvor do místností 303, 304, 305 :</t>
  </si>
  <si>
    <t>0,20*2,10*0,65*3</t>
  </si>
  <si>
    <t>Otvor do místností 307, 308 :</t>
  </si>
  <si>
    <t>1,70*2,10*0,65</t>
  </si>
  <si>
    <t>Nika pro nový hydrant :</t>
  </si>
  <si>
    <t>0,65*0,65*0,25</t>
  </si>
  <si>
    <t>Niky pro rozvaděče :</t>
  </si>
  <si>
    <t>0,60*1,20*0,25</t>
  </si>
  <si>
    <t>0,60*0,90*0,25</t>
  </si>
  <si>
    <t>962084121R00</t>
  </si>
  <si>
    <t>Bourání příček deskových,sádrokartonových tl. 5 cm</t>
  </si>
  <si>
    <t>964011211R00</t>
  </si>
  <si>
    <t>Vybourání ŽB překladů prefa  dl. 3 m, 50 kg/m</t>
  </si>
  <si>
    <t>Původní překlady ve zdivu :</t>
  </si>
  <si>
    <t>1,30*0,65*0,20*4</t>
  </si>
  <si>
    <t>965042131R00</t>
  </si>
  <si>
    <t>Bourání mazanin betonových  tl. 10 cm, pl. 4 m2</t>
  </si>
  <si>
    <t>5,90*0,20*0,10</t>
  </si>
  <si>
    <t>965042141R00</t>
  </si>
  <si>
    <t>Bourání mazanin betonových tl. 10 cm, nad 4 m2</t>
  </si>
  <si>
    <t>Místnost 302 : 6,90*0,08</t>
  </si>
  <si>
    <t>Místnost 303 : 4,50*0,08</t>
  </si>
  <si>
    <t>Místnost 310 : 8,60*0,08</t>
  </si>
  <si>
    <t>Místnost 311 : 2,80*0,08</t>
  </si>
  <si>
    <t>965081713R00</t>
  </si>
  <si>
    <t>Bourání dlaždic keramických tl. 1 cm, nad 1 m2</t>
  </si>
  <si>
    <t>1,85*1,10</t>
  </si>
  <si>
    <t>1,65*3,00+1,20*1,05</t>
  </si>
  <si>
    <t>965082922R00</t>
  </si>
  <si>
    <t>Odstranění násypu tl. do 10 cm, plocha do 2 m2</t>
  </si>
  <si>
    <t>5,9*0,2*0,15</t>
  </si>
  <si>
    <t>967031132R00</t>
  </si>
  <si>
    <t>Přisekání rovných ostění cihelných na MVC</t>
  </si>
  <si>
    <t>1,50*2,40*2</t>
  </si>
  <si>
    <t>3,00*2,70*2</t>
  </si>
  <si>
    <t>0,20*2,10*1*3</t>
  </si>
  <si>
    <t>1,70*2,10*1</t>
  </si>
  <si>
    <t>0,65*0,25*2</t>
  </si>
  <si>
    <t>968061112R00</t>
  </si>
  <si>
    <t>Vyvěšení dřevěných okenních křídel pl. do 1,5 m2</t>
  </si>
  <si>
    <t>Pro 766-TR/05 : 4*2*11</t>
  </si>
  <si>
    <t>968061125R00</t>
  </si>
  <si>
    <t>Vyvěšení dřevěných dveřních křídel pl. do 2 m2</t>
  </si>
  <si>
    <t>6</t>
  </si>
  <si>
    <t>Dveře WC :</t>
  </si>
  <si>
    <t>2</t>
  </si>
  <si>
    <t>Dvoukřídlové dveře na chodbě :</t>
  </si>
  <si>
    <t>968062355R00</t>
  </si>
  <si>
    <t>Vybourání dřevěných rámů oken dvojitých pl. 2 m2</t>
  </si>
  <si>
    <t>Pro 766-TR/05 : 1,10*1,70*11</t>
  </si>
  <si>
    <t>968071125R00</t>
  </si>
  <si>
    <t>Vyvěšení, zavěšení kovových křídel dveří pl. 2 m2</t>
  </si>
  <si>
    <t>Dveře do objektu SOP 01.7 :</t>
  </si>
  <si>
    <t>968072455R00</t>
  </si>
  <si>
    <t>Vybourání kovových dveřních zárubní pl. do 2 m2</t>
  </si>
  <si>
    <t>0,80*2,00</t>
  </si>
  <si>
    <t>0,80*2,00*6</t>
  </si>
  <si>
    <t>0,60*2,00*2</t>
  </si>
  <si>
    <t>Shrnovací dveře :</t>
  </si>
  <si>
    <t>968095002R00</t>
  </si>
  <si>
    <t>Bourání parapetů dřevěných š. do 50 cm</t>
  </si>
  <si>
    <t>Pro 766-TR/05 : 1,10*11</t>
  </si>
  <si>
    <t>973031325R00</t>
  </si>
  <si>
    <t>Vysekání kapes zeď cihel. MVC, pl. 0,1m2, hl. 30cm</t>
  </si>
  <si>
    <t>973031812R00</t>
  </si>
  <si>
    <t>Vysekání kapes pro zavázání příček tl. 10 cm</t>
  </si>
  <si>
    <t>2,95*2</t>
  </si>
  <si>
    <t>973031813R00</t>
  </si>
  <si>
    <t>Vysekání kapes pro zavázání příček tl. 15 cm</t>
  </si>
  <si>
    <t>2,95+0,95</t>
  </si>
  <si>
    <t>974031669R00</t>
  </si>
  <si>
    <t>Vysekání rýh zeď cihelná vtah. nosníků</t>
  </si>
  <si>
    <t>1,90</t>
  </si>
  <si>
    <t>3,40</t>
  </si>
  <si>
    <t>1,60*3</t>
  </si>
  <si>
    <t>978013191R00</t>
  </si>
  <si>
    <t>Otlučení omítek vnitřních stěn v rozsahu do 100 %</t>
  </si>
  <si>
    <t>978023411R00</t>
  </si>
  <si>
    <t>Vysekání a úprava spár zdiva cihelného mimo komín.</t>
  </si>
  <si>
    <t>978059531R00</t>
  </si>
  <si>
    <t>Odsekání vnitřních obkladů stěn nad 2 m2</t>
  </si>
  <si>
    <t>Omítka pod obklady :</t>
  </si>
  <si>
    <t>Kolem umyvadel v pokojích :</t>
  </si>
  <si>
    <t>1,40*1,50</t>
  </si>
  <si>
    <t>(1,80+0,60)*1,50</t>
  </si>
  <si>
    <t>1,35*1,50</t>
  </si>
  <si>
    <t>1,25*1,50</t>
  </si>
  <si>
    <t>Bývalé WC :</t>
  </si>
  <si>
    <t>(3,00*2+2,85)*2,00</t>
  </si>
  <si>
    <t>960-001</t>
  </si>
  <si>
    <t>Demontáž shrnovacích dveří</t>
  </si>
  <si>
    <t>968072455RXX</t>
  </si>
  <si>
    <t>Demontáž dveřních zárubní pl. do 2 m2</t>
  </si>
  <si>
    <t>1,60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</si>
  <si>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</si>
  <si>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</si>
  <si>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</si>
  <si>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</si>
  <si>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</si>
  <si>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</si>
  <si>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711212002RT2</t>
  </si>
  <si>
    <t>Stěrka hydroizolační těsnící hmotou proti stékající vodě</t>
  </si>
  <si>
    <t>Místnost 302 : 6,90*1,25+(1,25+1,25+1,25)*2,00</t>
  </si>
  <si>
    <t>Místnost 310 : 8,60*1,25+(1,40+1,40)*2,00</t>
  </si>
  <si>
    <t>998711203R00</t>
  </si>
  <si>
    <t xml:space="preserve">Přesun hmot pro izolace proti vodě, výšky do 60 m </t>
  </si>
  <si>
    <t>713</t>
  </si>
  <si>
    <t>Izolace tepelné</t>
  </si>
  <si>
    <t>713191100RT9</t>
  </si>
  <si>
    <t>Položení izolační fólie včetně dodávky fólie PE</t>
  </si>
  <si>
    <t>998713203R00</t>
  </si>
  <si>
    <t xml:space="preserve">Přesun hmot pro izolace tepelné, výšky do 24 m </t>
  </si>
  <si>
    <t>720</t>
  </si>
  <si>
    <t>Zdravotechnická instalace</t>
  </si>
  <si>
    <t>720-001</t>
  </si>
  <si>
    <t>Zdravotechnická instalace dle rozpočtu</t>
  </si>
  <si>
    <t>730</t>
  </si>
  <si>
    <t>Ústřední vytápění</t>
  </si>
  <si>
    <t>730-001</t>
  </si>
  <si>
    <t>Ústřední vytápění dle rozpočtu</t>
  </si>
  <si>
    <t>764</t>
  </si>
  <si>
    <t>Konstrukce klempířské</t>
  </si>
  <si>
    <t>764-KL/01</t>
  </si>
  <si>
    <t>Parapet Cu plech r.š. 250, dl. 1500 kompletní dodávka, montáž, povrchová úprava dle PD</t>
  </si>
  <si>
    <t>764-KL/02</t>
  </si>
  <si>
    <t>Oplechování průchodu VZT průměr 140 kompletní dodávka, montáž, povrchová úprava dle PD</t>
  </si>
  <si>
    <t>764-KL/03</t>
  </si>
  <si>
    <t>Oplechování průchodu ZTI průměr 100 kompletní dodávka, montáž, povrchová úprava dle PD</t>
  </si>
  <si>
    <t>766</t>
  </si>
  <si>
    <t>Konstrukce truhlářské</t>
  </si>
  <si>
    <t>766-TR/01</t>
  </si>
  <si>
    <t>Dveře jednokřídlové vnitřní 600/1970 kompletní dodávka, montáž, povrchová úprava dle PD</t>
  </si>
  <si>
    <t>766-TR/02</t>
  </si>
  <si>
    <t>Dveře jednokřídlové vnitřní 700/1970 kompletní dodávka, montáž, povrchová úprava dle PD</t>
  </si>
  <si>
    <t>766-TR/03</t>
  </si>
  <si>
    <t>Dveře jednokřídlové vnitřní 900/1970 kompletní dodávka, montáž, povrchová úprava dle PD</t>
  </si>
  <si>
    <t>766-TR/04</t>
  </si>
  <si>
    <t>Dveře jednokřídlové vnitřní 1100/1970 kompletní dodávka, montáž, povrchová úprava dle PD</t>
  </si>
  <si>
    <t>766-TR/05</t>
  </si>
  <si>
    <t>Replika historického okna 1100/1700 kompletní dodávka, montáž, povrchová úprava dle PD</t>
  </si>
  <si>
    <t>766-TR/06</t>
  </si>
  <si>
    <t>Dveře do vestavné skříně 1050/2000 kompletní dodávka, montáž, povrchová úprava dle PD</t>
  </si>
  <si>
    <t>766-TR/07</t>
  </si>
  <si>
    <t>Dveře do vestavné skříně 1650/2000 kompletní dodávka, montáž, povrchová úprava dle PD</t>
  </si>
  <si>
    <t>766-TR/08</t>
  </si>
  <si>
    <t>998766203R00</t>
  </si>
  <si>
    <t xml:space="preserve">Přesun hmot pro truhlářské konstr., výšky do 24 m </t>
  </si>
  <si>
    <t>767</t>
  </si>
  <si>
    <t>Konstrukce zámečnické</t>
  </si>
  <si>
    <t>767990010RAA</t>
  </si>
  <si>
    <t>Atypické ocelové konstrukce do 5 kg/kus</t>
  </si>
  <si>
    <t>kg</t>
  </si>
  <si>
    <t>L50/50/5 : 3,393</t>
  </si>
  <si>
    <t>L50/50/5 : 3,9585</t>
  </si>
  <si>
    <t>plech 150/150 : 1,755</t>
  </si>
  <si>
    <t>pás 5/50 : 3,12</t>
  </si>
  <si>
    <t>771</t>
  </si>
  <si>
    <t>Podlahy z dlaždic a obklady</t>
  </si>
  <si>
    <t>771578011R00</t>
  </si>
  <si>
    <t>Spára podlaha - stěna, silikonem</t>
  </si>
  <si>
    <t>Místnost 302 : 3,50*2+2,85*2</t>
  </si>
  <si>
    <t>Místnost 303 : 1,80*2+2,50*2</t>
  </si>
  <si>
    <t>Místnost 310 : 3,00*2+2,85*2</t>
  </si>
  <si>
    <t>Místnost 311 : 3,10*2+1,80*2</t>
  </si>
  <si>
    <t>771579795R00</t>
  </si>
  <si>
    <t>Příplatek za spárování vodotěsnou hmotou - plošně</t>
  </si>
  <si>
    <t>771570014RAI</t>
  </si>
  <si>
    <t>Dlažba z dlaždic keramických 30 x 30 cm do tmele, dlažba ve specifikaci</t>
  </si>
  <si>
    <t>771-001</t>
  </si>
  <si>
    <t>Dodávka keramické dlažby</t>
  </si>
  <si>
    <t>22,80*1,1</t>
  </si>
  <si>
    <t>998771203R00</t>
  </si>
  <si>
    <t xml:space="preserve">Přesun hmot pro podlahy z dlaždic, výšky do 24 m </t>
  </si>
  <si>
    <t>776</t>
  </si>
  <si>
    <t>Podlahy povlakové</t>
  </si>
  <si>
    <t>776421100RU1</t>
  </si>
  <si>
    <t>Lepení podlahových soklíků z měkčeného PVC včetně dodávky soklíku PVC</t>
  </si>
  <si>
    <t>Místnost 301 : 24,40*2+6,10*2</t>
  </si>
  <si>
    <t>Místnost 304 : 3,50*2+5,60*2</t>
  </si>
  <si>
    <t>Místnost 305 : 3,50*2+5,60*2</t>
  </si>
  <si>
    <t>Místnost 306 : 4,25*2+5,60*2</t>
  </si>
  <si>
    <t>Místnost 308 : 3,00*2+5,60*2</t>
  </si>
  <si>
    <t>Místnost 309 : 4,85*2+5,60*2</t>
  </si>
  <si>
    <t>Místnost 315 : 6,70*2+7,80*2</t>
  </si>
  <si>
    <t>0,65*2*5</t>
  </si>
  <si>
    <t>2,85</t>
  </si>
  <si>
    <t>776521100RT1</t>
  </si>
  <si>
    <t>Lepení povlakových podlah z pásů PVC pouze položení - PVC ve specifikaci</t>
  </si>
  <si>
    <t>0,65*1,20*5</t>
  </si>
  <si>
    <t>V místě bouraných stěn :</t>
  </si>
  <si>
    <t>1,50*0,45+3,00*0,65</t>
  </si>
  <si>
    <t>776590100U00</t>
  </si>
  <si>
    <t>Vysátí podkladu nášlap ploch podlah</t>
  </si>
  <si>
    <t>239,5250*2</t>
  </si>
  <si>
    <t>776-001</t>
  </si>
  <si>
    <t>Dodávka podlahoviny</t>
  </si>
  <si>
    <t>239,5250*1,1</t>
  </si>
  <si>
    <t>998776203R00</t>
  </si>
  <si>
    <t xml:space="preserve">Přesun hmot pro podlahy povlakové, výšky do 24 m </t>
  </si>
  <si>
    <t>777</t>
  </si>
  <si>
    <t>Podlahy ze syntetických hmot</t>
  </si>
  <si>
    <t>777553210R00</t>
  </si>
  <si>
    <t>Vyrovnání podlah, samonivel. hmota Nivelit tl. 2mm</t>
  </si>
  <si>
    <t>Místnost 301 :76,30</t>
  </si>
  <si>
    <t>Místnost 304 :20,40</t>
  </si>
  <si>
    <t>Místnost 305 :20,30</t>
  </si>
  <si>
    <t>Místnost 306 :24,30</t>
  </si>
  <si>
    <t>Místnost 308 :17,70</t>
  </si>
  <si>
    <t>Místnost 309 :28,30</t>
  </si>
  <si>
    <t>Místnost 315 :45,70</t>
  </si>
  <si>
    <t>998777203R00</t>
  </si>
  <si>
    <t xml:space="preserve">Přesun hmot pro podlahy syntetické, výšky do 24 m </t>
  </si>
  <si>
    <t>781</t>
  </si>
  <si>
    <t>Obklady keramické</t>
  </si>
  <si>
    <t>781470010RAI</t>
  </si>
  <si>
    <t>Obklad vnitřní keramický, obklad ve specifikaci do vodotěs. tmele, spárováno vodotěs. tmelem</t>
  </si>
  <si>
    <t>781-001</t>
  </si>
  <si>
    <t>Dodávka keramického obkladu</t>
  </si>
  <si>
    <t>97,9150*1,1</t>
  </si>
  <si>
    <t>781-002</t>
  </si>
  <si>
    <t>Příplatek za dodávku a montáž plastových lišt</t>
  </si>
  <si>
    <t>998781203R00</t>
  </si>
  <si>
    <t xml:space="preserve">Přesun hmot pro obklady keramické, výšky do 24 m </t>
  </si>
  <si>
    <t>783</t>
  </si>
  <si>
    <t>Nátěry</t>
  </si>
  <si>
    <t>783222110R00</t>
  </si>
  <si>
    <t>Nátěr syntetický kovových konstrukcí 2 x</t>
  </si>
  <si>
    <t>Ocelové zárubně :</t>
  </si>
  <si>
    <t>10</t>
  </si>
  <si>
    <t>784</t>
  </si>
  <si>
    <t>Malby</t>
  </si>
  <si>
    <t>784452271RU9</t>
  </si>
  <si>
    <t>Malba směsí tekutou 2x, 1barva, místnost do 3,8 m bílá, vhodná i na sádrokarton</t>
  </si>
  <si>
    <t>Stropy :</t>
  </si>
  <si>
    <t>Stěny :</t>
  </si>
  <si>
    <t>Odpočet keramických obkladů : -97,9150</t>
  </si>
  <si>
    <t>799</t>
  </si>
  <si>
    <t>Ostatní</t>
  </si>
  <si>
    <t>799-001</t>
  </si>
  <si>
    <t>Kuchyňská linka kompletní dodávka, montáž, povrchová úprava dle PD</t>
  </si>
  <si>
    <t>799-O/01</t>
  </si>
  <si>
    <t>Sprchový závěs 1400+1400+1250/1800 kompletní dodávka, montáž, povrchová úprava dle PD</t>
  </si>
  <si>
    <t>799-O/02</t>
  </si>
  <si>
    <t>Sedátko do sprchy pro imobilní vč. madla kompletní dodávka, montáž, povrchová úprava dle PD</t>
  </si>
  <si>
    <t>799-O/03</t>
  </si>
  <si>
    <t>Madla na WC pro imobilní kompletní dodávka, montáž, povrchová úprava dle PD</t>
  </si>
  <si>
    <t>799-O/04</t>
  </si>
  <si>
    <t>Nástěnná rampa (NR-1) - 1350 mm kompletní dodávka, montáž, povrchová úprava dle PD</t>
  </si>
  <si>
    <t>799-O/05</t>
  </si>
  <si>
    <t>Nástěnná rampa (NR-2) - 3100 mm kompletní dodávka, montáž, povrchová úprava dle PD</t>
  </si>
  <si>
    <t>799-O/06</t>
  </si>
  <si>
    <t>Nástěnná rampa (NR-2) - 3800 mm kompletní dodávka, montáž, povrchová úprava dle PD</t>
  </si>
  <si>
    <t>799-O/07</t>
  </si>
  <si>
    <t>Revizní dvířka do SDK podhledu 300/300 EI30 kompletní dodávka, montáž, povrchová úprava dle PD</t>
  </si>
  <si>
    <t>799-O/08</t>
  </si>
  <si>
    <t>Ventilační mřížky do stávajících dveří 80/250 kompletní dodávka, montáž, povrchová úprava dle PD</t>
  </si>
  <si>
    <t>799-O/09</t>
  </si>
  <si>
    <t>Vyplachovač podložních mís kompletní dodávka, montáž, povrchová úprava dle PD</t>
  </si>
  <si>
    <t>M24</t>
  </si>
  <si>
    <t>Montáže vzduchotechnických zařízení</t>
  </si>
  <si>
    <t>M24-001</t>
  </si>
  <si>
    <t>Vzduchotechnika dle rozpočtu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</si>
  <si>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</si>
  <si>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</si>
  <si>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</si>
  <si>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</si>
  <si>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</si>
  <si>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</si>
  <si>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</si>
  <si>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</si>
  <si>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</si>
  <si>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</si>
  <si>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</si>
  <si>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</si>
  <si>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</si>
  <si>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</si>
  <si>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</si>
  <si>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</si>
  <si>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979091295R00</t>
  </si>
  <si>
    <t xml:space="preserve">Příplatek za vodo.přemístění suti při rekonstrukci </t>
  </si>
  <si>
    <t>979990001R00</t>
  </si>
  <si>
    <t xml:space="preserve">Poplatek za skládku stavební suti </t>
  </si>
  <si>
    <t>979990002R00</t>
  </si>
  <si>
    <t xml:space="preserve">Poplatek za skládku - hořlavé materiály </t>
  </si>
  <si>
    <t>ks</t>
  </si>
  <si>
    <t>MEZISOUČET</t>
  </si>
  <si>
    <t>položka</t>
  </si>
  <si>
    <t>Kód položky</t>
  </si>
  <si>
    <t>název</t>
  </si>
  <si>
    <t>jedn.</t>
  </si>
  <si>
    <t xml:space="preserve"> množství </t>
  </si>
  <si>
    <t>celkem</t>
  </si>
  <si>
    <t>celkem kapitola</t>
  </si>
  <si>
    <t>PSV - 721</t>
  </si>
  <si>
    <t xml:space="preserve">KANALIZACE - dodávka, montáž </t>
  </si>
  <si>
    <t xml:space="preserve">Potrubí kanalizační plastové připojovací a odpadní - systém HT - dodávka, montáž </t>
  </si>
  <si>
    <t>DN 40</t>
  </si>
  <si>
    <t>DN 50</t>
  </si>
  <si>
    <t>DN 100</t>
  </si>
  <si>
    <t>72127vetr</t>
  </si>
  <si>
    <t xml:space="preserve">Větrací hlavice měděná - kopie původního stavu vč. oplechování  </t>
  </si>
  <si>
    <t xml:space="preserve">Potrubí vodovodní plastové PPR svar PN 20 - dodávka, montáž </t>
  </si>
  <si>
    <t>72119ODVYP</t>
  </si>
  <si>
    <t xml:space="preserve">Vyvedení a upevnění odpadních výpustek </t>
  </si>
  <si>
    <t>Protipožární manžety DN 100</t>
  </si>
  <si>
    <t>721napojpotrubi</t>
  </si>
  <si>
    <t xml:space="preserve">Zkouška těsnosti kanalizace vodou </t>
  </si>
  <si>
    <t>998721pres</t>
  </si>
  <si>
    <t xml:space="preserve">Přesun hmot </t>
  </si>
  <si>
    <t>PSV - 722</t>
  </si>
  <si>
    <t xml:space="preserve">VODOVOD - dodávka, montáž </t>
  </si>
  <si>
    <t>d20</t>
  </si>
  <si>
    <t>d25</t>
  </si>
  <si>
    <t xml:space="preserve">Návleková izolace na potrubí tl.do 10 mm - dodávka, montáž </t>
  </si>
  <si>
    <t>DN 15</t>
  </si>
  <si>
    <t>DN 20</t>
  </si>
  <si>
    <t xml:space="preserve">Návleková izolace na potrubí - dodávka, montáž </t>
  </si>
  <si>
    <t>722izol32-40</t>
  </si>
  <si>
    <t xml:space="preserve">DN 32 tl. 40 mm </t>
  </si>
  <si>
    <t>Kulový kohout voda DN 20</t>
  </si>
  <si>
    <t xml:space="preserve">Požární zabezpečení prostupů vypěněním </t>
  </si>
  <si>
    <t>soub</t>
  </si>
  <si>
    <t xml:space="preserve">Vyvedení a upevnění výpustek vč. nástěnky </t>
  </si>
  <si>
    <t xml:space="preserve">Tlaková zkouška potrubí </t>
  </si>
  <si>
    <t xml:space="preserve">Proplach a desinfekce potrubí </t>
  </si>
  <si>
    <t>998722pres</t>
  </si>
  <si>
    <t>PSV - 725</t>
  </si>
  <si>
    <t xml:space="preserve">ZAŘIZOVACÍ PŘEDMĚTY - dodávka , montáž </t>
  </si>
  <si>
    <t>Zápachová uzávěrka dřezová DN 50</t>
  </si>
  <si>
    <t xml:space="preserve">Klozet z bílého diturvitu závěsný </t>
  </si>
  <si>
    <t xml:space="preserve">Sedátko plastové s krytem a brzdou </t>
  </si>
  <si>
    <t>725PREDST</t>
  </si>
  <si>
    <t xml:space="preserve">Předstěnový  systém WC samonosný , splachovací tlačítko </t>
  </si>
  <si>
    <t>72582podom</t>
  </si>
  <si>
    <t>Baterie umyvadlová páková stojánková vč. rohových ventilů</t>
  </si>
  <si>
    <t xml:space="preserve">Baterie sprchová páková  s příslušenstvím </t>
  </si>
  <si>
    <t>998725pres</t>
  </si>
  <si>
    <t>Náklady stavby - celkem</t>
  </si>
  <si>
    <t xml:space="preserve">Vpust podlahová DN 50 vč. mřížky nerez , límec pro napojení HI stěrky  </t>
  </si>
  <si>
    <t xml:space="preserve">Napojení na stávající odpadní potrubí </t>
  </si>
  <si>
    <t>Potrubí ocelové závitové pozinkovan  j.m. 11 353 - dod., mont.</t>
  </si>
  <si>
    <t>72217poz32</t>
  </si>
  <si>
    <t>DN 32</t>
  </si>
  <si>
    <t>72217poz40</t>
  </si>
  <si>
    <t>d40</t>
  </si>
  <si>
    <t>722izol20-30</t>
  </si>
  <si>
    <t xml:space="preserve">DN 20 tl. 30 mm </t>
  </si>
  <si>
    <t>Kulový kohout voda DN 15</t>
  </si>
  <si>
    <t>Kulový kohout voda DN 32</t>
  </si>
  <si>
    <t>Kulový kohout voda DN 40</t>
  </si>
  <si>
    <t>Zpětná klapka DN 32</t>
  </si>
  <si>
    <t>722napoj</t>
  </si>
  <si>
    <t xml:space="preserve">Napojení na stávající vodovod </t>
  </si>
  <si>
    <t xml:space="preserve">Umyvadlo z bílého diturvitu 500 mm připevněné na šrouby do zdiva , zápachová uzávěrka  </t>
  </si>
  <si>
    <t xml:space="preserve">Baterie stojanková páková dřez vč. rohových ventilů </t>
  </si>
  <si>
    <t>Hydrantový systém typu D25 s tvarově stálou hadicí 30 m pro vestavbu</t>
  </si>
  <si>
    <t>72511INV</t>
  </si>
  <si>
    <t xml:space="preserve">Klozet z bílého diturvitu závěsný,  sedátko plastové  - inalidé </t>
  </si>
  <si>
    <t>725predstinv</t>
  </si>
  <si>
    <t xml:space="preserve">Předstěnový  systém WC samonosný , splachovací tlačítko , dálkové ovládání - invalidé </t>
  </si>
  <si>
    <t>72552INV</t>
  </si>
  <si>
    <t xml:space="preserve">Umyvadlo z bílého diturvitu připevněné šrouby do zdiva , zápachová uzávěrka,   - invalidé </t>
  </si>
  <si>
    <t>72582INV</t>
  </si>
  <si>
    <t xml:space="preserve">Baterie umyvadlová páková stojánková vč. rohových ventilů - invalidé </t>
  </si>
  <si>
    <t>Č.</t>
  </si>
  <si>
    <t>Popis</t>
  </si>
  <si>
    <t>Množství celkem</t>
  </si>
  <si>
    <t>Cena jednotková</t>
  </si>
  <si>
    <t>Cena celkem</t>
  </si>
  <si>
    <t>Hmotnost celkem</t>
  </si>
  <si>
    <t>5</t>
  </si>
  <si>
    <t>7</t>
  </si>
  <si>
    <t>8</t>
  </si>
  <si>
    <t>733</t>
  </si>
  <si>
    <t xml:space="preserve">Ústřední vytápění - rozvodné potrubí   </t>
  </si>
  <si>
    <t>HZS2uprsr</t>
  </si>
  <si>
    <t xml:space="preserve">Úprava  stávajícího rozvodu   </t>
  </si>
  <si>
    <t>734</t>
  </si>
  <si>
    <t xml:space="preserve">Ústřední vytápění - armatury   </t>
  </si>
  <si>
    <t>734209113</t>
  </si>
  <si>
    <t xml:space="preserve">Montáž armatury závitové s dvěma závity G 1/2   </t>
  </si>
  <si>
    <t>RV15R</t>
  </si>
  <si>
    <t xml:space="preserve">Radiátorový ventil   DN 15 - rohový   </t>
  </si>
  <si>
    <t>TRHL</t>
  </si>
  <si>
    <t xml:space="preserve">Hlavice termostatického ovládání  </t>
  </si>
  <si>
    <t>RŠ15R</t>
  </si>
  <si>
    <t xml:space="preserve">Regulovatelné šroubení  - rohové   </t>
  </si>
  <si>
    <t>SVSR15</t>
  </si>
  <si>
    <t xml:space="preserve">Svorné šroubení  DN 15   </t>
  </si>
  <si>
    <t>OPPO15</t>
  </si>
  <si>
    <t xml:space="preserve">Opěrné pouzdro pro měď.a přesné ocel. trubky   DN 15   </t>
  </si>
  <si>
    <t>998734103</t>
  </si>
  <si>
    <t xml:space="preserve">Přesun hmot tonážní pro armatury v objektech v do 24 m   </t>
  </si>
  <si>
    <t>998734193</t>
  </si>
  <si>
    <t xml:space="preserve">Příplatek k přesunu hmot tonážní 734 za zvětšený přesun do 500 m   </t>
  </si>
  <si>
    <t>734200821</t>
  </si>
  <si>
    <t xml:space="preserve">Demontáž armatury závitové se dvěma závity do G 1/2   </t>
  </si>
  <si>
    <t>735</t>
  </si>
  <si>
    <t xml:space="preserve">Ústřední vytápění - otopná tělesa   </t>
  </si>
  <si>
    <t>735111810</t>
  </si>
  <si>
    <t xml:space="preserve">Demontáž otopného tělesa litinového článkového   </t>
  </si>
  <si>
    <t>735190913</t>
  </si>
  <si>
    <t xml:space="preserve">Oprava vratné růžice otopných těles ocelových   </t>
  </si>
  <si>
    <t>735191902</t>
  </si>
  <si>
    <t xml:space="preserve">Vyzkoušení otopných těles litinových po opravě tlakem   </t>
  </si>
  <si>
    <t>735191910</t>
  </si>
  <si>
    <t xml:space="preserve">Napuštění vody do otopných těles   </t>
  </si>
  <si>
    <t>735191914</t>
  </si>
  <si>
    <t xml:space="preserve">Montáž otopných těles z použitých članků litinových   </t>
  </si>
  <si>
    <t>735192911</t>
  </si>
  <si>
    <t xml:space="preserve">Zpětná montáž otopných těles článkových litinových   </t>
  </si>
  <si>
    <t>998735102</t>
  </si>
  <si>
    <t xml:space="preserve">Přesun hmot tonážní pro otopná tělesa v objektech v do 12 m   </t>
  </si>
  <si>
    <t>998735193</t>
  </si>
  <si>
    <t xml:space="preserve">Příplatek k přesunu hmot tonážní 735 za zvětšený přesun do 500 m   </t>
  </si>
  <si>
    <t xml:space="preserve">Dokončovací práce - nátěry   </t>
  </si>
  <si>
    <t>783617117</t>
  </si>
  <si>
    <t xml:space="preserve">Krycí dvojnásobný syntetický nátěr článkových otopných těles   </t>
  </si>
  <si>
    <t xml:space="preserve">Celkem   </t>
  </si>
  <si>
    <t>Poz. číslo</t>
  </si>
  <si>
    <t>Název</t>
  </si>
  <si>
    <t>Měrná jednotka</t>
  </si>
  <si>
    <t xml:space="preserve">Počet </t>
  </si>
  <si>
    <t>Cena dodávky jednotková</t>
  </si>
  <si>
    <t>Montáž%</t>
  </si>
  <si>
    <t>Cena montáže jednotková</t>
  </si>
  <si>
    <t>Cena dodávky celkem</t>
  </si>
  <si>
    <t>Cena montáže celkem</t>
  </si>
  <si>
    <t>Zařízení č. 5A - Odvětrání soc.zařízení ve 3.NP - č.310,302-303</t>
  </si>
  <si>
    <t>5A.1</t>
  </si>
  <si>
    <t>Odtahový ventilátor se snímačem vlhkosti, IPX4</t>
  </si>
  <si>
    <t>Vo = 150 m3/h   230 V 50 Hz  p = 80 Pa</t>
  </si>
  <si>
    <t>vč. autom.zpětné klapky, nastavitelný doběh</t>
  </si>
  <si>
    <t>ovl.SI</t>
  </si>
  <si>
    <t>5A.2</t>
  </si>
  <si>
    <t xml:space="preserve">Odtahový ventilátor potrubní radiální </t>
  </si>
  <si>
    <t>hlukově izolovaný</t>
  </si>
  <si>
    <t>Vo = 260 m3/h   230 V 50 Hz</t>
  </si>
  <si>
    <t>vč. 2xtl.manžeta, zpětná klapka, regul.kl., SI dá doběh</t>
  </si>
  <si>
    <t>5A.15</t>
  </si>
  <si>
    <t>tlumič hluku DN 160 - 600</t>
  </si>
  <si>
    <t>standartně buňkový tlumič G, krytí děrovaným plechem</t>
  </si>
  <si>
    <t>5A.40</t>
  </si>
  <si>
    <t>Ventil odtahový DN100</t>
  </si>
  <si>
    <t>vč. zděře</t>
  </si>
  <si>
    <t>5A.42</t>
  </si>
  <si>
    <t>Ventil odtahový DN200</t>
  </si>
  <si>
    <t>5A.50</t>
  </si>
  <si>
    <t>Hadice ohebná izol. DN 100</t>
  </si>
  <si>
    <t>bm</t>
  </si>
  <si>
    <t>5A.52</t>
  </si>
  <si>
    <t>Hadice ohebná izol. DN 200</t>
  </si>
  <si>
    <t>5A.80</t>
  </si>
  <si>
    <t>Potrubí kruhové SPIRO do DN 160</t>
  </si>
  <si>
    <t>vč. tvarovek a příslušenství</t>
  </si>
  <si>
    <t>5A.85</t>
  </si>
  <si>
    <t xml:space="preserve">Spojovací a těsnící materiál </t>
  </si>
  <si>
    <t>sada</t>
  </si>
  <si>
    <t xml:space="preserve">Podpěry, závěsy, konzoly </t>
  </si>
  <si>
    <t>2x stříška nad komín - dle možností stavby-měďené provedení</t>
  </si>
  <si>
    <t>Celkem:</t>
  </si>
  <si>
    <t>Zařízení č. 2A - Odvětrání soc.zařízení ve 3.NP - m.č.311,313</t>
  </si>
  <si>
    <t>2A.1</t>
  </si>
  <si>
    <t>Vo = 120 m3/h  230 V 50 Hz  p = 60 Pa</t>
  </si>
  <si>
    <t>ovl.se světlem</t>
  </si>
  <si>
    <t>2A.5</t>
  </si>
  <si>
    <t>Odtahový ventilátor nástěný radiální malý</t>
  </si>
  <si>
    <t>Vo = 60 m3/h   230 V 50 Hz  p = 60 Pa</t>
  </si>
  <si>
    <t>2A.12</t>
  </si>
  <si>
    <t>Hlavice výfuková DN 140</t>
  </si>
  <si>
    <t>provedení měď - atyp - dle stávajících hlavic</t>
  </si>
  <si>
    <t>2A.50</t>
  </si>
  <si>
    <t>2A.80</t>
  </si>
  <si>
    <t>Potrubí kruhové SPIRO do DN 140</t>
  </si>
  <si>
    <t>2A.85</t>
  </si>
  <si>
    <t>Izolace, nátěry</t>
  </si>
  <si>
    <t>Tepelná izolace tl.40mm</t>
  </si>
  <si>
    <t>REKAPITULACE NÁKLADŮ</t>
  </si>
  <si>
    <t>-</t>
  </si>
  <si>
    <t>PROJEKT</t>
  </si>
  <si>
    <t>Náklady na dopravu</t>
  </si>
  <si>
    <t>ZÁKLADNÍ ROZPOČTOVÉ NÁKLADY</t>
  </si>
  <si>
    <t>Komplexní vyzkoušení a zaregulování</t>
  </si>
  <si>
    <t>Kč/hod</t>
  </si>
  <si>
    <t>Zaškolení obsluhy</t>
  </si>
  <si>
    <t>Návrh provozního předpisu</t>
  </si>
  <si>
    <t>Dokumentace skutečného provedení</t>
  </si>
  <si>
    <t>DOPLŇKOVÉ ROZPOČTOVÉ NÁKLADY</t>
  </si>
  <si>
    <t xml:space="preserve">C E L K E M </t>
  </si>
  <si>
    <t>799-002</t>
  </si>
  <si>
    <t>Dokumentace skutečného provedení stavby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</si>
</sst>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  <numFmt numFmtId="170" formatCode="#,##0.000;\-#,##0.000"/>
    <numFmt numFmtId="171" formatCode="#,##0;\-#,##0"/>
    <numFmt numFmtId="172" formatCode="#,##0.00;\-#,##0.00"/>
    <numFmt numFmtId="173" formatCode="#,##0.00_ ;\-#,##0.00\ "/>
    <numFmt numFmtId="174" formatCode="#,##0.00\ _K_č"/>
    <numFmt numFmtId="175" formatCode="0.0%"/>
    <numFmt numFmtId="176" formatCode="#,##0\ _K_č"/>
    <numFmt numFmtId="177" formatCode="#,##0&quot; Kč&quot;"/>
    <numFmt numFmtId="178" formatCode="#,##0\ [$Kč-405];[Red]\-#,##0\ [$Kč-405]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7"/>
      <name val="Arial CE"/>
      <family val="0"/>
    </font>
    <font>
      <sz val="8"/>
      <name val="Arial CYR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19" borderId="17" xfId="0" applyNumberFormat="1" applyFont="1" applyFill="1" applyBorder="1" applyAlignment="1">
      <alignment/>
    </xf>
    <xf numFmtId="49" fontId="0" fillId="19" borderId="18" xfId="0" applyNumberFormat="1" applyFill="1" applyBorder="1" applyAlignment="1">
      <alignment/>
    </xf>
    <xf numFmtId="0" fontId="3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19" borderId="45" xfId="0" applyFont="1" applyFill="1" applyBorder="1" applyAlignment="1">
      <alignment/>
    </xf>
    <xf numFmtId="0" fontId="7" fillId="19" borderId="46" xfId="0" applyFont="1" applyFill="1" applyBorder="1" applyAlignment="1">
      <alignment/>
    </xf>
    <xf numFmtId="0" fontId="7" fillId="19" borderId="48" xfId="0" applyFont="1" applyFill="1" applyBorder="1" applyAlignment="1">
      <alignment/>
    </xf>
    <xf numFmtId="167" fontId="7" fillId="19" borderId="46" xfId="0" applyNumberFormat="1" applyFont="1" applyFill="1" applyBorder="1" applyAlignment="1">
      <alignment/>
    </xf>
    <xf numFmtId="0" fontId="7" fillId="19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16" borderId="33" xfId="0" applyNumberFormat="1" applyFont="1" applyFill="1" applyBorder="1" applyAlignment="1">
      <alignment/>
    </xf>
    <xf numFmtId="0" fontId="1" fillId="16" borderId="34" xfId="0" applyFont="1" applyFill="1" applyBorder="1" applyAlignment="1">
      <alignment/>
    </xf>
    <xf numFmtId="0" fontId="1" fillId="16" borderId="35" xfId="0" applyFont="1" applyFill="1" applyBorder="1" applyAlignment="1">
      <alignment/>
    </xf>
    <xf numFmtId="0" fontId="1" fillId="16" borderId="54" xfId="0" applyFont="1" applyFill="1" applyBorder="1" applyAlignment="1">
      <alignment/>
    </xf>
    <xf numFmtId="0" fontId="1" fillId="16" borderId="55" xfId="0" applyFont="1" applyFill="1" applyBorder="1" applyAlignment="1">
      <alignment/>
    </xf>
    <xf numFmtId="0" fontId="1" fillId="16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19" borderId="33" xfId="0" applyFont="1" applyFill="1" applyBorder="1" applyAlignment="1">
      <alignment/>
    </xf>
    <xf numFmtId="0" fontId="1" fillId="19" borderId="34" xfId="0" applyFont="1" applyFill="1" applyBorder="1" applyAlignment="1">
      <alignment/>
    </xf>
    <xf numFmtId="3" fontId="1" fillId="19" borderId="35" xfId="0" applyNumberFormat="1" applyFont="1" applyFill="1" applyBorder="1" applyAlignment="1">
      <alignment/>
    </xf>
    <xf numFmtId="3" fontId="1" fillId="19" borderId="54" xfId="0" applyNumberFormat="1" applyFont="1" applyFill="1" applyBorder="1" applyAlignment="1">
      <alignment/>
    </xf>
    <xf numFmtId="3" fontId="1" fillId="19" borderId="55" xfId="0" applyNumberFormat="1" applyFont="1" applyFill="1" applyBorder="1" applyAlignment="1">
      <alignment/>
    </xf>
    <xf numFmtId="3" fontId="1" fillId="19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24" borderId="38" xfId="0" applyFont="1" applyFill="1" applyBorder="1" applyAlignment="1">
      <alignment/>
    </xf>
    <xf numFmtId="0" fontId="1" fillId="24" borderId="39" xfId="0" applyFont="1" applyFill="1" applyBorder="1" applyAlignment="1">
      <alignment/>
    </xf>
    <xf numFmtId="0" fontId="0" fillId="24" borderId="57" xfId="0" applyFill="1" applyBorder="1" applyAlignment="1">
      <alignment/>
    </xf>
    <xf numFmtId="0" fontId="1" fillId="24" borderId="58" xfId="0" applyFont="1" applyFill="1" applyBorder="1" applyAlignment="1">
      <alignment horizontal="right"/>
    </xf>
    <xf numFmtId="0" fontId="1" fillId="24" borderId="39" xfId="0" applyFont="1" applyFill="1" applyBorder="1" applyAlignment="1">
      <alignment horizontal="right"/>
    </xf>
    <xf numFmtId="0" fontId="1" fillId="24" borderId="40" xfId="0" applyFont="1" applyFill="1" applyBorder="1" applyAlignment="1">
      <alignment horizontal="center"/>
    </xf>
    <xf numFmtId="4" fontId="6" fillId="24" borderId="39" xfId="0" applyNumberFormat="1" applyFont="1" applyFill="1" applyBorder="1" applyAlignment="1">
      <alignment horizontal="right"/>
    </xf>
    <xf numFmtId="4" fontId="6" fillId="24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19" borderId="45" xfId="0" applyFill="1" applyBorder="1" applyAlignment="1">
      <alignment/>
    </xf>
    <xf numFmtId="0" fontId="1" fillId="19" borderId="46" xfId="0" applyFont="1" applyFill="1" applyBorder="1" applyAlignment="1">
      <alignment/>
    </xf>
    <xf numFmtId="0" fontId="0" fillId="19" borderId="46" xfId="0" applyFill="1" applyBorder="1" applyAlignment="1">
      <alignment/>
    </xf>
    <xf numFmtId="4" fontId="0" fillId="19" borderId="60" xfId="0" applyNumberFormat="1" applyFill="1" applyBorder="1" applyAlignment="1">
      <alignment/>
    </xf>
    <xf numFmtId="4" fontId="0" fillId="19" borderId="45" xfId="0" applyNumberFormat="1" applyFill="1" applyBorder="1" applyAlignment="1">
      <alignment/>
    </xf>
    <xf numFmtId="4" fontId="0" fillId="19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16" borderId="59" xfId="46" applyNumberFormat="1" applyFont="1" applyFill="1" applyBorder="1">
      <alignment/>
      <protection/>
    </xf>
    <xf numFmtId="0" fontId="9" fillId="16" borderId="41" xfId="46" applyFont="1" applyFill="1" applyBorder="1" applyAlignment="1">
      <alignment horizontal="center"/>
      <protection/>
    </xf>
    <xf numFmtId="0" fontId="9" fillId="16" borderId="41" xfId="46" applyNumberFormat="1" applyFont="1" applyFill="1" applyBorder="1" applyAlignment="1">
      <alignment horizontal="center"/>
      <protection/>
    </xf>
    <xf numFmtId="0" fontId="9" fillId="16" borderId="59" xfId="46" applyFont="1" applyFill="1" applyBorder="1" applyAlignment="1">
      <alignment horizontal="center"/>
      <protection/>
    </xf>
    <xf numFmtId="0" fontId="1" fillId="0" borderId="61" xfId="46" applyFont="1" applyBorder="1" applyAlignment="1">
      <alignment horizontal="center"/>
      <protection/>
    </xf>
    <xf numFmtId="49" fontId="1" fillId="0" borderId="61" xfId="46" applyNumberFormat="1" applyFont="1" applyBorder="1" applyAlignment="1">
      <alignment horizontal="left"/>
      <protection/>
    </xf>
    <xf numFmtId="0" fontId="1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9" fillId="0" borderId="61" xfId="46" applyFont="1" applyBorder="1" applyAlignment="1">
      <alignment horizontal="center"/>
      <protection/>
    </xf>
    <xf numFmtId="49" fontId="9" fillId="0" borderId="61" xfId="46" applyNumberFormat="1" applyFont="1" applyBorder="1" applyAlignment="1">
      <alignment horizontal="left"/>
      <protection/>
    </xf>
    <xf numFmtId="0" fontId="14" fillId="0" borderId="0" xfId="46" applyFont="1" applyAlignment="1">
      <alignment wrapText="1"/>
      <protection/>
    </xf>
    <xf numFmtId="4" fontId="15" fillId="25" borderId="61" xfId="46" applyNumberFormat="1" applyFont="1" applyFill="1" applyBorder="1" applyAlignment="1">
      <alignment horizontal="right" wrapText="1"/>
      <protection/>
    </xf>
    <xf numFmtId="0" fontId="15" fillId="25" borderId="61" xfId="46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19" borderId="62" xfId="46" applyFill="1" applyBorder="1" applyAlignment="1">
      <alignment horizontal="center"/>
      <protection/>
    </xf>
    <xf numFmtId="49" fontId="3" fillId="19" borderId="62" xfId="46" applyNumberFormat="1" applyFont="1" applyFill="1" applyBorder="1" applyAlignment="1">
      <alignment horizontal="left"/>
      <protection/>
    </xf>
    <xf numFmtId="0" fontId="3" fillId="19" borderId="62" xfId="46" applyFont="1" applyFill="1" applyBorder="1">
      <alignment/>
      <protection/>
    </xf>
    <xf numFmtId="4" fontId="0" fillId="19" borderId="62" xfId="46" applyNumberFormat="1" applyFill="1" applyBorder="1" applyAlignment="1">
      <alignment horizontal="right"/>
      <protection/>
    </xf>
    <xf numFmtId="4" fontId="1" fillId="19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4" fontId="8" fillId="6" borderId="61" xfId="46" applyNumberFormat="1" applyFont="1" applyFill="1" applyBorder="1" applyAlignment="1" applyProtection="1">
      <alignment horizontal="right"/>
      <protection locked="0"/>
    </xf>
    <xf numFmtId="4" fontId="8" fillId="14" borderId="61" xfId="46" applyNumberFormat="1" applyFont="1" applyFill="1" applyBorder="1" applyAlignment="1" applyProtection="1">
      <alignment horizontal="right"/>
      <protection locked="0"/>
    </xf>
    <xf numFmtId="4" fontId="8" fillId="0" borderId="61" xfId="46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6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20" fillId="0" borderId="55" xfId="0" applyFont="1" applyBorder="1" applyAlignment="1">
      <alignment wrapText="1"/>
    </xf>
    <xf numFmtId="0" fontId="20" fillId="0" borderId="55" xfId="0" applyFont="1" applyBorder="1" applyAlignment="1">
      <alignment horizontal="center"/>
    </xf>
    <xf numFmtId="3" fontId="1" fillId="0" borderId="55" xfId="0" applyNumberFormat="1" applyFont="1" applyBorder="1" applyAlignment="1">
      <alignment/>
    </xf>
    <xf numFmtId="3" fontId="20" fillId="0" borderId="55" xfId="0" applyNumberFormat="1" applyFont="1" applyBorder="1" applyAlignment="1">
      <alignment horizontal="center"/>
    </xf>
    <xf numFmtId="3" fontId="20" fillId="0" borderId="56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/>
    </xf>
    <xf numFmtId="3" fontId="21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" fontId="19" fillId="6" borderId="0" xfId="0" applyNumberFormat="1" applyFont="1" applyFill="1" applyAlignment="1" applyProtection="1">
      <alignment/>
      <protection locked="0"/>
    </xf>
    <xf numFmtId="0" fontId="24" fillId="0" borderId="0" xfId="0" applyFont="1" applyAlignment="1">
      <alignment wrapText="1"/>
    </xf>
    <xf numFmtId="4" fontId="19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6" fillId="26" borderId="6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/>
      <protection/>
    </xf>
    <xf numFmtId="171" fontId="27" fillId="0" borderId="0" xfId="0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left" wrapText="1"/>
      <protection/>
    </xf>
    <xf numFmtId="170" fontId="27" fillId="0" borderId="0" xfId="0" applyNumberFormat="1" applyFont="1" applyAlignment="1" applyProtection="1">
      <alignment horizontal="right"/>
      <protection/>
    </xf>
    <xf numFmtId="172" fontId="27" fillId="0" borderId="0" xfId="0" applyNumberFormat="1" applyFont="1" applyAlignment="1" applyProtection="1">
      <alignment horizontal="right"/>
      <protection/>
    </xf>
    <xf numFmtId="171" fontId="8" fillId="0" borderId="65" xfId="0" applyNumberFormat="1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 horizontal="left" wrapText="1"/>
      <protection/>
    </xf>
    <xf numFmtId="170" fontId="8" fillId="0" borderId="65" xfId="0" applyNumberFormat="1" applyFont="1" applyBorder="1" applyAlignment="1" applyProtection="1">
      <alignment horizontal="right"/>
      <protection/>
    </xf>
    <xf numFmtId="171" fontId="28" fillId="0" borderId="0" xfId="0" applyNumberFormat="1" applyFont="1" applyAlignment="1" applyProtection="1">
      <alignment horizontal="center"/>
      <protection/>
    </xf>
    <xf numFmtId="0" fontId="28" fillId="0" borderId="0" xfId="0" applyFont="1" applyAlignment="1" applyProtection="1">
      <alignment horizontal="left" wrapText="1"/>
      <protection/>
    </xf>
    <xf numFmtId="170" fontId="28" fillId="0" borderId="0" xfId="0" applyNumberFormat="1" applyFont="1" applyAlignment="1" applyProtection="1">
      <alignment horizontal="right"/>
      <protection/>
    </xf>
    <xf numFmtId="172" fontId="28" fillId="0" borderId="0" xfId="0" applyNumberFormat="1" applyFont="1" applyAlignment="1" applyProtection="1">
      <alignment horizontal="right"/>
      <protection/>
    </xf>
    <xf numFmtId="171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170" fontId="0" fillId="0" borderId="0" xfId="0" applyNumberFormat="1" applyAlignment="1" applyProtection="1">
      <alignment horizontal="right" vertical="top"/>
      <protection/>
    </xf>
    <xf numFmtId="172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72" fontId="8" fillId="6" borderId="65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66" xfId="0" applyNumberFormat="1" applyFont="1" applyFill="1" applyBorder="1" applyAlignment="1">
      <alignment/>
    </xf>
    <xf numFmtId="49" fontId="0" fillId="0" borderId="66" xfId="0" applyNumberFormat="1" applyFill="1" applyBorder="1" applyAlignment="1">
      <alignment horizontal="centerContinuous"/>
    </xf>
    <xf numFmtId="174" fontId="0" fillId="0" borderId="66" xfId="0" applyNumberForma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4" fontId="8" fillId="0" borderId="0" xfId="0" applyNumberFormat="1" applyFont="1" applyBorder="1" applyAlignment="1">
      <alignment horizontal="center" vertical="top"/>
    </xf>
    <xf numFmtId="174" fontId="8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4" fontId="8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top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4" fontId="0" fillId="0" borderId="0" xfId="0" applyNumberFormat="1" applyFill="1" applyAlignment="1" applyProtection="1">
      <alignment vertical="top"/>
      <protection hidden="1"/>
    </xf>
    <xf numFmtId="175" fontId="0" fillId="0" borderId="0" xfId="0" applyNumberFormat="1" applyFont="1" applyFill="1" applyAlignment="1" applyProtection="1">
      <alignment horizontal="center" vertical="top"/>
      <protection hidden="1"/>
    </xf>
    <xf numFmtId="174" fontId="8" fillId="0" borderId="0" xfId="0" applyNumberFormat="1" applyFont="1" applyBorder="1" applyAlignment="1" applyProtection="1">
      <alignment horizontal="left" vertical="center" wrapText="1"/>
      <protection hidden="1"/>
    </xf>
    <xf numFmtId="174" fontId="0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>
      <alignment vertical="top" wrapText="1"/>
    </xf>
    <xf numFmtId="174" fontId="0" fillId="0" borderId="0" xfId="0" applyNumberFormat="1" applyAlignment="1" applyProtection="1">
      <alignment vertical="top"/>
      <protection hidden="1"/>
    </xf>
    <xf numFmtId="1" fontId="0" fillId="0" borderId="0" xfId="0" applyNumberFormat="1" applyFont="1" applyFill="1" applyAlignment="1" applyProtection="1">
      <alignment horizontal="center" vertical="top"/>
      <protection hidden="1"/>
    </xf>
    <xf numFmtId="174" fontId="0" fillId="0" borderId="0" xfId="0" applyNumberFormat="1" applyAlignment="1" applyProtection="1">
      <alignment/>
      <protection hidden="1"/>
    </xf>
    <xf numFmtId="174" fontId="0" fillId="0" borderId="0" xfId="0" applyNumberFormat="1" applyFont="1" applyAlignment="1" applyProtection="1">
      <alignment/>
      <protection hidden="1"/>
    </xf>
    <xf numFmtId="174" fontId="8" fillId="0" borderId="0" xfId="0" applyNumberFormat="1" applyFont="1" applyBorder="1" applyAlignment="1" applyProtection="1">
      <alignment vertical="center" wrapText="1"/>
      <protection hidden="1"/>
    </xf>
    <xf numFmtId="174" fontId="0" fillId="0" borderId="0" xfId="0" applyNumberFormat="1" applyAlignment="1" applyProtection="1">
      <alignment/>
      <protection hidden="1"/>
    </xf>
    <xf numFmtId="49" fontId="8" fillId="0" borderId="0" xfId="0" applyNumberFormat="1" applyFont="1" applyAlignment="1">
      <alignment vertical="top"/>
    </xf>
    <xf numFmtId="1" fontId="0" fillId="0" borderId="0" xfId="0" applyNumberFormat="1" applyFont="1" applyAlignment="1">
      <alignment horizontal="center" vertical="center"/>
    </xf>
    <xf numFmtId="49" fontId="0" fillId="0" borderId="67" xfId="0" applyNumberFormat="1" applyBorder="1" applyAlignment="1">
      <alignment horizontal="center" vertical="top"/>
    </xf>
    <xf numFmtId="49" fontId="8" fillId="0" borderId="67" xfId="0" applyNumberFormat="1" applyFont="1" applyBorder="1" applyAlignment="1">
      <alignment vertical="top"/>
    </xf>
    <xf numFmtId="0" fontId="0" fillId="0" borderId="67" xfId="0" applyBorder="1" applyAlignment="1">
      <alignment horizontal="center" vertical="top"/>
    </xf>
    <xf numFmtId="174" fontId="0" fillId="0" borderId="67" xfId="0" applyNumberFormat="1" applyBorder="1" applyAlignment="1" applyProtection="1">
      <alignment vertical="top"/>
      <protection hidden="1"/>
    </xf>
    <xf numFmtId="174" fontId="0" fillId="0" borderId="67" xfId="0" applyNumberFormat="1" applyBorder="1" applyAlignment="1" applyProtection="1">
      <alignment/>
      <protection hidden="1"/>
    </xf>
    <xf numFmtId="49" fontId="0" fillId="0" borderId="53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74" fontId="0" fillId="6" borderId="0" xfId="0" applyNumberFormat="1" applyFill="1" applyAlignment="1" applyProtection="1">
      <alignment vertical="top"/>
      <protection hidden="1" locked="0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9" fillId="0" borderId="68" xfId="0" applyFont="1" applyFill="1" applyBorder="1" applyAlignment="1">
      <alignment horizontal="centerContinuous"/>
    </xf>
    <xf numFmtId="0" fontId="29" fillId="0" borderId="67" xfId="0" applyFont="1" applyFill="1" applyBorder="1" applyAlignment="1">
      <alignment horizontal="centerContinuous"/>
    </xf>
    <xf numFmtId="0" fontId="4" fillId="0" borderId="67" xfId="0" applyFont="1" applyFill="1" applyBorder="1" applyAlignment="1">
      <alignment horizontal="center"/>
    </xf>
    <xf numFmtId="0" fontId="29" fillId="0" borderId="67" xfId="0" applyFont="1" applyFill="1" applyBorder="1" applyAlignment="1">
      <alignment/>
    </xf>
    <xf numFmtId="0" fontId="29" fillId="0" borderId="69" xfId="0" applyFont="1" applyFill="1" applyBorder="1" applyAlignment="1">
      <alignment/>
    </xf>
    <xf numFmtId="0" fontId="30" fillId="0" borderId="0" xfId="0" applyFont="1" applyBorder="1" applyAlignment="1">
      <alignment horizontal="centerContinuous"/>
    </xf>
    <xf numFmtId="0" fontId="0" fillId="19" borderId="0" xfId="0" applyFill="1" applyAlignment="1">
      <alignment/>
    </xf>
    <xf numFmtId="176" fontId="0" fillId="19" borderId="0" xfId="0" applyNumberFormat="1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7" fontId="1" fillId="0" borderId="0" xfId="0" applyNumberFormat="1" applyFont="1" applyFill="1" applyAlignment="1">
      <alignment/>
    </xf>
    <xf numFmtId="176" fontId="1" fillId="19" borderId="0" xfId="0" applyNumberFormat="1" applyFont="1" applyFill="1" applyAlignment="1">
      <alignment/>
    </xf>
    <xf numFmtId="2" fontId="0" fillId="0" borderId="0" xfId="0" applyNumberFormat="1" applyAlignment="1">
      <alignment horizontal="left"/>
    </xf>
    <xf numFmtId="1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" fillId="19" borderId="0" xfId="0" applyFont="1" applyFill="1" applyAlignment="1">
      <alignment/>
    </xf>
    <xf numFmtId="167" fontId="1" fillId="19" borderId="0" xfId="0" applyNumberFormat="1" applyFont="1" applyFill="1" applyAlignment="1">
      <alignment/>
    </xf>
    <xf numFmtId="167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19" borderId="0" xfId="0" applyFont="1" applyFill="1" applyAlignment="1">
      <alignment vertical="center"/>
    </xf>
    <xf numFmtId="167" fontId="1" fillId="19" borderId="0" xfId="0" applyNumberFormat="1" applyFont="1" applyFill="1" applyAlignment="1">
      <alignment horizontal="centerContinuous" vertical="center"/>
    </xf>
    <xf numFmtId="174" fontId="0" fillId="0" borderId="0" xfId="0" applyNumberFormat="1" applyBorder="1" applyAlignment="1">
      <alignment/>
    </xf>
    <xf numFmtId="1" fontId="8" fillId="6" borderId="0" xfId="0" applyNumberFormat="1" applyFont="1" applyFill="1" applyAlignment="1" applyProtection="1">
      <alignment/>
      <protection locked="0"/>
    </xf>
    <xf numFmtId="2" fontId="8" fillId="6" borderId="0" xfId="0" applyNumberFormat="1" applyFont="1" applyFill="1" applyAlignment="1" applyProtection="1">
      <alignment/>
      <protection locked="0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19" borderId="46" xfId="0" applyNumberFormat="1" applyFont="1" applyFill="1" applyBorder="1" applyAlignment="1">
      <alignment horizontal="right"/>
    </xf>
    <xf numFmtId="3" fontId="1" fillId="19" borderId="60" xfId="0" applyNumberFormat="1" applyFont="1" applyFill="1" applyBorder="1" applyAlignment="1">
      <alignment horizontal="right"/>
    </xf>
    <xf numFmtId="0" fontId="0" fillId="0" borderId="71" xfId="46" applyFont="1" applyBorder="1" applyAlignment="1">
      <alignment horizontal="center"/>
      <protection/>
    </xf>
    <xf numFmtId="0" fontId="0" fillId="0" borderId="72" xfId="46" applyFont="1" applyBorder="1" applyAlignment="1">
      <alignment horizontal="center"/>
      <protection/>
    </xf>
    <xf numFmtId="0" fontId="0" fillId="0" borderId="73" xfId="46" applyFont="1" applyBorder="1" applyAlignment="1">
      <alignment horizontal="center"/>
      <protection/>
    </xf>
    <xf numFmtId="0" fontId="0" fillId="0" borderId="74" xfId="46" applyFont="1" applyBorder="1" applyAlignment="1">
      <alignment horizontal="center"/>
      <protection/>
    </xf>
    <xf numFmtId="0" fontId="0" fillId="0" borderId="75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6" xfId="46" applyFont="1" applyBorder="1" applyAlignment="1">
      <alignment horizontal="left"/>
      <protection/>
    </xf>
    <xf numFmtId="49" fontId="15" fillId="25" borderId="25" xfId="46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73" xfId="46" applyNumberFormat="1" applyFont="1" applyBorder="1" applyAlignment="1">
      <alignment horizontal="center"/>
      <protection/>
    </xf>
    <xf numFmtId="0" fontId="0" fillId="0" borderId="75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6" xfId="46" applyBorder="1" applyAlignment="1">
      <alignment horizontal="center" shrinkToFit="1"/>
      <protection/>
    </xf>
    <xf numFmtId="0" fontId="7" fillId="19" borderId="0" xfId="0" applyFont="1" applyFill="1" applyAlignment="1">
      <alignment horizontal="center"/>
    </xf>
    <xf numFmtId="174" fontId="8" fillId="0" borderId="77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4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77" xfId="0" applyNumberFormat="1" applyFont="1" applyBorder="1" applyAlignment="1">
      <alignment horizontal="left" vertical="center" wrapText="1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8" fillId="0" borderId="77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72" fontId="8" fillId="0" borderId="65" xfId="0" applyNumberFormat="1" applyFont="1" applyFill="1" applyBorder="1" applyAlignment="1" applyProtection="1">
      <alignment horizontal="right"/>
      <protection/>
    </xf>
    <xf numFmtId="172" fontId="8" fillId="27" borderId="65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6" t="str">
        <f>Rekapitulace!G2</f>
        <v>STAVEBNÍ ČÁST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72</v>
      </c>
      <c r="B5" s="16"/>
      <c r="C5" s="17" t="s">
        <v>73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70</v>
      </c>
      <c r="B7" s="16"/>
      <c r="C7" s="17" t="s">
        <v>71</v>
      </c>
      <c r="D7" s="18"/>
      <c r="E7" s="18"/>
      <c r="F7" s="24"/>
      <c r="G7" s="14"/>
    </row>
    <row r="8" spans="1:9" ht="12.75">
      <c r="A8" s="19" t="s">
        <v>8</v>
      </c>
      <c r="B8" s="21"/>
      <c r="C8" s="301"/>
      <c r="D8" s="302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301"/>
      <c r="D9" s="302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>
        <v>1254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303"/>
      <c r="F12" s="304"/>
      <c r="G12" s="305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/>
      <c r="E15" s="48"/>
      <c r="F15" s="49"/>
      <c r="G15" s="46"/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21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21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307"/>
      <c r="C37" s="307"/>
      <c r="D37" s="307"/>
      <c r="E37" s="307"/>
      <c r="F37" s="307"/>
      <c r="G37" s="307"/>
      <c r="H37" t="s">
        <v>4</v>
      </c>
    </row>
    <row r="38" spans="1:8" ht="12.75" customHeight="1">
      <c r="A38" s="75"/>
      <c r="B38" s="307"/>
      <c r="C38" s="307"/>
      <c r="D38" s="307"/>
      <c r="E38" s="307"/>
      <c r="F38" s="307"/>
      <c r="G38" s="307"/>
      <c r="H38" t="s">
        <v>4</v>
      </c>
    </row>
    <row r="39" spans="1:8" ht="12.75">
      <c r="A39" s="75"/>
      <c r="B39" s="307"/>
      <c r="C39" s="307"/>
      <c r="D39" s="307"/>
      <c r="E39" s="307"/>
      <c r="F39" s="307"/>
      <c r="G39" s="307"/>
      <c r="H39" t="s">
        <v>4</v>
      </c>
    </row>
    <row r="40" spans="1:8" ht="12.75">
      <c r="A40" s="75"/>
      <c r="B40" s="307"/>
      <c r="C40" s="307"/>
      <c r="D40" s="307"/>
      <c r="E40" s="307"/>
      <c r="F40" s="307"/>
      <c r="G40" s="307"/>
      <c r="H40" t="s">
        <v>4</v>
      </c>
    </row>
    <row r="41" spans="1:8" ht="12.75">
      <c r="A41" s="75"/>
      <c r="B41" s="307"/>
      <c r="C41" s="307"/>
      <c r="D41" s="307"/>
      <c r="E41" s="307"/>
      <c r="F41" s="307"/>
      <c r="G41" s="307"/>
      <c r="H41" t="s">
        <v>4</v>
      </c>
    </row>
    <row r="42" spans="1:8" ht="12.75">
      <c r="A42" s="75"/>
      <c r="B42" s="307"/>
      <c r="C42" s="307"/>
      <c r="D42" s="307"/>
      <c r="E42" s="307"/>
      <c r="F42" s="307"/>
      <c r="G42" s="307"/>
      <c r="H42" t="s">
        <v>4</v>
      </c>
    </row>
    <row r="43" spans="1:8" ht="12.75">
      <c r="A43" s="75"/>
      <c r="B43" s="307"/>
      <c r="C43" s="307"/>
      <c r="D43" s="307"/>
      <c r="E43" s="307"/>
      <c r="F43" s="307"/>
      <c r="G43" s="307"/>
      <c r="H43" t="s">
        <v>4</v>
      </c>
    </row>
    <row r="44" spans="1:8" ht="12.75">
      <c r="A44" s="75"/>
      <c r="B44" s="307"/>
      <c r="C44" s="307"/>
      <c r="D44" s="307"/>
      <c r="E44" s="307"/>
      <c r="F44" s="307"/>
      <c r="G44" s="307"/>
      <c r="H44" t="s">
        <v>4</v>
      </c>
    </row>
    <row r="45" spans="1:8" ht="0.75" customHeight="1">
      <c r="A45" s="75"/>
      <c r="B45" s="307"/>
      <c r="C45" s="307"/>
      <c r="D45" s="307"/>
      <c r="E45" s="307"/>
      <c r="F45" s="307"/>
      <c r="G45" s="307"/>
      <c r="H45" t="s">
        <v>4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  <row r="52" spans="2:7" ht="12.75">
      <c r="B52" s="306"/>
      <c r="C52" s="306"/>
      <c r="D52" s="306"/>
      <c r="E52" s="306"/>
      <c r="F52" s="306"/>
      <c r="G52" s="306"/>
    </row>
    <row r="53" spans="2:7" ht="12.75">
      <c r="B53" s="306"/>
      <c r="C53" s="306"/>
      <c r="D53" s="306"/>
      <c r="E53" s="306"/>
      <c r="F53" s="306"/>
      <c r="G53" s="306"/>
    </row>
    <row r="54" spans="2:7" ht="12.75">
      <c r="B54" s="306"/>
      <c r="C54" s="306"/>
      <c r="D54" s="306"/>
      <c r="E54" s="306"/>
      <c r="F54" s="306"/>
      <c r="G54" s="306"/>
    </row>
    <row r="55" spans="2:7" ht="12.75">
      <c r="B55" s="306"/>
      <c r="C55" s="306"/>
      <c r="D55" s="306"/>
      <c r="E55" s="306"/>
      <c r="F55" s="306"/>
      <c r="G55" s="306"/>
    </row>
  </sheetData>
  <sheetProtection sheet="1" selectLockedCells="1"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8:D8"/>
    <mergeCell ref="C9:D9"/>
    <mergeCell ref="E12:G12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0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10" t="s">
        <v>5</v>
      </c>
      <c r="B1" s="311"/>
      <c r="C1" s="76" t="str">
        <f>CONCATENATE(cislostavby," ",nazevstavby)</f>
        <v>00001254 III. ETAPA REKONSTRUKCE NEMOCNICE LETOVICE</v>
      </c>
      <c r="D1" s="77"/>
      <c r="E1" s="78"/>
      <c r="F1" s="77"/>
      <c r="G1" s="79" t="s">
        <v>44</v>
      </c>
      <c r="H1" s="80">
        <v>1</v>
      </c>
      <c r="I1" s="81"/>
    </row>
    <row r="2" spans="1:9" ht="13.5" thickBot="1">
      <c r="A2" s="312" t="s">
        <v>1</v>
      </c>
      <c r="B2" s="313"/>
      <c r="C2" s="82" t="str">
        <f>CONCATENATE(cisloobjektu," ",nazevobjektu)</f>
        <v>01.7 SOP  REKONSTRUKCE STÁVAJÍCÍHO ZÁZEMÍ LÉKAŘŮ</v>
      </c>
      <c r="D2" s="83"/>
      <c r="E2" s="84"/>
      <c r="F2" s="83"/>
      <c r="G2" s="314" t="s">
        <v>74</v>
      </c>
      <c r="H2" s="315"/>
      <c r="I2" s="316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7" t="str">
        <f>Položky!B7</f>
        <v>3</v>
      </c>
      <c r="B7" s="94" t="str">
        <f>Položky!C7</f>
        <v>Svislé a kompletní konstrukce</v>
      </c>
      <c r="D7" s="95"/>
      <c r="E7" s="178">
        <f>Položky!BA52</f>
        <v>0</v>
      </c>
      <c r="F7" s="179">
        <f>Položky!BB52</f>
        <v>0</v>
      </c>
      <c r="G7" s="179">
        <f>Položky!BC52</f>
        <v>0</v>
      </c>
      <c r="H7" s="179">
        <f>Položky!BD52</f>
        <v>0</v>
      </c>
      <c r="I7" s="180">
        <f>Položky!BE52</f>
        <v>0</v>
      </c>
    </row>
    <row r="8" spans="1:9" s="13" customFormat="1" ht="12.75">
      <c r="A8" s="177" t="str">
        <f>Položky!B53</f>
        <v>311</v>
      </c>
      <c r="B8" s="94" t="str">
        <f>Položky!C53</f>
        <v>Sádrokartonové konstrukce</v>
      </c>
      <c r="D8" s="95"/>
      <c r="E8" s="178">
        <f>Položky!BA92</f>
        <v>0</v>
      </c>
      <c r="F8" s="179">
        <f>Položky!BB92</f>
        <v>0</v>
      </c>
      <c r="G8" s="179">
        <f>Položky!BC92</f>
        <v>0</v>
      </c>
      <c r="H8" s="179">
        <f>Položky!BD92</f>
        <v>0</v>
      </c>
      <c r="I8" s="180">
        <f>Položky!BE92</f>
        <v>0</v>
      </c>
    </row>
    <row r="9" spans="1:9" s="13" customFormat="1" ht="12.75">
      <c r="A9" s="177" t="str">
        <f>Položky!B93</f>
        <v>4</v>
      </c>
      <c r="B9" s="94" t="str">
        <f>Položky!C93</f>
        <v>Vodorovné konstrukce</v>
      </c>
      <c r="D9" s="95"/>
      <c r="E9" s="178">
        <f>Položky!BA99</f>
        <v>0</v>
      </c>
      <c r="F9" s="179">
        <f>Položky!BB99</f>
        <v>0</v>
      </c>
      <c r="G9" s="179">
        <f>Položky!BC99</f>
        <v>0</v>
      </c>
      <c r="H9" s="179">
        <f>Položky!BD99</f>
        <v>0</v>
      </c>
      <c r="I9" s="180">
        <f>Položky!BE99</f>
        <v>0</v>
      </c>
    </row>
    <row r="10" spans="1:9" s="13" customFormat="1" ht="12.75">
      <c r="A10" s="177" t="str">
        <f>Položky!B100</f>
        <v>61</v>
      </c>
      <c r="B10" s="94" t="str">
        <f>Položky!C100</f>
        <v>Upravy povrchů vnitřní</v>
      </c>
      <c r="D10" s="95"/>
      <c r="E10" s="178">
        <f>Položky!BA211</f>
        <v>0</v>
      </c>
      <c r="F10" s="179">
        <f>Položky!BB211</f>
        <v>0</v>
      </c>
      <c r="G10" s="179">
        <f>Položky!BC211</f>
        <v>0</v>
      </c>
      <c r="H10" s="179">
        <f>Položky!BD211</f>
        <v>0</v>
      </c>
      <c r="I10" s="180">
        <f>Položky!BE211</f>
        <v>0</v>
      </c>
    </row>
    <row r="11" spans="1:9" s="13" customFormat="1" ht="12.75">
      <c r="A11" s="177" t="str">
        <f>Položky!B212</f>
        <v>63</v>
      </c>
      <c r="B11" s="94" t="str">
        <f>Položky!C212</f>
        <v>Podlahy a podlahové konstrukce</v>
      </c>
      <c r="D11" s="95"/>
      <c r="E11" s="178">
        <f>Položky!BA262</f>
        <v>0</v>
      </c>
      <c r="F11" s="179">
        <f>Položky!BB262</f>
        <v>0</v>
      </c>
      <c r="G11" s="179">
        <f>Položky!BC262</f>
        <v>0</v>
      </c>
      <c r="H11" s="179">
        <f>Položky!BD262</f>
        <v>0</v>
      </c>
      <c r="I11" s="180">
        <f>Položky!BE262</f>
        <v>0</v>
      </c>
    </row>
    <row r="12" spans="1:9" s="13" customFormat="1" ht="12.75">
      <c r="A12" s="177" t="str">
        <f>Položky!B263</f>
        <v>64</v>
      </c>
      <c r="B12" s="94" t="str">
        <f>Položky!C263</f>
        <v>Výplně otvorů</v>
      </c>
      <c r="D12" s="95"/>
      <c r="E12" s="178">
        <f>Položky!BA266</f>
        <v>0</v>
      </c>
      <c r="F12" s="179">
        <f>Položky!BB266</f>
        <v>0</v>
      </c>
      <c r="G12" s="179">
        <f>Položky!BC266</f>
        <v>0</v>
      </c>
      <c r="H12" s="179">
        <f>Položky!BD266</f>
        <v>0</v>
      </c>
      <c r="I12" s="180">
        <f>Položky!BE266</f>
        <v>0</v>
      </c>
    </row>
    <row r="13" spans="1:9" s="13" customFormat="1" ht="12.75">
      <c r="A13" s="177" t="str">
        <f>Položky!B267</f>
        <v>94</v>
      </c>
      <c r="B13" s="94" t="str">
        <f>Položky!C267</f>
        <v>Lešení a stavební výtahy</v>
      </c>
      <c r="D13" s="95"/>
      <c r="E13" s="178">
        <f>Položky!BA287</f>
        <v>0</v>
      </c>
      <c r="F13" s="179">
        <f>Položky!BB287</f>
        <v>0</v>
      </c>
      <c r="G13" s="179">
        <f>Položky!BC287</f>
        <v>0</v>
      </c>
      <c r="H13" s="179">
        <f>Položky!BD287</f>
        <v>0</v>
      </c>
      <c r="I13" s="180">
        <f>Položky!BE287</f>
        <v>0</v>
      </c>
    </row>
    <row r="14" spans="1:9" s="13" customFormat="1" ht="12.75">
      <c r="A14" s="177" t="str">
        <f>Položky!B288</f>
        <v>95</v>
      </c>
      <c r="B14" s="94" t="str">
        <f>Položky!C288</f>
        <v>Dokončovací konstrukce na pozemních stavbách</v>
      </c>
      <c r="D14" s="95"/>
      <c r="E14" s="178">
        <f>Položky!BA332</f>
        <v>0</v>
      </c>
      <c r="F14" s="179">
        <f>Položky!BB332</f>
        <v>0</v>
      </c>
      <c r="G14" s="179">
        <f>Položky!BC332</f>
        <v>0</v>
      </c>
      <c r="H14" s="179">
        <f>Položky!BD332</f>
        <v>0</v>
      </c>
      <c r="I14" s="180">
        <f>Položky!BE332</f>
        <v>0</v>
      </c>
    </row>
    <row r="15" spans="1:9" s="13" customFormat="1" ht="12.75">
      <c r="A15" s="177" t="str">
        <f>Položky!B333</f>
        <v>96</v>
      </c>
      <c r="B15" s="94" t="str">
        <f>Položky!C333</f>
        <v>Bourání konstrukcí</v>
      </c>
      <c r="D15" s="95"/>
      <c r="E15" s="178">
        <f>Položky!BA520</f>
        <v>0</v>
      </c>
      <c r="F15" s="179">
        <f>Položky!BB520</f>
        <v>0</v>
      </c>
      <c r="G15" s="179">
        <f>Položky!BC520</f>
        <v>0</v>
      </c>
      <c r="H15" s="179">
        <f>Položky!BD520</f>
        <v>0</v>
      </c>
      <c r="I15" s="180">
        <f>Položky!BE520</f>
        <v>0</v>
      </c>
    </row>
    <row r="16" spans="1:9" s="13" customFormat="1" ht="12.75">
      <c r="A16" s="177" t="str">
        <f>Položky!B521</f>
        <v>99</v>
      </c>
      <c r="B16" s="94" t="str">
        <f>Položky!C521</f>
        <v>Staveništní přesun hmot</v>
      </c>
      <c r="D16" s="95"/>
      <c r="E16" s="178">
        <f>Položky!BA523</f>
        <v>0</v>
      </c>
      <c r="F16" s="179">
        <f>Položky!BB523</f>
        <v>0</v>
      </c>
      <c r="G16" s="179">
        <f>Položky!BC523</f>
        <v>0</v>
      </c>
      <c r="H16" s="179">
        <f>Položky!BD523</f>
        <v>0</v>
      </c>
      <c r="I16" s="180">
        <f>Položky!BE523</f>
        <v>0</v>
      </c>
    </row>
    <row r="17" spans="1:9" s="13" customFormat="1" ht="12.75">
      <c r="A17" s="177" t="str">
        <f>Položky!B524</f>
        <v>711</v>
      </c>
      <c r="B17" s="94" t="str">
        <f>Položky!C524</f>
        <v>Izolace proti vodě</v>
      </c>
      <c r="D17" s="95"/>
      <c r="E17" s="178">
        <f>Položky!BA529</f>
        <v>0</v>
      </c>
      <c r="F17" s="179">
        <f>Položky!BB529</f>
        <v>0</v>
      </c>
      <c r="G17" s="179">
        <f>Položky!BC529</f>
        <v>0</v>
      </c>
      <c r="H17" s="179">
        <f>Položky!BD529</f>
        <v>0</v>
      </c>
      <c r="I17" s="180">
        <f>Položky!BE529</f>
        <v>0</v>
      </c>
    </row>
    <row r="18" spans="1:9" s="13" customFormat="1" ht="12.75">
      <c r="A18" s="177" t="str">
        <f>Položky!B530</f>
        <v>713</v>
      </c>
      <c r="B18" s="94" t="str">
        <f>Položky!C530</f>
        <v>Izolace tepelné</v>
      </c>
      <c r="D18" s="95"/>
      <c r="E18" s="178">
        <f>Položky!BA538</f>
        <v>0</v>
      </c>
      <c r="F18" s="179">
        <f>Položky!BB538</f>
        <v>0</v>
      </c>
      <c r="G18" s="179">
        <f>Položky!BC538</f>
        <v>0</v>
      </c>
      <c r="H18" s="179">
        <f>Položky!BD538</f>
        <v>0</v>
      </c>
      <c r="I18" s="180">
        <f>Položky!BE538</f>
        <v>0</v>
      </c>
    </row>
    <row r="19" spans="1:9" s="13" customFormat="1" ht="12.75">
      <c r="A19" s="177" t="str">
        <f>Položky!B539</f>
        <v>720</v>
      </c>
      <c r="B19" s="94" t="str">
        <f>Položky!C539</f>
        <v>Zdravotechnická instalace</v>
      </c>
      <c r="D19" s="95"/>
      <c r="E19" s="178">
        <f>Položky!BA541</f>
        <v>0</v>
      </c>
      <c r="F19" s="179">
        <f>Položky!BB541</f>
        <v>0</v>
      </c>
      <c r="G19" s="179">
        <f>Položky!BC541</f>
        <v>0</v>
      </c>
      <c r="H19" s="179">
        <f>Položky!BD541</f>
        <v>0</v>
      </c>
      <c r="I19" s="180">
        <f>Položky!BE541</f>
        <v>0</v>
      </c>
    </row>
    <row r="20" spans="1:9" s="13" customFormat="1" ht="12.75">
      <c r="A20" s="177" t="str">
        <f>Položky!B542</f>
        <v>730</v>
      </c>
      <c r="B20" s="94" t="str">
        <f>Položky!C542</f>
        <v>Ústřední vytápění</v>
      </c>
      <c r="D20" s="95"/>
      <c r="E20" s="178">
        <f>Položky!BA544</f>
        <v>0</v>
      </c>
      <c r="F20" s="179">
        <f>Položky!BB544</f>
        <v>0</v>
      </c>
      <c r="G20" s="179">
        <f>Položky!BC544</f>
        <v>0</v>
      </c>
      <c r="H20" s="179">
        <f>Položky!BD544</f>
        <v>0</v>
      </c>
      <c r="I20" s="180">
        <f>Položky!BE544</f>
        <v>0</v>
      </c>
    </row>
    <row r="21" spans="1:9" s="13" customFormat="1" ht="12.75">
      <c r="A21" s="177" t="str">
        <f>Položky!B545</f>
        <v>764</v>
      </c>
      <c r="B21" s="94" t="str">
        <f>Položky!C545</f>
        <v>Konstrukce klempířské</v>
      </c>
      <c r="D21" s="95"/>
      <c r="E21" s="178">
        <f>Položky!BA549</f>
        <v>0</v>
      </c>
      <c r="F21" s="179">
        <f>Položky!BB549</f>
        <v>0</v>
      </c>
      <c r="G21" s="179">
        <f>Položky!BC549</f>
        <v>0</v>
      </c>
      <c r="H21" s="179">
        <f>Položky!BD549</f>
        <v>0</v>
      </c>
      <c r="I21" s="180">
        <f>Položky!BE549</f>
        <v>0</v>
      </c>
    </row>
    <row r="22" spans="1:9" s="13" customFormat="1" ht="12.75">
      <c r="A22" s="177" t="str">
        <f>Položky!B550</f>
        <v>766</v>
      </c>
      <c r="B22" s="94" t="str">
        <f>Položky!C550</f>
        <v>Konstrukce truhlářské</v>
      </c>
      <c r="D22" s="95"/>
      <c r="E22" s="178">
        <f>Položky!BA560</f>
        <v>0</v>
      </c>
      <c r="F22" s="179">
        <f>Položky!BB560</f>
        <v>0</v>
      </c>
      <c r="G22" s="179">
        <f>Položky!BC560</f>
        <v>0</v>
      </c>
      <c r="H22" s="179">
        <f>Položky!BD560</f>
        <v>0</v>
      </c>
      <c r="I22" s="180">
        <f>Položky!BE560</f>
        <v>0</v>
      </c>
    </row>
    <row r="23" spans="1:9" s="13" customFormat="1" ht="12.75">
      <c r="A23" s="177" t="str">
        <f>Položky!B561</f>
        <v>767</v>
      </c>
      <c r="B23" s="94" t="str">
        <f>Položky!C561</f>
        <v>Konstrukce zámečnické</v>
      </c>
      <c r="D23" s="95"/>
      <c r="E23" s="178">
        <f>Položky!BA567</f>
        <v>0</v>
      </c>
      <c r="F23" s="179">
        <f>Položky!BB567</f>
        <v>0</v>
      </c>
      <c r="G23" s="179">
        <f>Položky!BC567</f>
        <v>0</v>
      </c>
      <c r="H23" s="179">
        <f>Položky!BD567</f>
        <v>0</v>
      </c>
      <c r="I23" s="180">
        <f>Položky!BE567</f>
        <v>0</v>
      </c>
    </row>
    <row r="24" spans="1:9" s="13" customFormat="1" ht="12.75">
      <c r="A24" s="177" t="str">
        <f>Položky!B568</f>
        <v>771</v>
      </c>
      <c r="B24" s="94" t="str">
        <f>Položky!C568</f>
        <v>Podlahy z dlaždic a obklady</v>
      </c>
      <c r="D24" s="95"/>
      <c r="E24" s="178">
        <f>Položky!BA590</f>
        <v>0</v>
      </c>
      <c r="F24" s="179">
        <f>Položky!BB590</f>
        <v>0</v>
      </c>
      <c r="G24" s="179">
        <f>Položky!BC590</f>
        <v>0</v>
      </c>
      <c r="H24" s="179">
        <f>Položky!BD590</f>
        <v>0</v>
      </c>
      <c r="I24" s="180">
        <f>Položky!BE590</f>
        <v>0</v>
      </c>
    </row>
    <row r="25" spans="1:9" s="13" customFormat="1" ht="12.75">
      <c r="A25" s="177" t="str">
        <f>Položky!B591</f>
        <v>776</v>
      </c>
      <c r="B25" s="94" t="str">
        <f>Položky!C591</f>
        <v>Podlahy povlakové</v>
      </c>
      <c r="D25" s="95"/>
      <c r="E25" s="178">
        <f>Položky!BA623</f>
        <v>0</v>
      </c>
      <c r="F25" s="179">
        <f>Položky!BB623</f>
        <v>0</v>
      </c>
      <c r="G25" s="179">
        <f>Položky!BC623</f>
        <v>0</v>
      </c>
      <c r="H25" s="179">
        <f>Položky!BD623</f>
        <v>0</v>
      </c>
      <c r="I25" s="180">
        <f>Položky!BE623</f>
        <v>0</v>
      </c>
    </row>
    <row r="26" spans="1:9" s="13" customFormat="1" ht="12.75">
      <c r="A26" s="177" t="str">
        <f>Položky!B624</f>
        <v>777</v>
      </c>
      <c r="B26" s="94" t="str">
        <f>Položky!C624</f>
        <v>Podlahy ze syntetických hmot</v>
      </c>
      <c r="D26" s="95"/>
      <c r="E26" s="178">
        <f>Položky!BA639</f>
        <v>0</v>
      </c>
      <c r="F26" s="179">
        <f>Položky!BB639</f>
        <v>0</v>
      </c>
      <c r="G26" s="179">
        <f>Položky!BC639</f>
        <v>0</v>
      </c>
      <c r="H26" s="179">
        <f>Položky!BD639</f>
        <v>0</v>
      </c>
      <c r="I26" s="180">
        <f>Položky!BE639</f>
        <v>0</v>
      </c>
    </row>
    <row r="27" spans="1:9" s="13" customFormat="1" ht="12.75">
      <c r="A27" s="177" t="str">
        <f>Položky!B640</f>
        <v>781</v>
      </c>
      <c r="B27" s="94" t="str">
        <f>Položky!C640</f>
        <v>Obklady keramické</v>
      </c>
      <c r="D27" s="95"/>
      <c r="E27" s="178">
        <f>Položky!BA657</f>
        <v>0</v>
      </c>
      <c r="F27" s="179">
        <f>Položky!BB657</f>
        <v>0</v>
      </c>
      <c r="G27" s="179">
        <f>Položky!BC657</f>
        <v>0</v>
      </c>
      <c r="H27" s="179">
        <f>Položky!BD657</f>
        <v>0</v>
      </c>
      <c r="I27" s="180">
        <f>Položky!BE657</f>
        <v>0</v>
      </c>
    </row>
    <row r="28" spans="1:9" s="13" customFormat="1" ht="12.75">
      <c r="A28" s="177" t="str">
        <f>Položky!B658</f>
        <v>783</v>
      </c>
      <c r="B28" s="94" t="str">
        <f>Položky!C658</f>
        <v>Nátěry</v>
      </c>
      <c r="D28" s="95"/>
      <c r="E28" s="178">
        <f>Položky!BA662</f>
        <v>0</v>
      </c>
      <c r="F28" s="179">
        <f>Položky!BB662</f>
        <v>0</v>
      </c>
      <c r="G28" s="179">
        <f>Položky!BC662</f>
        <v>0</v>
      </c>
      <c r="H28" s="179">
        <f>Položky!BD662</f>
        <v>0</v>
      </c>
      <c r="I28" s="180">
        <f>Položky!BE662</f>
        <v>0</v>
      </c>
    </row>
    <row r="29" spans="1:9" s="13" customFormat="1" ht="12.75">
      <c r="A29" s="177" t="str">
        <f>Položky!B663</f>
        <v>784</v>
      </c>
      <c r="B29" s="94" t="str">
        <f>Položky!C663</f>
        <v>Malby</v>
      </c>
      <c r="D29" s="95"/>
      <c r="E29" s="178">
        <f>Položky!BA704</f>
        <v>0</v>
      </c>
      <c r="F29" s="179">
        <f>Položky!BB704</f>
        <v>0</v>
      </c>
      <c r="G29" s="179">
        <f>Položky!BC704</f>
        <v>0</v>
      </c>
      <c r="H29" s="179">
        <f>Položky!BD704</f>
        <v>0</v>
      </c>
      <c r="I29" s="180">
        <f>Položky!BE704</f>
        <v>0</v>
      </c>
    </row>
    <row r="30" spans="1:9" s="13" customFormat="1" ht="12.75">
      <c r="A30" s="177" t="str">
        <f>Položky!B705</f>
        <v>799</v>
      </c>
      <c r="B30" s="94" t="str">
        <f>Položky!C705</f>
        <v>Ostatní</v>
      </c>
      <c r="D30" s="95"/>
      <c r="E30" s="178">
        <f>Položky!BA717</f>
        <v>0</v>
      </c>
      <c r="F30" s="179">
        <f>Položky!BB717</f>
        <v>0</v>
      </c>
      <c r="G30" s="179">
        <f>Položky!BC717</f>
        <v>0</v>
      </c>
      <c r="H30" s="179">
        <f>Položky!BD717</f>
        <v>0</v>
      </c>
      <c r="I30" s="180">
        <f>Položky!BE717</f>
        <v>0</v>
      </c>
    </row>
    <row r="31" spans="1:9" s="13" customFormat="1" ht="12.75">
      <c r="A31" s="177" t="str">
        <f>Položky!B718</f>
        <v>M24</v>
      </c>
      <c r="B31" s="94" t="str">
        <f>Položky!C718</f>
        <v>Montáže vzduchotechnických zařízení</v>
      </c>
      <c r="D31" s="95"/>
      <c r="E31" s="178">
        <f>Položky!BA720</f>
        <v>0</v>
      </c>
      <c r="F31" s="179">
        <f>Položky!BB720</f>
        <v>0</v>
      </c>
      <c r="G31" s="179">
        <f>Položky!BC720</f>
        <v>0</v>
      </c>
      <c r="H31" s="179">
        <f>Položky!BD720</f>
        <v>0</v>
      </c>
      <c r="I31" s="180">
        <f>Položky!BE720</f>
        <v>0</v>
      </c>
    </row>
    <row r="32" spans="1:9" s="13" customFormat="1" ht="13.5" thickBot="1">
      <c r="A32" s="177" t="str">
        <f>Položky!B721</f>
        <v>D96</v>
      </c>
      <c r="B32" s="94" t="str">
        <f>Položky!C721</f>
        <v>Přesuny suti a vybouraných hmot</v>
      </c>
      <c r="D32" s="95"/>
      <c r="E32" s="178">
        <f>Položky!BA732</f>
        <v>0</v>
      </c>
      <c r="F32" s="179">
        <f>Položky!BB732</f>
        <v>0</v>
      </c>
      <c r="G32" s="179">
        <f>Položky!BC732</f>
        <v>0</v>
      </c>
      <c r="H32" s="179">
        <f>Položky!BD732</f>
        <v>0</v>
      </c>
      <c r="I32" s="180">
        <f>Položky!BE732</f>
        <v>0</v>
      </c>
    </row>
    <row r="33" spans="1:9" s="102" customFormat="1" ht="13.5" thickBot="1">
      <c r="A33" s="96"/>
      <c r="B33" s="97" t="s">
        <v>51</v>
      </c>
      <c r="C33" s="97"/>
      <c r="D33" s="98"/>
      <c r="E33" s="99">
        <f>SUM(E7:E32)</f>
        <v>0</v>
      </c>
      <c r="F33" s="100">
        <f>SUM(F7:F32)</f>
        <v>0</v>
      </c>
      <c r="G33" s="100">
        <f>SUM(G7:G32)</f>
        <v>0</v>
      </c>
      <c r="H33" s="100">
        <f>SUM(H7:H32)</f>
        <v>0</v>
      </c>
      <c r="I33" s="101">
        <f>SUM(I7:I32)</f>
        <v>0</v>
      </c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57" ht="19.5" customHeight="1">
      <c r="A35" s="86" t="s">
        <v>52</v>
      </c>
      <c r="B35" s="86"/>
      <c r="C35" s="86"/>
      <c r="D35" s="86"/>
      <c r="E35" s="86"/>
      <c r="F35" s="86"/>
      <c r="G35" s="103"/>
      <c r="H35" s="86"/>
      <c r="I35" s="86"/>
      <c r="BA35" s="35"/>
      <c r="BB35" s="35"/>
      <c r="BC35" s="35"/>
      <c r="BD35" s="35"/>
      <c r="BE35" s="35"/>
    </row>
    <row r="36" ht="13.5" thickBot="1"/>
    <row r="37" spans="1:9" ht="12.75">
      <c r="A37" s="104" t="s">
        <v>53</v>
      </c>
      <c r="B37" s="105"/>
      <c r="C37" s="105"/>
      <c r="D37" s="106"/>
      <c r="E37" s="107" t="s">
        <v>54</v>
      </c>
      <c r="F37" s="108" t="s">
        <v>55</v>
      </c>
      <c r="G37" s="109" t="s">
        <v>56</v>
      </c>
      <c r="H37" s="110"/>
      <c r="I37" s="111" t="s">
        <v>54</v>
      </c>
    </row>
    <row r="38" spans="1:53" ht="12.75">
      <c r="A38" s="112"/>
      <c r="B38" s="113"/>
      <c r="C38" s="113"/>
      <c r="D38" s="114"/>
      <c r="E38" s="115"/>
      <c r="F38" s="116"/>
      <c r="G38" s="117">
        <f>CHOOSE(BA38+1,HSV+PSV,HSV+PSV+Mont,HSV+PSV+Dodavka+Mont,HSV,PSV,Mont,Dodavka,Mont+Dodavka,0)</f>
        <v>0</v>
      </c>
      <c r="H38" s="118"/>
      <c r="I38" s="119">
        <f>E38+F38*G38/100</f>
        <v>0</v>
      </c>
      <c r="BA38">
        <v>8</v>
      </c>
    </row>
    <row r="39" spans="1:9" ht="13.5" thickBot="1">
      <c r="A39" s="120"/>
      <c r="B39" s="121" t="s">
        <v>57</v>
      </c>
      <c r="C39" s="122"/>
      <c r="D39" s="123"/>
      <c r="E39" s="124"/>
      <c r="F39" s="125"/>
      <c r="G39" s="125"/>
      <c r="H39" s="308">
        <f>SUM(H38:H38)</f>
        <v>0</v>
      </c>
      <c r="I39" s="309"/>
    </row>
    <row r="41" spans="2:9" ht="12.75">
      <c r="B41" s="102"/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  <row r="83" spans="6:9" ht="12.75">
      <c r="F83" s="126"/>
      <c r="G83" s="127"/>
      <c r="H83" s="127"/>
      <c r="I83" s="128"/>
    </row>
    <row r="84" spans="6:9" ht="12.75">
      <c r="F84" s="126"/>
      <c r="G84" s="127"/>
      <c r="H84" s="127"/>
      <c r="I84" s="128"/>
    </row>
    <row r="85" spans="6:9" ht="12.75">
      <c r="F85" s="126"/>
      <c r="G85" s="127"/>
      <c r="H85" s="127"/>
      <c r="I85" s="128"/>
    </row>
    <row r="86" spans="6:9" ht="12.75">
      <c r="F86" s="126"/>
      <c r="G86" s="127"/>
      <c r="H86" s="127"/>
      <c r="I86" s="128"/>
    </row>
    <row r="87" spans="6:9" ht="12.75">
      <c r="F87" s="126"/>
      <c r="G87" s="127"/>
      <c r="H87" s="127"/>
      <c r="I87" s="128"/>
    </row>
    <row r="88" spans="6:9" ht="12.75">
      <c r="F88" s="126"/>
      <c r="G88" s="127"/>
      <c r="H88" s="127"/>
      <c r="I88" s="128"/>
    </row>
    <row r="89" spans="6:9" ht="12.75">
      <c r="F89" s="126"/>
      <c r="G89" s="127"/>
      <c r="H89" s="127"/>
      <c r="I89" s="128"/>
    </row>
    <row r="90" spans="6:9" ht="12.75">
      <c r="F90" s="126"/>
      <c r="G90" s="127"/>
      <c r="H90" s="127"/>
      <c r="I90" s="128"/>
    </row>
  </sheetData>
  <sheetProtection sheet="1" selectLockedCells="1"/>
  <mergeCells count="4">
    <mergeCell ref="H39:I3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05"/>
  <sheetViews>
    <sheetView showGridLines="0" showZeros="0" zoomScalePageLayoutView="0" workbookViewId="0" topLeftCell="A1">
      <selection activeCell="F8" sqref="F8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319" t="s">
        <v>69</v>
      </c>
      <c r="B1" s="319"/>
      <c r="C1" s="319"/>
      <c r="D1" s="319"/>
      <c r="E1" s="319"/>
      <c r="F1" s="319"/>
      <c r="G1" s="319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310" t="s">
        <v>5</v>
      </c>
      <c r="B3" s="311"/>
      <c r="C3" s="76" t="str">
        <f>CONCATENATE(cislostavby," ",nazevstavby)</f>
        <v>00001254 III. ETAPA REKONSTRUKCE NEMOCNICE LETOVICE</v>
      </c>
      <c r="D3" s="77"/>
      <c r="E3" s="133" t="s">
        <v>0</v>
      </c>
      <c r="F3" s="134">
        <f>Rekapitulace!H1</f>
        <v>1</v>
      </c>
      <c r="G3" s="135"/>
    </row>
    <row r="4" spans="1:7" ht="13.5" thickBot="1">
      <c r="A4" s="320" t="s">
        <v>1</v>
      </c>
      <c r="B4" s="313"/>
      <c r="C4" s="82" t="str">
        <f>CONCATENATE(cisloobjektu," ",nazevobjektu)</f>
        <v>01.7 SOP  REKONSTRUKCE STÁVAJÍCÍHO ZÁZEMÍ LÉKAŘŮ</v>
      </c>
      <c r="D4" s="83"/>
      <c r="E4" s="321" t="str">
        <f>Rekapitulace!G2</f>
        <v>STAVEBNÍ ČÁST</v>
      </c>
      <c r="F4" s="322"/>
      <c r="G4" s="323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75</v>
      </c>
      <c r="C7" s="146" t="s">
        <v>76</v>
      </c>
      <c r="D7" s="147"/>
      <c r="E7" s="148"/>
      <c r="F7" s="148"/>
      <c r="G7" s="149"/>
      <c r="H7" s="150"/>
      <c r="I7" s="150"/>
      <c r="O7" s="151">
        <v>1</v>
      </c>
    </row>
    <row r="8" spans="1:104" ht="22.5">
      <c r="A8" s="152">
        <v>1</v>
      </c>
      <c r="B8" s="153" t="s">
        <v>77</v>
      </c>
      <c r="C8" s="154" t="s">
        <v>78</v>
      </c>
      <c r="D8" s="155" t="s">
        <v>79</v>
      </c>
      <c r="E8" s="156">
        <v>2.061</v>
      </c>
      <c r="F8" s="181">
        <v>0</v>
      </c>
      <c r="G8" s="157">
        <f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2.04168</v>
      </c>
    </row>
    <row r="9" spans="1:15" ht="12.75">
      <c r="A9" s="158"/>
      <c r="B9" s="159"/>
      <c r="C9" s="317" t="s">
        <v>80</v>
      </c>
      <c r="D9" s="318"/>
      <c r="E9" s="161">
        <v>0</v>
      </c>
      <c r="F9" s="162"/>
      <c r="G9" s="163"/>
      <c r="M9" s="160" t="s">
        <v>80</v>
      </c>
      <c r="O9" s="151"/>
    </row>
    <row r="10" spans="1:15" ht="12.75">
      <c r="A10" s="158"/>
      <c r="B10" s="159"/>
      <c r="C10" s="317" t="s">
        <v>81</v>
      </c>
      <c r="D10" s="318"/>
      <c r="E10" s="161">
        <v>0.8505</v>
      </c>
      <c r="F10" s="162"/>
      <c r="G10" s="163"/>
      <c r="M10" s="160" t="s">
        <v>81</v>
      </c>
      <c r="O10" s="151"/>
    </row>
    <row r="11" spans="1:15" ht="12.75">
      <c r="A11" s="158"/>
      <c r="B11" s="159"/>
      <c r="C11" s="317" t="s">
        <v>82</v>
      </c>
      <c r="D11" s="318"/>
      <c r="E11" s="161">
        <v>0.36</v>
      </c>
      <c r="F11" s="162"/>
      <c r="G11" s="163"/>
      <c r="M11" s="160" t="s">
        <v>82</v>
      </c>
      <c r="O11" s="151"/>
    </row>
    <row r="12" spans="1:15" ht="12.75">
      <c r="A12" s="158"/>
      <c r="B12" s="159"/>
      <c r="C12" s="317" t="s">
        <v>81</v>
      </c>
      <c r="D12" s="318"/>
      <c r="E12" s="161">
        <v>0.8505</v>
      </c>
      <c r="F12" s="162"/>
      <c r="G12" s="163"/>
      <c r="M12" s="160" t="s">
        <v>81</v>
      </c>
      <c r="O12" s="151"/>
    </row>
    <row r="13" spans="1:104" ht="12.75">
      <c r="A13" s="152">
        <v>2</v>
      </c>
      <c r="B13" s="153" t="s">
        <v>83</v>
      </c>
      <c r="C13" s="154" t="s">
        <v>84</v>
      </c>
      <c r="D13" s="155" t="s">
        <v>79</v>
      </c>
      <c r="E13" s="156">
        <v>1.679</v>
      </c>
      <c r="F13" s="181">
        <v>0</v>
      </c>
      <c r="G13" s="157">
        <f>E13*F13</f>
        <v>0</v>
      </c>
      <c r="O13" s="151">
        <v>2</v>
      </c>
      <c r="AA13" s="129">
        <v>1</v>
      </c>
      <c r="AB13" s="129">
        <v>1</v>
      </c>
      <c r="AC13" s="129">
        <v>1</v>
      </c>
      <c r="AZ13" s="129">
        <v>1</v>
      </c>
      <c r="BA13" s="129">
        <f>IF(AZ13=1,G13,0)</f>
        <v>0</v>
      </c>
      <c r="BB13" s="129">
        <f>IF(AZ13=2,G13,0)</f>
        <v>0</v>
      </c>
      <c r="BC13" s="129">
        <f>IF(AZ13=3,G13,0)</f>
        <v>0</v>
      </c>
      <c r="BD13" s="129">
        <f>IF(AZ13=4,G13,0)</f>
        <v>0</v>
      </c>
      <c r="BE13" s="129">
        <f>IF(AZ13=5,G13,0)</f>
        <v>0</v>
      </c>
      <c r="CZ13" s="129">
        <v>1.77642</v>
      </c>
    </row>
    <row r="14" spans="1:15" ht="12.75">
      <c r="A14" s="158"/>
      <c r="B14" s="159"/>
      <c r="C14" s="317" t="s">
        <v>85</v>
      </c>
      <c r="D14" s="318"/>
      <c r="E14" s="161">
        <v>0</v>
      </c>
      <c r="F14" s="162"/>
      <c r="G14" s="163"/>
      <c r="M14" s="160" t="s">
        <v>85</v>
      </c>
      <c r="O14" s="151"/>
    </row>
    <row r="15" spans="1:15" ht="12.75">
      <c r="A15" s="158"/>
      <c r="B15" s="159"/>
      <c r="C15" s="317" t="s">
        <v>86</v>
      </c>
      <c r="D15" s="318"/>
      <c r="E15" s="161">
        <v>0.171</v>
      </c>
      <c r="F15" s="162"/>
      <c r="G15" s="163"/>
      <c r="M15" s="160" t="s">
        <v>86</v>
      </c>
      <c r="O15" s="151"/>
    </row>
    <row r="16" spans="1:15" ht="12.75">
      <c r="A16" s="158"/>
      <c r="B16" s="159"/>
      <c r="C16" s="317" t="s">
        <v>87</v>
      </c>
      <c r="D16" s="318"/>
      <c r="E16" s="161">
        <v>0</v>
      </c>
      <c r="F16" s="162"/>
      <c r="G16" s="163"/>
      <c r="M16" s="160" t="s">
        <v>87</v>
      </c>
      <c r="O16" s="151"/>
    </row>
    <row r="17" spans="1:15" ht="12.75">
      <c r="A17" s="158"/>
      <c r="B17" s="159"/>
      <c r="C17" s="317" t="s">
        <v>88</v>
      </c>
      <c r="D17" s="318"/>
      <c r="E17" s="161">
        <v>0.442</v>
      </c>
      <c r="F17" s="162"/>
      <c r="G17" s="163"/>
      <c r="M17" s="160" t="s">
        <v>88</v>
      </c>
      <c r="O17" s="151"/>
    </row>
    <row r="18" spans="1:15" ht="12.75">
      <c r="A18" s="158"/>
      <c r="B18" s="159"/>
      <c r="C18" s="317" t="s">
        <v>89</v>
      </c>
      <c r="D18" s="318"/>
      <c r="E18" s="161">
        <v>0</v>
      </c>
      <c r="F18" s="162"/>
      <c r="G18" s="163"/>
      <c r="M18" s="160" t="s">
        <v>89</v>
      </c>
      <c r="O18" s="151"/>
    </row>
    <row r="19" spans="1:15" ht="12.75">
      <c r="A19" s="158"/>
      <c r="B19" s="159"/>
      <c r="C19" s="317" t="s">
        <v>90</v>
      </c>
      <c r="D19" s="318"/>
      <c r="E19" s="161">
        <v>0.624</v>
      </c>
      <c r="F19" s="162"/>
      <c r="G19" s="163"/>
      <c r="M19" s="160" t="s">
        <v>90</v>
      </c>
      <c r="O19" s="151"/>
    </row>
    <row r="20" spans="1:15" ht="12.75">
      <c r="A20" s="158"/>
      <c r="B20" s="159"/>
      <c r="C20" s="317" t="s">
        <v>91</v>
      </c>
      <c r="D20" s="318"/>
      <c r="E20" s="161">
        <v>0</v>
      </c>
      <c r="F20" s="162"/>
      <c r="G20" s="163"/>
      <c r="M20" s="160" t="s">
        <v>91</v>
      </c>
      <c r="O20" s="151"/>
    </row>
    <row r="21" spans="1:15" ht="12.75">
      <c r="A21" s="158"/>
      <c r="B21" s="159"/>
      <c r="C21" s="317" t="s">
        <v>88</v>
      </c>
      <c r="D21" s="318"/>
      <c r="E21" s="161">
        <v>0.442</v>
      </c>
      <c r="F21" s="162"/>
      <c r="G21" s="163"/>
      <c r="M21" s="160" t="s">
        <v>88</v>
      </c>
      <c r="O21" s="151"/>
    </row>
    <row r="22" spans="1:104" ht="22.5">
      <c r="A22" s="152">
        <v>3</v>
      </c>
      <c r="B22" s="153" t="s">
        <v>92</v>
      </c>
      <c r="C22" s="154" t="s">
        <v>93</v>
      </c>
      <c r="D22" s="155" t="s">
        <v>94</v>
      </c>
      <c r="E22" s="156">
        <v>0.3217</v>
      </c>
      <c r="F22" s="181">
        <v>0</v>
      </c>
      <c r="G22" s="157">
        <f>E22*F22</f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>IF(AZ22=1,G22,0)</f>
        <v>0</v>
      </c>
      <c r="BB22" s="129">
        <f>IF(AZ22=2,G22,0)</f>
        <v>0</v>
      </c>
      <c r="BC22" s="129">
        <f>IF(AZ22=3,G22,0)</f>
        <v>0</v>
      </c>
      <c r="BD22" s="129">
        <f>IF(AZ22=4,G22,0)</f>
        <v>0</v>
      </c>
      <c r="BE22" s="129">
        <f>IF(AZ22=5,G22,0)</f>
        <v>0</v>
      </c>
      <c r="CZ22" s="129">
        <v>1.099536</v>
      </c>
    </row>
    <row r="23" spans="1:15" ht="12.75">
      <c r="A23" s="158"/>
      <c r="B23" s="159"/>
      <c r="C23" s="317" t="s">
        <v>95</v>
      </c>
      <c r="D23" s="318"/>
      <c r="E23" s="161">
        <v>0.0633</v>
      </c>
      <c r="F23" s="162"/>
      <c r="G23" s="163"/>
      <c r="M23" s="160" t="s">
        <v>95</v>
      </c>
      <c r="O23" s="151"/>
    </row>
    <row r="24" spans="1:15" ht="12.75">
      <c r="A24" s="158"/>
      <c r="B24" s="159"/>
      <c r="C24" s="317" t="s">
        <v>96</v>
      </c>
      <c r="D24" s="318"/>
      <c r="E24" s="161">
        <v>0.2131</v>
      </c>
      <c r="F24" s="162"/>
      <c r="G24" s="163"/>
      <c r="M24" s="160" t="s">
        <v>96</v>
      </c>
      <c r="O24" s="151"/>
    </row>
    <row r="25" spans="1:15" ht="12.75">
      <c r="A25" s="158"/>
      <c r="B25" s="159"/>
      <c r="C25" s="317" t="s">
        <v>97</v>
      </c>
      <c r="D25" s="318"/>
      <c r="E25" s="161">
        <v>0.0453</v>
      </c>
      <c r="F25" s="162"/>
      <c r="G25" s="163"/>
      <c r="M25" s="160" t="s">
        <v>97</v>
      </c>
      <c r="O25" s="151"/>
    </row>
    <row r="26" spans="1:104" ht="22.5">
      <c r="A26" s="152">
        <v>4</v>
      </c>
      <c r="B26" s="153" t="s">
        <v>98</v>
      </c>
      <c r="C26" s="154" t="s">
        <v>99</v>
      </c>
      <c r="D26" s="155" t="s">
        <v>94</v>
      </c>
      <c r="E26" s="156">
        <v>0.4823</v>
      </c>
      <c r="F26" s="181">
        <v>0</v>
      </c>
      <c r="G26" s="157">
        <f>E26*F26</f>
        <v>0</v>
      </c>
      <c r="O26" s="151">
        <v>2</v>
      </c>
      <c r="AA26" s="129">
        <v>1</v>
      </c>
      <c r="AB26" s="129">
        <v>1</v>
      </c>
      <c r="AC26" s="129">
        <v>1</v>
      </c>
      <c r="AZ26" s="129">
        <v>1</v>
      </c>
      <c r="BA26" s="129">
        <f>IF(AZ26=1,G26,0)</f>
        <v>0</v>
      </c>
      <c r="BB26" s="129">
        <f>IF(AZ26=2,G26,0)</f>
        <v>0</v>
      </c>
      <c r="BC26" s="129">
        <f>IF(AZ26=3,G26,0)</f>
        <v>0</v>
      </c>
      <c r="BD26" s="129">
        <f>IF(AZ26=4,G26,0)</f>
        <v>0</v>
      </c>
      <c r="BE26" s="129">
        <f>IF(AZ26=5,G26,0)</f>
        <v>0</v>
      </c>
      <c r="CZ26" s="129">
        <v>1.097094</v>
      </c>
    </row>
    <row r="27" spans="1:15" ht="12.75">
      <c r="A27" s="158"/>
      <c r="B27" s="159"/>
      <c r="C27" s="317" t="s">
        <v>100</v>
      </c>
      <c r="D27" s="318"/>
      <c r="E27" s="161">
        <v>0.2255</v>
      </c>
      <c r="F27" s="162"/>
      <c r="G27" s="163"/>
      <c r="M27" s="160" t="s">
        <v>100</v>
      </c>
      <c r="O27" s="151"/>
    </row>
    <row r="28" spans="1:15" ht="12.75">
      <c r="A28" s="158"/>
      <c r="B28" s="159"/>
      <c r="C28" s="317" t="s">
        <v>101</v>
      </c>
      <c r="D28" s="318"/>
      <c r="E28" s="161">
        <v>0.2434</v>
      </c>
      <c r="F28" s="162"/>
      <c r="G28" s="163"/>
      <c r="M28" s="160" t="s">
        <v>101</v>
      </c>
      <c r="O28" s="151"/>
    </row>
    <row r="29" spans="1:15" ht="12.75">
      <c r="A29" s="158"/>
      <c r="B29" s="159"/>
      <c r="C29" s="317" t="s">
        <v>102</v>
      </c>
      <c r="D29" s="318"/>
      <c r="E29" s="161">
        <v>0.0134</v>
      </c>
      <c r="F29" s="162"/>
      <c r="G29" s="163"/>
      <c r="M29" s="160" t="s">
        <v>102</v>
      </c>
      <c r="O29" s="151"/>
    </row>
    <row r="30" spans="1:104" ht="12.75">
      <c r="A30" s="152">
        <v>5</v>
      </c>
      <c r="B30" s="153" t="s">
        <v>103</v>
      </c>
      <c r="C30" s="154" t="s">
        <v>104</v>
      </c>
      <c r="D30" s="155" t="s">
        <v>105</v>
      </c>
      <c r="E30" s="156">
        <v>1.27</v>
      </c>
      <c r="F30" s="181">
        <v>0</v>
      </c>
      <c r="G30" s="157">
        <f>E30*F30</f>
        <v>0</v>
      </c>
      <c r="O30" s="151">
        <v>2</v>
      </c>
      <c r="AA30" s="129">
        <v>1</v>
      </c>
      <c r="AB30" s="129">
        <v>1</v>
      </c>
      <c r="AC30" s="129">
        <v>1</v>
      </c>
      <c r="AZ30" s="129">
        <v>1</v>
      </c>
      <c r="BA30" s="129">
        <f>IF(AZ30=1,G30,0)</f>
        <v>0</v>
      </c>
      <c r="BB30" s="129">
        <f>IF(AZ30=2,G30,0)</f>
        <v>0</v>
      </c>
      <c r="BC30" s="129">
        <f>IF(AZ30=3,G30,0)</f>
        <v>0</v>
      </c>
      <c r="BD30" s="129">
        <f>IF(AZ30=4,G30,0)</f>
        <v>0</v>
      </c>
      <c r="BE30" s="129">
        <f>IF(AZ30=5,G30,0)</f>
        <v>0</v>
      </c>
      <c r="CZ30" s="129">
        <v>0.12786</v>
      </c>
    </row>
    <row r="31" spans="1:15" ht="12.75">
      <c r="A31" s="158"/>
      <c r="B31" s="159"/>
      <c r="C31" s="317" t="s">
        <v>106</v>
      </c>
      <c r="D31" s="318"/>
      <c r="E31" s="161">
        <v>0</v>
      </c>
      <c r="F31" s="162"/>
      <c r="G31" s="163"/>
      <c r="M31" s="160" t="s">
        <v>106</v>
      </c>
      <c r="O31" s="151"/>
    </row>
    <row r="32" spans="1:15" ht="12.75">
      <c r="A32" s="158"/>
      <c r="B32" s="159"/>
      <c r="C32" s="317" t="s">
        <v>107</v>
      </c>
      <c r="D32" s="318"/>
      <c r="E32" s="161">
        <v>1.27</v>
      </c>
      <c r="F32" s="162"/>
      <c r="G32" s="163"/>
      <c r="M32" s="160" t="s">
        <v>107</v>
      </c>
      <c r="O32" s="151"/>
    </row>
    <row r="33" spans="1:104" ht="12.75">
      <c r="A33" s="152">
        <v>6</v>
      </c>
      <c r="B33" s="153" t="s">
        <v>108</v>
      </c>
      <c r="C33" s="154" t="s">
        <v>109</v>
      </c>
      <c r="D33" s="155" t="s">
        <v>105</v>
      </c>
      <c r="E33" s="156">
        <v>19.295</v>
      </c>
      <c r="F33" s="181">
        <v>0</v>
      </c>
      <c r="G33" s="157">
        <f>E33*F33</f>
        <v>0</v>
      </c>
      <c r="O33" s="151">
        <v>2</v>
      </c>
      <c r="AA33" s="129">
        <v>1</v>
      </c>
      <c r="AB33" s="129">
        <v>1</v>
      </c>
      <c r="AC33" s="129">
        <v>1</v>
      </c>
      <c r="AZ33" s="129">
        <v>1</v>
      </c>
      <c r="BA33" s="129">
        <f>IF(AZ33=1,G33,0)</f>
        <v>0</v>
      </c>
      <c r="BB33" s="129">
        <f>IF(AZ33=2,G33,0)</f>
        <v>0</v>
      </c>
      <c r="BC33" s="129">
        <f>IF(AZ33=3,G33,0)</f>
        <v>0</v>
      </c>
      <c r="BD33" s="129">
        <f>IF(AZ33=4,G33,0)</f>
        <v>0</v>
      </c>
      <c r="BE33" s="129">
        <f>IF(AZ33=5,G33,0)</f>
        <v>0</v>
      </c>
      <c r="CZ33" s="129">
        <v>0.27417</v>
      </c>
    </row>
    <row r="34" spans="1:15" ht="12.75">
      <c r="A34" s="158"/>
      <c r="B34" s="159"/>
      <c r="C34" s="317" t="s">
        <v>110</v>
      </c>
      <c r="D34" s="318"/>
      <c r="E34" s="161">
        <v>0</v>
      </c>
      <c r="F34" s="162"/>
      <c r="G34" s="163"/>
      <c r="M34" s="160" t="s">
        <v>110</v>
      </c>
      <c r="O34" s="151"/>
    </row>
    <row r="35" spans="1:15" ht="12.75">
      <c r="A35" s="158"/>
      <c r="B35" s="159"/>
      <c r="C35" s="317" t="s">
        <v>111</v>
      </c>
      <c r="D35" s="318"/>
      <c r="E35" s="161">
        <v>17.405</v>
      </c>
      <c r="F35" s="162"/>
      <c r="G35" s="163"/>
      <c r="M35" s="160" t="s">
        <v>111</v>
      </c>
      <c r="O35" s="151"/>
    </row>
    <row r="36" spans="1:15" ht="12.75">
      <c r="A36" s="158"/>
      <c r="B36" s="159"/>
      <c r="C36" s="317" t="s">
        <v>112</v>
      </c>
      <c r="D36" s="318"/>
      <c r="E36" s="161">
        <v>0</v>
      </c>
      <c r="F36" s="162"/>
      <c r="G36" s="163"/>
      <c r="M36" s="160" t="s">
        <v>112</v>
      </c>
      <c r="O36" s="151"/>
    </row>
    <row r="37" spans="1:15" ht="12.75">
      <c r="A37" s="158"/>
      <c r="B37" s="159"/>
      <c r="C37" s="317" t="s">
        <v>113</v>
      </c>
      <c r="D37" s="318"/>
      <c r="E37" s="161">
        <v>1.89</v>
      </c>
      <c r="F37" s="162"/>
      <c r="G37" s="163"/>
      <c r="M37" s="160" t="s">
        <v>113</v>
      </c>
      <c r="O37" s="151"/>
    </row>
    <row r="38" spans="1:104" ht="12.75">
      <c r="A38" s="152">
        <v>7</v>
      </c>
      <c r="B38" s="153" t="s">
        <v>114</v>
      </c>
      <c r="C38" s="154" t="s">
        <v>115</v>
      </c>
      <c r="D38" s="155" t="s">
        <v>105</v>
      </c>
      <c r="E38" s="156">
        <v>26.9025</v>
      </c>
      <c r="F38" s="181">
        <v>0</v>
      </c>
      <c r="G38" s="157">
        <f>E38*F38</f>
        <v>0</v>
      </c>
      <c r="O38" s="151">
        <v>2</v>
      </c>
      <c r="AA38" s="129">
        <v>1</v>
      </c>
      <c r="AB38" s="129">
        <v>1</v>
      </c>
      <c r="AC38" s="129">
        <v>1</v>
      </c>
      <c r="AZ38" s="129">
        <v>1</v>
      </c>
      <c r="BA38" s="129">
        <f>IF(AZ38=1,G38,0)</f>
        <v>0</v>
      </c>
      <c r="BB38" s="129">
        <f>IF(AZ38=2,G38,0)</f>
        <v>0</v>
      </c>
      <c r="BC38" s="129">
        <f>IF(AZ38=3,G38,0)</f>
        <v>0</v>
      </c>
      <c r="BD38" s="129">
        <f>IF(AZ38=4,G38,0)</f>
        <v>0</v>
      </c>
      <c r="BE38" s="129">
        <f>IF(AZ38=5,G38,0)</f>
        <v>0</v>
      </c>
      <c r="CZ38" s="129">
        <v>0.09203</v>
      </c>
    </row>
    <row r="39" spans="1:15" ht="12.75">
      <c r="A39" s="158"/>
      <c r="B39" s="159"/>
      <c r="C39" s="317" t="s">
        <v>116</v>
      </c>
      <c r="D39" s="318"/>
      <c r="E39" s="161">
        <v>0</v>
      </c>
      <c r="F39" s="162"/>
      <c r="G39" s="163"/>
      <c r="M39" s="160" t="s">
        <v>116</v>
      </c>
      <c r="O39" s="151"/>
    </row>
    <row r="40" spans="1:15" ht="12.75">
      <c r="A40" s="158"/>
      <c r="B40" s="159"/>
      <c r="C40" s="317" t="s">
        <v>117</v>
      </c>
      <c r="D40" s="318"/>
      <c r="E40" s="161">
        <v>20.295</v>
      </c>
      <c r="F40" s="162"/>
      <c r="G40" s="163"/>
      <c r="M40" s="160" t="s">
        <v>117</v>
      </c>
      <c r="O40" s="151"/>
    </row>
    <row r="41" spans="1:15" ht="12.75">
      <c r="A41" s="158"/>
      <c r="B41" s="159"/>
      <c r="C41" s="317" t="s">
        <v>118</v>
      </c>
      <c r="D41" s="318"/>
      <c r="E41" s="161">
        <v>0</v>
      </c>
      <c r="F41" s="162"/>
      <c r="G41" s="163"/>
      <c r="M41" s="160" t="s">
        <v>118</v>
      </c>
      <c r="O41" s="151"/>
    </row>
    <row r="42" spans="1:15" ht="12.75">
      <c r="A42" s="158"/>
      <c r="B42" s="159"/>
      <c r="C42" s="317" t="s">
        <v>119</v>
      </c>
      <c r="D42" s="318"/>
      <c r="E42" s="161">
        <v>6.6075</v>
      </c>
      <c r="F42" s="162"/>
      <c r="G42" s="163"/>
      <c r="M42" s="160" t="s">
        <v>119</v>
      </c>
      <c r="O42" s="151"/>
    </row>
    <row r="43" spans="1:104" ht="22.5">
      <c r="A43" s="152">
        <v>8</v>
      </c>
      <c r="B43" s="153" t="s">
        <v>120</v>
      </c>
      <c r="C43" s="154" t="s">
        <v>121</v>
      </c>
      <c r="D43" s="155" t="s">
        <v>105</v>
      </c>
      <c r="E43" s="156">
        <v>10.435</v>
      </c>
      <c r="F43" s="181">
        <v>0</v>
      </c>
      <c r="G43" s="157">
        <f>E43*F43</f>
        <v>0</v>
      </c>
      <c r="O43" s="151">
        <v>2</v>
      </c>
      <c r="AA43" s="129">
        <v>1</v>
      </c>
      <c r="AB43" s="129">
        <v>1</v>
      </c>
      <c r="AC43" s="129">
        <v>1</v>
      </c>
      <c r="AZ43" s="129">
        <v>1</v>
      </c>
      <c r="BA43" s="129">
        <f>IF(AZ43=1,G43,0)</f>
        <v>0</v>
      </c>
      <c r="BB43" s="129">
        <f>IF(AZ43=2,G43,0)</f>
        <v>0</v>
      </c>
      <c r="BC43" s="129">
        <f>IF(AZ43=3,G43,0)</f>
        <v>0</v>
      </c>
      <c r="BD43" s="129">
        <f>IF(AZ43=4,G43,0)</f>
        <v>0</v>
      </c>
      <c r="BE43" s="129">
        <f>IF(AZ43=5,G43,0)</f>
        <v>0</v>
      </c>
      <c r="CZ43" s="129">
        <v>0.19084</v>
      </c>
    </row>
    <row r="44" spans="1:15" ht="12.75">
      <c r="A44" s="158"/>
      <c r="B44" s="159"/>
      <c r="C44" s="317" t="s">
        <v>85</v>
      </c>
      <c r="D44" s="318"/>
      <c r="E44" s="161">
        <v>0</v>
      </c>
      <c r="F44" s="162"/>
      <c r="G44" s="163"/>
      <c r="M44" s="160" t="s">
        <v>85</v>
      </c>
      <c r="O44" s="151"/>
    </row>
    <row r="45" spans="1:15" ht="12.75">
      <c r="A45" s="158"/>
      <c r="B45" s="159"/>
      <c r="C45" s="317" t="s">
        <v>122</v>
      </c>
      <c r="D45" s="318"/>
      <c r="E45" s="161">
        <v>1.615</v>
      </c>
      <c r="F45" s="162"/>
      <c r="G45" s="163"/>
      <c r="M45" s="160" t="s">
        <v>122</v>
      </c>
      <c r="O45" s="151"/>
    </row>
    <row r="46" spans="1:15" ht="12.75">
      <c r="A46" s="158"/>
      <c r="B46" s="159"/>
      <c r="C46" s="317" t="s">
        <v>87</v>
      </c>
      <c r="D46" s="318"/>
      <c r="E46" s="161">
        <v>0</v>
      </c>
      <c r="F46" s="162"/>
      <c r="G46" s="163"/>
      <c r="M46" s="160" t="s">
        <v>87</v>
      </c>
      <c r="O46" s="151"/>
    </row>
    <row r="47" spans="1:15" ht="12.75">
      <c r="A47" s="158"/>
      <c r="B47" s="159"/>
      <c r="C47" s="317" t="s">
        <v>123</v>
      </c>
      <c r="D47" s="318"/>
      <c r="E47" s="161">
        <v>3.57</v>
      </c>
      <c r="F47" s="162"/>
      <c r="G47" s="163"/>
      <c r="M47" s="160" t="s">
        <v>123</v>
      </c>
      <c r="O47" s="151"/>
    </row>
    <row r="48" spans="1:15" ht="12.75">
      <c r="A48" s="158"/>
      <c r="B48" s="159"/>
      <c r="C48" s="317" t="s">
        <v>89</v>
      </c>
      <c r="D48" s="318"/>
      <c r="E48" s="161">
        <v>0</v>
      </c>
      <c r="F48" s="162"/>
      <c r="G48" s="163"/>
      <c r="M48" s="160" t="s">
        <v>89</v>
      </c>
      <c r="O48" s="151"/>
    </row>
    <row r="49" spans="1:15" ht="12.75">
      <c r="A49" s="158"/>
      <c r="B49" s="159"/>
      <c r="C49" s="317" t="s">
        <v>124</v>
      </c>
      <c r="D49" s="318"/>
      <c r="E49" s="161">
        <v>1.68</v>
      </c>
      <c r="F49" s="162"/>
      <c r="G49" s="163"/>
      <c r="M49" s="160" t="s">
        <v>124</v>
      </c>
      <c r="O49" s="151"/>
    </row>
    <row r="50" spans="1:15" ht="12.75">
      <c r="A50" s="158"/>
      <c r="B50" s="159"/>
      <c r="C50" s="317" t="s">
        <v>91</v>
      </c>
      <c r="D50" s="318"/>
      <c r="E50" s="161">
        <v>0</v>
      </c>
      <c r="F50" s="162"/>
      <c r="G50" s="163"/>
      <c r="M50" s="160" t="s">
        <v>91</v>
      </c>
      <c r="O50" s="151"/>
    </row>
    <row r="51" spans="1:15" ht="12.75">
      <c r="A51" s="158"/>
      <c r="B51" s="159"/>
      <c r="C51" s="317" t="s">
        <v>123</v>
      </c>
      <c r="D51" s="318"/>
      <c r="E51" s="161">
        <v>3.57</v>
      </c>
      <c r="F51" s="162"/>
      <c r="G51" s="163"/>
      <c r="M51" s="160" t="s">
        <v>123</v>
      </c>
      <c r="O51" s="151"/>
    </row>
    <row r="52" spans="1:57" ht="12.75">
      <c r="A52" s="164"/>
      <c r="B52" s="165" t="s">
        <v>67</v>
      </c>
      <c r="C52" s="166" t="str">
        <f>CONCATENATE(B7," ",C7)</f>
        <v>3 Svislé a kompletní konstrukce</v>
      </c>
      <c r="D52" s="164"/>
      <c r="E52" s="167"/>
      <c r="F52" s="167"/>
      <c r="G52" s="168">
        <f>SUM(G7:G51)</f>
        <v>0</v>
      </c>
      <c r="O52" s="151">
        <v>4</v>
      </c>
      <c r="BA52" s="169">
        <f>SUM(BA7:BA51)</f>
        <v>0</v>
      </c>
      <c r="BB52" s="169">
        <f>SUM(BB7:BB51)</f>
        <v>0</v>
      </c>
      <c r="BC52" s="169">
        <f>SUM(BC7:BC51)</f>
        <v>0</v>
      </c>
      <c r="BD52" s="169">
        <f>SUM(BD7:BD51)</f>
        <v>0</v>
      </c>
      <c r="BE52" s="169">
        <f>SUM(BE7:BE51)</f>
        <v>0</v>
      </c>
    </row>
    <row r="53" spans="1:15" ht="12.75">
      <c r="A53" s="144" t="s">
        <v>65</v>
      </c>
      <c r="B53" s="145" t="s">
        <v>125</v>
      </c>
      <c r="C53" s="146" t="s">
        <v>126</v>
      </c>
      <c r="D53" s="147"/>
      <c r="E53" s="148"/>
      <c r="F53" s="148"/>
      <c r="G53" s="149"/>
      <c r="H53" s="150"/>
      <c r="I53" s="150"/>
      <c r="O53" s="151">
        <v>1</v>
      </c>
    </row>
    <row r="54" spans="1:104" ht="22.5">
      <c r="A54" s="152">
        <v>9</v>
      </c>
      <c r="B54" s="153" t="s">
        <v>127</v>
      </c>
      <c r="C54" s="154" t="s">
        <v>128</v>
      </c>
      <c r="D54" s="155" t="s">
        <v>105</v>
      </c>
      <c r="E54" s="156">
        <v>281.2</v>
      </c>
      <c r="F54" s="181">
        <v>0</v>
      </c>
      <c r="G54" s="157">
        <f>E54*F54</f>
        <v>0</v>
      </c>
      <c r="O54" s="151">
        <v>2</v>
      </c>
      <c r="AA54" s="129">
        <v>1</v>
      </c>
      <c r="AB54" s="129">
        <v>1</v>
      </c>
      <c r="AC54" s="129">
        <v>1</v>
      </c>
      <c r="AZ54" s="129">
        <v>1</v>
      </c>
      <c r="BA54" s="129">
        <f>IF(AZ54=1,G54,0)</f>
        <v>0</v>
      </c>
      <c r="BB54" s="129">
        <f>IF(AZ54=2,G54,0)</f>
        <v>0</v>
      </c>
      <c r="BC54" s="129">
        <f>IF(AZ54=3,G54,0)</f>
        <v>0</v>
      </c>
      <c r="BD54" s="129">
        <f>IF(AZ54=4,G54,0)</f>
        <v>0</v>
      </c>
      <c r="BE54" s="129">
        <f>IF(AZ54=5,G54,0)</f>
        <v>0</v>
      </c>
      <c r="CZ54" s="129">
        <v>0.0186</v>
      </c>
    </row>
    <row r="55" spans="1:15" ht="12.75">
      <c r="A55" s="158"/>
      <c r="B55" s="159"/>
      <c r="C55" s="317" t="s">
        <v>129</v>
      </c>
      <c r="D55" s="318"/>
      <c r="E55" s="161">
        <v>0</v>
      </c>
      <c r="F55" s="162"/>
      <c r="G55" s="163"/>
      <c r="M55" s="160" t="s">
        <v>129</v>
      </c>
      <c r="O55" s="151"/>
    </row>
    <row r="56" spans="1:15" ht="12.75">
      <c r="A56" s="158"/>
      <c r="B56" s="159"/>
      <c r="C56" s="317" t="s">
        <v>130</v>
      </c>
      <c r="D56" s="318"/>
      <c r="E56" s="161">
        <v>76.3</v>
      </c>
      <c r="F56" s="162"/>
      <c r="G56" s="163"/>
      <c r="M56" s="160" t="s">
        <v>130</v>
      </c>
      <c r="O56" s="151"/>
    </row>
    <row r="57" spans="1:15" ht="12.75">
      <c r="A57" s="158"/>
      <c r="B57" s="159"/>
      <c r="C57" s="317" t="s">
        <v>131</v>
      </c>
      <c r="D57" s="318"/>
      <c r="E57" s="161">
        <v>4.5</v>
      </c>
      <c r="F57" s="162"/>
      <c r="G57" s="163"/>
      <c r="M57" s="160" t="s">
        <v>131</v>
      </c>
      <c r="O57" s="151"/>
    </row>
    <row r="58" spans="1:15" ht="12.75">
      <c r="A58" s="158"/>
      <c r="B58" s="159"/>
      <c r="C58" s="317" t="s">
        <v>132</v>
      </c>
      <c r="D58" s="318"/>
      <c r="E58" s="161">
        <v>20.4</v>
      </c>
      <c r="F58" s="162"/>
      <c r="G58" s="163"/>
      <c r="M58" s="160" t="s">
        <v>132</v>
      </c>
      <c r="O58" s="151"/>
    </row>
    <row r="59" spans="1:15" ht="12.75">
      <c r="A59" s="158"/>
      <c r="B59" s="159"/>
      <c r="C59" s="317" t="s">
        <v>133</v>
      </c>
      <c r="D59" s="318"/>
      <c r="E59" s="161">
        <v>20.3</v>
      </c>
      <c r="F59" s="162"/>
      <c r="G59" s="163"/>
      <c r="M59" s="160" t="s">
        <v>133</v>
      </c>
      <c r="O59" s="151"/>
    </row>
    <row r="60" spans="1:15" ht="12.75">
      <c r="A60" s="158"/>
      <c r="B60" s="159"/>
      <c r="C60" s="317" t="s">
        <v>134</v>
      </c>
      <c r="D60" s="318"/>
      <c r="E60" s="161">
        <v>24.3</v>
      </c>
      <c r="F60" s="162"/>
      <c r="G60" s="163"/>
      <c r="M60" s="160" t="s">
        <v>134</v>
      </c>
      <c r="O60" s="151"/>
    </row>
    <row r="61" spans="1:15" ht="12.75">
      <c r="A61" s="158"/>
      <c r="B61" s="159"/>
      <c r="C61" s="317" t="s">
        <v>135</v>
      </c>
      <c r="D61" s="318"/>
      <c r="E61" s="161">
        <v>13.8</v>
      </c>
      <c r="F61" s="162"/>
      <c r="G61" s="163"/>
      <c r="M61" s="160" t="s">
        <v>135</v>
      </c>
      <c r="O61" s="151"/>
    </row>
    <row r="62" spans="1:15" ht="12.75">
      <c r="A62" s="158"/>
      <c r="B62" s="159"/>
      <c r="C62" s="317" t="s">
        <v>136</v>
      </c>
      <c r="D62" s="318"/>
      <c r="E62" s="161">
        <v>17.7</v>
      </c>
      <c r="F62" s="162"/>
      <c r="G62" s="163"/>
      <c r="M62" s="160" t="s">
        <v>136</v>
      </c>
      <c r="O62" s="151"/>
    </row>
    <row r="63" spans="1:15" ht="12.75">
      <c r="A63" s="158"/>
      <c r="B63" s="159"/>
      <c r="C63" s="317" t="s">
        <v>137</v>
      </c>
      <c r="D63" s="318"/>
      <c r="E63" s="161">
        <v>28.3</v>
      </c>
      <c r="F63" s="162"/>
      <c r="G63" s="163"/>
      <c r="M63" s="160" t="s">
        <v>137</v>
      </c>
      <c r="O63" s="151"/>
    </row>
    <row r="64" spans="1:15" ht="12.75">
      <c r="A64" s="158"/>
      <c r="B64" s="159"/>
      <c r="C64" s="317" t="s">
        <v>138</v>
      </c>
      <c r="D64" s="318"/>
      <c r="E64" s="161">
        <v>2.8</v>
      </c>
      <c r="F64" s="162"/>
      <c r="G64" s="163"/>
      <c r="M64" s="160" t="s">
        <v>138</v>
      </c>
      <c r="O64" s="151"/>
    </row>
    <row r="65" spans="1:15" ht="12.75">
      <c r="A65" s="158"/>
      <c r="B65" s="159"/>
      <c r="C65" s="317" t="s">
        <v>139</v>
      </c>
      <c r="D65" s="318"/>
      <c r="E65" s="161">
        <v>4.6</v>
      </c>
      <c r="F65" s="162"/>
      <c r="G65" s="163"/>
      <c r="M65" s="160" t="s">
        <v>139</v>
      </c>
      <c r="O65" s="151"/>
    </row>
    <row r="66" spans="1:15" ht="12.75">
      <c r="A66" s="158"/>
      <c r="B66" s="159"/>
      <c r="C66" s="317" t="s">
        <v>140</v>
      </c>
      <c r="D66" s="318"/>
      <c r="E66" s="161">
        <v>22.5</v>
      </c>
      <c r="F66" s="162"/>
      <c r="G66" s="163"/>
      <c r="M66" s="160" t="s">
        <v>140</v>
      </c>
      <c r="O66" s="151"/>
    </row>
    <row r="67" spans="1:15" ht="12.75">
      <c r="A67" s="158"/>
      <c r="B67" s="159"/>
      <c r="C67" s="317" t="s">
        <v>141</v>
      </c>
      <c r="D67" s="318"/>
      <c r="E67" s="161">
        <v>45.7</v>
      </c>
      <c r="F67" s="162"/>
      <c r="G67" s="163"/>
      <c r="M67" s="160" t="s">
        <v>141</v>
      </c>
      <c r="O67" s="151"/>
    </row>
    <row r="68" spans="1:104" ht="22.5">
      <c r="A68" s="152">
        <v>10</v>
      </c>
      <c r="B68" s="153" t="s">
        <v>142</v>
      </c>
      <c r="C68" s="154" t="s">
        <v>143</v>
      </c>
      <c r="D68" s="155" t="s">
        <v>105</v>
      </c>
      <c r="E68" s="156">
        <v>72.4</v>
      </c>
      <c r="F68" s="181">
        <v>0</v>
      </c>
      <c r="G68" s="157">
        <f>E68*F68</f>
        <v>0</v>
      </c>
      <c r="O68" s="151">
        <v>2</v>
      </c>
      <c r="AA68" s="129">
        <v>1</v>
      </c>
      <c r="AB68" s="129">
        <v>1</v>
      </c>
      <c r="AC68" s="129">
        <v>1</v>
      </c>
      <c r="AZ68" s="129">
        <v>1</v>
      </c>
      <c r="BA68" s="129">
        <f>IF(AZ68=1,G68,0)</f>
        <v>0</v>
      </c>
      <c r="BB68" s="129">
        <f>IF(AZ68=2,G68,0)</f>
        <v>0</v>
      </c>
      <c r="BC68" s="129">
        <f>IF(AZ68=3,G68,0)</f>
        <v>0</v>
      </c>
      <c r="BD68" s="129">
        <f>IF(AZ68=4,G68,0)</f>
        <v>0</v>
      </c>
      <c r="BE68" s="129">
        <f>IF(AZ68=5,G68,0)</f>
        <v>0</v>
      </c>
      <c r="CZ68" s="129">
        <v>0.02017</v>
      </c>
    </row>
    <row r="69" spans="1:15" ht="12.75">
      <c r="A69" s="158"/>
      <c r="B69" s="159"/>
      <c r="C69" s="317" t="s">
        <v>129</v>
      </c>
      <c r="D69" s="318"/>
      <c r="E69" s="161">
        <v>0</v>
      </c>
      <c r="F69" s="162"/>
      <c r="G69" s="163"/>
      <c r="M69" s="160" t="s">
        <v>129</v>
      </c>
      <c r="O69" s="151"/>
    </row>
    <row r="70" spans="1:15" ht="12.75">
      <c r="A70" s="158"/>
      <c r="B70" s="159"/>
      <c r="C70" s="317" t="s">
        <v>144</v>
      </c>
      <c r="D70" s="318"/>
      <c r="E70" s="161">
        <v>26.4</v>
      </c>
      <c r="F70" s="162"/>
      <c r="G70" s="163"/>
      <c r="M70" s="160" t="s">
        <v>144</v>
      </c>
      <c r="O70" s="151"/>
    </row>
    <row r="71" spans="1:15" ht="12.75">
      <c r="A71" s="158"/>
      <c r="B71" s="159"/>
      <c r="C71" s="317" t="s">
        <v>145</v>
      </c>
      <c r="D71" s="318"/>
      <c r="E71" s="161">
        <v>46</v>
      </c>
      <c r="F71" s="162"/>
      <c r="G71" s="163"/>
      <c r="M71" s="160" t="s">
        <v>145</v>
      </c>
      <c r="O71" s="151"/>
    </row>
    <row r="72" spans="1:104" ht="22.5">
      <c r="A72" s="152">
        <v>11</v>
      </c>
      <c r="B72" s="153" t="s">
        <v>146</v>
      </c>
      <c r="C72" s="154" t="s">
        <v>147</v>
      </c>
      <c r="D72" s="155" t="s">
        <v>105</v>
      </c>
      <c r="E72" s="156">
        <v>18.3</v>
      </c>
      <c r="F72" s="181">
        <v>0</v>
      </c>
      <c r="G72" s="157">
        <f>E72*F72</f>
        <v>0</v>
      </c>
      <c r="O72" s="151">
        <v>2</v>
      </c>
      <c r="AA72" s="129">
        <v>1</v>
      </c>
      <c r="AB72" s="129">
        <v>1</v>
      </c>
      <c r="AC72" s="129">
        <v>1</v>
      </c>
      <c r="AZ72" s="129">
        <v>1</v>
      </c>
      <c r="BA72" s="129">
        <f>IF(AZ72=1,G72,0)</f>
        <v>0</v>
      </c>
      <c r="BB72" s="129">
        <f>IF(AZ72=2,G72,0)</f>
        <v>0</v>
      </c>
      <c r="BC72" s="129">
        <f>IF(AZ72=3,G72,0)</f>
        <v>0</v>
      </c>
      <c r="BD72" s="129">
        <f>IF(AZ72=4,G72,0)</f>
        <v>0</v>
      </c>
      <c r="BE72" s="129">
        <f>IF(AZ72=5,G72,0)</f>
        <v>0</v>
      </c>
      <c r="CZ72" s="129">
        <v>0.0186</v>
      </c>
    </row>
    <row r="73" spans="1:15" ht="12.75">
      <c r="A73" s="158"/>
      <c r="B73" s="159"/>
      <c r="C73" s="317" t="s">
        <v>129</v>
      </c>
      <c r="D73" s="318"/>
      <c r="E73" s="161">
        <v>0</v>
      </c>
      <c r="F73" s="162"/>
      <c r="G73" s="163"/>
      <c r="M73" s="160" t="s">
        <v>129</v>
      </c>
      <c r="O73" s="151"/>
    </row>
    <row r="74" spans="1:15" ht="12.75">
      <c r="A74" s="158"/>
      <c r="B74" s="159"/>
      <c r="C74" s="317" t="s">
        <v>148</v>
      </c>
      <c r="D74" s="318"/>
      <c r="E74" s="161">
        <v>6.9</v>
      </c>
      <c r="F74" s="162"/>
      <c r="G74" s="163"/>
      <c r="M74" s="160" t="s">
        <v>148</v>
      </c>
      <c r="O74" s="151"/>
    </row>
    <row r="75" spans="1:15" ht="12.75">
      <c r="A75" s="158"/>
      <c r="B75" s="159"/>
      <c r="C75" s="317" t="s">
        <v>149</v>
      </c>
      <c r="D75" s="318"/>
      <c r="E75" s="161">
        <v>8.6</v>
      </c>
      <c r="F75" s="162"/>
      <c r="G75" s="163"/>
      <c r="M75" s="160" t="s">
        <v>149</v>
      </c>
      <c r="O75" s="151"/>
    </row>
    <row r="76" spans="1:15" ht="12.75">
      <c r="A76" s="158"/>
      <c r="B76" s="159"/>
      <c r="C76" s="317" t="s">
        <v>150</v>
      </c>
      <c r="D76" s="318"/>
      <c r="E76" s="161">
        <v>2.8</v>
      </c>
      <c r="F76" s="162"/>
      <c r="G76" s="163"/>
      <c r="M76" s="160" t="s">
        <v>150</v>
      </c>
      <c r="O76" s="151"/>
    </row>
    <row r="77" spans="1:104" ht="12.75">
      <c r="A77" s="152">
        <v>12</v>
      </c>
      <c r="B77" s="153" t="s">
        <v>151</v>
      </c>
      <c r="C77" s="154" t="s">
        <v>152</v>
      </c>
      <c r="D77" s="155" t="s">
        <v>105</v>
      </c>
      <c r="E77" s="156">
        <v>72.4</v>
      </c>
      <c r="F77" s="181">
        <v>0</v>
      </c>
      <c r="G77" s="157">
        <f>E77*F77</f>
        <v>0</v>
      </c>
      <c r="O77" s="151">
        <v>2</v>
      </c>
      <c r="AA77" s="129">
        <v>1</v>
      </c>
      <c r="AB77" s="129">
        <v>1</v>
      </c>
      <c r="AC77" s="129">
        <v>1</v>
      </c>
      <c r="AZ77" s="129">
        <v>1</v>
      </c>
      <c r="BA77" s="129">
        <f>IF(AZ77=1,G77,0)</f>
        <v>0</v>
      </c>
      <c r="BB77" s="129">
        <f>IF(AZ77=2,G77,0)</f>
        <v>0</v>
      </c>
      <c r="BC77" s="129">
        <f>IF(AZ77=3,G77,0)</f>
        <v>0</v>
      </c>
      <c r="BD77" s="129">
        <f>IF(AZ77=4,G77,0)</f>
        <v>0</v>
      </c>
      <c r="BE77" s="129">
        <f>IF(AZ77=5,G77,0)</f>
        <v>0</v>
      </c>
      <c r="CZ77" s="129">
        <v>0.00414</v>
      </c>
    </row>
    <row r="78" spans="1:15" ht="12.75">
      <c r="A78" s="158"/>
      <c r="B78" s="159"/>
      <c r="C78" s="317" t="s">
        <v>129</v>
      </c>
      <c r="D78" s="318"/>
      <c r="E78" s="161">
        <v>0</v>
      </c>
      <c r="F78" s="162"/>
      <c r="G78" s="163"/>
      <c r="M78" s="160" t="s">
        <v>129</v>
      </c>
      <c r="O78" s="151"/>
    </row>
    <row r="79" spans="1:15" ht="12.75">
      <c r="A79" s="158"/>
      <c r="B79" s="159"/>
      <c r="C79" s="317" t="s">
        <v>144</v>
      </c>
      <c r="D79" s="318"/>
      <c r="E79" s="161">
        <v>26.4</v>
      </c>
      <c r="F79" s="162"/>
      <c r="G79" s="163"/>
      <c r="M79" s="160" t="s">
        <v>144</v>
      </c>
      <c r="O79" s="151"/>
    </row>
    <row r="80" spans="1:15" ht="12.75">
      <c r="A80" s="158"/>
      <c r="B80" s="159"/>
      <c r="C80" s="317" t="s">
        <v>145</v>
      </c>
      <c r="D80" s="318"/>
      <c r="E80" s="161">
        <v>46</v>
      </c>
      <c r="F80" s="162"/>
      <c r="G80" s="163"/>
      <c r="M80" s="160" t="s">
        <v>145</v>
      </c>
      <c r="O80" s="151"/>
    </row>
    <row r="81" spans="1:104" ht="12.75">
      <c r="A81" s="152">
        <v>13</v>
      </c>
      <c r="B81" s="153" t="s">
        <v>153</v>
      </c>
      <c r="C81" s="154" t="s">
        <v>154</v>
      </c>
      <c r="D81" s="155" t="s">
        <v>105</v>
      </c>
      <c r="E81" s="156">
        <v>30.2</v>
      </c>
      <c r="F81" s="181">
        <v>0</v>
      </c>
      <c r="G81" s="157">
        <f>E81*F81</f>
        <v>0</v>
      </c>
      <c r="O81" s="151">
        <v>2</v>
      </c>
      <c r="AA81" s="129">
        <v>1</v>
      </c>
      <c r="AB81" s="129">
        <v>1</v>
      </c>
      <c r="AC81" s="129">
        <v>1</v>
      </c>
      <c r="AZ81" s="129">
        <v>1</v>
      </c>
      <c r="BA81" s="129">
        <f>IF(AZ81=1,G81,0)</f>
        <v>0</v>
      </c>
      <c r="BB81" s="129">
        <f>IF(AZ81=2,G81,0)</f>
        <v>0</v>
      </c>
      <c r="BC81" s="129">
        <f>IF(AZ81=3,G81,0)</f>
        <v>0</v>
      </c>
      <c r="BD81" s="129">
        <f>IF(AZ81=4,G81,0)</f>
        <v>0</v>
      </c>
      <c r="BE81" s="129">
        <f>IF(AZ81=5,G81,0)</f>
        <v>0</v>
      </c>
      <c r="CZ81" s="129">
        <v>0</v>
      </c>
    </row>
    <row r="82" spans="1:15" ht="12.75">
      <c r="A82" s="158"/>
      <c r="B82" s="159"/>
      <c r="C82" s="317" t="s">
        <v>129</v>
      </c>
      <c r="D82" s="318"/>
      <c r="E82" s="161">
        <v>0</v>
      </c>
      <c r="F82" s="162"/>
      <c r="G82" s="163"/>
      <c r="M82" s="160" t="s">
        <v>129</v>
      </c>
      <c r="O82" s="151"/>
    </row>
    <row r="83" spans="1:15" ht="12.75">
      <c r="A83" s="158"/>
      <c r="B83" s="159"/>
      <c r="C83" s="317" t="s">
        <v>148</v>
      </c>
      <c r="D83" s="318"/>
      <c r="E83" s="161">
        <v>6.9</v>
      </c>
      <c r="F83" s="162"/>
      <c r="G83" s="163"/>
      <c r="M83" s="160" t="s">
        <v>148</v>
      </c>
      <c r="O83" s="151"/>
    </row>
    <row r="84" spans="1:15" ht="12.75">
      <c r="A84" s="158"/>
      <c r="B84" s="159"/>
      <c r="C84" s="317" t="s">
        <v>131</v>
      </c>
      <c r="D84" s="318"/>
      <c r="E84" s="161">
        <v>4.5</v>
      </c>
      <c r="F84" s="162"/>
      <c r="G84" s="163"/>
      <c r="M84" s="160" t="s">
        <v>131</v>
      </c>
      <c r="O84" s="151"/>
    </row>
    <row r="85" spans="1:15" ht="12.75">
      <c r="A85" s="158"/>
      <c r="B85" s="159"/>
      <c r="C85" s="317" t="s">
        <v>149</v>
      </c>
      <c r="D85" s="318"/>
      <c r="E85" s="161">
        <v>8.6</v>
      </c>
      <c r="F85" s="162"/>
      <c r="G85" s="163"/>
      <c r="M85" s="160" t="s">
        <v>149</v>
      </c>
      <c r="O85" s="151"/>
    </row>
    <row r="86" spans="1:15" ht="12.75">
      <c r="A86" s="158"/>
      <c r="B86" s="159"/>
      <c r="C86" s="317" t="s">
        <v>138</v>
      </c>
      <c r="D86" s="318"/>
      <c r="E86" s="161">
        <v>2.8</v>
      </c>
      <c r="F86" s="162"/>
      <c r="G86" s="163"/>
      <c r="M86" s="160" t="s">
        <v>138</v>
      </c>
      <c r="O86" s="151"/>
    </row>
    <row r="87" spans="1:15" ht="12.75">
      <c r="A87" s="158"/>
      <c r="B87" s="159"/>
      <c r="C87" s="317" t="s">
        <v>139</v>
      </c>
      <c r="D87" s="318"/>
      <c r="E87" s="161">
        <v>4.6</v>
      </c>
      <c r="F87" s="162"/>
      <c r="G87" s="163"/>
      <c r="M87" s="160" t="s">
        <v>139</v>
      </c>
      <c r="O87" s="151"/>
    </row>
    <row r="88" spans="1:15" ht="12.75">
      <c r="A88" s="158"/>
      <c r="B88" s="159"/>
      <c r="C88" s="317" t="s">
        <v>150</v>
      </c>
      <c r="D88" s="318"/>
      <c r="E88" s="161">
        <v>2.8</v>
      </c>
      <c r="F88" s="162"/>
      <c r="G88" s="163"/>
      <c r="M88" s="160" t="s">
        <v>150</v>
      </c>
      <c r="O88" s="151"/>
    </row>
    <row r="89" spans="1:104" ht="22.5">
      <c r="A89" s="152">
        <v>14</v>
      </c>
      <c r="B89" s="153" t="s">
        <v>155</v>
      </c>
      <c r="C89" s="154" t="s">
        <v>156</v>
      </c>
      <c r="D89" s="155" t="s">
        <v>105</v>
      </c>
      <c r="E89" s="156">
        <v>2</v>
      </c>
      <c r="F89" s="181">
        <v>0</v>
      </c>
      <c r="G89" s="157">
        <f>E89*F89</f>
        <v>0</v>
      </c>
      <c r="O89" s="151">
        <v>2</v>
      </c>
      <c r="AA89" s="129">
        <v>1</v>
      </c>
      <c r="AB89" s="129">
        <v>1</v>
      </c>
      <c r="AC89" s="129">
        <v>1</v>
      </c>
      <c r="AZ89" s="129">
        <v>1</v>
      </c>
      <c r="BA89" s="129">
        <f>IF(AZ89=1,G89,0)</f>
        <v>0</v>
      </c>
      <c r="BB89" s="129">
        <f>IF(AZ89=2,G89,0)</f>
        <v>0</v>
      </c>
      <c r="BC89" s="129">
        <f>IF(AZ89=3,G89,0)</f>
        <v>0</v>
      </c>
      <c r="BD89" s="129">
        <f>IF(AZ89=4,G89,0)</f>
        <v>0</v>
      </c>
      <c r="BE89" s="129">
        <f>IF(AZ89=5,G89,0)</f>
        <v>0</v>
      </c>
      <c r="CZ89" s="129">
        <v>0.01790707</v>
      </c>
    </row>
    <row r="90" spans="1:15" ht="12.75">
      <c r="A90" s="158"/>
      <c r="B90" s="159"/>
      <c r="C90" s="317" t="s">
        <v>157</v>
      </c>
      <c r="D90" s="318"/>
      <c r="E90" s="161">
        <v>0</v>
      </c>
      <c r="F90" s="162"/>
      <c r="G90" s="163"/>
      <c r="M90" s="160" t="s">
        <v>157</v>
      </c>
      <c r="O90" s="151"/>
    </row>
    <row r="91" spans="1:15" ht="12.75">
      <c r="A91" s="158"/>
      <c r="B91" s="159"/>
      <c r="C91" s="317" t="s">
        <v>158</v>
      </c>
      <c r="D91" s="318"/>
      <c r="E91" s="161">
        <v>2</v>
      </c>
      <c r="F91" s="162"/>
      <c r="G91" s="163"/>
      <c r="M91" s="160" t="s">
        <v>158</v>
      </c>
      <c r="O91" s="151"/>
    </row>
    <row r="92" spans="1:57" ht="12.75">
      <c r="A92" s="164"/>
      <c r="B92" s="165" t="s">
        <v>67</v>
      </c>
      <c r="C92" s="166" t="str">
        <f>CONCATENATE(B53," ",C53)</f>
        <v>311 Sádrokartonové konstrukce</v>
      </c>
      <c r="D92" s="164"/>
      <c r="E92" s="167"/>
      <c r="F92" s="167"/>
      <c r="G92" s="168">
        <f>SUM(G53:G91)</f>
        <v>0</v>
      </c>
      <c r="O92" s="151">
        <v>4</v>
      </c>
      <c r="BA92" s="169">
        <f>SUM(BA53:BA91)</f>
        <v>0</v>
      </c>
      <c r="BB92" s="169">
        <f>SUM(BB53:BB91)</f>
        <v>0</v>
      </c>
      <c r="BC92" s="169">
        <f>SUM(BC53:BC91)</f>
        <v>0</v>
      </c>
      <c r="BD92" s="169">
        <f>SUM(BD53:BD91)</f>
        <v>0</v>
      </c>
      <c r="BE92" s="169">
        <f>SUM(BE53:BE91)</f>
        <v>0</v>
      </c>
    </row>
    <row r="93" spans="1:15" ht="12.75">
      <c r="A93" s="144" t="s">
        <v>65</v>
      </c>
      <c r="B93" s="145" t="s">
        <v>159</v>
      </c>
      <c r="C93" s="146" t="s">
        <v>160</v>
      </c>
      <c r="D93" s="147"/>
      <c r="E93" s="148"/>
      <c r="F93" s="148"/>
      <c r="G93" s="149"/>
      <c r="H93" s="150"/>
      <c r="I93" s="150"/>
      <c r="O93" s="151">
        <v>1</v>
      </c>
    </row>
    <row r="94" spans="1:104" ht="22.5">
      <c r="A94" s="152">
        <v>15</v>
      </c>
      <c r="B94" s="153" t="s">
        <v>161</v>
      </c>
      <c r="C94" s="154" t="s">
        <v>162</v>
      </c>
      <c r="D94" s="155" t="s">
        <v>163</v>
      </c>
      <c r="E94" s="156">
        <v>4</v>
      </c>
      <c r="F94" s="181">
        <v>0</v>
      </c>
      <c r="G94" s="157">
        <f>E94*F94</f>
        <v>0</v>
      </c>
      <c r="O94" s="151">
        <v>2</v>
      </c>
      <c r="AA94" s="129">
        <v>1</v>
      </c>
      <c r="AB94" s="129">
        <v>1</v>
      </c>
      <c r="AC94" s="129">
        <v>1</v>
      </c>
      <c r="AZ94" s="129">
        <v>1</v>
      </c>
      <c r="BA94" s="129">
        <f>IF(AZ94=1,G94,0)</f>
        <v>0</v>
      </c>
      <c r="BB94" s="129">
        <f>IF(AZ94=2,G94,0)</f>
        <v>0</v>
      </c>
      <c r="BC94" s="129">
        <f>IF(AZ94=3,G94,0)</f>
        <v>0</v>
      </c>
      <c r="BD94" s="129">
        <f>IF(AZ94=4,G94,0)</f>
        <v>0</v>
      </c>
      <c r="BE94" s="129">
        <f>IF(AZ94=5,G94,0)</f>
        <v>0</v>
      </c>
      <c r="CZ94" s="129">
        <v>0.058</v>
      </c>
    </row>
    <row r="95" spans="1:15" ht="12.75">
      <c r="A95" s="158"/>
      <c r="B95" s="159"/>
      <c r="C95" s="317" t="s">
        <v>164</v>
      </c>
      <c r="D95" s="318"/>
      <c r="E95" s="161">
        <v>4</v>
      </c>
      <c r="F95" s="162"/>
      <c r="G95" s="163"/>
      <c r="M95" s="160" t="s">
        <v>164</v>
      </c>
      <c r="O95" s="151"/>
    </row>
    <row r="96" spans="1:104" ht="22.5">
      <c r="A96" s="152">
        <v>16</v>
      </c>
      <c r="B96" s="153" t="s">
        <v>165</v>
      </c>
      <c r="C96" s="154" t="s">
        <v>166</v>
      </c>
      <c r="D96" s="155" t="s">
        <v>94</v>
      </c>
      <c r="E96" s="156">
        <v>0.2184</v>
      </c>
      <c r="F96" s="181">
        <v>0</v>
      </c>
      <c r="G96" s="157">
        <f>E96*F96</f>
        <v>0</v>
      </c>
      <c r="O96" s="151">
        <v>2</v>
      </c>
      <c r="AA96" s="129">
        <v>1</v>
      </c>
      <c r="AB96" s="129">
        <v>1</v>
      </c>
      <c r="AC96" s="129">
        <v>1</v>
      </c>
      <c r="AZ96" s="129">
        <v>1</v>
      </c>
      <c r="BA96" s="129">
        <f>IF(AZ96=1,G96,0)</f>
        <v>0</v>
      </c>
      <c r="BB96" s="129">
        <f>IF(AZ96=2,G96,0)</f>
        <v>0</v>
      </c>
      <c r="BC96" s="129">
        <f>IF(AZ96=3,G96,0)</f>
        <v>0</v>
      </c>
      <c r="BD96" s="129">
        <f>IF(AZ96=4,G96,0)</f>
        <v>0</v>
      </c>
      <c r="BE96" s="129">
        <f>IF(AZ96=5,G96,0)</f>
        <v>0</v>
      </c>
      <c r="CZ96" s="129">
        <v>1.09663</v>
      </c>
    </row>
    <row r="97" spans="1:15" ht="12.75">
      <c r="A97" s="158"/>
      <c r="B97" s="159"/>
      <c r="C97" s="317" t="s">
        <v>167</v>
      </c>
      <c r="D97" s="318"/>
      <c r="E97" s="161">
        <v>0</v>
      </c>
      <c r="F97" s="162"/>
      <c r="G97" s="163"/>
      <c r="M97" s="160" t="s">
        <v>167</v>
      </c>
      <c r="O97" s="151"/>
    </row>
    <row r="98" spans="1:15" ht="12.75">
      <c r="A98" s="158"/>
      <c r="B98" s="159"/>
      <c r="C98" s="317" t="s">
        <v>168</v>
      </c>
      <c r="D98" s="318"/>
      <c r="E98" s="161">
        <v>0.2184</v>
      </c>
      <c r="F98" s="162"/>
      <c r="G98" s="163"/>
      <c r="M98" s="160" t="s">
        <v>168</v>
      </c>
      <c r="O98" s="151"/>
    </row>
    <row r="99" spans="1:57" ht="12.75">
      <c r="A99" s="164"/>
      <c r="B99" s="165" t="s">
        <v>67</v>
      </c>
      <c r="C99" s="166" t="str">
        <f>CONCATENATE(B93," ",C93)</f>
        <v>4 Vodorovné konstrukce</v>
      </c>
      <c r="D99" s="164"/>
      <c r="E99" s="167"/>
      <c r="F99" s="167"/>
      <c r="G99" s="168">
        <f>SUM(G93:G98)</f>
        <v>0</v>
      </c>
      <c r="O99" s="151">
        <v>4</v>
      </c>
      <c r="BA99" s="169">
        <f>SUM(BA93:BA98)</f>
        <v>0</v>
      </c>
      <c r="BB99" s="169">
        <f>SUM(BB93:BB98)</f>
        <v>0</v>
      </c>
      <c r="BC99" s="169">
        <f>SUM(BC93:BC98)</f>
        <v>0</v>
      </c>
      <c r="BD99" s="169">
        <f>SUM(BD93:BD98)</f>
        <v>0</v>
      </c>
      <c r="BE99" s="169">
        <f>SUM(BE93:BE98)</f>
        <v>0</v>
      </c>
    </row>
    <row r="100" spans="1:15" ht="12.75">
      <c r="A100" s="144" t="s">
        <v>65</v>
      </c>
      <c r="B100" s="145" t="s">
        <v>169</v>
      </c>
      <c r="C100" s="146" t="s">
        <v>170</v>
      </c>
      <c r="D100" s="147"/>
      <c r="E100" s="148"/>
      <c r="F100" s="148"/>
      <c r="G100" s="149"/>
      <c r="H100" s="150"/>
      <c r="I100" s="150"/>
      <c r="O100" s="151">
        <v>1</v>
      </c>
    </row>
    <row r="101" spans="1:104" ht="12.75">
      <c r="A101" s="152">
        <v>17</v>
      </c>
      <c r="B101" s="153" t="s">
        <v>171</v>
      </c>
      <c r="C101" s="154" t="s">
        <v>172</v>
      </c>
      <c r="D101" s="155" t="s">
        <v>173</v>
      </c>
      <c r="E101" s="156">
        <v>240</v>
      </c>
      <c r="F101" s="181">
        <v>0</v>
      </c>
      <c r="G101" s="157">
        <f>E101*F101</f>
        <v>0</v>
      </c>
      <c r="O101" s="151">
        <v>2</v>
      </c>
      <c r="AA101" s="129">
        <v>1</v>
      </c>
      <c r="AB101" s="129">
        <v>1</v>
      </c>
      <c r="AC101" s="129">
        <v>1</v>
      </c>
      <c r="AZ101" s="129">
        <v>1</v>
      </c>
      <c r="BA101" s="129">
        <f>IF(AZ101=1,G101,0)</f>
        <v>0</v>
      </c>
      <c r="BB101" s="129">
        <f>IF(AZ101=2,G101,0)</f>
        <v>0</v>
      </c>
      <c r="BC101" s="129">
        <f>IF(AZ101=3,G101,0)</f>
        <v>0</v>
      </c>
      <c r="BD101" s="129">
        <f>IF(AZ101=4,G101,0)</f>
        <v>0</v>
      </c>
      <c r="BE101" s="129">
        <f>IF(AZ101=5,G101,0)</f>
        <v>0</v>
      </c>
      <c r="CZ101" s="129">
        <v>0.00372</v>
      </c>
    </row>
    <row r="102" spans="1:15" ht="12.75">
      <c r="A102" s="158"/>
      <c r="B102" s="159"/>
      <c r="C102" s="317" t="s">
        <v>174</v>
      </c>
      <c r="D102" s="318"/>
      <c r="E102" s="161">
        <v>10.28</v>
      </c>
      <c r="F102" s="162"/>
      <c r="G102" s="163"/>
      <c r="M102" s="160" t="s">
        <v>174</v>
      </c>
      <c r="O102" s="151"/>
    </row>
    <row r="103" spans="1:15" ht="12.75">
      <c r="A103" s="158"/>
      <c r="B103" s="159"/>
      <c r="C103" s="317" t="s">
        <v>175</v>
      </c>
      <c r="D103" s="318"/>
      <c r="E103" s="161">
        <v>10.68</v>
      </c>
      <c r="F103" s="162"/>
      <c r="G103" s="163"/>
      <c r="M103" s="160" t="s">
        <v>175</v>
      </c>
      <c r="O103" s="151"/>
    </row>
    <row r="104" spans="1:15" ht="12.75">
      <c r="A104" s="158"/>
      <c r="B104" s="159"/>
      <c r="C104" s="317" t="s">
        <v>176</v>
      </c>
      <c r="D104" s="318"/>
      <c r="E104" s="161">
        <v>34.44</v>
      </c>
      <c r="F104" s="162"/>
      <c r="G104" s="163"/>
      <c r="M104" s="160" t="s">
        <v>176</v>
      </c>
      <c r="O104" s="151"/>
    </row>
    <row r="105" spans="1:15" ht="12.75">
      <c r="A105" s="158"/>
      <c r="B105" s="159"/>
      <c r="C105" s="317" t="s">
        <v>177</v>
      </c>
      <c r="D105" s="318"/>
      <c r="E105" s="161">
        <v>61.4</v>
      </c>
      <c r="F105" s="162"/>
      <c r="G105" s="163"/>
      <c r="M105" s="160" t="s">
        <v>177</v>
      </c>
      <c r="O105" s="151"/>
    </row>
    <row r="106" spans="1:15" ht="12.75">
      <c r="A106" s="158"/>
      <c r="B106" s="159"/>
      <c r="C106" s="317" t="s">
        <v>178</v>
      </c>
      <c r="D106" s="318"/>
      <c r="E106" s="161">
        <v>123.2</v>
      </c>
      <c r="F106" s="162"/>
      <c r="G106" s="163"/>
      <c r="M106" s="160" t="s">
        <v>178</v>
      </c>
      <c r="O106" s="151"/>
    </row>
    <row r="107" spans="1:104" ht="12.75">
      <c r="A107" s="152">
        <v>18</v>
      </c>
      <c r="B107" s="153" t="s">
        <v>179</v>
      </c>
      <c r="C107" s="154" t="s">
        <v>180</v>
      </c>
      <c r="D107" s="155" t="s">
        <v>105</v>
      </c>
      <c r="E107" s="156">
        <v>902.79</v>
      </c>
      <c r="F107" s="181">
        <v>0</v>
      </c>
      <c r="G107" s="157">
        <f>E107*F107</f>
        <v>0</v>
      </c>
      <c r="O107" s="151">
        <v>2</v>
      </c>
      <c r="AA107" s="129">
        <v>1</v>
      </c>
      <c r="AB107" s="129">
        <v>1</v>
      </c>
      <c r="AC107" s="129">
        <v>1</v>
      </c>
      <c r="AZ107" s="129">
        <v>1</v>
      </c>
      <c r="BA107" s="129">
        <f>IF(AZ107=1,G107,0)</f>
        <v>0</v>
      </c>
      <c r="BB107" s="129">
        <f>IF(AZ107=2,G107,0)</f>
        <v>0</v>
      </c>
      <c r="BC107" s="129">
        <f>IF(AZ107=3,G107,0)</f>
        <v>0</v>
      </c>
      <c r="BD107" s="129">
        <f>IF(AZ107=4,G107,0)</f>
        <v>0</v>
      </c>
      <c r="BE107" s="129">
        <f>IF(AZ107=5,G107,0)</f>
        <v>0</v>
      </c>
      <c r="CZ107" s="129">
        <v>0.03921</v>
      </c>
    </row>
    <row r="108" spans="1:15" ht="12.75">
      <c r="A108" s="158"/>
      <c r="B108" s="159"/>
      <c r="C108" s="317" t="s">
        <v>181</v>
      </c>
      <c r="D108" s="318"/>
      <c r="E108" s="161">
        <v>0</v>
      </c>
      <c r="F108" s="162"/>
      <c r="G108" s="163"/>
      <c r="M108" s="160" t="s">
        <v>181</v>
      </c>
      <c r="O108" s="151"/>
    </row>
    <row r="109" spans="1:15" ht="12.75">
      <c r="A109" s="158"/>
      <c r="B109" s="159"/>
      <c r="C109" s="317" t="s">
        <v>129</v>
      </c>
      <c r="D109" s="318"/>
      <c r="E109" s="161">
        <v>0</v>
      </c>
      <c r="F109" s="162"/>
      <c r="G109" s="163"/>
      <c r="M109" s="160" t="s">
        <v>129</v>
      </c>
      <c r="O109" s="151"/>
    </row>
    <row r="110" spans="1:15" ht="12.75">
      <c r="A110" s="158"/>
      <c r="B110" s="159"/>
      <c r="C110" s="317" t="s">
        <v>182</v>
      </c>
      <c r="D110" s="318"/>
      <c r="E110" s="161">
        <v>179.95</v>
      </c>
      <c r="F110" s="162"/>
      <c r="G110" s="163"/>
      <c r="M110" s="160" t="s">
        <v>182</v>
      </c>
      <c r="O110" s="151"/>
    </row>
    <row r="111" spans="1:15" ht="12.75">
      <c r="A111" s="158"/>
      <c r="B111" s="159"/>
      <c r="C111" s="317" t="s">
        <v>183</v>
      </c>
      <c r="D111" s="318"/>
      <c r="E111" s="161">
        <v>37.465</v>
      </c>
      <c r="F111" s="162"/>
      <c r="G111" s="163"/>
      <c r="M111" s="160" t="s">
        <v>183</v>
      </c>
      <c r="O111" s="151"/>
    </row>
    <row r="112" spans="1:15" ht="12.75">
      <c r="A112" s="158"/>
      <c r="B112" s="159"/>
      <c r="C112" s="317" t="s">
        <v>184</v>
      </c>
      <c r="D112" s="318"/>
      <c r="E112" s="161">
        <v>25.37</v>
      </c>
      <c r="F112" s="162"/>
      <c r="G112" s="163"/>
      <c r="M112" s="160" t="s">
        <v>184</v>
      </c>
      <c r="O112" s="151"/>
    </row>
    <row r="113" spans="1:15" ht="12.75">
      <c r="A113" s="158"/>
      <c r="B113" s="159"/>
      <c r="C113" s="317" t="s">
        <v>185</v>
      </c>
      <c r="D113" s="318"/>
      <c r="E113" s="161">
        <v>53.69</v>
      </c>
      <c r="F113" s="162"/>
      <c r="G113" s="163"/>
      <c r="M113" s="160" t="s">
        <v>185</v>
      </c>
      <c r="O113" s="151"/>
    </row>
    <row r="114" spans="1:15" ht="12.75">
      <c r="A114" s="158"/>
      <c r="B114" s="159"/>
      <c r="C114" s="317" t="s">
        <v>186</v>
      </c>
      <c r="D114" s="318"/>
      <c r="E114" s="161">
        <v>53.69</v>
      </c>
      <c r="F114" s="162"/>
      <c r="G114" s="163"/>
      <c r="M114" s="160" t="s">
        <v>186</v>
      </c>
      <c r="O114" s="151"/>
    </row>
    <row r="115" spans="1:15" ht="12.75">
      <c r="A115" s="158"/>
      <c r="B115" s="159"/>
      <c r="C115" s="317" t="s">
        <v>187</v>
      </c>
      <c r="D115" s="318"/>
      <c r="E115" s="161">
        <v>58.115</v>
      </c>
      <c r="F115" s="162"/>
      <c r="G115" s="163"/>
      <c r="M115" s="160" t="s">
        <v>187</v>
      </c>
      <c r="O115" s="151"/>
    </row>
    <row r="116" spans="1:15" ht="12.75">
      <c r="A116" s="158"/>
      <c r="B116" s="159"/>
      <c r="C116" s="317" t="s">
        <v>188</v>
      </c>
      <c r="D116" s="318"/>
      <c r="E116" s="161">
        <v>84.37</v>
      </c>
      <c r="F116" s="162"/>
      <c r="G116" s="163"/>
      <c r="M116" s="160" t="s">
        <v>188</v>
      </c>
      <c r="O116" s="151"/>
    </row>
    <row r="117" spans="1:15" ht="12.75">
      <c r="A117" s="158"/>
      <c r="B117" s="159"/>
      <c r="C117" s="317" t="s">
        <v>189</v>
      </c>
      <c r="D117" s="318"/>
      <c r="E117" s="161">
        <v>50.74</v>
      </c>
      <c r="F117" s="162"/>
      <c r="G117" s="163"/>
      <c r="M117" s="160" t="s">
        <v>189</v>
      </c>
      <c r="O117" s="151"/>
    </row>
    <row r="118" spans="1:15" ht="12.75">
      <c r="A118" s="158"/>
      <c r="B118" s="159"/>
      <c r="C118" s="317" t="s">
        <v>190</v>
      </c>
      <c r="D118" s="318"/>
      <c r="E118" s="161">
        <v>61.655</v>
      </c>
      <c r="F118" s="162"/>
      <c r="G118" s="163"/>
      <c r="M118" s="160" t="s">
        <v>190</v>
      </c>
      <c r="O118" s="151"/>
    </row>
    <row r="119" spans="1:15" ht="12.75">
      <c r="A119" s="158"/>
      <c r="B119" s="159"/>
      <c r="C119" s="317" t="s">
        <v>191</v>
      </c>
      <c r="D119" s="318"/>
      <c r="E119" s="161">
        <v>34.515</v>
      </c>
      <c r="F119" s="162"/>
      <c r="G119" s="163"/>
      <c r="M119" s="160" t="s">
        <v>191</v>
      </c>
      <c r="O119" s="151"/>
    </row>
    <row r="120" spans="1:15" ht="12.75">
      <c r="A120" s="158"/>
      <c r="B120" s="159"/>
      <c r="C120" s="317" t="s">
        <v>192</v>
      </c>
      <c r="D120" s="318"/>
      <c r="E120" s="161">
        <v>28.91</v>
      </c>
      <c r="F120" s="162"/>
      <c r="G120" s="163"/>
      <c r="M120" s="160" t="s">
        <v>192</v>
      </c>
      <c r="O120" s="151"/>
    </row>
    <row r="121" spans="1:15" ht="12.75">
      <c r="A121" s="158"/>
      <c r="B121" s="159"/>
      <c r="C121" s="317" t="s">
        <v>193</v>
      </c>
      <c r="D121" s="318"/>
      <c r="E121" s="161">
        <v>23.6</v>
      </c>
      <c r="F121" s="162"/>
      <c r="G121" s="163"/>
      <c r="M121" s="160" t="s">
        <v>193</v>
      </c>
      <c r="O121" s="151"/>
    </row>
    <row r="122" spans="1:15" ht="12.75">
      <c r="A122" s="158"/>
      <c r="B122" s="159"/>
      <c r="C122" s="317" t="s">
        <v>194</v>
      </c>
      <c r="D122" s="318"/>
      <c r="E122" s="161">
        <v>19.765</v>
      </c>
      <c r="F122" s="162"/>
      <c r="G122" s="163"/>
      <c r="M122" s="160" t="s">
        <v>194</v>
      </c>
      <c r="O122" s="151"/>
    </row>
    <row r="123" spans="1:15" ht="12.75">
      <c r="A123" s="158"/>
      <c r="B123" s="159"/>
      <c r="C123" s="317" t="s">
        <v>195</v>
      </c>
      <c r="D123" s="318"/>
      <c r="E123" s="161">
        <v>56.935</v>
      </c>
      <c r="F123" s="162"/>
      <c r="G123" s="163"/>
      <c r="M123" s="160" t="s">
        <v>195</v>
      </c>
      <c r="O123" s="151"/>
    </row>
    <row r="124" spans="1:15" ht="12.75">
      <c r="A124" s="158"/>
      <c r="B124" s="159"/>
      <c r="C124" s="317" t="s">
        <v>196</v>
      </c>
      <c r="D124" s="318"/>
      <c r="E124" s="161">
        <v>85.55</v>
      </c>
      <c r="F124" s="162"/>
      <c r="G124" s="163"/>
      <c r="M124" s="160" t="s">
        <v>196</v>
      </c>
      <c r="O124" s="151"/>
    </row>
    <row r="125" spans="1:15" ht="12.75">
      <c r="A125" s="158"/>
      <c r="B125" s="159"/>
      <c r="C125" s="317" t="s">
        <v>197</v>
      </c>
      <c r="D125" s="318"/>
      <c r="E125" s="161">
        <v>65.785</v>
      </c>
      <c r="F125" s="162"/>
      <c r="G125" s="163"/>
      <c r="M125" s="160" t="s">
        <v>197</v>
      </c>
      <c r="O125" s="151"/>
    </row>
    <row r="126" spans="1:15" ht="12.75">
      <c r="A126" s="158"/>
      <c r="B126" s="159"/>
      <c r="C126" s="317" t="s">
        <v>198</v>
      </c>
      <c r="D126" s="318"/>
      <c r="E126" s="161">
        <v>105.02</v>
      </c>
      <c r="F126" s="162"/>
      <c r="G126" s="163"/>
      <c r="M126" s="160" t="s">
        <v>198</v>
      </c>
      <c r="O126" s="151"/>
    </row>
    <row r="127" spans="1:15" ht="12.75">
      <c r="A127" s="158"/>
      <c r="B127" s="159"/>
      <c r="C127" s="317" t="s">
        <v>199</v>
      </c>
      <c r="D127" s="318"/>
      <c r="E127" s="161">
        <v>0</v>
      </c>
      <c r="F127" s="162"/>
      <c r="G127" s="163"/>
      <c r="M127" s="160" t="s">
        <v>199</v>
      </c>
      <c r="O127" s="151"/>
    </row>
    <row r="128" spans="1:15" ht="12.75">
      <c r="A128" s="158"/>
      <c r="B128" s="159"/>
      <c r="C128" s="317" t="s">
        <v>200</v>
      </c>
      <c r="D128" s="318"/>
      <c r="E128" s="161">
        <v>-122.335</v>
      </c>
      <c r="F128" s="162"/>
      <c r="G128" s="163"/>
      <c r="M128" s="160" t="s">
        <v>200</v>
      </c>
      <c r="O128" s="151"/>
    </row>
    <row r="129" spans="1:104" ht="22.5">
      <c r="A129" s="152">
        <v>19</v>
      </c>
      <c r="B129" s="153" t="s">
        <v>201</v>
      </c>
      <c r="C129" s="154" t="s">
        <v>202</v>
      </c>
      <c r="D129" s="155" t="s">
        <v>105</v>
      </c>
      <c r="E129" s="156">
        <v>22.72</v>
      </c>
      <c r="F129" s="181">
        <v>0</v>
      </c>
      <c r="G129" s="157">
        <f>E129*F129</f>
        <v>0</v>
      </c>
      <c r="O129" s="151">
        <v>2</v>
      </c>
      <c r="AA129" s="129">
        <v>1</v>
      </c>
      <c r="AB129" s="129">
        <v>1</v>
      </c>
      <c r="AC129" s="129">
        <v>1</v>
      </c>
      <c r="AZ129" s="129">
        <v>1</v>
      </c>
      <c r="BA129" s="129">
        <f>IF(AZ129=1,G129,0)</f>
        <v>0</v>
      </c>
      <c r="BB129" s="129">
        <f>IF(AZ129=2,G129,0)</f>
        <v>0</v>
      </c>
      <c r="BC129" s="129">
        <f>IF(AZ129=3,G129,0)</f>
        <v>0</v>
      </c>
      <c r="BD129" s="129">
        <f>IF(AZ129=4,G129,0)</f>
        <v>0</v>
      </c>
      <c r="BE129" s="129">
        <f>IF(AZ129=5,G129,0)</f>
        <v>0</v>
      </c>
      <c r="CZ129" s="129">
        <v>0.057</v>
      </c>
    </row>
    <row r="130" spans="1:15" ht="12.75">
      <c r="A130" s="158"/>
      <c r="B130" s="159"/>
      <c r="C130" s="317" t="s">
        <v>203</v>
      </c>
      <c r="D130" s="318"/>
      <c r="E130" s="161">
        <v>0</v>
      </c>
      <c r="F130" s="162"/>
      <c r="G130" s="163"/>
      <c r="M130" s="160" t="s">
        <v>203</v>
      </c>
      <c r="O130" s="151"/>
    </row>
    <row r="131" spans="1:15" ht="12.75">
      <c r="A131" s="158"/>
      <c r="B131" s="159"/>
      <c r="C131" s="317" t="s">
        <v>122</v>
      </c>
      <c r="D131" s="318"/>
      <c r="E131" s="161">
        <v>1.615</v>
      </c>
      <c r="F131" s="162"/>
      <c r="G131" s="163"/>
      <c r="M131" s="160" t="s">
        <v>122</v>
      </c>
      <c r="O131" s="151"/>
    </row>
    <row r="132" spans="1:15" ht="12.75">
      <c r="A132" s="158"/>
      <c r="B132" s="159"/>
      <c r="C132" s="317" t="s">
        <v>204</v>
      </c>
      <c r="D132" s="318"/>
      <c r="E132" s="161">
        <v>2.16</v>
      </c>
      <c r="F132" s="162"/>
      <c r="G132" s="163"/>
      <c r="M132" s="160" t="s">
        <v>204</v>
      </c>
      <c r="O132" s="151"/>
    </row>
    <row r="133" spans="1:15" ht="12.75">
      <c r="A133" s="158"/>
      <c r="B133" s="159"/>
      <c r="C133" s="317" t="s">
        <v>205</v>
      </c>
      <c r="D133" s="318"/>
      <c r="E133" s="161">
        <v>0</v>
      </c>
      <c r="F133" s="162"/>
      <c r="G133" s="163"/>
      <c r="M133" s="160" t="s">
        <v>205</v>
      </c>
      <c r="O133" s="151"/>
    </row>
    <row r="134" spans="1:15" ht="12.75">
      <c r="A134" s="158"/>
      <c r="B134" s="159"/>
      <c r="C134" s="317" t="s">
        <v>123</v>
      </c>
      <c r="D134" s="318"/>
      <c r="E134" s="161">
        <v>3.57</v>
      </c>
      <c r="F134" s="162"/>
      <c r="G134" s="163"/>
      <c r="M134" s="160" t="s">
        <v>123</v>
      </c>
      <c r="O134" s="151"/>
    </row>
    <row r="135" spans="1:15" ht="12.75">
      <c r="A135" s="158"/>
      <c r="B135" s="159"/>
      <c r="C135" s="317" t="s">
        <v>206</v>
      </c>
      <c r="D135" s="318"/>
      <c r="E135" s="161">
        <v>3.51</v>
      </c>
      <c r="F135" s="162"/>
      <c r="G135" s="163"/>
      <c r="M135" s="160" t="s">
        <v>206</v>
      </c>
      <c r="O135" s="151"/>
    </row>
    <row r="136" spans="1:15" ht="12.75">
      <c r="A136" s="158"/>
      <c r="B136" s="159"/>
      <c r="C136" s="317" t="s">
        <v>207</v>
      </c>
      <c r="D136" s="318"/>
      <c r="E136" s="161">
        <v>0</v>
      </c>
      <c r="F136" s="162"/>
      <c r="G136" s="163"/>
      <c r="M136" s="160" t="s">
        <v>207</v>
      </c>
      <c r="O136" s="151"/>
    </row>
    <row r="137" spans="1:15" ht="12.75">
      <c r="A137" s="158"/>
      <c r="B137" s="159"/>
      <c r="C137" s="317" t="s">
        <v>124</v>
      </c>
      <c r="D137" s="318"/>
      <c r="E137" s="161">
        <v>1.68</v>
      </c>
      <c r="F137" s="162"/>
      <c r="G137" s="163"/>
      <c r="M137" s="160" t="s">
        <v>124</v>
      </c>
      <c r="O137" s="151"/>
    </row>
    <row r="138" spans="1:15" ht="12.75">
      <c r="A138" s="158"/>
      <c r="B138" s="159"/>
      <c r="C138" s="317" t="s">
        <v>208</v>
      </c>
      <c r="D138" s="318"/>
      <c r="E138" s="161">
        <v>4.095</v>
      </c>
      <c r="F138" s="162"/>
      <c r="G138" s="163"/>
      <c r="M138" s="160" t="s">
        <v>208</v>
      </c>
      <c r="O138" s="151"/>
    </row>
    <row r="139" spans="1:15" ht="12.75">
      <c r="A139" s="158"/>
      <c r="B139" s="159"/>
      <c r="C139" s="317" t="s">
        <v>209</v>
      </c>
      <c r="D139" s="318"/>
      <c r="E139" s="161">
        <v>0</v>
      </c>
      <c r="F139" s="162"/>
      <c r="G139" s="163"/>
      <c r="M139" s="160" t="s">
        <v>209</v>
      </c>
      <c r="O139" s="151"/>
    </row>
    <row r="140" spans="1:15" ht="12.75">
      <c r="A140" s="158"/>
      <c r="B140" s="159"/>
      <c r="C140" s="317" t="s">
        <v>123</v>
      </c>
      <c r="D140" s="318"/>
      <c r="E140" s="161">
        <v>3.57</v>
      </c>
      <c r="F140" s="162"/>
      <c r="G140" s="163"/>
      <c r="M140" s="160" t="s">
        <v>123</v>
      </c>
      <c r="O140" s="151"/>
    </row>
    <row r="141" spans="1:15" ht="12.75">
      <c r="A141" s="158"/>
      <c r="B141" s="159"/>
      <c r="C141" s="317" t="s">
        <v>210</v>
      </c>
      <c r="D141" s="318"/>
      <c r="E141" s="161">
        <v>2.52</v>
      </c>
      <c r="F141" s="162"/>
      <c r="G141" s="163"/>
      <c r="M141" s="160" t="s">
        <v>210</v>
      </c>
      <c r="O141" s="151"/>
    </row>
    <row r="142" spans="1:104" ht="12.75">
      <c r="A142" s="152">
        <v>20</v>
      </c>
      <c r="B142" s="153" t="s">
        <v>211</v>
      </c>
      <c r="C142" s="154" t="s">
        <v>212</v>
      </c>
      <c r="D142" s="155" t="s">
        <v>105</v>
      </c>
      <c r="E142" s="156">
        <v>1025.125</v>
      </c>
      <c r="F142" s="181">
        <v>0</v>
      </c>
      <c r="G142" s="157">
        <f>E142*F142</f>
        <v>0</v>
      </c>
      <c r="O142" s="151">
        <v>2</v>
      </c>
      <c r="AA142" s="129">
        <v>1</v>
      </c>
      <c r="AB142" s="129">
        <v>1</v>
      </c>
      <c r="AC142" s="129">
        <v>1</v>
      </c>
      <c r="AZ142" s="129">
        <v>1</v>
      </c>
      <c r="BA142" s="129">
        <f>IF(AZ142=1,G142,0)</f>
        <v>0</v>
      </c>
      <c r="BB142" s="129">
        <f>IF(AZ142=2,G142,0)</f>
        <v>0</v>
      </c>
      <c r="BC142" s="129">
        <f>IF(AZ142=3,G142,0)</f>
        <v>0</v>
      </c>
      <c r="BD142" s="129">
        <f>IF(AZ142=4,G142,0)</f>
        <v>0</v>
      </c>
      <c r="BE142" s="129">
        <f>IF(AZ142=5,G142,0)</f>
        <v>0</v>
      </c>
      <c r="CZ142" s="129">
        <v>0.01119</v>
      </c>
    </row>
    <row r="143" spans="1:15" ht="12.75">
      <c r="A143" s="158"/>
      <c r="B143" s="159"/>
      <c r="C143" s="317" t="s">
        <v>129</v>
      </c>
      <c r="D143" s="318"/>
      <c r="E143" s="161">
        <v>0</v>
      </c>
      <c r="F143" s="162"/>
      <c r="G143" s="163"/>
      <c r="M143" s="160" t="s">
        <v>129</v>
      </c>
      <c r="O143" s="151"/>
    </row>
    <row r="144" spans="1:15" ht="12.75">
      <c r="A144" s="158"/>
      <c r="B144" s="159"/>
      <c r="C144" s="317" t="s">
        <v>182</v>
      </c>
      <c r="D144" s="318"/>
      <c r="E144" s="161">
        <v>179.95</v>
      </c>
      <c r="F144" s="162"/>
      <c r="G144" s="163"/>
      <c r="M144" s="160" t="s">
        <v>182</v>
      </c>
      <c r="O144" s="151"/>
    </row>
    <row r="145" spans="1:15" ht="12.75">
      <c r="A145" s="158"/>
      <c r="B145" s="159"/>
      <c r="C145" s="317" t="s">
        <v>183</v>
      </c>
      <c r="D145" s="318"/>
      <c r="E145" s="161">
        <v>37.465</v>
      </c>
      <c r="F145" s="162"/>
      <c r="G145" s="163"/>
      <c r="M145" s="160" t="s">
        <v>183</v>
      </c>
      <c r="O145" s="151"/>
    </row>
    <row r="146" spans="1:15" ht="12.75">
      <c r="A146" s="158"/>
      <c r="B146" s="159"/>
      <c r="C146" s="317" t="s">
        <v>184</v>
      </c>
      <c r="D146" s="318"/>
      <c r="E146" s="161">
        <v>25.37</v>
      </c>
      <c r="F146" s="162"/>
      <c r="G146" s="163"/>
      <c r="M146" s="160" t="s">
        <v>184</v>
      </c>
      <c r="O146" s="151"/>
    </row>
    <row r="147" spans="1:15" ht="12.75">
      <c r="A147" s="158"/>
      <c r="B147" s="159"/>
      <c r="C147" s="317" t="s">
        <v>185</v>
      </c>
      <c r="D147" s="318"/>
      <c r="E147" s="161">
        <v>53.69</v>
      </c>
      <c r="F147" s="162"/>
      <c r="G147" s="163"/>
      <c r="M147" s="160" t="s">
        <v>185</v>
      </c>
      <c r="O147" s="151"/>
    </row>
    <row r="148" spans="1:15" ht="12.75">
      <c r="A148" s="158"/>
      <c r="B148" s="159"/>
      <c r="C148" s="317" t="s">
        <v>186</v>
      </c>
      <c r="D148" s="318"/>
      <c r="E148" s="161">
        <v>53.69</v>
      </c>
      <c r="F148" s="162"/>
      <c r="G148" s="163"/>
      <c r="M148" s="160" t="s">
        <v>186</v>
      </c>
      <c r="O148" s="151"/>
    </row>
    <row r="149" spans="1:15" ht="12.75">
      <c r="A149" s="158"/>
      <c r="B149" s="159"/>
      <c r="C149" s="317" t="s">
        <v>187</v>
      </c>
      <c r="D149" s="318"/>
      <c r="E149" s="161">
        <v>58.115</v>
      </c>
      <c r="F149" s="162"/>
      <c r="G149" s="163"/>
      <c r="M149" s="160" t="s">
        <v>187</v>
      </c>
      <c r="O149" s="151"/>
    </row>
    <row r="150" spans="1:15" ht="12.75">
      <c r="A150" s="158"/>
      <c r="B150" s="159"/>
      <c r="C150" s="317" t="s">
        <v>188</v>
      </c>
      <c r="D150" s="318"/>
      <c r="E150" s="161">
        <v>84.37</v>
      </c>
      <c r="F150" s="162"/>
      <c r="G150" s="163"/>
      <c r="M150" s="160" t="s">
        <v>188</v>
      </c>
      <c r="O150" s="151"/>
    </row>
    <row r="151" spans="1:15" ht="12.75">
      <c r="A151" s="158"/>
      <c r="B151" s="159"/>
      <c r="C151" s="317" t="s">
        <v>189</v>
      </c>
      <c r="D151" s="318"/>
      <c r="E151" s="161">
        <v>50.74</v>
      </c>
      <c r="F151" s="162"/>
      <c r="G151" s="163"/>
      <c r="M151" s="160" t="s">
        <v>189</v>
      </c>
      <c r="O151" s="151"/>
    </row>
    <row r="152" spans="1:15" ht="12.75">
      <c r="A152" s="158"/>
      <c r="B152" s="159"/>
      <c r="C152" s="317" t="s">
        <v>190</v>
      </c>
      <c r="D152" s="318"/>
      <c r="E152" s="161">
        <v>61.655</v>
      </c>
      <c r="F152" s="162"/>
      <c r="G152" s="163"/>
      <c r="M152" s="160" t="s">
        <v>190</v>
      </c>
      <c r="O152" s="151"/>
    </row>
    <row r="153" spans="1:15" ht="12.75">
      <c r="A153" s="158"/>
      <c r="B153" s="159"/>
      <c r="C153" s="317" t="s">
        <v>191</v>
      </c>
      <c r="D153" s="318"/>
      <c r="E153" s="161">
        <v>34.515</v>
      </c>
      <c r="F153" s="162"/>
      <c r="G153" s="163"/>
      <c r="M153" s="160" t="s">
        <v>191</v>
      </c>
      <c r="O153" s="151"/>
    </row>
    <row r="154" spans="1:15" ht="12.75">
      <c r="A154" s="158"/>
      <c r="B154" s="159"/>
      <c r="C154" s="317" t="s">
        <v>192</v>
      </c>
      <c r="D154" s="318"/>
      <c r="E154" s="161">
        <v>28.91</v>
      </c>
      <c r="F154" s="162"/>
      <c r="G154" s="163"/>
      <c r="M154" s="160" t="s">
        <v>192</v>
      </c>
      <c r="O154" s="151"/>
    </row>
    <row r="155" spans="1:15" ht="12.75">
      <c r="A155" s="158"/>
      <c r="B155" s="159"/>
      <c r="C155" s="317" t="s">
        <v>193</v>
      </c>
      <c r="D155" s="318"/>
      <c r="E155" s="161">
        <v>23.6</v>
      </c>
      <c r="F155" s="162"/>
      <c r="G155" s="163"/>
      <c r="M155" s="160" t="s">
        <v>193</v>
      </c>
      <c r="O155" s="151"/>
    </row>
    <row r="156" spans="1:15" ht="12.75">
      <c r="A156" s="158"/>
      <c r="B156" s="159"/>
      <c r="C156" s="317" t="s">
        <v>194</v>
      </c>
      <c r="D156" s="318"/>
      <c r="E156" s="161">
        <v>19.765</v>
      </c>
      <c r="F156" s="162"/>
      <c r="G156" s="163"/>
      <c r="M156" s="160" t="s">
        <v>194</v>
      </c>
      <c r="O156" s="151"/>
    </row>
    <row r="157" spans="1:15" ht="12.75">
      <c r="A157" s="158"/>
      <c r="B157" s="159"/>
      <c r="C157" s="317" t="s">
        <v>195</v>
      </c>
      <c r="D157" s="318"/>
      <c r="E157" s="161">
        <v>56.935</v>
      </c>
      <c r="F157" s="162"/>
      <c r="G157" s="163"/>
      <c r="M157" s="160" t="s">
        <v>195</v>
      </c>
      <c r="O157" s="151"/>
    </row>
    <row r="158" spans="1:15" ht="12.75">
      <c r="A158" s="158"/>
      <c r="B158" s="159"/>
      <c r="C158" s="317" t="s">
        <v>196</v>
      </c>
      <c r="D158" s="318"/>
      <c r="E158" s="161">
        <v>85.55</v>
      </c>
      <c r="F158" s="162"/>
      <c r="G158" s="163"/>
      <c r="M158" s="160" t="s">
        <v>196</v>
      </c>
      <c r="O158" s="151"/>
    </row>
    <row r="159" spans="1:15" ht="12.75">
      <c r="A159" s="158"/>
      <c r="B159" s="159"/>
      <c r="C159" s="317" t="s">
        <v>197</v>
      </c>
      <c r="D159" s="318"/>
      <c r="E159" s="161">
        <v>65.785</v>
      </c>
      <c r="F159" s="162"/>
      <c r="G159" s="163"/>
      <c r="M159" s="160" t="s">
        <v>197</v>
      </c>
      <c r="O159" s="151"/>
    </row>
    <row r="160" spans="1:15" ht="12.75">
      <c r="A160" s="158"/>
      <c r="B160" s="159"/>
      <c r="C160" s="317" t="s">
        <v>198</v>
      </c>
      <c r="D160" s="318"/>
      <c r="E160" s="161">
        <v>105.02</v>
      </c>
      <c r="F160" s="162"/>
      <c r="G160" s="163"/>
      <c r="M160" s="160" t="s">
        <v>198</v>
      </c>
      <c r="O160" s="151"/>
    </row>
    <row r="161" spans="1:104" ht="22.5">
      <c r="A161" s="152">
        <v>21</v>
      </c>
      <c r="B161" s="153" t="s">
        <v>213</v>
      </c>
      <c r="C161" s="154" t="s">
        <v>214</v>
      </c>
      <c r="D161" s="155" t="s">
        <v>105</v>
      </c>
      <c r="E161" s="156">
        <v>98.9875</v>
      </c>
      <c r="F161" s="181">
        <v>0</v>
      </c>
      <c r="G161" s="157">
        <f>E161*F161</f>
        <v>0</v>
      </c>
      <c r="O161" s="151">
        <v>2</v>
      </c>
      <c r="AA161" s="129">
        <v>1</v>
      </c>
      <c r="AB161" s="129">
        <v>1</v>
      </c>
      <c r="AC161" s="129">
        <v>1</v>
      </c>
      <c r="AZ161" s="129">
        <v>1</v>
      </c>
      <c r="BA161" s="129">
        <f>IF(AZ161=1,G161,0)</f>
        <v>0</v>
      </c>
      <c r="BB161" s="129">
        <f>IF(AZ161=2,G161,0)</f>
        <v>0</v>
      </c>
      <c r="BC161" s="129">
        <f>IF(AZ161=3,G161,0)</f>
        <v>0</v>
      </c>
      <c r="BD161" s="129">
        <f>IF(AZ161=4,G161,0)</f>
        <v>0</v>
      </c>
      <c r="BE161" s="129">
        <f>IF(AZ161=5,G161,0)</f>
        <v>0</v>
      </c>
      <c r="CZ161" s="129">
        <v>0.02456</v>
      </c>
    </row>
    <row r="162" spans="1:15" ht="12.75">
      <c r="A162" s="158"/>
      <c r="B162" s="159"/>
      <c r="C162" s="317" t="s">
        <v>215</v>
      </c>
      <c r="D162" s="318"/>
      <c r="E162" s="161">
        <v>0</v>
      </c>
      <c r="F162" s="162"/>
      <c r="G162" s="163"/>
      <c r="M162" s="160" t="s">
        <v>215</v>
      </c>
      <c r="O162" s="151"/>
    </row>
    <row r="163" spans="1:15" ht="12.75">
      <c r="A163" s="158"/>
      <c r="B163" s="159"/>
      <c r="C163" s="317" t="s">
        <v>216</v>
      </c>
      <c r="D163" s="318"/>
      <c r="E163" s="161">
        <v>1.0725</v>
      </c>
      <c r="F163" s="162"/>
      <c r="G163" s="163"/>
      <c r="M163" s="160" t="s">
        <v>216</v>
      </c>
      <c r="O163" s="151"/>
    </row>
    <row r="164" spans="1:15" ht="12.75">
      <c r="A164" s="158"/>
      <c r="B164" s="159"/>
      <c r="C164" s="317" t="s">
        <v>129</v>
      </c>
      <c r="D164" s="318"/>
      <c r="E164" s="161">
        <v>0</v>
      </c>
      <c r="F164" s="162"/>
      <c r="G164" s="163"/>
      <c r="M164" s="160" t="s">
        <v>129</v>
      </c>
      <c r="O164" s="151"/>
    </row>
    <row r="165" spans="1:15" ht="12.75">
      <c r="A165" s="158"/>
      <c r="B165" s="159"/>
      <c r="C165" s="317" t="s">
        <v>217</v>
      </c>
      <c r="D165" s="318"/>
      <c r="E165" s="161">
        <v>25.4</v>
      </c>
      <c r="F165" s="162"/>
      <c r="G165" s="163"/>
      <c r="M165" s="160" t="s">
        <v>217</v>
      </c>
      <c r="O165" s="151"/>
    </row>
    <row r="166" spans="1:15" ht="12.75">
      <c r="A166" s="158"/>
      <c r="B166" s="159"/>
      <c r="C166" s="317" t="s">
        <v>218</v>
      </c>
      <c r="D166" s="318"/>
      <c r="E166" s="161">
        <v>17.2</v>
      </c>
      <c r="F166" s="162"/>
      <c r="G166" s="163"/>
      <c r="M166" s="160" t="s">
        <v>218</v>
      </c>
      <c r="O166" s="151"/>
    </row>
    <row r="167" spans="1:15" ht="12.75">
      <c r="A167" s="158"/>
      <c r="B167" s="159"/>
      <c r="C167" s="317" t="s">
        <v>219</v>
      </c>
      <c r="D167" s="318"/>
      <c r="E167" s="161">
        <v>2.025</v>
      </c>
      <c r="F167" s="162"/>
      <c r="G167" s="163"/>
      <c r="M167" s="160" t="s">
        <v>219</v>
      </c>
      <c r="O167" s="151"/>
    </row>
    <row r="168" spans="1:15" ht="12.75">
      <c r="A168" s="158"/>
      <c r="B168" s="159"/>
      <c r="C168" s="317" t="s">
        <v>220</v>
      </c>
      <c r="D168" s="318"/>
      <c r="E168" s="161">
        <v>2.1</v>
      </c>
      <c r="F168" s="162"/>
      <c r="G168" s="163"/>
      <c r="M168" s="160" t="s">
        <v>220</v>
      </c>
      <c r="O168" s="151"/>
    </row>
    <row r="169" spans="1:15" ht="12.75">
      <c r="A169" s="158"/>
      <c r="B169" s="159"/>
      <c r="C169" s="317" t="s">
        <v>221</v>
      </c>
      <c r="D169" s="318"/>
      <c r="E169" s="161">
        <v>1.65</v>
      </c>
      <c r="F169" s="162"/>
      <c r="G169" s="163"/>
      <c r="M169" s="160" t="s">
        <v>221</v>
      </c>
      <c r="O169" s="151"/>
    </row>
    <row r="170" spans="1:15" ht="12.75">
      <c r="A170" s="158"/>
      <c r="B170" s="159"/>
      <c r="C170" s="317" t="s">
        <v>222</v>
      </c>
      <c r="D170" s="318"/>
      <c r="E170" s="161">
        <v>1.875</v>
      </c>
      <c r="F170" s="162"/>
      <c r="G170" s="163"/>
      <c r="M170" s="160" t="s">
        <v>222</v>
      </c>
      <c r="O170" s="151"/>
    </row>
    <row r="171" spans="1:15" ht="12.75">
      <c r="A171" s="158"/>
      <c r="B171" s="159"/>
      <c r="C171" s="317" t="s">
        <v>223</v>
      </c>
      <c r="D171" s="318"/>
      <c r="E171" s="161">
        <v>2.025</v>
      </c>
      <c r="F171" s="162"/>
      <c r="G171" s="163"/>
      <c r="M171" s="160" t="s">
        <v>223</v>
      </c>
      <c r="O171" s="151"/>
    </row>
    <row r="172" spans="1:15" ht="12.75">
      <c r="A172" s="158"/>
      <c r="B172" s="159"/>
      <c r="C172" s="317" t="s">
        <v>224</v>
      </c>
      <c r="D172" s="318"/>
      <c r="E172" s="161">
        <v>23.4</v>
      </c>
      <c r="F172" s="162"/>
      <c r="G172" s="163"/>
      <c r="M172" s="160" t="s">
        <v>224</v>
      </c>
      <c r="O172" s="151"/>
    </row>
    <row r="173" spans="1:15" ht="12.75">
      <c r="A173" s="158"/>
      <c r="B173" s="159"/>
      <c r="C173" s="317" t="s">
        <v>225</v>
      </c>
      <c r="D173" s="318"/>
      <c r="E173" s="161">
        <v>19.6</v>
      </c>
      <c r="F173" s="162"/>
      <c r="G173" s="163"/>
      <c r="M173" s="160" t="s">
        <v>225</v>
      </c>
      <c r="O173" s="151"/>
    </row>
    <row r="174" spans="1:15" ht="12.75">
      <c r="A174" s="158"/>
      <c r="B174" s="159"/>
      <c r="C174" s="317" t="s">
        <v>226</v>
      </c>
      <c r="D174" s="318"/>
      <c r="E174" s="161">
        <v>2.64</v>
      </c>
      <c r="F174" s="162"/>
      <c r="G174" s="163"/>
      <c r="M174" s="160" t="s">
        <v>226</v>
      </c>
      <c r="O174" s="151"/>
    </row>
    <row r="175" spans="1:104" ht="12.75">
      <c r="A175" s="152">
        <v>22</v>
      </c>
      <c r="B175" s="153" t="s">
        <v>227</v>
      </c>
      <c r="C175" s="154" t="s">
        <v>228</v>
      </c>
      <c r="D175" s="155" t="s">
        <v>105</v>
      </c>
      <c r="E175" s="156">
        <v>926.1375</v>
      </c>
      <c r="F175" s="181">
        <v>0</v>
      </c>
      <c r="G175" s="157">
        <f>E175*F175</f>
        <v>0</v>
      </c>
      <c r="O175" s="151">
        <v>2</v>
      </c>
      <c r="AA175" s="129">
        <v>1</v>
      </c>
      <c r="AB175" s="129">
        <v>1</v>
      </c>
      <c r="AC175" s="129">
        <v>1</v>
      </c>
      <c r="AZ175" s="129">
        <v>1</v>
      </c>
      <c r="BA175" s="129">
        <f>IF(AZ175=1,G175,0)</f>
        <v>0</v>
      </c>
      <c r="BB175" s="129">
        <f>IF(AZ175=2,G175,0)</f>
        <v>0</v>
      </c>
      <c r="BC175" s="129">
        <f>IF(AZ175=3,G175,0)</f>
        <v>0</v>
      </c>
      <c r="BD175" s="129">
        <f>IF(AZ175=4,G175,0)</f>
        <v>0</v>
      </c>
      <c r="BE175" s="129">
        <f>IF(AZ175=5,G175,0)</f>
        <v>0</v>
      </c>
      <c r="CZ175" s="129">
        <v>0.02891</v>
      </c>
    </row>
    <row r="176" spans="1:15" ht="12.75">
      <c r="A176" s="158"/>
      <c r="B176" s="159"/>
      <c r="C176" s="317" t="s">
        <v>129</v>
      </c>
      <c r="D176" s="318"/>
      <c r="E176" s="161">
        <v>0</v>
      </c>
      <c r="F176" s="162"/>
      <c r="G176" s="163"/>
      <c r="M176" s="160" t="s">
        <v>129</v>
      </c>
      <c r="O176" s="151"/>
    </row>
    <row r="177" spans="1:15" ht="12.75">
      <c r="A177" s="158"/>
      <c r="B177" s="159"/>
      <c r="C177" s="317" t="s">
        <v>229</v>
      </c>
      <c r="D177" s="318"/>
      <c r="E177" s="161">
        <v>179.95</v>
      </c>
      <c r="F177" s="162"/>
      <c r="G177" s="163"/>
      <c r="M177" s="160" t="s">
        <v>229</v>
      </c>
      <c r="O177" s="151"/>
    </row>
    <row r="178" spans="1:15" ht="12.75">
      <c r="A178" s="158"/>
      <c r="B178" s="159"/>
      <c r="C178" s="317" t="s">
        <v>230</v>
      </c>
      <c r="D178" s="318"/>
      <c r="E178" s="161">
        <v>37.465</v>
      </c>
      <c r="F178" s="162"/>
      <c r="G178" s="163"/>
      <c r="M178" s="160" t="s">
        <v>230</v>
      </c>
      <c r="O178" s="151"/>
    </row>
    <row r="179" spans="1:15" ht="12.75">
      <c r="A179" s="158"/>
      <c r="B179" s="159"/>
      <c r="C179" s="317" t="s">
        <v>231</v>
      </c>
      <c r="D179" s="318"/>
      <c r="E179" s="161">
        <v>25.37</v>
      </c>
      <c r="F179" s="162"/>
      <c r="G179" s="163"/>
      <c r="M179" s="160" t="s">
        <v>231</v>
      </c>
      <c r="O179" s="151"/>
    </row>
    <row r="180" spans="1:15" ht="12.75">
      <c r="A180" s="158"/>
      <c r="B180" s="159"/>
      <c r="C180" s="317" t="s">
        <v>232</v>
      </c>
      <c r="D180" s="318"/>
      <c r="E180" s="161">
        <v>53.69</v>
      </c>
      <c r="F180" s="162"/>
      <c r="G180" s="163"/>
      <c r="M180" s="160" t="s">
        <v>232</v>
      </c>
      <c r="O180" s="151"/>
    </row>
    <row r="181" spans="1:15" ht="12.75">
      <c r="A181" s="158"/>
      <c r="B181" s="159"/>
      <c r="C181" s="317" t="s">
        <v>233</v>
      </c>
      <c r="D181" s="318"/>
      <c r="E181" s="161">
        <v>53.69</v>
      </c>
      <c r="F181" s="162"/>
      <c r="G181" s="163"/>
      <c r="M181" s="160" t="s">
        <v>233</v>
      </c>
      <c r="O181" s="151"/>
    </row>
    <row r="182" spans="1:15" ht="12.75">
      <c r="A182" s="158"/>
      <c r="B182" s="159"/>
      <c r="C182" s="317" t="s">
        <v>234</v>
      </c>
      <c r="D182" s="318"/>
      <c r="E182" s="161">
        <v>58.115</v>
      </c>
      <c r="F182" s="162"/>
      <c r="G182" s="163"/>
      <c r="M182" s="160" t="s">
        <v>234</v>
      </c>
      <c r="O182" s="151"/>
    </row>
    <row r="183" spans="1:15" ht="12.75">
      <c r="A183" s="158"/>
      <c r="B183" s="159"/>
      <c r="C183" s="317" t="s">
        <v>235</v>
      </c>
      <c r="D183" s="318"/>
      <c r="E183" s="161">
        <v>84.37</v>
      </c>
      <c r="F183" s="162"/>
      <c r="G183" s="163"/>
      <c r="M183" s="160" t="s">
        <v>235</v>
      </c>
      <c r="O183" s="151"/>
    </row>
    <row r="184" spans="1:15" ht="12.75">
      <c r="A184" s="158"/>
      <c r="B184" s="159"/>
      <c r="C184" s="317" t="s">
        <v>236</v>
      </c>
      <c r="D184" s="318"/>
      <c r="E184" s="161">
        <v>50.74</v>
      </c>
      <c r="F184" s="162"/>
      <c r="G184" s="163"/>
      <c r="M184" s="160" t="s">
        <v>236</v>
      </c>
      <c r="O184" s="151"/>
    </row>
    <row r="185" spans="1:15" ht="12.75">
      <c r="A185" s="158"/>
      <c r="B185" s="159"/>
      <c r="C185" s="317" t="s">
        <v>237</v>
      </c>
      <c r="D185" s="318"/>
      <c r="E185" s="161">
        <v>61.655</v>
      </c>
      <c r="F185" s="162"/>
      <c r="G185" s="163"/>
      <c r="M185" s="160" t="s">
        <v>237</v>
      </c>
      <c r="O185" s="151"/>
    </row>
    <row r="186" spans="1:15" ht="12.75">
      <c r="A186" s="158"/>
      <c r="B186" s="159"/>
      <c r="C186" s="317" t="s">
        <v>238</v>
      </c>
      <c r="D186" s="318"/>
      <c r="E186" s="161">
        <v>34.515</v>
      </c>
      <c r="F186" s="162"/>
      <c r="G186" s="163"/>
      <c r="M186" s="160" t="s">
        <v>238</v>
      </c>
      <c r="O186" s="151"/>
    </row>
    <row r="187" spans="1:15" ht="12.75">
      <c r="A187" s="158"/>
      <c r="B187" s="159"/>
      <c r="C187" s="317" t="s">
        <v>239</v>
      </c>
      <c r="D187" s="318"/>
      <c r="E187" s="161">
        <v>28.91</v>
      </c>
      <c r="F187" s="162"/>
      <c r="G187" s="163"/>
      <c r="M187" s="160" t="s">
        <v>239</v>
      </c>
      <c r="O187" s="151"/>
    </row>
    <row r="188" spans="1:15" ht="12.75">
      <c r="A188" s="158"/>
      <c r="B188" s="159"/>
      <c r="C188" s="317" t="s">
        <v>240</v>
      </c>
      <c r="D188" s="318"/>
      <c r="E188" s="161">
        <v>23.6</v>
      </c>
      <c r="F188" s="162"/>
      <c r="G188" s="163"/>
      <c r="M188" s="160" t="s">
        <v>240</v>
      </c>
      <c r="O188" s="151"/>
    </row>
    <row r="189" spans="1:15" ht="12.75">
      <c r="A189" s="158"/>
      <c r="B189" s="159"/>
      <c r="C189" s="317" t="s">
        <v>241</v>
      </c>
      <c r="D189" s="318"/>
      <c r="E189" s="161">
        <v>19.765</v>
      </c>
      <c r="F189" s="162"/>
      <c r="G189" s="163"/>
      <c r="M189" s="160" t="s">
        <v>241</v>
      </c>
      <c r="O189" s="151"/>
    </row>
    <row r="190" spans="1:15" ht="12.75">
      <c r="A190" s="158"/>
      <c r="B190" s="159"/>
      <c r="C190" s="317" t="s">
        <v>242</v>
      </c>
      <c r="D190" s="318"/>
      <c r="E190" s="161">
        <v>56.935</v>
      </c>
      <c r="F190" s="162"/>
      <c r="G190" s="163"/>
      <c r="M190" s="160" t="s">
        <v>242</v>
      </c>
      <c r="O190" s="151"/>
    </row>
    <row r="191" spans="1:15" ht="12.75">
      <c r="A191" s="158"/>
      <c r="B191" s="159"/>
      <c r="C191" s="317" t="s">
        <v>243</v>
      </c>
      <c r="D191" s="318"/>
      <c r="E191" s="161">
        <v>85.55</v>
      </c>
      <c r="F191" s="162"/>
      <c r="G191" s="163"/>
      <c r="M191" s="160" t="s">
        <v>243</v>
      </c>
      <c r="O191" s="151"/>
    </row>
    <row r="192" spans="1:15" ht="12.75">
      <c r="A192" s="158"/>
      <c r="B192" s="159"/>
      <c r="C192" s="317" t="s">
        <v>244</v>
      </c>
      <c r="D192" s="318"/>
      <c r="E192" s="161">
        <v>65.785</v>
      </c>
      <c r="F192" s="162"/>
      <c r="G192" s="163"/>
      <c r="M192" s="160" t="s">
        <v>244</v>
      </c>
      <c r="O192" s="151"/>
    </row>
    <row r="193" spans="1:15" ht="12.75">
      <c r="A193" s="158"/>
      <c r="B193" s="159"/>
      <c r="C193" s="317" t="s">
        <v>245</v>
      </c>
      <c r="D193" s="318"/>
      <c r="E193" s="161">
        <v>105.02</v>
      </c>
      <c r="F193" s="162"/>
      <c r="G193" s="163"/>
      <c r="M193" s="160" t="s">
        <v>245</v>
      </c>
      <c r="O193" s="151"/>
    </row>
    <row r="194" spans="1:15" ht="12.75">
      <c r="A194" s="158"/>
      <c r="B194" s="159"/>
      <c r="C194" s="317" t="s">
        <v>246</v>
      </c>
      <c r="D194" s="318"/>
      <c r="E194" s="161">
        <v>-98.9875</v>
      </c>
      <c r="F194" s="162"/>
      <c r="G194" s="163"/>
      <c r="M194" s="160" t="s">
        <v>246</v>
      </c>
      <c r="O194" s="151"/>
    </row>
    <row r="195" spans="1:104" ht="12.75">
      <c r="A195" s="152">
        <v>23</v>
      </c>
      <c r="B195" s="153" t="s">
        <v>247</v>
      </c>
      <c r="C195" s="154" t="s">
        <v>248</v>
      </c>
      <c r="D195" s="155" t="s">
        <v>105</v>
      </c>
      <c r="E195" s="156">
        <v>12.955</v>
      </c>
      <c r="F195" s="181">
        <v>0</v>
      </c>
      <c r="G195" s="157">
        <f>E195*F195</f>
        <v>0</v>
      </c>
      <c r="O195" s="151">
        <v>2</v>
      </c>
      <c r="AA195" s="129">
        <v>1</v>
      </c>
      <c r="AB195" s="129">
        <v>1</v>
      </c>
      <c r="AC195" s="129">
        <v>1</v>
      </c>
      <c r="AZ195" s="129">
        <v>1</v>
      </c>
      <c r="BA195" s="129">
        <f>IF(AZ195=1,G195,0)</f>
        <v>0</v>
      </c>
      <c r="BB195" s="129">
        <f>IF(AZ195=2,G195,0)</f>
        <v>0</v>
      </c>
      <c r="BC195" s="129">
        <f>IF(AZ195=3,G195,0)</f>
        <v>0</v>
      </c>
      <c r="BD195" s="129">
        <f>IF(AZ195=4,G195,0)</f>
        <v>0</v>
      </c>
      <c r="BE195" s="129">
        <f>IF(AZ195=5,G195,0)</f>
        <v>0</v>
      </c>
      <c r="CZ195" s="129">
        <v>0.000335</v>
      </c>
    </row>
    <row r="196" spans="1:15" ht="12.75">
      <c r="A196" s="158"/>
      <c r="B196" s="159"/>
      <c r="C196" s="317" t="s">
        <v>249</v>
      </c>
      <c r="D196" s="318"/>
      <c r="E196" s="161">
        <v>0</v>
      </c>
      <c r="F196" s="162"/>
      <c r="G196" s="163"/>
      <c r="M196" s="160" t="s">
        <v>249</v>
      </c>
      <c r="O196" s="151"/>
    </row>
    <row r="197" spans="1:15" ht="12.75">
      <c r="A197" s="158"/>
      <c r="B197" s="159"/>
      <c r="C197" s="317" t="s">
        <v>85</v>
      </c>
      <c r="D197" s="318"/>
      <c r="E197" s="161">
        <v>0</v>
      </c>
      <c r="F197" s="162"/>
      <c r="G197" s="163"/>
      <c r="M197" s="160" t="s">
        <v>85</v>
      </c>
      <c r="O197" s="151"/>
    </row>
    <row r="198" spans="1:15" ht="12.75">
      <c r="A198" s="158"/>
      <c r="B198" s="159"/>
      <c r="C198" s="317" t="s">
        <v>122</v>
      </c>
      <c r="D198" s="318"/>
      <c r="E198" s="161">
        <v>1.615</v>
      </c>
      <c r="F198" s="162"/>
      <c r="G198" s="163"/>
      <c r="M198" s="160" t="s">
        <v>122</v>
      </c>
      <c r="O198" s="151"/>
    </row>
    <row r="199" spans="1:15" ht="12.75">
      <c r="A199" s="158"/>
      <c r="B199" s="159"/>
      <c r="C199" s="317" t="s">
        <v>87</v>
      </c>
      <c r="D199" s="318"/>
      <c r="E199" s="161">
        <v>0</v>
      </c>
      <c r="F199" s="162"/>
      <c r="G199" s="163"/>
      <c r="M199" s="160" t="s">
        <v>87</v>
      </c>
      <c r="O199" s="151"/>
    </row>
    <row r="200" spans="1:15" ht="12.75">
      <c r="A200" s="158"/>
      <c r="B200" s="159"/>
      <c r="C200" s="317" t="s">
        <v>123</v>
      </c>
      <c r="D200" s="318"/>
      <c r="E200" s="161">
        <v>3.57</v>
      </c>
      <c r="F200" s="162"/>
      <c r="G200" s="163"/>
      <c r="M200" s="160" t="s">
        <v>123</v>
      </c>
      <c r="O200" s="151"/>
    </row>
    <row r="201" spans="1:15" ht="12.75">
      <c r="A201" s="158"/>
      <c r="B201" s="159"/>
      <c r="C201" s="317" t="s">
        <v>89</v>
      </c>
      <c r="D201" s="318"/>
      <c r="E201" s="161">
        <v>0</v>
      </c>
      <c r="F201" s="162"/>
      <c r="G201" s="163"/>
      <c r="M201" s="160" t="s">
        <v>89</v>
      </c>
      <c r="O201" s="151"/>
    </row>
    <row r="202" spans="1:15" ht="12.75">
      <c r="A202" s="158"/>
      <c r="B202" s="159"/>
      <c r="C202" s="317" t="s">
        <v>124</v>
      </c>
      <c r="D202" s="318"/>
      <c r="E202" s="161">
        <v>1.68</v>
      </c>
      <c r="F202" s="162"/>
      <c r="G202" s="163"/>
      <c r="M202" s="160" t="s">
        <v>124</v>
      </c>
      <c r="O202" s="151"/>
    </row>
    <row r="203" spans="1:15" ht="12.75">
      <c r="A203" s="158"/>
      <c r="B203" s="159"/>
      <c r="C203" s="317" t="s">
        <v>91</v>
      </c>
      <c r="D203" s="318"/>
      <c r="E203" s="161">
        <v>0</v>
      </c>
      <c r="F203" s="162"/>
      <c r="G203" s="163"/>
      <c r="M203" s="160" t="s">
        <v>91</v>
      </c>
      <c r="O203" s="151"/>
    </row>
    <row r="204" spans="1:15" ht="12.75">
      <c r="A204" s="158"/>
      <c r="B204" s="159"/>
      <c r="C204" s="317" t="s">
        <v>123</v>
      </c>
      <c r="D204" s="318"/>
      <c r="E204" s="161">
        <v>3.57</v>
      </c>
      <c r="F204" s="162"/>
      <c r="G204" s="163"/>
      <c r="M204" s="160" t="s">
        <v>123</v>
      </c>
      <c r="O204" s="151"/>
    </row>
    <row r="205" spans="1:15" ht="12.75">
      <c r="A205" s="158"/>
      <c r="B205" s="159"/>
      <c r="C205" s="317" t="s">
        <v>250</v>
      </c>
      <c r="D205" s="318"/>
      <c r="E205" s="161">
        <v>0</v>
      </c>
      <c r="F205" s="162"/>
      <c r="G205" s="163"/>
      <c r="M205" s="160" t="s">
        <v>250</v>
      </c>
      <c r="O205" s="151"/>
    </row>
    <row r="206" spans="1:15" ht="12.75">
      <c r="A206" s="158"/>
      <c r="B206" s="159"/>
      <c r="C206" s="317" t="s">
        <v>210</v>
      </c>
      <c r="D206" s="318"/>
      <c r="E206" s="161">
        <v>2.52</v>
      </c>
      <c r="F206" s="162"/>
      <c r="G206" s="163"/>
      <c r="M206" s="160" t="s">
        <v>210</v>
      </c>
      <c r="O206" s="151"/>
    </row>
    <row r="207" spans="1:104" ht="12.75">
      <c r="A207" s="152">
        <v>24</v>
      </c>
      <c r="B207" s="153" t="s">
        <v>251</v>
      </c>
      <c r="C207" s="154" t="s">
        <v>252</v>
      </c>
      <c r="D207" s="155" t="s">
        <v>173</v>
      </c>
      <c r="E207" s="156">
        <v>29.7</v>
      </c>
      <c r="F207" s="181">
        <v>0</v>
      </c>
      <c r="G207" s="157">
        <f>E207*F207</f>
        <v>0</v>
      </c>
      <c r="O207" s="151">
        <v>2</v>
      </c>
      <c r="AA207" s="129">
        <v>1</v>
      </c>
      <c r="AB207" s="129">
        <v>1</v>
      </c>
      <c r="AC207" s="129">
        <v>1</v>
      </c>
      <c r="AZ207" s="129">
        <v>1</v>
      </c>
      <c r="BA207" s="129">
        <f>IF(AZ207=1,G207,0)</f>
        <v>0</v>
      </c>
      <c r="BB207" s="129">
        <f>IF(AZ207=2,G207,0)</f>
        <v>0</v>
      </c>
      <c r="BC207" s="129">
        <f>IF(AZ207=3,G207,0)</f>
        <v>0</v>
      </c>
      <c r="BD207" s="129">
        <f>IF(AZ207=4,G207,0)</f>
        <v>0</v>
      </c>
      <c r="BE207" s="129">
        <f>IF(AZ207=5,G207,0)</f>
        <v>0</v>
      </c>
      <c r="CZ207" s="129">
        <v>0</v>
      </c>
    </row>
    <row r="208" spans="1:15" ht="12.75">
      <c r="A208" s="158"/>
      <c r="B208" s="159"/>
      <c r="C208" s="317" t="s">
        <v>253</v>
      </c>
      <c r="D208" s="318"/>
      <c r="E208" s="161">
        <v>8.1</v>
      </c>
      <c r="F208" s="162"/>
      <c r="G208" s="163"/>
      <c r="M208" s="160" t="s">
        <v>253</v>
      </c>
      <c r="O208" s="151"/>
    </row>
    <row r="209" spans="1:15" ht="12.75">
      <c r="A209" s="158"/>
      <c r="B209" s="159"/>
      <c r="C209" s="317" t="s">
        <v>254</v>
      </c>
      <c r="D209" s="318"/>
      <c r="E209" s="161">
        <v>4.8</v>
      </c>
      <c r="F209" s="162"/>
      <c r="G209" s="163"/>
      <c r="M209" s="160" t="s">
        <v>254</v>
      </c>
      <c r="O209" s="151"/>
    </row>
    <row r="210" spans="1:15" ht="12.75">
      <c r="A210" s="158"/>
      <c r="B210" s="159"/>
      <c r="C210" s="317" t="s">
        <v>255</v>
      </c>
      <c r="D210" s="318"/>
      <c r="E210" s="161">
        <v>16.8</v>
      </c>
      <c r="F210" s="162"/>
      <c r="G210" s="163"/>
      <c r="M210" s="160" t="s">
        <v>255</v>
      </c>
      <c r="O210" s="151"/>
    </row>
    <row r="211" spans="1:57" ht="12.75">
      <c r="A211" s="164"/>
      <c r="B211" s="165" t="s">
        <v>67</v>
      </c>
      <c r="C211" s="166" t="str">
        <f>CONCATENATE(B100," ",C100)</f>
        <v>61 Upravy povrchů vnitřní</v>
      </c>
      <c r="D211" s="164"/>
      <c r="E211" s="167"/>
      <c r="F211" s="167"/>
      <c r="G211" s="168">
        <f>SUM(G100:G210)</f>
        <v>0</v>
      </c>
      <c r="O211" s="151">
        <v>4</v>
      </c>
      <c r="BA211" s="169">
        <f>SUM(BA100:BA210)</f>
        <v>0</v>
      </c>
      <c r="BB211" s="169">
        <f>SUM(BB100:BB210)</f>
        <v>0</v>
      </c>
      <c r="BC211" s="169">
        <f>SUM(BC100:BC210)</f>
        <v>0</v>
      </c>
      <c r="BD211" s="169">
        <f>SUM(BD100:BD210)</f>
        <v>0</v>
      </c>
      <c r="BE211" s="169">
        <f>SUM(BE100:BE210)</f>
        <v>0</v>
      </c>
    </row>
    <row r="212" spans="1:15" ht="12.75">
      <c r="A212" s="144" t="s">
        <v>65</v>
      </c>
      <c r="B212" s="145" t="s">
        <v>256</v>
      </c>
      <c r="C212" s="146" t="s">
        <v>257</v>
      </c>
      <c r="D212" s="147"/>
      <c r="E212" s="148"/>
      <c r="F212" s="148"/>
      <c r="G212" s="149"/>
      <c r="H212" s="150"/>
      <c r="I212" s="150"/>
      <c r="O212" s="151">
        <v>1</v>
      </c>
    </row>
    <row r="213" spans="1:104" ht="12.75">
      <c r="A213" s="152">
        <v>25</v>
      </c>
      <c r="B213" s="153" t="s">
        <v>258</v>
      </c>
      <c r="C213" s="154" t="s">
        <v>259</v>
      </c>
      <c r="D213" s="155" t="s">
        <v>79</v>
      </c>
      <c r="E213" s="156">
        <v>2.12</v>
      </c>
      <c r="F213" s="181">
        <v>0</v>
      </c>
      <c r="G213" s="157">
        <f>E213*F213</f>
        <v>0</v>
      </c>
      <c r="O213" s="151">
        <v>2</v>
      </c>
      <c r="AA213" s="129">
        <v>1</v>
      </c>
      <c r="AB213" s="129">
        <v>1</v>
      </c>
      <c r="AC213" s="129">
        <v>1</v>
      </c>
      <c r="AZ213" s="129">
        <v>1</v>
      </c>
      <c r="BA213" s="129">
        <f>IF(AZ213=1,G213,0)</f>
        <v>0</v>
      </c>
      <c r="BB213" s="129">
        <f>IF(AZ213=2,G213,0)</f>
        <v>0</v>
      </c>
      <c r="BC213" s="129">
        <f>IF(AZ213=3,G213,0)</f>
        <v>0</v>
      </c>
      <c r="BD213" s="129">
        <f>IF(AZ213=4,G213,0)</f>
        <v>0</v>
      </c>
      <c r="BE213" s="129">
        <f>IF(AZ213=5,G213,0)</f>
        <v>0</v>
      </c>
      <c r="CZ213" s="129">
        <v>2.422</v>
      </c>
    </row>
    <row r="214" spans="1:15" ht="12.75">
      <c r="A214" s="158"/>
      <c r="B214" s="159"/>
      <c r="C214" s="317" t="s">
        <v>129</v>
      </c>
      <c r="D214" s="318"/>
      <c r="E214" s="161">
        <v>0</v>
      </c>
      <c r="F214" s="162"/>
      <c r="G214" s="163"/>
      <c r="M214" s="160" t="s">
        <v>129</v>
      </c>
      <c r="O214" s="151"/>
    </row>
    <row r="215" spans="1:15" ht="12.75">
      <c r="A215" s="158"/>
      <c r="B215" s="159"/>
      <c r="C215" s="317" t="s">
        <v>260</v>
      </c>
      <c r="D215" s="318"/>
      <c r="E215" s="161">
        <v>0.483</v>
      </c>
      <c r="F215" s="162"/>
      <c r="G215" s="163"/>
      <c r="M215" s="160" t="s">
        <v>260</v>
      </c>
      <c r="O215" s="151"/>
    </row>
    <row r="216" spans="1:15" ht="12.75">
      <c r="A216" s="158"/>
      <c r="B216" s="159"/>
      <c r="C216" s="317" t="s">
        <v>261</v>
      </c>
      <c r="D216" s="318"/>
      <c r="E216" s="161">
        <v>0.315</v>
      </c>
      <c r="F216" s="162"/>
      <c r="G216" s="163"/>
      <c r="M216" s="160" t="s">
        <v>261</v>
      </c>
      <c r="O216" s="151"/>
    </row>
    <row r="217" spans="1:15" ht="12.75">
      <c r="A217" s="158"/>
      <c r="B217" s="159"/>
      <c r="C217" s="317" t="s">
        <v>262</v>
      </c>
      <c r="D217" s="318"/>
      <c r="E217" s="161">
        <v>0.602</v>
      </c>
      <c r="F217" s="162"/>
      <c r="G217" s="163"/>
      <c r="M217" s="160" t="s">
        <v>262</v>
      </c>
      <c r="O217" s="151"/>
    </row>
    <row r="218" spans="1:15" ht="12.75">
      <c r="A218" s="158"/>
      <c r="B218" s="159"/>
      <c r="C218" s="317" t="s">
        <v>263</v>
      </c>
      <c r="D218" s="318"/>
      <c r="E218" s="161">
        <v>0.196</v>
      </c>
      <c r="F218" s="162"/>
      <c r="G218" s="163"/>
      <c r="M218" s="160" t="s">
        <v>263</v>
      </c>
      <c r="O218" s="151"/>
    </row>
    <row r="219" spans="1:15" ht="12.75">
      <c r="A219" s="158"/>
      <c r="B219" s="159"/>
      <c r="C219" s="317" t="s">
        <v>264</v>
      </c>
      <c r="D219" s="318"/>
      <c r="E219" s="161">
        <v>0</v>
      </c>
      <c r="F219" s="162"/>
      <c r="G219" s="163"/>
      <c r="M219" s="160" t="s">
        <v>264</v>
      </c>
      <c r="O219" s="151"/>
    </row>
    <row r="220" spans="1:15" ht="12.75">
      <c r="A220" s="158"/>
      <c r="B220" s="159"/>
      <c r="C220" s="317" t="s">
        <v>265</v>
      </c>
      <c r="D220" s="318"/>
      <c r="E220" s="161">
        <v>0</v>
      </c>
      <c r="F220" s="162"/>
      <c r="G220" s="163"/>
      <c r="M220" s="160" t="s">
        <v>265</v>
      </c>
      <c r="O220" s="151"/>
    </row>
    <row r="221" spans="1:15" ht="12.75">
      <c r="A221" s="158"/>
      <c r="B221" s="159"/>
      <c r="C221" s="317" t="s">
        <v>266</v>
      </c>
      <c r="D221" s="318"/>
      <c r="E221" s="161">
        <v>0.112</v>
      </c>
      <c r="F221" s="162"/>
      <c r="G221" s="163"/>
      <c r="M221" s="160" t="s">
        <v>266</v>
      </c>
      <c r="O221" s="151"/>
    </row>
    <row r="222" spans="1:15" ht="12.75">
      <c r="A222" s="158"/>
      <c r="B222" s="159"/>
      <c r="C222" s="317" t="s">
        <v>203</v>
      </c>
      <c r="D222" s="318"/>
      <c r="E222" s="161">
        <v>0</v>
      </c>
      <c r="F222" s="162"/>
      <c r="G222" s="163"/>
      <c r="M222" s="160" t="s">
        <v>203</v>
      </c>
      <c r="O222" s="151"/>
    </row>
    <row r="223" spans="1:15" ht="12.75">
      <c r="A223" s="158"/>
      <c r="B223" s="159"/>
      <c r="C223" s="317" t="s">
        <v>267</v>
      </c>
      <c r="D223" s="318"/>
      <c r="E223" s="161">
        <v>0.0675</v>
      </c>
      <c r="F223" s="162"/>
      <c r="G223" s="163"/>
      <c r="M223" s="160" t="s">
        <v>267</v>
      </c>
      <c r="O223" s="151"/>
    </row>
    <row r="224" spans="1:15" ht="12.75">
      <c r="A224" s="158"/>
      <c r="B224" s="159"/>
      <c r="C224" s="317" t="s">
        <v>205</v>
      </c>
      <c r="D224" s="318"/>
      <c r="E224" s="161">
        <v>0</v>
      </c>
      <c r="F224" s="162"/>
      <c r="G224" s="163"/>
      <c r="M224" s="160" t="s">
        <v>205</v>
      </c>
      <c r="O224" s="151"/>
    </row>
    <row r="225" spans="1:15" ht="12.75">
      <c r="A225" s="158"/>
      <c r="B225" s="159"/>
      <c r="C225" s="317" t="s">
        <v>268</v>
      </c>
      <c r="D225" s="318"/>
      <c r="E225" s="161">
        <v>0.195</v>
      </c>
      <c r="F225" s="162"/>
      <c r="G225" s="163"/>
      <c r="M225" s="160" t="s">
        <v>268</v>
      </c>
      <c r="O225" s="151"/>
    </row>
    <row r="226" spans="1:15" ht="12.75">
      <c r="A226" s="158"/>
      <c r="B226" s="159"/>
      <c r="C226" s="317" t="s">
        <v>269</v>
      </c>
      <c r="D226" s="318"/>
      <c r="E226" s="161">
        <v>0</v>
      </c>
      <c r="F226" s="162"/>
      <c r="G226" s="163"/>
      <c r="M226" s="160" t="s">
        <v>269</v>
      </c>
      <c r="O226" s="151"/>
    </row>
    <row r="227" spans="1:15" ht="12.75">
      <c r="A227" s="158"/>
      <c r="B227" s="159"/>
      <c r="C227" s="317" t="s">
        <v>270</v>
      </c>
      <c r="D227" s="318"/>
      <c r="E227" s="161">
        <v>0.039</v>
      </c>
      <c r="F227" s="162"/>
      <c r="G227" s="163"/>
      <c r="M227" s="160" t="s">
        <v>270</v>
      </c>
      <c r="O227" s="151"/>
    </row>
    <row r="228" spans="1:15" ht="12.75">
      <c r="A228" s="158"/>
      <c r="B228" s="159"/>
      <c r="C228" s="317" t="s">
        <v>271</v>
      </c>
      <c r="D228" s="318"/>
      <c r="E228" s="161">
        <v>0</v>
      </c>
      <c r="F228" s="162"/>
      <c r="G228" s="163"/>
      <c r="M228" s="160" t="s">
        <v>271</v>
      </c>
      <c r="O228" s="151"/>
    </row>
    <row r="229" spans="1:15" ht="12.75">
      <c r="A229" s="158"/>
      <c r="B229" s="159"/>
      <c r="C229" s="317" t="s">
        <v>272</v>
      </c>
      <c r="D229" s="318"/>
      <c r="E229" s="161">
        <v>0.1105</v>
      </c>
      <c r="F229" s="162"/>
      <c r="G229" s="163"/>
      <c r="M229" s="160" t="s">
        <v>272</v>
      </c>
      <c r="O229" s="151"/>
    </row>
    <row r="230" spans="1:104" ht="12.75">
      <c r="A230" s="152">
        <v>26</v>
      </c>
      <c r="B230" s="153" t="s">
        <v>273</v>
      </c>
      <c r="C230" s="154" t="s">
        <v>274</v>
      </c>
      <c r="D230" s="155" t="s">
        <v>79</v>
      </c>
      <c r="E230" s="156">
        <v>0.524</v>
      </c>
      <c r="F230" s="181">
        <v>0</v>
      </c>
      <c r="G230" s="157">
        <f>E230*F230</f>
        <v>0</v>
      </c>
      <c r="O230" s="151">
        <v>2</v>
      </c>
      <c r="AA230" s="129">
        <v>1</v>
      </c>
      <c r="AB230" s="129">
        <v>1</v>
      </c>
      <c r="AC230" s="129">
        <v>1</v>
      </c>
      <c r="AZ230" s="129">
        <v>1</v>
      </c>
      <c r="BA230" s="129">
        <f>IF(AZ230=1,G230,0)</f>
        <v>0</v>
      </c>
      <c r="BB230" s="129">
        <f>IF(AZ230=2,G230,0)</f>
        <v>0</v>
      </c>
      <c r="BC230" s="129">
        <f>IF(AZ230=3,G230,0)</f>
        <v>0</v>
      </c>
      <c r="BD230" s="129">
        <f>IF(AZ230=4,G230,0)</f>
        <v>0</v>
      </c>
      <c r="BE230" s="129">
        <f>IF(AZ230=5,G230,0)</f>
        <v>0</v>
      </c>
      <c r="CZ230" s="129">
        <v>0</v>
      </c>
    </row>
    <row r="231" spans="1:15" ht="12.75">
      <c r="A231" s="158"/>
      <c r="B231" s="159"/>
      <c r="C231" s="317" t="s">
        <v>264</v>
      </c>
      <c r="D231" s="318"/>
      <c r="E231" s="161">
        <v>0</v>
      </c>
      <c r="F231" s="162"/>
      <c r="G231" s="163"/>
      <c r="M231" s="160" t="s">
        <v>264</v>
      </c>
      <c r="O231" s="151"/>
    </row>
    <row r="232" spans="1:15" ht="12.75">
      <c r="A232" s="158"/>
      <c r="B232" s="159"/>
      <c r="C232" s="317" t="s">
        <v>265</v>
      </c>
      <c r="D232" s="318"/>
      <c r="E232" s="161">
        <v>0</v>
      </c>
      <c r="F232" s="162"/>
      <c r="G232" s="163"/>
      <c r="M232" s="160" t="s">
        <v>265</v>
      </c>
      <c r="O232" s="151"/>
    </row>
    <row r="233" spans="1:15" ht="12.75">
      <c r="A233" s="158"/>
      <c r="B233" s="159"/>
      <c r="C233" s="317" t="s">
        <v>266</v>
      </c>
      <c r="D233" s="318"/>
      <c r="E233" s="161">
        <v>0.112</v>
      </c>
      <c r="F233" s="162"/>
      <c r="G233" s="163"/>
      <c r="M233" s="160" t="s">
        <v>266</v>
      </c>
      <c r="O233" s="151"/>
    </row>
    <row r="234" spans="1:15" ht="12.75">
      <c r="A234" s="158"/>
      <c r="B234" s="159"/>
      <c r="C234" s="317" t="s">
        <v>203</v>
      </c>
      <c r="D234" s="318"/>
      <c r="E234" s="161">
        <v>0</v>
      </c>
      <c r="F234" s="162"/>
      <c r="G234" s="163"/>
      <c r="M234" s="160" t="s">
        <v>203</v>
      </c>
      <c r="O234" s="151"/>
    </row>
    <row r="235" spans="1:15" ht="12.75">
      <c r="A235" s="158"/>
      <c r="B235" s="159"/>
      <c r="C235" s="317" t="s">
        <v>267</v>
      </c>
      <c r="D235" s="318"/>
      <c r="E235" s="161">
        <v>0.0675</v>
      </c>
      <c r="F235" s="162"/>
      <c r="G235" s="163"/>
      <c r="M235" s="160" t="s">
        <v>267</v>
      </c>
      <c r="O235" s="151"/>
    </row>
    <row r="236" spans="1:15" ht="12.75">
      <c r="A236" s="158"/>
      <c r="B236" s="159"/>
      <c r="C236" s="317" t="s">
        <v>205</v>
      </c>
      <c r="D236" s="318"/>
      <c r="E236" s="161">
        <v>0</v>
      </c>
      <c r="F236" s="162"/>
      <c r="G236" s="163"/>
      <c r="M236" s="160" t="s">
        <v>205</v>
      </c>
      <c r="O236" s="151"/>
    </row>
    <row r="237" spans="1:15" ht="12.75">
      <c r="A237" s="158"/>
      <c r="B237" s="159"/>
      <c r="C237" s="317" t="s">
        <v>268</v>
      </c>
      <c r="D237" s="318"/>
      <c r="E237" s="161">
        <v>0.195</v>
      </c>
      <c r="F237" s="162"/>
      <c r="G237" s="163"/>
      <c r="M237" s="160" t="s">
        <v>268</v>
      </c>
      <c r="O237" s="151"/>
    </row>
    <row r="238" spans="1:15" ht="12.75">
      <c r="A238" s="158"/>
      <c r="B238" s="159"/>
      <c r="C238" s="317" t="s">
        <v>269</v>
      </c>
      <c r="D238" s="318"/>
      <c r="E238" s="161">
        <v>0</v>
      </c>
      <c r="F238" s="162"/>
      <c r="G238" s="163"/>
      <c r="M238" s="160" t="s">
        <v>269</v>
      </c>
      <c r="O238" s="151"/>
    </row>
    <row r="239" spans="1:15" ht="12.75">
      <c r="A239" s="158"/>
      <c r="B239" s="159"/>
      <c r="C239" s="317" t="s">
        <v>270</v>
      </c>
      <c r="D239" s="318"/>
      <c r="E239" s="161">
        <v>0.039</v>
      </c>
      <c r="F239" s="162"/>
      <c r="G239" s="163"/>
      <c r="M239" s="160" t="s">
        <v>270</v>
      </c>
      <c r="O239" s="151"/>
    </row>
    <row r="240" spans="1:15" ht="12.75">
      <c r="A240" s="158"/>
      <c r="B240" s="159"/>
      <c r="C240" s="317" t="s">
        <v>271</v>
      </c>
      <c r="D240" s="318"/>
      <c r="E240" s="161">
        <v>0</v>
      </c>
      <c r="F240" s="162"/>
      <c r="G240" s="163"/>
      <c r="M240" s="160" t="s">
        <v>271</v>
      </c>
      <c r="O240" s="151"/>
    </row>
    <row r="241" spans="1:15" ht="12.75">
      <c r="A241" s="158"/>
      <c r="B241" s="159"/>
      <c r="C241" s="317" t="s">
        <v>272</v>
      </c>
      <c r="D241" s="318"/>
      <c r="E241" s="161">
        <v>0.1105</v>
      </c>
      <c r="F241" s="162"/>
      <c r="G241" s="163"/>
      <c r="M241" s="160" t="s">
        <v>272</v>
      </c>
      <c r="O241" s="151"/>
    </row>
    <row r="242" spans="1:104" ht="12.75">
      <c r="A242" s="152">
        <v>27</v>
      </c>
      <c r="B242" s="153" t="s">
        <v>275</v>
      </c>
      <c r="C242" s="154" t="s">
        <v>276</v>
      </c>
      <c r="D242" s="155" t="s">
        <v>79</v>
      </c>
      <c r="E242" s="156">
        <v>2.12</v>
      </c>
      <c r="F242" s="181">
        <v>0</v>
      </c>
      <c r="G242" s="157">
        <f>E242*F242</f>
        <v>0</v>
      </c>
      <c r="O242" s="151">
        <v>2</v>
      </c>
      <c r="AA242" s="129">
        <v>1</v>
      </c>
      <c r="AB242" s="129">
        <v>1</v>
      </c>
      <c r="AC242" s="129">
        <v>1</v>
      </c>
      <c r="AZ242" s="129">
        <v>1</v>
      </c>
      <c r="BA242" s="129">
        <f>IF(AZ242=1,G242,0)</f>
        <v>0</v>
      </c>
      <c r="BB242" s="129">
        <f>IF(AZ242=2,G242,0)</f>
        <v>0</v>
      </c>
      <c r="BC242" s="129">
        <f>IF(AZ242=3,G242,0)</f>
        <v>0</v>
      </c>
      <c r="BD242" s="129">
        <f>IF(AZ242=4,G242,0)</f>
        <v>0</v>
      </c>
      <c r="BE242" s="129">
        <f>IF(AZ242=5,G242,0)</f>
        <v>0</v>
      </c>
      <c r="CZ242" s="129">
        <v>0</v>
      </c>
    </row>
    <row r="243" spans="1:15" ht="12.75">
      <c r="A243" s="158"/>
      <c r="B243" s="159"/>
      <c r="C243" s="317" t="s">
        <v>129</v>
      </c>
      <c r="D243" s="318"/>
      <c r="E243" s="161">
        <v>0</v>
      </c>
      <c r="F243" s="162"/>
      <c r="G243" s="163"/>
      <c r="M243" s="160" t="s">
        <v>129</v>
      </c>
      <c r="O243" s="151"/>
    </row>
    <row r="244" spans="1:15" ht="12.75">
      <c r="A244" s="158"/>
      <c r="B244" s="159"/>
      <c r="C244" s="317" t="s">
        <v>277</v>
      </c>
      <c r="D244" s="318"/>
      <c r="E244" s="161">
        <v>0.483</v>
      </c>
      <c r="F244" s="162"/>
      <c r="G244" s="163"/>
      <c r="M244" s="160" t="s">
        <v>277</v>
      </c>
      <c r="O244" s="151"/>
    </row>
    <row r="245" spans="1:15" ht="12.75">
      <c r="A245" s="158"/>
      <c r="B245" s="159"/>
      <c r="C245" s="317" t="s">
        <v>278</v>
      </c>
      <c r="D245" s="318"/>
      <c r="E245" s="161">
        <v>0.315</v>
      </c>
      <c r="F245" s="162"/>
      <c r="G245" s="163"/>
      <c r="M245" s="160" t="s">
        <v>278</v>
      </c>
      <c r="O245" s="151"/>
    </row>
    <row r="246" spans="1:15" ht="12.75">
      <c r="A246" s="158"/>
      <c r="B246" s="159"/>
      <c r="C246" s="317" t="s">
        <v>279</v>
      </c>
      <c r="D246" s="318"/>
      <c r="E246" s="161">
        <v>0.602</v>
      </c>
      <c r="F246" s="162"/>
      <c r="G246" s="163"/>
      <c r="M246" s="160" t="s">
        <v>279</v>
      </c>
      <c r="O246" s="151"/>
    </row>
    <row r="247" spans="1:15" ht="12.75">
      <c r="A247" s="158"/>
      <c r="B247" s="159"/>
      <c r="C247" s="317" t="s">
        <v>280</v>
      </c>
      <c r="D247" s="318"/>
      <c r="E247" s="161">
        <v>0.196</v>
      </c>
      <c r="F247" s="162"/>
      <c r="G247" s="163"/>
      <c r="M247" s="160" t="s">
        <v>280</v>
      </c>
      <c r="O247" s="151"/>
    </row>
    <row r="248" spans="1:15" ht="12.75">
      <c r="A248" s="158"/>
      <c r="B248" s="159"/>
      <c r="C248" s="317" t="s">
        <v>264</v>
      </c>
      <c r="D248" s="318"/>
      <c r="E248" s="161">
        <v>0</v>
      </c>
      <c r="F248" s="162"/>
      <c r="G248" s="163"/>
      <c r="M248" s="160" t="s">
        <v>264</v>
      </c>
      <c r="O248" s="151"/>
    </row>
    <row r="249" spans="1:15" ht="12.75">
      <c r="A249" s="158"/>
      <c r="B249" s="159"/>
      <c r="C249" s="317" t="s">
        <v>265</v>
      </c>
      <c r="D249" s="318"/>
      <c r="E249" s="161">
        <v>0</v>
      </c>
      <c r="F249" s="162"/>
      <c r="G249" s="163"/>
      <c r="M249" s="160" t="s">
        <v>265</v>
      </c>
      <c r="O249" s="151"/>
    </row>
    <row r="250" spans="1:15" ht="12.75">
      <c r="A250" s="158"/>
      <c r="B250" s="159"/>
      <c r="C250" s="317" t="s">
        <v>266</v>
      </c>
      <c r="D250" s="318"/>
      <c r="E250" s="161">
        <v>0.112</v>
      </c>
      <c r="F250" s="162"/>
      <c r="G250" s="163"/>
      <c r="M250" s="160" t="s">
        <v>266</v>
      </c>
      <c r="O250" s="151"/>
    </row>
    <row r="251" spans="1:15" ht="12.75">
      <c r="A251" s="158"/>
      <c r="B251" s="159"/>
      <c r="C251" s="317" t="s">
        <v>203</v>
      </c>
      <c r="D251" s="318"/>
      <c r="E251" s="161">
        <v>0</v>
      </c>
      <c r="F251" s="162"/>
      <c r="G251" s="163"/>
      <c r="M251" s="160" t="s">
        <v>203</v>
      </c>
      <c r="O251" s="151"/>
    </row>
    <row r="252" spans="1:15" ht="12.75">
      <c r="A252" s="158"/>
      <c r="B252" s="159"/>
      <c r="C252" s="317" t="s">
        <v>267</v>
      </c>
      <c r="D252" s="318"/>
      <c r="E252" s="161">
        <v>0.0675</v>
      </c>
      <c r="F252" s="162"/>
      <c r="G252" s="163"/>
      <c r="M252" s="160" t="s">
        <v>267</v>
      </c>
      <c r="O252" s="151"/>
    </row>
    <row r="253" spans="1:15" ht="12.75">
      <c r="A253" s="158"/>
      <c r="B253" s="159"/>
      <c r="C253" s="317" t="s">
        <v>205</v>
      </c>
      <c r="D253" s="318"/>
      <c r="E253" s="161">
        <v>0</v>
      </c>
      <c r="F253" s="162"/>
      <c r="G253" s="163"/>
      <c r="M253" s="160" t="s">
        <v>205</v>
      </c>
      <c r="O253" s="151"/>
    </row>
    <row r="254" spans="1:15" ht="12.75">
      <c r="A254" s="158"/>
      <c r="B254" s="159"/>
      <c r="C254" s="317" t="s">
        <v>268</v>
      </c>
      <c r="D254" s="318"/>
      <c r="E254" s="161">
        <v>0.195</v>
      </c>
      <c r="F254" s="162"/>
      <c r="G254" s="163"/>
      <c r="M254" s="160" t="s">
        <v>268</v>
      </c>
      <c r="O254" s="151"/>
    </row>
    <row r="255" spans="1:15" ht="12.75">
      <c r="A255" s="158"/>
      <c r="B255" s="159"/>
      <c r="C255" s="317" t="s">
        <v>269</v>
      </c>
      <c r="D255" s="318"/>
      <c r="E255" s="161">
        <v>0</v>
      </c>
      <c r="F255" s="162"/>
      <c r="G255" s="163"/>
      <c r="M255" s="160" t="s">
        <v>269</v>
      </c>
      <c r="O255" s="151"/>
    </row>
    <row r="256" spans="1:15" ht="12.75">
      <c r="A256" s="158"/>
      <c r="B256" s="159"/>
      <c r="C256" s="317" t="s">
        <v>270</v>
      </c>
      <c r="D256" s="318"/>
      <c r="E256" s="161">
        <v>0.039</v>
      </c>
      <c r="F256" s="162"/>
      <c r="G256" s="163"/>
      <c r="M256" s="160" t="s">
        <v>270</v>
      </c>
      <c r="O256" s="151"/>
    </row>
    <row r="257" spans="1:15" ht="12.75">
      <c r="A257" s="158"/>
      <c r="B257" s="159"/>
      <c r="C257" s="317" t="s">
        <v>271</v>
      </c>
      <c r="D257" s="318"/>
      <c r="E257" s="161">
        <v>0</v>
      </c>
      <c r="F257" s="162"/>
      <c r="G257" s="163"/>
      <c r="M257" s="160" t="s">
        <v>271</v>
      </c>
      <c r="O257" s="151"/>
    </row>
    <row r="258" spans="1:15" ht="12.75">
      <c r="A258" s="158"/>
      <c r="B258" s="159"/>
      <c r="C258" s="317" t="s">
        <v>272</v>
      </c>
      <c r="D258" s="318"/>
      <c r="E258" s="161">
        <v>0.1105</v>
      </c>
      <c r="F258" s="162"/>
      <c r="G258" s="163"/>
      <c r="M258" s="160" t="s">
        <v>272</v>
      </c>
      <c r="O258" s="151"/>
    </row>
    <row r="259" spans="1:104" ht="22.5">
      <c r="A259" s="152">
        <v>28</v>
      </c>
      <c r="B259" s="153" t="s">
        <v>281</v>
      </c>
      <c r="C259" s="154" t="s">
        <v>282</v>
      </c>
      <c r="D259" s="155" t="s">
        <v>163</v>
      </c>
      <c r="E259" s="156">
        <v>1</v>
      </c>
      <c r="F259" s="181">
        <v>0</v>
      </c>
      <c r="G259" s="157">
        <f>E259*F259</f>
        <v>0</v>
      </c>
      <c r="O259" s="151">
        <v>2</v>
      </c>
      <c r="AA259" s="129">
        <v>2</v>
      </c>
      <c r="AB259" s="129">
        <v>1</v>
      </c>
      <c r="AC259" s="129">
        <v>1</v>
      </c>
      <c r="AZ259" s="129">
        <v>1</v>
      </c>
      <c r="BA259" s="129">
        <f>IF(AZ259=1,G259,0)</f>
        <v>0</v>
      </c>
      <c r="BB259" s="129">
        <f>IF(AZ259=2,G259,0)</f>
        <v>0</v>
      </c>
      <c r="BC259" s="129">
        <f>IF(AZ259=3,G259,0)</f>
        <v>0</v>
      </c>
      <c r="BD259" s="129">
        <f>IF(AZ259=4,G259,0)</f>
        <v>0</v>
      </c>
      <c r="BE259" s="129">
        <f>IF(AZ259=5,G259,0)</f>
        <v>0</v>
      </c>
      <c r="CZ259" s="129">
        <v>0.16203</v>
      </c>
    </row>
    <row r="260" spans="1:15" ht="12.75">
      <c r="A260" s="158"/>
      <c r="B260" s="159"/>
      <c r="C260" s="317" t="s">
        <v>157</v>
      </c>
      <c r="D260" s="318"/>
      <c r="E260" s="161">
        <v>0</v>
      </c>
      <c r="F260" s="162"/>
      <c r="G260" s="163"/>
      <c r="M260" s="160" t="s">
        <v>157</v>
      </c>
      <c r="O260" s="151"/>
    </row>
    <row r="261" spans="1:15" ht="12.75">
      <c r="A261" s="158"/>
      <c r="B261" s="159"/>
      <c r="C261" s="317" t="s">
        <v>66</v>
      </c>
      <c r="D261" s="318"/>
      <c r="E261" s="161">
        <v>1</v>
      </c>
      <c r="F261" s="162"/>
      <c r="G261" s="163"/>
      <c r="M261" s="160">
        <v>1</v>
      </c>
      <c r="O261" s="151"/>
    </row>
    <row r="262" spans="1:57" ht="12.75">
      <c r="A262" s="164"/>
      <c r="B262" s="165" t="s">
        <v>67</v>
      </c>
      <c r="C262" s="166" t="str">
        <f>CONCATENATE(B212," ",C212)</f>
        <v>63 Podlahy a podlahové konstrukce</v>
      </c>
      <c r="D262" s="164"/>
      <c r="E262" s="167"/>
      <c r="F262" s="167"/>
      <c r="G262" s="168">
        <f>SUM(G212:G261)</f>
        <v>0</v>
      </c>
      <c r="O262" s="151">
        <v>4</v>
      </c>
      <c r="BA262" s="169">
        <f>SUM(BA212:BA261)</f>
        <v>0</v>
      </c>
      <c r="BB262" s="169">
        <f>SUM(BB212:BB261)</f>
        <v>0</v>
      </c>
      <c r="BC262" s="169">
        <f>SUM(BC212:BC261)</f>
        <v>0</v>
      </c>
      <c r="BD262" s="169">
        <f>SUM(BD212:BD261)</f>
        <v>0</v>
      </c>
      <c r="BE262" s="169">
        <f>SUM(BE212:BE261)</f>
        <v>0</v>
      </c>
    </row>
    <row r="263" spans="1:15" ht="12.75">
      <c r="A263" s="144" t="s">
        <v>65</v>
      </c>
      <c r="B263" s="145" t="s">
        <v>283</v>
      </c>
      <c r="C263" s="146" t="s">
        <v>284</v>
      </c>
      <c r="D263" s="147"/>
      <c r="E263" s="148"/>
      <c r="F263" s="148"/>
      <c r="G263" s="149"/>
      <c r="H263" s="150"/>
      <c r="I263" s="150"/>
      <c r="O263" s="151">
        <v>1</v>
      </c>
    </row>
    <row r="264" spans="1:104" ht="22.5">
      <c r="A264" s="152">
        <v>29</v>
      </c>
      <c r="B264" s="153" t="s">
        <v>285</v>
      </c>
      <c r="C264" s="154" t="s">
        <v>286</v>
      </c>
      <c r="D264" s="155" t="s">
        <v>163</v>
      </c>
      <c r="E264" s="156">
        <v>1</v>
      </c>
      <c r="F264" s="181">
        <v>0</v>
      </c>
      <c r="G264" s="157">
        <f>E264*F264</f>
        <v>0</v>
      </c>
      <c r="O264" s="151">
        <v>2</v>
      </c>
      <c r="AA264" s="129">
        <v>1</v>
      </c>
      <c r="AB264" s="129">
        <v>1</v>
      </c>
      <c r="AC264" s="129">
        <v>1</v>
      </c>
      <c r="AZ264" s="129">
        <v>1</v>
      </c>
      <c r="BA264" s="129">
        <f>IF(AZ264=1,G264,0)</f>
        <v>0</v>
      </c>
      <c r="BB264" s="129">
        <f>IF(AZ264=2,G264,0)</f>
        <v>0</v>
      </c>
      <c r="BC264" s="129">
        <f>IF(AZ264=3,G264,0)</f>
        <v>0</v>
      </c>
      <c r="BD264" s="129">
        <f>IF(AZ264=4,G264,0)</f>
        <v>0</v>
      </c>
      <c r="BE264" s="129">
        <f>IF(AZ264=5,G264,0)</f>
        <v>0</v>
      </c>
      <c r="CZ264" s="129">
        <v>0.06516</v>
      </c>
    </row>
    <row r="265" spans="1:104" ht="22.5">
      <c r="A265" s="152">
        <v>30</v>
      </c>
      <c r="B265" s="153" t="s">
        <v>287</v>
      </c>
      <c r="C265" s="154" t="s">
        <v>288</v>
      </c>
      <c r="D265" s="155" t="s">
        <v>163</v>
      </c>
      <c r="E265" s="156">
        <v>5</v>
      </c>
      <c r="F265" s="181">
        <v>0</v>
      </c>
      <c r="G265" s="157">
        <f>E265*F265</f>
        <v>0</v>
      </c>
      <c r="O265" s="151">
        <v>2</v>
      </c>
      <c r="AA265" s="129">
        <v>1</v>
      </c>
      <c r="AB265" s="129">
        <v>1</v>
      </c>
      <c r="AC265" s="129">
        <v>1</v>
      </c>
      <c r="AZ265" s="129">
        <v>1</v>
      </c>
      <c r="BA265" s="129">
        <f>IF(AZ265=1,G265,0)</f>
        <v>0</v>
      </c>
      <c r="BB265" s="129">
        <f>IF(AZ265=2,G265,0)</f>
        <v>0</v>
      </c>
      <c r="BC265" s="129">
        <f>IF(AZ265=3,G265,0)</f>
        <v>0</v>
      </c>
      <c r="BD265" s="129">
        <f>IF(AZ265=4,G265,0)</f>
        <v>0</v>
      </c>
      <c r="BE265" s="129">
        <f>IF(AZ265=5,G265,0)</f>
        <v>0</v>
      </c>
      <c r="CZ265" s="129">
        <v>0.06876</v>
      </c>
    </row>
    <row r="266" spans="1:57" ht="12.75">
      <c r="A266" s="164"/>
      <c r="B266" s="165" t="s">
        <v>67</v>
      </c>
      <c r="C266" s="166" t="str">
        <f>CONCATENATE(B263," ",C263)</f>
        <v>64 Výplně otvorů</v>
      </c>
      <c r="D266" s="164"/>
      <c r="E266" s="167"/>
      <c r="F266" s="167"/>
      <c r="G266" s="168">
        <f>SUM(G263:G265)</f>
        <v>0</v>
      </c>
      <c r="O266" s="151">
        <v>4</v>
      </c>
      <c r="BA266" s="169">
        <f>SUM(BA263:BA265)</f>
        <v>0</v>
      </c>
      <c r="BB266" s="169">
        <f>SUM(BB263:BB265)</f>
        <v>0</v>
      </c>
      <c r="BC266" s="169">
        <f>SUM(BC263:BC265)</f>
        <v>0</v>
      </c>
      <c r="BD266" s="169">
        <f>SUM(BD263:BD265)</f>
        <v>0</v>
      </c>
      <c r="BE266" s="169">
        <f>SUM(BE263:BE265)</f>
        <v>0</v>
      </c>
    </row>
    <row r="267" spans="1:15" ht="12.75">
      <c r="A267" s="144" t="s">
        <v>65</v>
      </c>
      <c r="B267" s="145" t="s">
        <v>289</v>
      </c>
      <c r="C267" s="146" t="s">
        <v>290</v>
      </c>
      <c r="D267" s="147"/>
      <c r="E267" s="148"/>
      <c r="F267" s="148"/>
      <c r="G267" s="149"/>
      <c r="H267" s="150"/>
      <c r="I267" s="150"/>
      <c r="O267" s="151">
        <v>1</v>
      </c>
    </row>
    <row r="268" spans="1:104" ht="12.75">
      <c r="A268" s="152">
        <v>31</v>
      </c>
      <c r="B268" s="153" t="s">
        <v>291</v>
      </c>
      <c r="C268" s="154" t="s">
        <v>292</v>
      </c>
      <c r="D268" s="155" t="s">
        <v>105</v>
      </c>
      <c r="E268" s="156">
        <v>371.9</v>
      </c>
      <c r="F268" s="181">
        <v>0</v>
      </c>
      <c r="G268" s="157">
        <f>E268*F268</f>
        <v>0</v>
      </c>
      <c r="O268" s="151">
        <v>2</v>
      </c>
      <c r="AA268" s="129">
        <v>1</v>
      </c>
      <c r="AB268" s="129">
        <v>1</v>
      </c>
      <c r="AC268" s="129">
        <v>1</v>
      </c>
      <c r="AZ268" s="129">
        <v>1</v>
      </c>
      <c r="BA268" s="129">
        <f>IF(AZ268=1,G268,0)</f>
        <v>0</v>
      </c>
      <c r="BB268" s="129">
        <f>IF(AZ268=2,G268,0)</f>
        <v>0</v>
      </c>
      <c r="BC268" s="129">
        <f>IF(AZ268=3,G268,0)</f>
        <v>0</v>
      </c>
      <c r="BD268" s="129">
        <f>IF(AZ268=4,G268,0)</f>
        <v>0</v>
      </c>
      <c r="BE268" s="129">
        <f>IF(AZ268=5,G268,0)</f>
        <v>0</v>
      </c>
      <c r="CZ268" s="129">
        <v>0.03458705</v>
      </c>
    </row>
    <row r="269" spans="1:15" ht="12.75">
      <c r="A269" s="158"/>
      <c r="B269" s="159"/>
      <c r="C269" s="317" t="s">
        <v>129</v>
      </c>
      <c r="D269" s="318"/>
      <c r="E269" s="161">
        <v>0</v>
      </c>
      <c r="F269" s="162"/>
      <c r="G269" s="163"/>
      <c r="M269" s="160" t="s">
        <v>129</v>
      </c>
      <c r="O269" s="151"/>
    </row>
    <row r="270" spans="1:15" ht="12.75">
      <c r="A270" s="158"/>
      <c r="B270" s="159"/>
      <c r="C270" s="317" t="s">
        <v>130</v>
      </c>
      <c r="D270" s="318"/>
      <c r="E270" s="161">
        <v>76.3</v>
      </c>
      <c r="F270" s="162"/>
      <c r="G270" s="163"/>
      <c r="M270" s="160" t="s">
        <v>130</v>
      </c>
      <c r="O270" s="151"/>
    </row>
    <row r="271" spans="1:15" ht="12.75">
      <c r="A271" s="158"/>
      <c r="B271" s="159"/>
      <c r="C271" s="317" t="s">
        <v>148</v>
      </c>
      <c r="D271" s="318"/>
      <c r="E271" s="161">
        <v>6.9</v>
      </c>
      <c r="F271" s="162"/>
      <c r="G271" s="163"/>
      <c r="M271" s="160" t="s">
        <v>148</v>
      </c>
      <c r="O271" s="151"/>
    </row>
    <row r="272" spans="1:15" ht="12.75">
      <c r="A272" s="158"/>
      <c r="B272" s="159"/>
      <c r="C272" s="317" t="s">
        <v>131</v>
      </c>
      <c r="D272" s="318"/>
      <c r="E272" s="161">
        <v>4.5</v>
      </c>
      <c r="F272" s="162"/>
      <c r="G272" s="163"/>
      <c r="M272" s="160" t="s">
        <v>131</v>
      </c>
      <c r="O272" s="151"/>
    </row>
    <row r="273" spans="1:15" ht="12.75">
      <c r="A273" s="158"/>
      <c r="B273" s="159"/>
      <c r="C273" s="317" t="s">
        <v>132</v>
      </c>
      <c r="D273" s="318"/>
      <c r="E273" s="161">
        <v>20.4</v>
      </c>
      <c r="F273" s="162"/>
      <c r="G273" s="163"/>
      <c r="M273" s="160" t="s">
        <v>132</v>
      </c>
      <c r="O273" s="151"/>
    </row>
    <row r="274" spans="1:15" ht="12.75">
      <c r="A274" s="158"/>
      <c r="B274" s="159"/>
      <c r="C274" s="317" t="s">
        <v>133</v>
      </c>
      <c r="D274" s="318"/>
      <c r="E274" s="161">
        <v>20.3</v>
      </c>
      <c r="F274" s="162"/>
      <c r="G274" s="163"/>
      <c r="M274" s="160" t="s">
        <v>133</v>
      </c>
      <c r="O274" s="151"/>
    </row>
    <row r="275" spans="1:15" ht="12.75">
      <c r="A275" s="158"/>
      <c r="B275" s="159"/>
      <c r="C275" s="317" t="s">
        <v>134</v>
      </c>
      <c r="D275" s="318"/>
      <c r="E275" s="161">
        <v>24.3</v>
      </c>
      <c r="F275" s="162"/>
      <c r="G275" s="163"/>
      <c r="M275" s="160" t="s">
        <v>134</v>
      </c>
      <c r="O275" s="151"/>
    </row>
    <row r="276" spans="1:15" ht="12.75">
      <c r="A276" s="158"/>
      <c r="B276" s="159"/>
      <c r="C276" s="317" t="s">
        <v>135</v>
      </c>
      <c r="D276" s="318"/>
      <c r="E276" s="161">
        <v>13.8</v>
      </c>
      <c r="F276" s="162"/>
      <c r="G276" s="163"/>
      <c r="M276" s="160" t="s">
        <v>135</v>
      </c>
      <c r="O276" s="151"/>
    </row>
    <row r="277" spans="1:15" ht="12.75">
      <c r="A277" s="158"/>
      <c r="B277" s="159"/>
      <c r="C277" s="317" t="s">
        <v>136</v>
      </c>
      <c r="D277" s="318"/>
      <c r="E277" s="161">
        <v>17.7</v>
      </c>
      <c r="F277" s="162"/>
      <c r="G277" s="163"/>
      <c r="M277" s="160" t="s">
        <v>136</v>
      </c>
      <c r="O277" s="151"/>
    </row>
    <row r="278" spans="1:15" ht="12.75">
      <c r="A278" s="158"/>
      <c r="B278" s="159"/>
      <c r="C278" s="317" t="s">
        <v>137</v>
      </c>
      <c r="D278" s="318"/>
      <c r="E278" s="161">
        <v>28.3</v>
      </c>
      <c r="F278" s="162"/>
      <c r="G278" s="163"/>
      <c r="M278" s="160" t="s">
        <v>137</v>
      </c>
      <c r="O278" s="151"/>
    </row>
    <row r="279" spans="1:15" ht="12.75">
      <c r="A279" s="158"/>
      <c r="B279" s="159"/>
      <c r="C279" s="317" t="s">
        <v>149</v>
      </c>
      <c r="D279" s="318"/>
      <c r="E279" s="161">
        <v>8.6</v>
      </c>
      <c r="F279" s="162"/>
      <c r="G279" s="163"/>
      <c r="M279" s="160" t="s">
        <v>149</v>
      </c>
      <c r="O279" s="151"/>
    </row>
    <row r="280" spans="1:15" ht="12.75">
      <c r="A280" s="158"/>
      <c r="B280" s="159"/>
      <c r="C280" s="317" t="s">
        <v>138</v>
      </c>
      <c r="D280" s="318"/>
      <c r="E280" s="161">
        <v>2.8</v>
      </c>
      <c r="F280" s="162"/>
      <c r="G280" s="163"/>
      <c r="M280" s="160" t="s">
        <v>138</v>
      </c>
      <c r="O280" s="151"/>
    </row>
    <row r="281" spans="1:15" ht="12.75">
      <c r="A281" s="158"/>
      <c r="B281" s="159"/>
      <c r="C281" s="317" t="s">
        <v>139</v>
      </c>
      <c r="D281" s="318"/>
      <c r="E281" s="161">
        <v>4.6</v>
      </c>
      <c r="F281" s="162"/>
      <c r="G281" s="163"/>
      <c r="M281" s="160" t="s">
        <v>139</v>
      </c>
      <c r="O281" s="151"/>
    </row>
    <row r="282" spans="1:15" ht="12.75">
      <c r="A282" s="158"/>
      <c r="B282" s="159"/>
      <c r="C282" s="317" t="s">
        <v>150</v>
      </c>
      <c r="D282" s="318"/>
      <c r="E282" s="161">
        <v>2.8</v>
      </c>
      <c r="F282" s="162"/>
      <c r="G282" s="163"/>
      <c r="M282" s="160" t="s">
        <v>150</v>
      </c>
      <c r="O282" s="151"/>
    </row>
    <row r="283" spans="1:15" ht="12.75">
      <c r="A283" s="158"/>
      <c r="B283" s="159"/>
      <c r="C283" s="317" t="s">
        <v>140</v>
      </c>
      <c r="D283" s="318"/>
      <c r="E283" s="161">
        <v>22.5</v>
      </c>
      <c r="F283" s="162"/>
      <c r="G283" s="163"/>
      <c r="M283" s="160" t="s">
        <v>140</v>
      </c>
      <c r="O283" s="151"/>
    </row>
    <row r="284" spans="1:15" ht="12.75">
      <c r="A284" s="158"/>
      <c r="B284" s="159"/>
      <c r="C284" s="317" t="s">
        <v>141</v>
      </c>
      <c r="D284" s="318"/>
      <c r="E284" s="161">
        <v>45.7</v>
      </c>
      <c r="F284" s="162"/>
      <c r="G284" s="163"/>
      <c r="M284" s="160" t="s">
        <v>141</v>
      </c>
      <c r="O284" s="151"/>
    </row>
    <row r="285" spans="1:15" ht="12.75">
      <c r="A285" s="158"/>
      <c r="B285" s="159"/>
      <c r="C285" s="317" t="s">
        <v>144</v>
      </c>
      <c r="D285" s="318"/>
      <c r="E285" s="161">
        <v>26.4</v>
      </c>
      <c r="F285" s="162"/>
      <c r="G285" s="163"/>
      <c r="M285" s="160" t="s">
        <v>144</v>
      </c>
      <c r="O285" s="151"/>
    </row>
    <row r="286" spans="1:15" ht="12.75">
      <c r="A286" s="158"/>
      <c r="B286" s="159"/>
      <c r="C286" s="317" t="s">
        <v>145</v>
      </c>
      <c r="D286" s="318"/>
      <c r="E286" s="161">
        <v>46</v>
      </c>
      <c r="F286" s="162"/>
      <c r="G286" s="163"/>
      <c r="M286" s="160" t="s">
        <v>145</v>
      </c>
      <c r="O286" s="151"/>
    </row>
    <row r="287" spans="1:57" ht="12.75">
      <c r="A287" s="164"/>
      <c r="B287" s="165" t="s">
        <v>67</v>
      </c>
      <c r="C287" s="166" t="str">
        <f>CONCATENATE(B267," ",C267)</f>
        <v>94 Lešení a stavební výtahy</v>
      </c>
      <c r="D287" s="164"/>
      <c r="E287" s="167"/>
      <c r="F287" s="167"/>
      <c r="G287" s="168">
        <f>SUM(G267:G286)</f>
        <v>0</v>
      </c>
      <c r="O287" s="151">
        <v>4</v>
      </c>
      <c r="BA287" s="169">
        <f>SUM(BA267:BA286)</f>
        <v>0</v>
      </c>
      <c r="BB287" s="169">
        <f>SUM(BB267:BB286)</f>
        <v>0</v>
      </c>
      <c r="BC287" s="169">
        <f>SUM(BC267:BC286)</f>
        <v>0</v>
      </c>
      <c r="BD287" s="169">
        <f>SUM(BD267:BD286)</f>
        <v>0</v>
      </c>
      <c r="BE287" s="169">
        <f>SUM(BE267:BE286)</f>
        <v>0</v>
      </c>
    </row>
    <row r="288" spans="1:15" ht="12.75">
      <c r="A288" s="144" t="s">
        <v>65</v>
      </c>
      <c r="B288" s="145" t="s">
        <v>293</v>
      </c>
      <c r="C288" s="146" t="s">
        <v>294</v>
      </c>
      <c r="D288" s="147"/>
      <c r="E288" s="148"/>
      <c r="F288" s="148"/>
      <c r="G288" s="149"/>
      <c r="H288" s="150"/>
      <c r="I288" s="150"/>
      <c r="O288" s="151">
        <v>1</v>
      </c>
    </row>
    <row r="289" spans="1:104" ht="12.75">
      <c r="A289" s="152">
        <v>32</v>
      </c>
      <c r="B289" s="153" t="s">
        <v>295</v>
      </c>
      <c r="C289" s="154" t="s">
        <v>296</v>
      </c>
      <c r="D289" s="155" t="s">
        <v>105</v>
      </c>
      <c r="E289" s="156">
        <v>4.28</v>
      </c>
      <c r="F289" s="181">
        <v>0</v>
      </c>
      <c r="G289" s="157">
        <f>E289*F289</f>
        <v>0</v>
      </c>
      <c r="O289" s="151">
        <v>2</v>
      </c>
      <c r="AA289" s="129">
        <v>1</v>
      </c>
      <c r="AB289" s="129">
        <v>1</v>
      </c>
      <c r="AC289" s="129">
        <v>1</v>
      </c>
      <c r="AZ289" s="129">
        <v>1</v>
      </c>
      <c r="BA289" s="129">
        <f>IF(AZ289=1,G289,0)</f>
        <v>0</v>
      </c>
      <c r="BB289" s="129">
        <f>IF(AZ289=2,G289,0)</f>
        <v>0</v>
      </c>
      <c r="BC289" s="129">
        <f>IF(AZ289=3,G289,0)</f>
        <v>0</v>
      </c>
      <c r="BD289" s="129">
        <f>IF(AZ289=4,G289,0)</f>
        <v>0</v>
      </c>
      <c r="BE289" s="129">
        <f>IF(AZ289=5,G289,0)</f>
        <v>0</v>
      </c>
      <c r="CZ289" s="129">
        <v>0.001</v>
      </c>
    </row>
    <row r="290" spans="1:15" ht="12.75">
      <c r="A290" s="158"/>
      <c r="B290" s="159"/>
      <c r="C290" s="317" t="s">
        <v>297</v>
      </c>
      <c r="D290" s="318"/>
      <c r="E290" s="161">
        <v>0</v>
      </c>
      <c r="F290" s="162"/>
      <c r="G290" s="163"/>
      <c r="M290" s="160" t="s">
        <v>297</v>
      </c>
      <c r="O290" s="151"/>
    </row>
    <row r="291" spans="1:15" ht="12.75">
      <c r="A291" s="158"/>
      <c r="B291" s="159"/>
      <c r="C291" s="317" t="s">
        <v>129</v>
      </c>
      <c r="D291" s="318"/>
      <c r="E291" s="161">
        <v>0</v>
      </c>
      <c r="F291" s="162"/>
      <c r="G291" s="163"/>
      <c r="M291" s="160" t="s">
        <v>129</v>
      </c>
      <c r="O291" s="151"/>
    </row>
    <row r="292" spans="1:15" ht="12.75">
      <c r="A292" s="158"/>
      <c r="B292" s="159"/>
      <c r="C292" s="317" t="s">
        <v>298</v>
      </c>
      <c r="D292" s="318"/>
      <c r="E292" s="161">
        <v>1.27</v>
      </c>
      <c r="F292" s="162"/>
      <c r="G292" s="163"/>
      <c r="M292" s="160" t="s">
        <v>298</v>
      </c>
      <c r="O292" s="151"/>
    </row>
    <row r="293" spans="1:15" ht="12.75">
      <c r="A293" s="158"/>
      <c r="B293" s="159"/>
      <c r="C293" s="317" t="s">
        <v>299</v>
      </c>
      <c r="D293" s="318"/>
      <c r="E293" s="161">
        <v>0.86</v>
      </c>
      <c r="F293" s="162"/>
      <c r="G293" s="163"/>
      <c r="M293" s="160" t="s">
        <v>299</v>
      </c>
      <c r="O293" s="151"/>
    </row>
    <row r="294" spans="1:15" ht="12.75">
      <c r="A294" s="158"/>
      <c r="B294" s="159"/>
      <c r="C294" s="317" t="s">
        <v>300</v>
      </c>
      <c r="D294" s="318"/>
      <c r="E294" s="161">
        <v>1.17</v>
      </c>
      <c r="F294" s="162"/>
      <c r="G294" s="163"/>
      <c r="M294" s="160" t="s">
        <v>300</v>
      </c>
      <c r="O294" s="151"/>
    </row>
    <row r="295" spans="1:15" ht="12.75">
      <c r="A295" s="158"/>
      <c r="B295" s="159"/>
      <c r="C295" s="317" t="s">
        <v>301</v>
      </c>
      <c r="D295" s="318"/>
      <c r="E295" s="161">
        <v>0.98</v>
      </c>
      <c r="F295" s="162"/>
      <c r="G295" s="163"/>
      <c r="M295" s="160" t="s">
        <v>301</v>
      </c>
      <c r="O295" s="151"/>
    </row>
    <row r="296" spans="1:104" ht="12.75">
      <c r="A296" s="152">
        <v>33</v>
      </c>
      <c r="B296" s="153" t="s">
        <v>302</v>
      </c>
      <c r="C296" s="154" t="s">
        <v>303</v>
      </c>
      <c r="D296" s="155" t="s">
        <v>105</v>
      </c>
      <c r="E296" s="156">
        <v>371.9</v>
      </c>
      <c r="F296" s="181">
        <v>0</v>
      </c>
      <c r="G296" s="157">
        <f>E296*F296</f>
        <v>0</v>
      </c>
      <c r="O296" s="151">
        <v>2</v>
      </c>
      <c r="AA296" s="129">
        <v>1</v>
      </c>
      <c r="AB296" s="129">
        <v>1</v>
      </c>
      <c r="AC296" s="129">
        <v>1</v>
      </c>
      <c r="AZ296" s="129">
        <v>1</v>
      </c>
      <c r="BA296" s="129">
        <f>IF(AZ296=1,G296,0)</f>
        <v>0</v>
      </c>
      <c r="BB296" s="129">
        <f>IF(AZ296=2,G296,0)</f>
        <v>0</v>
      </c>
      <c r="BC296" s="129">
        <f>IF(AZ296=3,G296,0)</f>
        <v>0</v>
      </c>
      <c r="BD296" s="129">
        <f>IF(AZ296=4,G296,0)</f>
        <v>0</v>
      </c>
      <c r="BE296" s="129">
        <f>IF(AZ296=5,G296,0)</f>
        <v>0</v>
      </c>
      <c r="CZ296" s="129">
        <v>0.00205</v>
      </c>
    </row>
    <row r="297" spans="1:15" ht="12.75">
      <c r="A297" s="158"/>
      <c r="B297" s="159"/>
      <c r="C297" s="317" t="s">
        <v>129</v>
      </c>
      <c r="D297" s="318"/>
      <c r="E297" s="161">
        <v>0</v>
      </c>
      <c r="F297" s="162"/>
      <c r="G297" s="163"/>
      <c r="M297" s="160" t="s">
        <v>129</v>
      </c>
      <c r="O297" s="151"/>
    </row>
    <row r="298" spans="1:15" ht="12.75">
      <c r="A298" s="158"/>
      <c r="B298" s="159"/>
      <c r="C298" s="317" t="s">
        <v>130</v>
      </c>
      <c r="D298" s="318"/>
      <c r="E298" s="161">
        <v>76.3</v>
      </c>
      <c r="F298" s="162"/>
      <c r="G298" s="163"/>
      <c r="M298" s="160" t="s">
        <v>130</v>
      </c>
      <c r="O298" s="151"/>
    </row>
    <row r="299" spans="1:15" ht="12.75">
      <c r="A299" s="158"/>
      <c r="B299" s="159"/>
      <c r="C299" s="317" t="s">
        <v>148</v>
      </c>
      <c r="D299" s="318"/>
      <c r="E299" s="161">
        <v>6.9</v>
      </c>
      <c r="F299" s="162"/>
      <c r="G299" s="163"/>
      <c r="M299" s="160" t="s">
        <v>148</v>
      </c>
      <c r="O299" s="151"/>
    </row>
    <row r="300" spans="1:15" ht="12.75">
      <c r="A300" s="158"/>
      <c r="B300" s="159"/>
      <c r="C300" s="317" t="s">
        <v>131</v>
      </c>
      <c r="D300" s="318"/>
      <c r="E300" s="161">
        <v>4.5</v>
      </c>
      <c r="F300" s="162"/>
      <c r="G300" s="163"/>
      <c r="M300" s="160" t="s">
        <v>131</v>
      </c>
      <c r="O300" s="151"/>
    </row>
    <row r="301" spans="1:15" ht="12.75">
      <c r="A301" s="158"/>
      <c r="B301" s="159"/>
      <c r="C301" s="317" t="s">
        <v>132</v>
      </c>
      <c r="D301" s="318"/>
      <c r="E301" s="161">
        <v>20.4</v>
      </c>
      <c r="F301" s="162"/>
      <c r="G301" s="163"/>
      <c r="M301" s="160" t="s">
        <v>132</v>
      </c>
      <c r="O301" s="151"/>
    </row>
    <row r="302" spans="1:15" ht="12.75">
      <c r="A302" s="158"/>
      <c r="B302" s="159"/>
      <c r="C302" s="317" t="s">
        <v>133</v>
      </c>
      <c r="D302" s="318"/>
      <c r="E302" s="161">
        <v>20.3</v>
      </c>
      <c r="F302" s="162"/>
      <c r="G302" s="163"/>
      <c r="M302" s="160" t="s">
        <v>133</v>
      </c>
      <c r="O302" s="151"/>
    </row>
    <row r="303" spans="1:15" ht="12.75">
      <c r="A303" s="158"/>
      <c r="B303" s="159"/>
      <c r="C303" s="317" t="s">
        <v>134</v>
      </c>
      <c r="D303" s="318"/>
      <c r="E303" s="161">
        <v>24.3</v>
      </c>
      <c r="F303" s="162"/>
      <c r="G303" s="163"/>
      <c r="M303" s="160" t="s">
        <v>134</v>
      </c>
      <c r="O303" s="151"/>
    </row>
    <row r="304" spans="1:15" ht="12.75">
      <c r="A304" s="158"/>
      <c r="B304" s="159"/>
      <c r="C304" s="317" t="s">
        <v>135</v>
      </c>
      <c r="D304" s="318"/>
      <c r="E304" s="161">
        <v>13.8</v>
      </c>
      <c r="F304" s="162"/>
      <c r="G304" s="163"/>
      <c r="M304" s="160" t="s">
        <v>135</v>
      </c>
      <c r="O304" s="151"/>
    </row>
    <row r="305" spans="1:15" ht="12.75">
      <c r="A305" s="158"/>
      <c r="B305" s="159"/>
      <c r="C305" s="317" t="s">
        <v>136</v>
      </c>
      <c r="D305" s="318"/>
      <c r="E305" s="161">
        <v>17.7</v>
      </c>
      <c r="F305" s="162"/>
      <c r="G305" s="163"/>
      <c r="M305" s="160" t="s">
        <v>136</v>
      </c>
      <c r="O305" s="151"/>
    </row>
    <row r="306" spans="1:15" ht="12.75">
      <c r="A306" s="158"/>
      <c r="B306" s="159"/>
      <c r="C306" s="317" t="s">
        <v>137</v>
      </c>
      <c r="D306" s="318"/>
      <c r="E306" s="161">
        <v>28.3</v>
      </c>
      <c r="F306" s="162"/>
      <c r="G306" s="163"/>
      <c r="M306" s="160" t="s">
        <v>137</v>
      </c>
      <c r="O306" s="151"/>
    </row>
    <row r="307" spans="1:15" ht="12.75">
      <c r="A307" s="158"/>
      <c r="B307" s="159"/>
      <c r="C307" s="317" t="s">
        <v>149</v>
      </c>
      <c r="D307" s="318"/>
      <c r="E307" s="161">
        <v>8.6</v>
      </c>
      <c r="F307" s="162"/>
      <c r="G307" s="163"/>
      <c r="M307" s="160" t="s">
        <v>149</v>
      </c>
      <c r="O307" s="151"/>
    </row>
    <row r="308" spans="1:15" ht="12.75">
      <c r="A308" s="158"/>
      <c r="B308" s="159"/>
      <c r="C308" s="317" t="s">
        <v>138</v>
      </c>
      <c r="D308" s="318"/>
      <c r="E308" s="161">
        <v>2.8</v>
      </c>
      <c r="F308" s="162"/>
      <c r="G308" s="163"/>
      <c r="M308" s="160" t="s">
        <v>138</v>
      </c>
      <c r="O308" s="151"/>
    </row>
    <row r="309" spans="1:15" ht="12.75">
      <c r="A309" s="158"/>
      <c r="B309" s="159"/>
      <c r="C309" s="317" t="s">
        <v>139</v>
      </c>
      <c r="D309" s="318"/>
      <c r="E309" s="161">
        <v>4.6</v>
      </c>
      <c r="F309" s="162"/>
      <c r="G309" s="163"/>
      <c r="M309" s="160" t="s">
        <v>139</v>
      </c>
      <c r="O309" s="151"/>
    </row>
    <row r="310" spans="1:15" ht="12.75">
      <c r="A310" s="158"/>
      <c r="B310" s="159"/>
      <c r="C310" s="317" t="s">
        <v>150</v>
      </c>
      <c r="D310" s="318"/>
      <c r="E310" s="161">
        <v>2.8</v>
      </c>
      <c r="F310" s="162"/>
      <c r="G310" s="163"/>
      <c r="M310" s="160" t="s">
        <v>150</v>
      </c>
      <c r="O310" s="151"/>
    </row>
    <row r="311" spans="1:15" ht="12.75">
      <c r="A311" s="158"/>
      <c r="B311" s="159"/>
      <c r="C311" s="317" t="s">
        <v>140</v>
      </c>
      <c r="D311" s="318"/>
      <c r="E311" s="161">
        <v>22.5</v>
      </c>
      <c r="F311" s="162"/>
      <c r="G311" s="163"/>
      <c r="M311" s="160" t="s">
        <v>140</v>
      </c>
      <c r="O311" s="151"/>
    </row>
    <row r="312" spans="1:15" ht="12.75">
      <c r="A312" s="158"/>
      <c r="B312" s="159"/>
      <c r="C312" s="317" t="s">
        <v>141</v>
      </c>
      <c r="D312" s="318"/>
      <c r="E312" s="161">
        <v>45.7</v>
      </c>
      <c r="F312" s="162"/>
      <c r="G312" s="163"/>
      <c r="M312" s="160" t="s">
        <v>141</v>
      </c>
      <c r="O312" s="151"/>
    </row>
    <row r="313" spans="1:15" ht="12.75">
      <c r="A313" s="158"/>
      <c r="B313" s="159"/>
      <c r="C313" s="317" t="s">
        <v>144</v>
      </c>
      <c r="D313" s="318"/>
      <c r="E313" s="161">
        <v>26.4</v>
      </c>
      <c r="F313" s="162"/>
      <c r="G313" s="163"/>
      <c r="M313" s="160" t="s">
        <v>144</v>
      </c>
      <c r="O313" s="151"/>
    </row>
    <row r="314" spans="1:15" ht="12.75">
      <c r="A314" s="158"/>
      <c r="B314" s="159"/>
      <c r="C314" s="317" t="s">
        <v>145</v>
      </c>
      <c r="D314" s="318"/>
      <c r="E314" s="161">
        <v>46</v>
      </c>
      <c r="F314" s="162"/>
      <c r="G314" s="163"/>
      <c r="M314" s="160" t="s">
        <v>145</v>
      </c>
      <c r="O314" s="151"/>
    </row>
    <row r="315" spans="1:104" ht="12.75">
      <c r="A315" s="152">
        <v>34</v>
      </c>
      <c r="B315" s="153" t="s">
        <v>304</v>
      </c>
      <c r="C315" s="154" t="s">
        <v>305</v>
      </c>
      <c r="D315" s="155" t="s">
        <v>105</v>
      </c>
      <c r="E315" s="156">
        <v>743.8</v>
      </c>
      <c r="F315" s="181">
        <v>0</v>
      </c>
      <c r="G315" s="157">
        <f>E315*F315</f>
        <v>0</v>
      </c>
      <c r="O315" s="151">
        <v>2</v>
      </c>
      <c r="AA315" s="129">
        <v>1</v>
      </c>
      <c r="AB315" s="129">
        <v>1</v>
      </c>
      <c r="AC315" s="129">
        <v>1</v>
      </c>
      <c r="AZ315" s="129">
        <v>1</v>
      </c>
      <c r="BA315" s="129">
        <f>IF(AZ315=1,G315,0)</f>
        <v>0</v>
      </c>
      <c r="BB315" s="129">
        <f>IF(AZ315=2,G315,0)</f>
        <v>0</v>
      </c>
      <c r="BC315" s="129">
        <f>IF(AZ315=3,G315,0)</f>
        <v>0</v>
      </c>
      <c r="BD315" s="129">
        <f>IF(AZ315=4,G315,0)</f>
        <v>0</v>
      </c>
      <c r="BE315" s="129">
        <f>IF(AZ315=5,G315,0)</f>
        <v>0</v>
      </c>
      <c r="CZ315" s="129">
        <v>0</v>
      </c>
    </row>
    <row r="316" spans="1:15" ht="12.75">
      <c r="A316" s="158"/>
      <c r="B316" s="159"/>
      <c r="C316" s="317" t="s">
        <v>306</v>
      </c>
      <c r="D316" s="318"/>
      <c r="E316" s="161">
        <v>743.8</v>
      </c>
      <c r="F316" s="162"/>
      <c r="G316" s="163"/>
      <c r="M316" s="160" t="s">
        <v>306</v>
      </c>
      <c r="O316" s="151"/>
    </row>
    <row r="317" spans="1:104" ht="12.75">
      <c r="A317" s="152">
        <v>35</v>
      </c>
      <c r="B317" s="153" t="s">
        <v>307</v>
      </c>
      <c r="C317" s="154" t="s">
        <v>308</v>
      </c>
      <c r="D317" s="155" t="s">
        <v>309</v>
      </c>
      <c r="E317" s="156">
        <v>20</v>
      </c>
      <c r="F317" s="181">
        <v>0</v>
      </c>
      <c r="G317" s="157">
        <f>E317*F317</f>
        <v>0</v>
      </c>
      <c r="O317" s="151">
        <v>2</v>
      </c>
      <c r="AA317" s="129">
        <v>12</v>
      </c>
      <c r="AB317" s="129">
        <v>0</v>
      </c>
      <c r="AC317" s="129">
        <v>87</v>
      </c>
      <c r="AZ317" s="129">
        <v>1</v>
      </c>
      <c r="BA317" s="129">
        <f>IF(AZ317=1,G317,0)</f>
        <v>0</v>
      </c>
      <c r="BB317" s="129">
        <f>IF(AZ317=2,G317,0)</f>
        <v>0</v>
      </c>
      <c r="BC317" s="129">
        <f>IF(AZ317=3,G317,0)</f>
        <v>0</v>
      </c>
      <c r="BD317" s="129">
        <f>IF(AZ317=4,G317,0)</f>
        <v>0</v>
      </c>
      <c r="BE317" s="129">
        <f>IF(AZ317=5,G317,0)</f>
        <v>0</v>
      </c>
      <c r="CZ317" s="129">
        <v>0</v>
      </c>
    </row>
    <row r="318" spans="1:104" ht="12.75">
      <c r="A318" s="152">
        <v>36</v>
      </c>
      <c r="B318" s="153" t="s">
        <v>310</v>
      </c>
      <c r="C318" s="154" t="s">
        <v>311</v>
      </c>
      <c r="D318" s="155" t="s">
        <v>312</v>
      </c>
      <c r="E318" s="156">
        <v>1</v>
      </c>
      <c r="F318" s="181">
        <v>0</v>
      </c>
      <c r="G318" s="157">
        <f>E318*F318</f>
        <v>0</v>
      </c>
      <c r="O318" s="151">
        <v>2</v>
      </c>
      <c r="AA318" s="129">
        <v>12</v>
      </c>
      <c r="AB318" s="129">
        <v>0</v>
      </c>
      <c r="AC318" s="129">
        <v>88</v>
      </c>
      <c r="AZ318" s="129">
        <v>1</v>
      </c>
      <c r="BA318" s="129">
        <f>IF(AZ318=1,G318,0)</f>
        <v>0</v>
      </c>
      <c r="BB318" s="129">
        <f>IF(AZ318=2,G318,0)</f>
        <v>0</v>
      </c>
      <c r="BC318" s="129">
        <f>IF(AZ318=3,G318,0)</f>
        <v>0</v>
      </c>
      <c r="BD318" s="129">
        <f>IF(AZ318=4,G318,0)</f>
        <v>0</v>
      </c>
      <c r="BE318" s="129">
        <f>IF(AZ318=5,G318,0)</f>
        <v>0</v>
      </c>
      <c r="CZ318" s="129">
        <v>0</v>
      </c>
    </row>
    <row r="319" spans="1:104" ht="22.5">
      <c r="A319" s="152">
        <v>37</v>
      </c>
      <c r="B319" s="153" t="s">
        <v>313</v>
      </c>
      <c r="C319" s="154" t="s">
        <v>314</v>
      </c>
      <c r="D319" s="155" t="s">
        <v>312</v>
      </c>
      <c r="E319" s="156">
        <v>1</v>
      </c>
      <c r="F319" s="181">
        <v>0</v>
      </c>
      <c r="G319" s="157">
        <f>E319*F319</f>
        <v>0</v>
      </c>
      <c r="O319" s="151">
        <v>2</v>
      </c>
      <c r="AA319" s="129">
        <v>12</v>
      </c>
      <c r="AB319" s="129">
        <v>0</v>
      </c>
      <c r="AC319" s="129">
        <v>104</v>
      </c>
      <c r="AZ319" s="129">
        <v>1</v>
      </c>
      <c r="BA319" s="129">
        <f>IF(AZ319=1,G319,0)</f>
        <v>0</v>
      </c>
      <c r="BB319" s="129">
        <f>IF(AZ319=2,G319,0)</f>
        <v>0</v>
      </c>
      <c r="BC319" s="129">
        <f>IF(AZ319=3,G319,0)</f>
        <v>0</v>
      </c>
      <c r="BD319" s="129">
        <f>IF(AZ319=4,G319,0)</f>
        <v>0</v>
      </c>
      <c r="BE319" s="129">
        <f>IF(AZ319=5,G319,0)</f>
        <v>0</v>
      </c>
      <c r="CZ319" s="129">
        <v>0</v>
      </c>
    </row>
    <row r="320" spans="1:15" ht="12.75">
      <c r="A320" s="158"/>
      <c r="B320" s="159"/>
      <c r="C320" s="317" t="s">
        <v>315</v>
      </c>
      <c r="D320" s="318"/>
      <c r="E320" s="161">
        <v>0</v>
      </c>
      <c r="F320" s="162"/>
      <c r="G320" s="163"/>
      <c r="M320" s="160" t="s">
        <v>315</v>
      </c>
      <c r="O320" s="151"/>
    </row>
    <row r="321" spans="1:15" ht="12.75">
      <c r="A321" s="158"/>
      <c r="B321" s="159"/>
      <c r="C321" s="317" t="s">
        <v>316</v>
      </c>
      <c r="D321" s="318"/>
      <c r="E321" s="161">
        <v>0</v>
      </c>
      <c r="F321" s="162"/>
      <c r="G321" s="163"/>
      <c r="M321" s="160" t="s">
        <v>316</v>
      </c>
      <c r="O321" s="151"/>
    </row>
    <row r="322" spans="1:15" ht="12.75">
      <c r="A322" s="158"/>
      <c r="B322" s="159"/>
      <c r="C322" s="317" t="s">
        <v>317</v>
      </c>
      <c r="D322" s="318"/>
      <c r="E322" s="161">
        <v>0</v>
      </c>
      <c r="F322" s="162"/>
      <c r="G322" s="163"/>
      <c r="M322" s="160" t="s">
        <v>317</v>
      </c>
      <c r="O322" s="151"/>
    </row>
    <row r="323" spans="1:15" ht="12.75">
      <c r="A323" s="158"/>
      <c r="B323" s="159"/>
      <c r="C323" s="317" t="s">
        <v>318</v>
      </c>
      <c r="D323" s="318"/>
      <c r="E323" s="161">
        <v>0</v>
      </c>
      <c r="F323" s="162"/>
      <c r="G323" s="163"/>
      <c r="M323" s="160" t="s">
        <v>318</v>
      </c>
      <c r="O323" s="151"/>
    </row>
    <row r="324" spans="1:15" ht="12.75">
      <c r="A324" s="158"/>
      <c r="B324" s="159"/>
      <c r="C324" s="317" t="s">
        <v>319</v>
      </c>
      <c r="D324" s="318"/>
      <c r="E324" s="161">
        <v>0</v>
      </c>
      <c r="F324" s="162"/>
      <c r="G324" s="163"/>
      <c r="M324" s="160" t="s">
        <v>319</v>
      </c>
      <c r="O324" s="151"/>
    </row>
    <row r="325" spans="1:15" ht="12.75">
      <c r="A325" s="158"/>
      <c r="B325" s="159"/>
      <c r="C325" s="317" t="s">
        <v>320</v>
      </c>
      <c r="D325" s="318"/>
      <c r="E325" s="161">
        <v>0</v>
      </c>
      <c r="F325" s="162"/>
      <c r="G325" s="163"/>
      <c r="M325" s="160" t="s">
        <v>320</v>
      </c>
      <c r="O325" s="151"/>
    </row>
    <row r="326" spans="1:15" ht="12.75">
      <c r="A326" s="158"/>
      <c r="B326" s="159"/>
      <c r="C326" s="317" t="s">
        <v>321</v>
      </c>
      <c r="D326" s="318"/>
      <c r="E326" s="161">
        <v>0</v>
      </c>
      <c r="F326" s="162"/>
      <c r="G326" s="163"/>
      <c r="M326" s="160" t="s">
        <v>321</v>
      </c>
      <c r="O326" s="151"/>
    </row>
    <row r="327" spans="1:15" ht="12.75">
      <c r="A327" s="158"/>
      <c r="B327" s="159"/>
      <c r="C327" s="317" t="s">
        <v>322</v>
      </c>
      <c r="D327" s="318"/>
      <c r="E327" s="161">
        <v>0</v>
      </c>
      <c r="F327" s="162"/>
      <c r="G327" s="163"/>
      <c r="M327" s="160" t="s">
        <v>322</v>
      </c>
      <c r="O327" s="151"/>
    </row>
    <row r="328" spans="1:15" ht="12.75">
      <c r="A328" s="158"/>
      <c r="B328" s="159"/>
      <c r="C328" s="317" t="s">
        <v>323</v>
      </c>
      <c r="D328" s="318"/>
      <c r="E328" s="161">
        <v>0</v>
      </c>
      <c r="F328" s="162"/>
      <c r="G328" s="163"/>
      <c r="M328" s="160" t="s">
        <v>323</v>
      </c>
      <c r="O328" s="151"/>
    </row>
    <row r="329" spans="1:15" ht="12.75">
      <c r="A329" s="158"/>
      <c r="B329" s="159"/>
      <c r="C329" s="317" t="s">
        <v>324</v>
      </c>
      <c r="D329" s="318"/>
      <c r="E329" s="161">
        <v>0</v>
      </c>
      <c r="F329" s="162"/>
      <c r="G329" s="163"/>
      <c r="M329" s="160" t="s">
        <v>324</v>
      </c>
      <c r="O329" s="151"/>
    </row>
    <row r="330" spans="1:15" ht="12.75">
      <c r="A330" s="158"/>
      <c r="B330" s="159"/>
      <c r="C330" s="317" t="s">
        <v>66</v>
      </c>
      <c r="D330" s="318"/>
      <c r="E330" s="161">
        <v>1</v>
      </c>
      <c r="F330" s="162"/>
      <c r="G330" s="163"/>
      <c r="M330" s="160">
        <v>1</v>
      </c>
      <c r="O330" s="151"/>
    </row>
    <row r="331" spans="1:104" ht="12.75">
      <c r="A331" s="152">
        <v>38</v>
      </c>
      <c r="B331" s="153" t="s">
        <v>325</v>
      </c>
      <c r="C331" s="154" t="s">
        <v>326</v>
      </c>
      <c r="D331" s="155" t="s">
        <v>312</v>
      </c>
      <c r="E331" s="156">
        <v>1</v>
      </c>
      <c r="F331" s="181">
        <v>0</v>
      </c>
      <c r="G331" s="157">
        <f>E331*F331</f>
        <v>0</v>
      </c>
      <c r="O331" s="151">
        <v>2</v>
      </c>
      <c r="AA331" s="129">
        <v>12</v>
      </c>
      <c r="AB331" s="129">
        <v>0</v>
      </c>
      <c r="AC331" s="129">
        <v>107</v>
      </c>
      <c r="AZ331" s="129">
        <v>1</v>
      </c>
      <c r="BA331" s="129">
        <f>IF(AZ331=1,G331,0)</f>
        <v>0</v>
      </c>
      <c r="BB331" s="129">
        <f>IF(AZ331=2,G331,0)</f>
        <v>0</v>
      </c>
      <c r="BC331" s="129">
        <f>IF(AZ331=3,G331,0)</f>
        <v>0</v>
      </c>
      <c r="BD331" s="129">
        <f>IF(AZ331=4,G331,0)</f>
        <v>0</v>
      </c>
      <c r="BE331" s="129">
        <f>IF(AZ331=5,G331,0)</f>
        <v>0</v>
      </c>
      <c r="CZ331" s="129">
        <v>0</v>
      </c>
    </row>
    <row r="332" spans="1:57" ht="12.75">
      <c r="A332" s="164"/>
      <c r="B332" s="165" t="s">
        <v>67</v>
      </c>
      <c r="C332" s="166" t="str">
        <f>CONCATENATE(B288," ",C288)</f>
        <v>95 Dokončovací konstrukce na pozemních stavbách</v>
      </c>
      <c r="D332" s="164"/>
      <c r="E332" s="167"/>
      <c r="F332" s="167"/>
      <c r="G332" s="168">
        <f>SUM(G288:G331)</f>
        <v>0</v>
      </c>
      <c r="O332" s="151">
        <v>4</v>
      </c>
      <c r="BA332" s="169">
        <f>SUM(BA288:BA331)</f>
        <v>0</v>
      </c>
      <c r="BB332" s="169">
        <f>SUM(BB288:BB331)</f>
        <v>0</v>
      </c>
      <c r="BC332" s="169">
        <f>SUM(BC288:BC331)</f>
        <v>0</v>
      </c>
      <c r="BD332" s="169">
        <f>SUM(BD288:BD331)</f>
        <v>0</v>
      </c>
      <c r="BE332" s="169">
        <f>SUM(BE288:BE331)</f>
        <v>0</v>
      </c>
    </row>
    <row r="333" spans="1:15" ht="12.75">
      <c r="A333" s="144" t="s">
        <v>65</v>
      </c>
      <c r="B333" s="145" t="s">
        <v>327</v>
      </c>
      <c r="C333" s="146" t="s">
        <v>328</v>
      </c>
      <c r="D333" s="147"/>
      <c r="E333" s="148"/>
      <c r="F333" s="148"/>
      <c r="G333" s="149"/>
      <c r="H333" s="150"/>
      <c r="I333" s="150"/>
      <c r="O333" s="151">
        <v>1</v>
      </c>
    </row>
    <row r="334" spans="1:104" ht="12.75">
      <c r="A334" s="152">
        <v>39</v>
      </c>
      <c r="B334" s="153" t="s">
        <v>329</v>
      </c>
      <c r="C334" s="154" t="s">
        <v>330</v>
      </c>
      <c r="D334" s="155" t="s">
        <v>331</v>
      </c>
      <c r="E334" s="156">
        <v>1</v>
      </c>
      <c r="F334" s="181">
        <v>0</v>
      </c>
      <c r="G334" s="157">
        <f>E334*F334</f>
        <v>0</v>
      </c>
      <c r="O334" s="151">
        <v>2</v>
      </c>
      <c r="AA334" s="129">
        <v>1</v>
      </c>
      <c r="AB334" s="129">
        <v>7</v>
      </c>
      <c r="AC334" s="129">
        <v>7</v>
      </c>
      <c r="AZ334" s="129">
        <v>1</v>
      </c>
      <c r="BA334" s="129">
        <f>IF(AZ334=1,G334,0)</f>
        <v>0</v>
      </c>
      <c r="BB334" s="129">
        <f>IF(AZ334=2,G334,0)</f>
        <v>0</v>
      </c>
      <c r="BC334" s="129">
        <f>IF(AZ334=3,G334,0)</f>
        <v>0</v>
      </c>
      <c r="BD334" s="129">
        <f>IF(AZ334=4,G334,0)</f>
        <v>0</v>
      </c>
      <c r="BE334" s="129">
        <f>IF(AZ334=5,G334,0)</f>
        <v>0</v>
      </c>
      <c r="CZ334" s="129">
        <v>0</v>
      </c>
    </row>
    <row r="335" spans="1:104" ht="12.75">
      <c r="A335" s="152">
        <v>40</v>
      </c>
      <c r="B335" s="153" t="s">
        <v>332</v>
      </c>
      <c r="C335" s="154" t="s">
        <v>333</v>
      </c>
      <c r="D335" s="155" t="s">
        <v>331</v>
      </c>
      <c r="E335" s="156">
        <v>9</v>
      </c>
      <c r="F335" s="181">
        <v>0</v>
      </c>
      <c r="G335" s="157">
        <f>E335*F335</f>
        <v>0</v>
      </c>
      <c r="O335" s="151">
        <v>2</v>
      </c>
      <c r="AA335" s="129">
        <v>1</v>
      </c>
      <c r="AB335" s="129">
        <v>7</v>
      </c>
      <c r="AC335" s="129">
        <v>7</v>
      </c>
      <c r="AZ335" s="129">
        <v>1</v>
      </c>
      <c r="BA335" s="129">
        <f>IF(AZ335=1,G335,0)</f>
        <v>0</v>
      </c>
      <c r="BB335" s="129">
        <f>IF(AZ335=2,G335,0)</f>
        <v>0</v>
      </c>
      <c r="BC335" s="129">
        <f>IF(AZ335=3,G335,0)</f>
        <v>0</v>
      </c>
      <c r="BD335" s="129">
        <f>IF(AZ335=4,G335,0)</f>
        <v>0</v>
      </c>
      <c r="BE335" s="129">
        <f>IF(AZ335=5,G335,0)</f>
        <v>0</v>
      </c>
      <c r="CZ335" s="129">
        <v>0</v>
      </c>
    </row>
    <row r="336" spans="1:104" ht="12.75">
      <c r="A336" s="152">
        <v>41</v>
      </c>
      <c r="B336" s="153" t="s">
        <v>334</v>
      </c>
      <c r="C336" s="154" t="s">
        <v>335</v>
      </c>
      <c r="D336" s="155" t="s">
        <v>331</v>
      </c>
      <c r="E336" s="156">
        <v>2</v>
      </c>
      <c r="F336" s="181">
        <v>0</v>
      </c>
      <c r="G336" s="157">
        <f>E336*F336</f>
        <v>0</v>
      </c>
      <c r="O336" s="151">
        <v>2</v>
      </c>
      <c r="AA336" s="129">
        <v>1</v>
      </c>
      <c r="AB336" s="129">
        <v>7</v>
      </c>
      <c r="AC336" s="129">
        <v>7</v>
      </c>
      <c r="AZ336" s="129">
        <v>1</v>
      </c>
      <c r="BA336" s="129">
        <f>IF(AZ336=1,G336,0)</f>
        <v>0</v>
      </c>
      <c r="BB336" s="129">
        <f>IF(AZ336=2,G336,0)</f>
        <v>0</v>
      </c>
      <c r="BC336" s="129">
        <f>IF(AZ336=3,G336,0)</f>
        <v>0</v>
      </c>
      <c r="BD336" s="129">
        <f>IF(AZ336=4,G336,0)</f>
        <v>0</v>
      </c>
      <c r="BE336" s="129">
        <f>IF(AZ336=5,G336,0)</f>
        <v>0</v>
      </c>
      <c r="CZ336" s="129">
        <v>0</v>
      </c>
    </row>
    <row r="337" spans="1:104" ht="12.75">
      <c r="A337" s="152">
        <v>42</v>
      </c>
      <c r="B337" s="153" t="s">
        <v>336</v>
      </c>
      <c r="C337" s="154" t="s">
        <v>337</v>
      </c>
      <c r="D337" s="155" t="s">
        <v>331</v>
      </c>
      <c r="E337" s="156">
        <v>1</v>
      </c>
      <c r="F337" s="181">
        <v>0</v>
      </c>
      <c r="G337" s="157">
        <f>E337*F337</f>
        <v>0</v>
      </c>
      <c r="O337" s="151">
        <v>2</v>
      </c>
      <c r="AA337" s="129">
        <v>1</v>
      </c>
      <c r="AB337" s="129">
        <v>7</v>
      </c>
      <c r="AC337" s="129">
        <v>7</v>
      </c>
      <c r="AZ337" s="129">
        <v>1</v>
      </c>
      <c r="BA337" s="129">
        <f>IF(AZ337=1,G337,0)</f>
        <v>0</v>
      </c>
      <c r="BB337" s="129">
        <f>IF(AZ337=2,G337,0)</f>
        <v>0</v>
      </c>
      <c r="BC337" s="129">
        <f>IF(AZ337=3,G337,0)</f>
        <v>0</v>
      </c>
      <c r="BD337" s="129">
        <f>IF(AZ337=4,G337,0)</f>
        <v>0</v>
      </c>
      <c r="BE337" s="129">
        <f>IF(AZ337=5,G337,0)</f>
        <v>0</v>
      </c>
      <c r="CZ337" s="129">
        <v>0</v>
      </c>
    </row>
    <row r="338" spans="1:104" ht="12.75">
      <c r="A338" s="152">
        <v>43</v>
      </c>
      <c r="B338" s="153" t="s">
        <v>338</v>
      </c>
      <c r="C338" s="154" t="s">
        <v>339</v>
      </c>
      <c r="D338" s="155" t="s">
        <v>173</v>
      </c>
      <c r="E338" s="156">
        <v>16.5</v>
      </c>
      <c r="F338" s="181">
        <v>0</v>
      </c>
      <c r="G338" s="157">
        <f>E338*F338</f>
        <v>0</v>
      </c>
      <c r="O338" s="151">
        <v>2</v>
      </c>
      <c r="AA338" s="129">
        <v>1</v>
      </c>
      <c r="AB338" s="129">
        <v>7</v>
      </c>
      <c r="AC338" s="129">
        <v>7</v>
      </c>
      <c r="AZ338" s="129">
        <v>1</v>
      </c>
      <c r="BA338" s="129">
        <f>IF(AZ338=1,G338,0)</f>
        <v>0</v>
      </c>
      <c r="BB338" s="129">
        <f>IF(AZ338=2,G338,0)</f>
        <v>0</v>
      </c>
      <c r="BC338" s="129">
        <f>IF(AZ338=3,G338,0)</f>
        <v>0</v>
      </c>
      <c r="BD338" s="129">
        <f>IF(AZ338=4,G338,0)</f>
        <v>0</v>
      </c>
      <c r="BE338" s="129">
        <f>IF(AZ338=5,G338,0)</f>
        <v>0</v>
      </c>
      <c r="CZ338" s="129">
        <v>0</v>
      </c>
    </row>
    <row r="339" spans="1:15" ht="12.75">
      <c r="A339" s="158"/>
      <c r="B339" s="159"/>
      <c r="C339" s="317" t="s">
        <v>340</v>
      </c>
      <c r="D339" s="318"/>
      <c r="E339" s="161">
        <v>16.5</v>
      </c>
      <c r="F339" s="162"/>
      <c r="G339" s="163"/>
      <c r="M339" s="160" t="s">
        <v>340</v>
      </c>
      <c r="O339" s="151"/>
    </row>
    <row r="340" spans="1:104" ht="12.75">
      <c r="A340" s="152">
        <v>44</v>
      </c>
      <c r="B340" s="153" t="s">
        <v>341</v>
      </c>
      <c r="C340" s="154" t="s">
        <v>342</v>
      </c>
      <c r="D340" s="155" t="s">
        <v>105</v>
      </c>
      <c r="E340" s="156">
        <v>8.4075</v>
      </c>
      <c r="F340" s="181">
        <v>0</v>
      </c>
      <c r="G340" s="157">
        <f>E340*F340</f>
        <v>0</v>
      </c>
      <c r="O340" s="151">
        <v>2</v>
      </c>
      <c r="AA340" s="129">
        <v>1</v>
      </c>
      <c r="AB340" s="129">
        <v>7</v>
      </c>
      <c r="AC340" s="129">
        <v>7</v>
      </c>
      <c r="AZ340" s="129">
        <v>1</v>
      </c>
      <c r="BA340" s="129">
        <f>IF(AZ340=1,G340,0)</f>
        <v>0</v>
      </c>
      <c r="BB340" s="129">
        <f>IF(AZ340=2,G340,0)</f>
        <v>0</v>
      </c>
      <c r="BC340" s="129">
        <f>IF(AZ340=3,G340,0)</f>
        <v>0</v>
      </c>
      <c r="BD340" s="129">
        <f>IF(AZ340=4,G340,0)</f>
        <v>0</v>
      </c>
      <c r="BE340" s="129">
        <f>IF(AZ340=5,G340,0)</f>
        <v>0</v>
      </c>
      <c r="CZ340" s="129">
        <v>0</v>
      </c>
    </row>
    <row r="341" spans="1:15" ht="12.75">
      <c r="A341" s="158"/>
      <c r="B341" s="159"/>
      <c r="C341" s="317" t="s">
        <v>343</v>
      </c>
      <c r="D341" s="318"/>
      <c r="E341" s="161">
        <v>0</v>
      </c>
      <c r="F341" s="162"/>
      <c r="G341" s="163"/>
      <c r="M341" s="160" t="s">
        <v>343</v>
      </c>
      <c r="O341" s="151"/>
    </row>
    <row r="342" spans="1:15" ht="12.75">
      <c r="A342" s="158"/>
      <c r="B342" s="159"/>
      <c r="C342" s="317" t="s">
        <v>344</v>
      </c>
      <c r="D342" s="318"/>
      <c r="E342" s="161">
        <v>8.4075</v>
      </c>
      <c r="F342" s="162"/>
      <c r="G342" s="163"/>
      <c r="M342" s="160" t="s">
        <v>344</v>
      </c>
      <c r="O342" s="151"/>
    </row>
    <row r="343" spans="1:104" ht="12.75">
      <c r="A343" s="152">
        <v>45</v>
      </c>
      <c r="B343" s="153" t="s">
        <v>345</v>
      </c>
      <c r="C343" s="154" t="s">
        <v>346</v>
      </c>
      <c r="D343" s="155" t="s">
        <v>173</v>
      </c>
      <c r="E343" s="156">
        <v>67.35</v>
      </c>
      <c r="F343" s="181">
        <v>0</v>
      </c>
      <c r="G343" s="157">
        <f>E343*F343</f>
        <v>0</v>
      </c>
      <c r="O343" s="151">
        <v>2</v>
      </c>
      <c r="AA343" s="129">
        <v>1</v>
      </c>
      <c r="AB343" s="129">
        <v>7</v>
      </c>
      <c r="AC343" s="129">
        <v>7</v>
      </c>
      <c r="AZ343" s="129">
        <v>1</v>
      </c>
      <c r="BA343" s="129">
        <f>IF(AZ343=1,G343,0)</f>
        <v>0</v>
      </c>
      <c r="BB343" s="129">
        <f>IF(AZ343=2,G343,0)</f>
        <v>0</v>
      </c>
      <c r="BC343" s="129">
        <f>IF(AZ343=3,G343,0)</f>
        <v>0</v>
      </c>
      <c r="BD343" s="129">
        <f>IF(AZ343=4,G343,0)</f>
        <v>0</v>
      </c>
      <c r="BE343" s="129">
        <f>IF(AZ343=5,G343,0)</f>
        <v>0</v>
      </c>
      <c r="CZ343" s="129">
        <v>0</v>
      </c>
    </row>
    <row r="344" spans="1:15" ht="12.75">
      <c r="A344" s="158"/>
      <c r="B344" s="159"/>
      <c r="C344" s="317" t="s">
        <v>347</v>
      </c>
      <c r="D344" s="318"/>
      <c r="E344" s="161">
        <v>0</v>
      </c>
      <c r="F344" s="162"/>
      <c r="G344" s="163"/>
      <c r="M344" s="160" t="s">
        <v>347</v>
      </c>
      <c r="O344" s="151"/>
    </row>
    <row r="345" spans="1:15" ht="12.75">
      <c r="A345" s="158"/>
      <c r="B345" s="159"/>
      <c r="C345" s="317" t="s">
        <v>348</v>
      </c>
      <c r="D345" s="318"/>
      <c r="E345" s="161">
        <v>18.2</v>
      </c>
      <c r="F345" s="162"/>
      <c r="G345" s="163"/>
      <c r="M345" s="160" t="s">
        <v>348</v>
      </c>
      <c r="O345" s="151"/>
    </row>
    <row r="346" spans="1:15" ht="12.75">
      <c r="A346" s="158"/>
      <c r="B346" s="159"/>
      <c r="C346" s="317" t="s">
        <v>349</v>
      </c>
      <c r="D346" s="318"/>
      <c r="E346" s="161">
        <v>19.9</v>
      </c>
      <c r="F346" s="162"/>
      <c r="G346" s="163"/>
      <c r="M346" s="160" t="s">
        <v>349</v>
      </c>
      <c r="O346" s="151"/>
    </row>
    <row r="347" spans="1:15" ht="12.75">
      <c r="A347" s="158"/>
      <c r="B347" s="159"/>
      <c r="C347" s="317" t="s">
        <v>350</v>
      </c>
      <c r="D347" s="318"/>
      <c r="E347" s="161">
        <v>0</v>
      </c>
      <c r="F347" s="162"/>
      <c r="G347" s="163"/>
      <c r="M347" s="160" t="s">
        <v>350</v>
      </c>
      <c r="O347" s="151"/>
    </row>
    <row r="348" spans="1:15" ht="12.75">
      <c r="A348" s="158"/>
      <c r="B348" s="159"/>
      <c r="C348" s="317" t="s">
        <v>351</v>
      </c>
      <c r="D348" s="318"/>
      <c r="E348" s="161">
        <v>5.2</v>
      </c>
      <c r="F348" s="162"/>
      <c r="G348" s="163"/>
      <c r="M348" s="160" t="s">
        <v>351</v>
      </c>
      <c r="O348" s="151"/>
    </row>
    <row r="349" spans="1:15" ht="12.75">
      <c r="A349" s="158"/>
      <c r="B349" s="159"/>
      <c r="C349" s="317" t="s">
        <v>352</v>
      </c>
      <c r="D349" s="318"/>
      <c r="E349" s="161">
        <v>0</v>
      </c>
      <c r="F349" s="162"/>
      <c r="G349" s="163"/>
      <c r="M349" s="160" t="s">
        <v>352</v>
      </c>
      <c r="O349" s="151"/>
    </row>
    <row r="350" spans="1:15" ht="12.75">
      <c r="A350" s="158"/>
      <c r="B350" s="159"/>
      <c r="C350" s="317" t="s">
        <v>348</v>
      </c>
      <c r="D350" s="318"/>
      <c r="E350" s="161">
        <v>18.2</v>
      </c>
      <c r="F350" s="162"/>
      <c r="G350" s="163"/>
      <c r="M350" s="160" t="s">
        <v>348</v>
      </c>
      <c r="O350" s="151"/>
    </row>
    <row r="351" spans="1:15" ht="12.75">
      <c r="A351" s="158"/>
      <c r="B351" s="159"/>
      <c r="C351" s="317" t="s">
        <v>353</v>
      </c>
      <c r="D351" s="318"/>
      <c r="E351" s="161">
        <v>0</v>
      </c>
      <c r="F351" s="162"/>
      <c r="G351" s="163"/>
      <c r="M351" s="160" t="s">
        <v>353</v>
      </c>
      <c r="O351" s="151"/>
    </row>
    <row r="352" spans="1:15" ht="12.75">
      <c r="A352" s="158"/>
      <c r="B352" s="159"/>
      <c r="C352" s="317" t="s">
        <v>354</v>
      </c>
      <c r="D352" s="318"/>
      <c r="E352" s="161">
        <v>5.85</v>
      </c>
      <c r="F352" s="162"/>
      <c r="G352" s="163"/>
      <c r="M352" s="160" t="s">
        <v>354</v>
      </c>
      <c r="O352" s="151"/>
    </row>
    <row r="353" spans="1:104" ht="12.75">
      <c r="A353" s="152">
        <v>46</v>
      </c>
      <c r="B353" s="153" t="s">
        <v>355</v>
      </c>
      <c r="C353" s="154" t="s">
        <v>356</v>
      </c>
      <c r="D353" s="155" t="s">
        <v>105</v>
      </c>
      <c r="E353" s="156">
        <v>65.9</v>
      </c>
      <c r="F353" s="181">
        <v>0</v>
      </c>
      <c r="G353" s="157">
        <f>E353*F353</f>
        <v>0</v>
      </c>
      <c r="O353" s="151">
        <v>2</v>
      </c>
      <c r="AA353" s="129">
        <v>1</v>
      </c>
      <c r="AB353" s="129">
        <v>7</v>
      </c>
      <c r="AC353" s="129">
        <v>7</v>
      </c>
      <c r="AZ353" s="129">
        <v>1</v>
      </c>
      <c r="BA353" s="129">
        <f>IF(AZ353=1,G353,0)</f>
        <v>0</v>
      </c>
      <c r="BB353" s="129">
        <f>IF(AZ353=2,G353,0)</f>
        <v>0</v>
      </c>
      <c r="BC353" s="129">
        <f>IF(AZ353=3,G353,0)</f>
        <v>0</v>
      </c>
      <c r="BD353" s="129">
        <f>IF(AZ353=4,G353,0)</f>
        <v>0</v>
      </c>
      <c r="BE353" s="129">
        <f>IF(AZ353=5,G353,0)</f>
        <v>0</v>
      </c>
      <c r="CZ353" s="129">
        <v>0</v>
      </c>
    </row>
    <row r="354" spans="1:15" ht="12.75">
      <c r="A354" s="158"/>
      <c r="B354" s="159"/>
      <c r="C354" s="317" t="s">
        <v>347</v>
      </c>
      <c r="D354" s="318"/>
      <c r="E354" s="161">
        <v>0</v>
      </c>
      <c r="F354" s="162"/>
      <c r="G354" s="163"/>
      <c r="M354" s="160" t="s">
        <v>347</v>
      </c>
      <c r="O354" s="151"/>
    </row>
    <row r="355" spans="1:15" ht="12.75">
      <c r="A355" s="158"/>
      <c r="B355" s="159"/>
      <c r="C355" s="317" t="s">
        <v>357</v>
      </c>
      <c r="D355" s="318"/>
      <c r="E355" s="161">
        <v>19.6</v>
      </c>
      <c r="F355" s="162"/>
      <c r="G355" s="163"/>
      <c r="M355" s="160" t="s">
        <v>357</v>
      </c>
      <c r="O355" s="151"/>
    </row>
    <row r="356" spans="1:15" ht="12.75">
      <c r="A356" s="158"/>
      <c r="B356" s="159"/>
      <c r="C356" s="317" t="s">
        <v>358</v>
      </c>
      <c r="D356" s="318"/>
      <c r="E356" s="161">
        <v>24.36</v>
      </c>
      <c r="F356" s="162"/>
      <c r="G356" s="163"/>
      <c r="M356" s="160" t="s">
        <v>358</v>
      </c>
      <c r="O356" s="151"/>
    </row>
    <row r="357" spans="1:15" ht="12.75">
      <c r="A357" s="158"/>
      <c r="B357" s="159"/>
      <c r="C357" s="317" t="s">
        <v>350</v>
      </c>
      <c r="D357" s="318"/>
      <c r="E357" s="161">
        <v>0</v>
      </c>
      <c r="F357" s="162"/>
      <c r="G357" s="163"/>
      <c r="M357" s="160" t="s">
        <v>350</v>
      </c>
      <c r="O357" s="151"/>
    </row>
    <row r="358" spans="1:15" ht="12.75">
      <c r="A358" s="158"/>
      <c r="B358" s="159"/>
      <c r="C358" s="317" t="s">
        <v>359</v>
      </c>
      <c r="D358" s="318"/>
      <c r="E358" s="161">
        <v>2.34</v>
      </c>
      <c r="F358" s="162"/>
      <c r="G358" s="163"/>
      <c r="M358" s="160" t="s">
        <v>359</v>
      </c>
      <c r="O358" s="151"/>
    </row>
    <row r="359" spans="1:15" ht="12.75">
      <c r="A359" s="158"/>
      <c r="B359" s="159"/>
      <c r="C359" s="317" t="s">
        <v>352</v>
      </c>
      <c r="D359" s="318"/>
      <c r="E359" s="161">
        <v>0</v>
      </c>
      <c r="F359" s="162"/>
      <c r="G359" s="163"/>
      <c r="M359" s="160" t="s">
        <v>352</v>
      </c>
      <c r="O359" s="151"/>
    </row>
    <row r="360" spans="1:15" ht="12.75">
      <c r="A360" s="158"/>
      <c r="B360" s="159"/>
      <c r="C360" s="317" t="s">
        <v>357</v>
      </c>
      <c r="D360" s="318"/>
      <c r="E360" s="161">
        <v>19.6</v>
      </c>
      <c r="F360" s="162"/>
      <c r="G360" s="163"/>
      <c r="M360" s="160" t="s">
        <v>357</v>
      </c>
      <c r="O360" s="151"/>
    </row>
    <row r="361" spans="1:104" ht="12.75">
      <c r="A361" s="152">
        <v>47</v>
      </c>
      <c r="B361" s="153" t="s">
        <v>360</v>
      </c>
      <c r="C361" s="154" t="s">
        <v>361</v>
      </c>
      <c r="D361" s="155" t="s">
        <v>173</v>
      </c>
      <c r="E361" s="156">
        <v>11.8</v>
      </c>
      <c r="F361" s="181">
        <v>0</v>
      </c>
      <c r="G361" s="157">
        <f>E361*F361</f>
        <v>0</v>
      </c>
      <c r="O361" s="151">
        <v>2</v>
      </c>
      <c r="AA361" s="129">
        <v>1</v>
      </c>
      <c r="AB361" s="129">
        <v>1</v>
      </c>
      <c r="AC361" s="129">
        <v>1</v>
      </c>
      <c r="AZ361" s="129">
        <v>1</v>
      </c>
      <c r="BA361" s="129">
        <f>IF(AZ361=1,G361,0)</f>
        <v>0</v>
      </c>
      <c r="BB361" s="129">
        <f>IF(AZ361=2,G361,0)</f>
        <v>0</v>
      </c>
      <c r="BC361" s="129">
        <f>IF(AZ361=3,G361,0)</f>
        <v>0</v>
      </c>
      <c r="BD361" s="129">
        <f>IF(AZ361=4,G361,0)</f>
        <v>0</v>
      </c>
      <c r="BE361" s="129">
        <f>IF(AZ361=5,G361,0)</f>
        <v>0</v>
      </c>
      <c r="CZ361" s="129">
        <v>0.08509</v>
      </c>
    </row>
    <row r="362" spans="1:15" ht="12.75">
      <c r="A362" s="158"/>
      <c r="B362" s="159"/>
      <c r="C362" s="317" t="s">
        <v>362</v>
      </c>
      <c r="D362" s="318"/>
      <c r="E362" s="161">
        <v>0</v>
      </c>
      <c r="F362" s="162"/>
      <c r="G362" s="163"/>
      <c r="M362" s="160" t="s">
        <v>362</v>
      </c>
      <c r="O362" s="151"/>
    </row>
    <row r="363" spans="1:15" ht="12.75">
      <c r="A363" s="158"/>
      <c r="B363" s="159"/>
      <c r="C363" s="317" t="s">
        <v>363</v>
      </c>
      <c r="D363" s="318"/>
      <c r="E363" s="161">
        <v>11.8</v>
      </c>
      <c r="F363" s="162"/>
      <c r="G363" s="163"/>
      <c r="M363" s="160" t="s">
        <v>363</v>
      </c>
      <c r="O363" s="151"/>
    </row>
    <row r="364" spans="1:104" ht="12.75">
      <c r="A364" s="152">
        <v>48</v>
      </c>
      <c r="B364" s="153" t="s">
        <v>364</v>
      </c>
      <c r="C364" s="154" t="s">
        <v>365</v>
      </c>
      <c r="D364" s="155" t="s">
        <v>105</v>
      </c>
      <c r="E364" s="156">
        <v>21.6125</v>
      </c>
      <c r="F364" s="181">
        <v>0</v>
      </c>
      <c r="G364" s="157">
        <f>E364*F364</f>
        <v>0</v>
      </c>
      <c r="O364" s="151">
        <v>2</v>
      </c>
      <c r="AA364" s="129">
        <v>1</v>
      </c>
      <c r="AB364" s="129">
        <v>1</v>
      </c>
      <c r="AC364" s="129">
        <v>1</v>
      </c>
      <c r="AZ364" s="129">
        <v>1</v>
      </c>
      <c r="BA364" s="129">
        <f>IF(AZ364=1,G364,0)</f>
        <v>0</v>
      </c>
      <c r="BB364" s="129">
        <f>IF(AZ364=2,G364,0)</f>
        <v>0</v>
      </c>
      <c r="BC364" s="129">
        <f>IF(AZ364=3,G364,0)</f>
        <v>0</v>
      </c>
      <c r="BD364" s="129">
        <f>IF(AZ364=4,G364,0)</f>
        <v>0</v>
      </c>
      <c r="BE364" s="129">
        <f>IF(AZ364=5,G364,0)</f>
        <v>0</v>
      </c>
      <c r="CZ364" s="129">
        <v>0</v>
      </c>
    </row>
    <row r="365" spans="1:15" ht="12.75">
      <c r="A365" s="158"/>
      <c r="B365" s="159"/>
      <c r="C365" s="317" t="s">
        <v>366</v>
      </c>
      <c r="D365" s="318"/>
      <c r="E365" s="161">
        <v>0</v>
      </c>
      <c r="F365" s="162"/>
      <c r="G365" s="163"/>
      <c r="M365" s="160" t="s">
        <v>366</v>
      </c>
      <c r="O365" s="151"/>
    </row>
    <row r="366" spans="1:15" ht="12.75">
      <c r="A366" s="158"/>
      <c r="B366" s="159"/>
      <c r="C366" s="317" t="s">
        <v>367</v>
      </c>
      <c r="D366" s="318"/>
      <c r="E366" s="161">
        <v>6.8075</v>
      </c>
      <c r="F366" s="162"/>
      <c r="G366" s="163"/>
      <c r="M366" s="160" t="s">
        <v>367</v>
      </c>
      <c r="O366" s="151"/>
    </row>
    <row r="367" spans="1:15" ht="12.75">
      <c r="A367" s="158"/>
      <c r="B367" s="159"/>
      <c r="C367" s="317" t="s">
        <v>368</v>
      </c>
      <c r="D367" s="318"/>
      <c r="E367" s="161">
        <v>0</v>
      </c>
      <c r="F367" s="162"/>
      <c r="G367" s="163"/>
      <c r="M367" s="160" t="s">
        <v>368</v>
      </c>
      <c r="O367" s="151"/>
    </row>
    <row r="368" spans="1:15" ht="12.75">
      <c r="A368" s="158"/>
      <c r="B368" s="159"/>
      <c r="C368" s="317" t="s">
        <v>369</v>
      </c>
      <c r="D368" s="318"/>
      <c r="E368" s="161">
        <v>5.8075</v>
      </c>
      <c r="F368" s="162"/>
      <c r="G368" s="163"/>
      <c r="M368" s="160" t="s">
        <v>369</v>
      </c>
      <c r="O368" s="151"/>
    </row>
    <row r="369" spans="1:15" ht="12.75">
      <c r="A369" s="158"/>
      <c r="B369" s="159"/>
      <c r="C369" s="317" t="s">
        <v>370</v>
      </c>
      <c r="D369" s="318"/>
      <c r="E369" s="161">
        <v>8.9975</v>
      </c>
      <c r="F369" s="162"/>
      <c r="G369" s="163"/>
      <c r="M369" s="160" t="s">
        <v>370</v>
      </c>
      <c r="O369" s="151"/>
    </row>
    <row r="370" spans="1:104" ht="12.75">
      <c r="A370" s="152">
        <v>49</v>
      </c>
      <c r="B370" s="153" t="s">
        <v>371</v>
      </c>
      <c r="C370" s="154" t="s">
        <v>372</v>
      </c>
      <c r="D370" s="155" t="s">
        <v>105</v>
      </c>
      <c r="E370" s="156">
        <v>14.92</v>
      </c>
      <c r="F370" s="181">
        <v>0</v>
      </c>
      <c r="G370" s="157">
        <f>E370*F370</f>
        <v>0</v>
      </c>
      <c r="O370" s="151">
        <v>2</v>
      </c>
      <c r="AA370" s="129">
        <v>1</v>
      </c>
      <c r="AB370" s="129">
        <v>1</v>
      </c>
      <c r="AC370" s="129">
        <v>1</v>
      </c>
      <c r="AZ370" s="129">
        <v>1</v>
      </c>
      <c r="BA370" s="129">
        <f>IF(AZ370=1,G370,0)</f>
        <v>0</v>
      </c>
      <c r="BB370" s="129">
        <f>IF(AZ370=2,G370,0)</f>
        <v>0</v>
      </c>
      <c r="BC370" s="129">
        <f>IF(AZ370=3,G370,0)</f>
        <v>0</v>
      </c>
      <c r="BD370" s="129">
        <f>IF(AZ370=4,G370,0)</f>
        <v>0</v>
      </c>
      <c r="BE370" s="129">
        <f>IF(AZ370=5,G370,0)</f>
        <v>0</v>
      </c>
      <c r="CZ370" s="129">
        <v>0</v>
      </c>
    </row>
    <row r="371" spans="1:15" ht="12.75">
      <c r="A371" s="158"/>
      <c r="B371" s="159"/>
      <c r="C371" s="317" t="s">
        <v>265</v>
      </c>
      <c r="D371" s="318"/>
      <c r="E371" s="161">
        <v>0</v>
      </c>
      <c r="F371" s="162"/>
      <c r="G371" s="163"/>
      <c r="M371" s="160" t="s">
        <v>265</v>
      </c>
      <c r="O371" s="151"/>
    </row>
    <row r="372" spans="1:15" ht="12.75">
      <c r="A372" s="158"/>
      <c r="B372" s="159"/>
      <c r="C372" s="317" t="s">
        <v>373</v>
      </c>
      <c r="D372" s="318"/>
      <c r="E372" s="161">
        <v>14.92</v>
      </c>
      <c r="F372" s="162"/>
      <c r="G372" s="163"/>
      <c r="M372" s="160" t="s">
        <v>373</v>
      </c>
      <c r="O372" s="151"/>
    </row>
    <row r="373" spans="1:104" ht="12.75">
      <c r="A373" s="152">
        <v>50</v>
      </c>
      <c r="B373" s="153" t="s">
        <v>374</v>
      </c>
      <c r="C373" s="154" t="s">
        <v>375</v>
      </c>
      <c r="D373" s="155" t="s">
        <v>79</v>
      </c>
      <c r="E373" s="156">
        <v>10.4451</v>
      </c>
      <c r="F373" s="181">
        <v>0</v>
      </c>
      <c r="G373" s="157">
        <f>E373*F373</f>
        <v>0</v>
      </c>
      <c r="O373" s="151">
        <v>2</v>
      </c>
      <c r="AA373" s="129">
        <v>1</v>
      </c>
      <c r="AB373" s="129">
        <v>1</v>
      </c>
      <c r="AC373" s="129">
        <v>1</v>
      </c>
      <c r="AZ373" s="129">
        <v>1</v>
      </c>
      <c r="BA373" s="129">
        <f>IF(AZ373=1,G373,0)</f>
        <v>0</v>
      </c>
      <c r="BB373" s="129">
        <f>IF(AZ373=2,G373,0)</f>
        <v>0</v>
      </c>
      <c r="BC373" s="129">
        <f>IF(AZ373=3,G373,0)</f>
        <v>0</v>
      </c>
      <c r="BD373" s="129">
        <f>IF(AZ373=4,G373,0)</f>
        <v>0</v>
      </c>
      <c r="BE373" s="129">
        <f>IF(AZ373=5,G373,0)</f>
        <v>0</v>
      </c>
      <c r="CZ373" s="129">
        <v>0</v>
      </c>
    </row>
    <row r="374" spans="1:15" ht="12.75">
      <c r="A374" s="158"/>
      <c r="B374" s="159"/>
      <c r="C374" s="317" t="s">
        <v>203</v>
      </c>
      <c r="D374" s="318"/>
      <c r="E374" s="161">
        <v>0</v>
      </c>
      <c r="F374" s="162"/>
      <c r="G374" s="163"/>
      <c r="M374" s="160" t="s">
        <v>203</v>
      </c>
      <c r="O374" s="151"/>
    </row>
    <row r="375" spans="1:15" ht="12.75">
      <c r="A375" s="158"/>
      <c r="B375" s="159"/>
      <c r="C375" s="317" t="s">
        <v>376</v>
      </c>
      <c r="D375" s="318"/>
      <c r="E375" s="161">
        <v>1.62</v>
      </c>
      <c r="F375" s="162"/>
      <c r="G375" s="163"/>
      <c r="M375" s="160" t="s">
        <v>376</v>
      </c>
      <c r="O375" s="151"/>
    </row>
    <row r="376" spans="1:15" ht="12.75">
      <c r="A376" s="158"/>
      <c r="B376" s="159"/>
      <c r="C376" s="317" t="s">
        <v>205</v>
      </c>
      <c r="D376" s="318"/>
      <c r="E376" s="161">
        <v>0</v>
      </c>
      <c r="F376" s="162"/>
      <c r="G376" s="163"/>
      <c r="M376" s="160" t="s">
        <v>205</v>
      </c>
      <c r="O376" s="151"/>
    </row>
    <row r="377" spans="1:15" ht="12.75">
      <c r="A377" s="158"/>
      <c r="B377" s="159"/>
      <c r="C377" s="317" t="s">
        <v>377</v>
      </c>
      <c r="D377" s="318"/>
      <c r="E377" s="161">
        <v>5.265</v>
      </c>
      <c r="F377" s="162"/>
      <c r="G377" s="163"/>
      <c r="M377" s="160" t="s">
        <v>377</v>
      </c>
      <c r="O377" s="151"/>
    </row>
    <row r="378" spans="1:15" ht="12.75">
      <c r="A378" s="158"/>
      <c r="B378" s="159"/>
      <c r="C378" s="317" t="s">
        <v>378</v>
      </c>
      <c r="D378" s="318"/>
      <c r="E378" s="161">
        <v>0</v>
      </c>
      <c r="F378" s="162"/>
      <c r="G378" s="163"/>
      <c r="M378" s="160" t="s">
        <v>378</v>
      </c>
      <c r="O378" s="151"/>
    </row>
    <row r="379" spans="1:15" ht="12.75">
      <c r="A379" s="158"/>
      <c r="B379" s="159"/>
      <c r="C379" s="317" t="s">
        <v>379</v>
      </c>
      <c r="D379" s="318"/>
      <c r="E379" s="161">
        <v>0.819</v>
      </c>
      <c r="F379" s="162"/>
      <c r="G379" s="163"/>
      <c r="M379" s="160" t="s">
        <v>379</v>
      </c>
      <c r="O379" s="151"/>
    </row>
    <row r="380" spans="1:15" ht="12.75">
      <c r="A380" s="158"/>
      <c r="B380" s="159"/>
      <c r="C380" s="317" t="s">
        <v>380</v>
      </c>
      <c r="D380" s="318"/>
      <c r="E380" s="161">
        <v>0</v>
      </c>
      <c r="F380" s="162"/>
      <c r="G380" s="163"/>
      <c r="M380" s="160" t="s">
        <v>380</v>
      </c>
      <c r="O380" s="151"/>
    </row>
    <row r="381" spans="1:15" ht="12.75">
      <c r="A381" s="158"/>
      <c r="B381" s="159"/>
      <c r="C381" s="317" t="s">
        <v>381</v>
      </c>
      <c r="D381" s="318"/>
      <c r="E381" s="161">
        <v>2.3205</v>
      </c>
      <c r="F381" s="162"/>
      <c r="G381" s="163"/>
      <c r="M381" s="160" t="s">
        <v>381</v>
      </c>
      <c r="O381" s="151"/>
    </row>
    <row r="382" spans="1:15" ht="12.75">
      <c r="A382" s="158"/>
      <c r="B382" s="159"/>
      <c r="C382" s="317" t="s">
        <v>382</v>
      </c>
      <c r="D382" s="318"/>
      <c r="E382" s="161">
        <v>0</v>
      </c>
      <c r="F382" s="162"/>
      <c r="G382" s="163"/>
      <c r="M382" s="160" t="s">
        <v>382</v>
      </c>
      <c r="O382" s="151"/>
    </row>
    <row r="383" spans="1:15" ht="12.75">
      <c r="A383" s="158"/>
      <c r="B383" s="159"/>
      <c r="C383" s="317" t="s">
        <v>383</v>
      </c>
      <c r="D383" s="318"/>
      <c r="E383" s="161">
        <v>0.1056</v>
      </c>
      <c r="F383" s="162"/>
      <c r="G383" s="163"/>
      <c r="M383" s="160" t="s">
        <v>383</v>
      </c>
      <c r="O383" s="151"/>
    </row>
    <row r="384" spans="1:15" ht="12.75">
      <c r="A384" s="158"/>
      <c r="B384" s="159"/>
      <c r="C384" s="317" t="s">
        <v>384</v>
      </c>
      <c r="D384" s="318"/>
      <c r="E384" s="161">
        <v>0</v>
      </c>
      <c r="F384" s="162"/>
      <c r="G384" s="163"/>
      <c r="M384" s="160" t="s">
        <v>384</v>
      </c>
      <c r="O384" s="151"/>
    </row>
    <row r="385" spans="1:15" ht="12.75">
      <c r="A385" s="158"/>
      <c r="B385" s="159"/>
      <c r="C385" s="317" t="s">
        <v>385</v>
      </c>
      <c r="D385" s="318"/>
      <c r="E385" s="161">
        <v>0.18</v>
      </c>
      <c r="F385" s="162"/>
      <c r="G385" s="163"/>
      <c r="M385" s="160" t="s">
        <v>385</v>
      </c>
      <c r="O385" s="151"/>
    </row>
    <row r="386" spans="1:15" ht="12.75">
      <c r="A386" s="158"/>
      <c r="B386" s="159"/>
      <c r="C386" s="317" t="s">
        <v>386</v>
      </c>
      <c r="D386" s="318"/>
      <c r="E386" s="161">
        <v>0.135</v>
      </c>
      <c r="F386" s="162"/>
      <c r="G386" s="163"/>
      <c r="M386" s="160" t="s">
        <v>386</v>
      </c>
      <c r="O386" s="151"/>
    </row>
    <row r="387" spans="1:104" ht="12.75">
      <c r="A387" s="152">
        <v>51</v>
      </c>
      <c r="B387" s="153" t="s">
        <v>387</v>
      </c>
      <c r="C387" s="154" t="s">
        <v>388</v>
      </c>
      <c r="D387" s="155" t="s">
        <v>105</v>
      </c>
      <c r="E387" s="156">
        <v>2</v>
      </c>
      <c r="F387" s="181">
        <v>0</v>
      </c>
      <c r="G387" s="157">
        <f>E387*F387</f>
        <v>0</v>
      </c>
      <c r="O387" s="151">
        <v>2</v>
      </c>
      <c r="AA387" s="129">
        <v>1</v>
      </c>
      <c r="AB387" s="129">
        <v>1</v>
      </c>
      <c r="AC387" s="129">
        <v>1</v>
      </c>
      <c r="AZ387" s="129">
        <v>1</v>
      </c>
      <c r="BA387" s="129">
        <f>IF(AZ387=1,G387,0)</f>
        <v>0</v>
      </c>
      <c r="BB387" s="129">
        <f>IF(AZ387=2,G387,0)</f>
        <v>0</v>
      </c>
      <c r="BC387" s="129">
        <f>IF(AZ387=3,G387,0)</f>
        <v>0</v>
      </c>
      <c r="BD387" s="129">
        <f>IF(AZ387=4,G387,0)</f>
        <v>0</v>
      </c>
      <c r="BE387" s="129">
        <f>IF(AZ387=5,G387,0)</f>
        <v>0</v>
      </c>
      <c r="CZ387" s="129">
        <v>0</v>
      </c>
    </row>
    <row r="388" spans="1:15" ht="12.75">
      <c r="A388" s="158"/>
      <c r="B388" s="159"/>
      <c r="C388" s="317" t="s">
        <v>157</v>
      </c>
      <c r="D388" s="318"/>
      <c r="E388" s="161">
        <v>0</v>
      </c>
      <c r="F388" s="162"/>
      <c r="G388" s="163"/>
      <c r="M388" s="160" t="s">
        <v>157</v>
      </c>
      <c r="O388" s="151"/>
    </row>
    <row r="389" spans="1:15" ht="12.75">
      <c r="A389" s="158"/>
      <c r="B389" s="159"/>
      <c r="C389" s="317" t="s">
        <v>158</v>
      </c>
      <c r="D389" s="318"/>
      <c r="E389" s="161">
        <v>2</v>
      </c>
      <c r="F389" s="162"/>
      <c r="G389" s="163"/>
      <c r="M389" s="160" t="s">
        <v>158</v>
      </c>
      <c r="O389" s="151"/>
    </row>
    <row r="390" spans="1:104" ht="12.75">
      <c r="A390" s="152">
        <v>52</v>
      </c>
      <c r="B390" s="153" t="s">
        <v>389</v>
      </c>
      <c r="C390" s="154" t="s">
        <v>390</v>
      </c>
      <c r="D390" s="155" t="s">
        <v>79</v>
      </c>
      <c r="E390" s="156">
        <v>0.676</v>
      </c>
      <c r="F390" s="181">
        <v>0</v>
      </c>
      <c r="G390" s="157">
        <f>E390*F390</f>
        <v>0</v>
      </c>
      <c r="O390" s="151">
        <v>2</v>
      </c>
      <c r="AA390" s="129">
        <v>1</v>
      </c>
      <c r="AB390" s="129">
        <v>1</v>
      </c>
      <c r="AC390" s="129">
        <v>1</v>
      </c>
      <c r="AZ390" s="129">
        <v>1</v>
      </c>
      <c r="BA390" s="129">
        <f>IF(AZ390=1,G390,0)</f>
        <v>0</v>
      </c>
      <c r="BB390" s="129">
        <f>IF(AZ390=2,G390,0)</f>
        <v>0</v>
      </c>
      <c r="BC390" s="129">
        <f>IF(AZ390=3,G390,0)</f>
        <v>0</v>
      </c>
      <c r="BD390" s="129">
        <f>IF(AZ390=4,G390,0)</f>
        <v>0</v>
      </c>
      <c r="BE390" s="129">
        <f>IF(AZ390=5,G390,0)</f>
        <v>0</v>
      </c>
      <c r="CZ390" s="129">
        <v>0.018</v>
      </c>
    </row>
    <row r="391" spans="1:15" ht="12.75">
      <c r="A391" s="158"/>
      <c r="B391" s="159"/>
      <c r="C391" s="317" t="s">
        <v>391</v>
      </c>
      <c r="D391" s="318"/>
      <c r="E391" s="161">
        <v>0</v>
      </c>
      <c r="F391" s="162"/>
      <c r="G391" s="163"/>
      <c r="M391" s="160" t="s">
        <v>391</v>
      </c>
      <c r="O391" s="151"/>
    </row>
    <row r="392" spans="1:15" ht="12.75">
      <c r="A392" s="158"/>
      <c r="B392" s="159"/>
      <c r="C392" s="317" t="s">
        <v>392</v>
      </c>
      <c r="D392" s="318"/>
      <c r="E392" s="161">
        <v>0.676</v>
      </c>
      <c r="F392" s="162"/>
      <c r="G392" s="163"/>
      <c r="M392" s="160" t="s">
        <v>392</v>
      </c>
      <c r="O392" s="151"/>
    </row>
    <row r="393" spans="1:104" ht="12.75">
      <c r="A393" s="152">
        <v>53</v>
      </c>
      <c r="B393" s="153" t="s">
        <v>393</v>
      </c>
      <c r="C393" s="154" t="s">
        <v>394</v>
      </c>
      <c r="D393" s="155" t="s">
        <v>79</v>
      </c>
      <c r="E393" s="156">
        <v>0.118</v>
      </c>
      <c r="F393" s="181">
        <v>0</v>
      </c>
      <c r="G393" s="157">
        <f>E393*F393</f>
        <v>0</v>
      </c>
      <c r="O393" s="151">
        <v>2</v>
      </c>
      <c r="AA393" s="129">
        <v>1</v>
      </c>
      <c r="AB393" s="129">
        <v>1</v>
      </c>
      <c r="AC393" s="129">
        <v>1</v>
      </c>
      <c r="AZ393" s="129">
        <v>1</v>
      </c>
      <c r="BA393" s="129">
        <f>IF(AZ393=1,G393,0)</f>
        <v>0</v>
      </c>
      <c r="BB393" s="129">
        <f>IF(AZ393=2,G393,0)</f>
        <v>0</v>
      </c>
      <c r="BC393" s="129">
        <f>IF(AZ393=3,G393,0)</f>
        <v>0</v>
      </c>
      <c r="BD393" s="129">
        <f>IF(AZ393=4,G393,0)</f>
        <v>0</v>
      </c>
      <c r="BE393" s="129">
        <f>IF(AZ393=5,G393,0)</f>
        <v>0</v>
      </c>
      <c r="CZ393" s="129">
        <v>0</v>
      </c>
    </row>
    <row r="394" spans="1:15" ht="12.75">
      <c r="A394" s="158"/>
      <c r="B394" s="159"/>
      <c r="C394" s="317" t="s">
        <v>362</v>
      </c>
      <c r="D394" s="318"/>
      <c r="E394" s="161">
        <v>0</v>
      </c>
      <c r="F394" s="162"/>
      <c r="G394" s="163"/>
      <c r="M394" s="160" t="s">
        <v>362</v>
      </c>
      <c r="O394" s="151"/>
    </row>
    <row r="395" spans="1:15" ht="12.75">
      <c r="A395" s="158"/>
      <c r="B395" s="159"/>
      <c r="C395" s="317" t="s">
        <v>395</v>
      </c>
      <c r="D395" s="318"/>
      <c r="E395" s="161">
        <v>0.118</v>
      </c>
      <c r="F395" s="162"/>
      <c r="G395" s="163"/>
      <c r="M395" s="160" t="s">
        <v>395</v>
      </c>
      <c r="O395" s="151"/>
    </row>
    <row r="396" spans="1:104" ht="12.75">
      <c r="A396" s="152">
        <v>54</v>
      </c>
      <c r="B396" s="153" t="s">
        <v>396</v>
      </c>
      <c r="C396" s="154" t="s">
        <v>397</v>
      </c>
      <c r="D396" s="155" t="s">
        <v>79</v>
      </c>
      <c r="E396" s="156">
        <v>1.824</v>
      </c>
      <c r="F396" s="181">
        <v>0</v>
      </c>
      <c r="G396" s="157">
        <f>E396*F396</f>
        <v>0</v>
      </c>
      <c r="O396" s="151">
        <v>2</v>
      </c>
      <c r="AA396" s="129">
        <v>1</v>
      </c>
      <c r="AB396" s="129">
        <v>1</v>
      </c>
      <c r="AC396" s="129">
        <v>1</v>
      </c>
      <c r="AZ396" s="129">
        <v>1</v>
      </c>
      <c r="BA396" s="129">
        <f>IF(AZ396=1,G396,0)</f>
        <v>0</v>
      </c>
      <c r="BB396" s="129">
        <f>IF(AZ396=2,G396,0)</f>
        <v>0</v>
      </c>
      <c r="BC396" s="129">
        <f>IF(AZ396=3,G396,0)</f>
        <v>0</v>
      </c>
      <c r="BD396" s="129">
        <f>IF(AZ396=4,G396,0)</f>
        <v>0</v>
      </c>
      <c r="BE396" s="129">
        <f>IF(AZ396=5,G396,0)</f>
        <v>0</v>
      </c>
      <c r="CZ396" s="129">
        <v>0</v>
      </c>
    </row>
    <row r="397" spans="1:15" ht="12.75">
      <c r="A397" s="158"/>
      <c r="B397" s="159"/>
      <c r="C397" s="317" t="s">
        <v>129</v>
      </c>
      <c r="D397" s="318"/>
      <c r="E397" s="161">
        <v>0</v>
      </c>
      <c r="F397" s="162"/>
      <c r="G397" s="163"/>
      <c r="M397" s="160" t="s">
        <v>129</v>
      </c>
      <c r="O397" s="151"/>
    </row>
    <row r="398" spans="1:15" ht="12.75">
      <c r="A398" s="158"/>
      <c r="B398" s="159"/>
      <c r="C398" s="317" t="s">
        <v>398</v>
      </c>
      <c r="D398" s="318"/>
      <c r="E398" s="161">
        <v>0.552</v>
      </c>
      <c r="F398" s="162"/>
      <c r="G398" s="163"/>
      <c r="M398" s="160" t="s">
        <v>398</v>
      </c>
      <c r="O398" s="151"/>
    </row>
    <row r="399" spans="1:15" ht="12.75">
      <c r="A399" s="158"/>
      <c r="B399" s="159"/>
      <c r="C399" s="317" t="s">
        <v>399</v>
      </c>
      <c r="D399" s="318"/>
      <c r="E399" s="161">
        <v>0.36</v>
      </c>
      <c r="F399" s="162"/>
      <c r="G399" s="163"/>
      <c r="M399" s="160" t="s">
        <v>399</v>
      </c>
      <c r="O399" s="151"/>
    </row>
    <row r="400" spans="1:15" ht="12.75">
      <c r="A400" s="158"/>
      <c r="B400" s="159"/>
      <c r="C400" s="317" t="s">
        <v>400</v>
      </c>
      <c r="D400" s="318"/>
      <c r="E400" s="161">
        <v>0.688</v>
      </c>
      <c r="F400" s="162"/>
      <c r="G400" s="163"/>
      <c r="M400" s="160" t="s">
        <v>400</v>
      </c>
      <c r="O400" s="151"/>
    </row>
    <row r="401" spans="1:15" ht="12.75">
      <c r="A401" s="158"/>
      <c r="B401" s="159"/>
      <c r="C401" s="317" t="s">
        <v>401</v>
      </c>
      <c r="D401" s="318"/>
      <c r="E401" s="161">
        <v>0.224</v>
      </c>
      <c r="F401" s="162"/>
      <c r="G401" s="163"/>
      <c r="M401" s="160" t="s">
        <v>401</v>
      </c>
      <c r="O401" s="151"/>
    </row>
    <row r="402" spans="1:104" ht="12.75">
      <c r="A402" s="152">
        <v>55</v>
      </c>
      <c r="B402" s="153" t="s">
        <v>402</v>
      </c>
      <c r="C402" s="154" t="s">
        <v>403</v>
      </c>
      <c r="D402" s="155" t="s">
        <v>105</v>
      </c>
      <c r="E402" s="156">
        <v>8.245</v>
      </c>
      <c r="F402" s="181">
        <v>0</v>
      </c>
      <c r="G402" s="157">
        <f>E402*F402</f>
        <v>0</v>
      </c>
      <c r="O402" s="151">
        <v>2</v>
      </c>
      <c r="AA402" s="129">
        <v>1</v>
      </c>
      <c r="AB402" s="129">
        <v>1</v>
      </c>
      <c r="AC402" s="129">
        <v>1</v>
      </c>
      <c r="AZ402" s="129">
        <v>1</v>
      </c>
      <c r="BA402" s="129">
        <f>IF(AZ402=1,G402,0)</f>
        <v>0</v>
      </c>
      <c r="BB402" s="129">
        <f>IF(AZ402=2,G402,0)</f>
        <v>0</v>
      </c>
      <c r="BC402" s="129">
        <f>IF(AZ402=3,G402,0)</f>
        <v>0</v>
      </c>
      <c r="BD402" s="129">
        <f>IF(AZ402=4,G402,0)</f>
        <v>0</v>
      </c>
      <c r="BE402" s="129">
        <f>IF(AZ402=5,G402,0)</f>
        <v>0</v>
      </c>
      <c r="CZ402" s="129">
        <v>0</v>
      </c>
    </row>
    <row r="403" spans="1:15" ht="12.75">
      <c r="A403" s="158"/>
      <c r="B403" s="159"/>
      <c r="C403" s="317" t="s">
        <v>404</v>
      </c>
      <c r="D403" s="318"/>
      <c r="E403" s="161">
        <v>2.035</v>
      </c>
      <c r="F403" s="162"/>
      <c r="G403" s="163"/>
      <c r="M403" s="160" t="s">
        <v>404</v>
      </c>
      <c r="O403" s="151"/>
    </row>
    <row r="404" spans="1:15" ht="12.75">
      <c r="A404" s="158"/>
      <c r="B404" s="159"/>
      <c r="C404" s="317" t="s">
        <v>405</v>
      </c>
      <c r="D404" s="318"/>
      <c r="E404" s="161">
        <v>6.21</v>
      </c>
      <c r="F404" s="162"/>
      <c r="G404" s="163"/>
      <c r="M404" s="160" t="s">
        <v>405</v>
      </c>
      <c r="O404" s="151"/>
    </row>
    <row r="405" spans="1:104" ht="12.75">
      <c r="A405" s="152">
        <v>56</v>
      </c>
      <c r="B405" s="153" t="s">
        <v>406</v>
      </c>
      <c r="C405" s="154" t="s">
        <v>407</v>
      </c>
      <c r="D405" s="155" t="s">
        <v>79</v>
      </c>
      <c r="E405" s="156">
        <v>0.177</v>
      </c>
      <c r="F405" s="181">
        <v>0</v>
      </c>
      <c r="G405" s="157">
        <f>E405*F405</f>
        <v>0</v>
      </c>
      <c r="O405" s="151">
        <v>2</v>
      </c>
      <c r="AA405" s="129">
        <v>1</v>
      </c>
      <c r="AB405" s="129">
        <v>1</v>
      </c>
      <c r="AC405" s="129">
        <v>1</v>
      </c>
      <c r="AZ405" s="129">
        <v>1</v>
      </c>
      <c r="BA405" s="129">
        <f>IF(AZ405=1,G405,0)</f>
        <v>0</v>
      </c>
      <c r="BB405" s="129">
        <f>IF(AZ405=2,G405,0)</f>
        <v>0</v>
      </c>
      <c r="BC405" s="129">
        <f>IF(AZ405=3,G405,0)</f>
        <v>0</v>
      </c>
      <c r="BD405" s="129">
        <f>IF(AZ405=4,G405,0)</f>
        <v>0</v>
      </c>
      <c r="BE405" s="129">
        <f>IF(AZ405=5,G405,0)</f>
        <v>0</v>
      </c>
      <c r="CZ405" s="129">
        <v>0</v>
      </c>
    </row>
    <row r="406" spans="1:15" ht="12.75">
      <c r="A406" s="158"/>
      <c r="B406" s="159"/>
      <c r="C406" s="317" t="s">
        <v>362</v>
      </c>
      <c r="D406" s="318"/>
      <c r="E406" s="161">
        <v>0</v>
      </c>
      <c r="F406" s="162"/>
      <c r="G406" s="163"/>
      <c r="M406" s="160" t="s">
        <v>362</v>
      </c>
      <c r="O406" s="151"/>
    </row>
    <row r="407" spans="1:15" ht="12.75">
      <c r="A407" s="158"/>
      <c r="B407" s="159"/>
      <c r="C407" s="317" t="s">
        <v>408</v>
      </c>
      <c r="D407" s="318"/>
      <c r="E407" s="161">
        <v>0.177</v>
      </c>
      <c r="F407" s="162"/>
      <c r="G407" s="163"/>
      <c r="M407" s="160" t="s">
        <v>408</v>
      </c>
      <c r="O407" s="151"/>
    </row>
    <row r="408" spans="1:104" ht="12.75">
      <c r="A408" s="152">
        <v>57</v>
      </c>
      <c r="B408" s="153" t="s">
        <v>409</v>
      </c>
      <c r="C408" s="154" t="s">
        <v>410</v>
      </c>
      <c r="D408" s="155" t="s">
        <v>105</v>
      </c>
      <c r="E408" s="156">
        <v>28.555</v>
      </c>
      <c r="F408" s="181">
        <v>0</v>
      </c>
      <c r="G408" s="157">
        <f>E408*F408</f>
        <v>0</v>
      </c>
      <c r="O408" s="151">
        <v>2</v>
      </c>
      <c r="AA408" s="129">
        <v>1</v>
      </c>
      <c r="AB408" s="129">
        <v>1</v>
      </c>
      <c r="AC408" s="129">
        <v>1</v>
      </c>
      <c r="AZ408" s="129">
        <v>1</v>
      </c>
      <c r="BA408" s="129">
        <f>IF(AZ408=1,G408,0)</f>
        <v>0</v>
      </c>
      <c r="BB408" s="129">
        <f>IF(AZ408=2,G408,0)</f>
        <v>0</v>
      </c>
      <c r="BC408" s="129">
        <f>IF(AZ408=3,G408,0)</f>
        <v>0</v>
      </c>
      <c r="BD408" s="129">
        <f>IF(AZ408=4,G408,0)</f>
        <v>0</v>
      </c>
      <c r="BE408" s="129">
        <f>IF(AZ408=5,G408,0)</f>
        <v>0</v>
      </c>
      <c r="CZ408" s="129">
        <v>0</v>
      </c>
    </row>
    <row r="409" spans="1:15" ht="12.75">
      <c r="A409" s="158"/>
      <c r="B409" s="159"/>
      <c r="C409" s="317" t="s">
        <v>203</v>
      </c>
      <c r="D409" s="318"/>
      <c r="E409" s="161">
        <v>0</v>
      </c>
      <c r="F409" s="162"/>
      <c r="G409" s="163"/>
      <c r="M409" s="160" t="s">
        <v>203</v>
      </c>
      <c r="O409" s="151"/>
    </row>
    <row r="410" spans="1:15" ht="12.75">
      <c r="A410" s="158"/>
      <c r="B410" s="159"/>
      <c r="C410" s="317" t="s">
        <v>411</v>
      </c>
      <c r="D410" s="318"/>
      <c r="E410" s="161">
        <v>7.2</v>
      </c>
      <c r="F410" s="162"/>
      <c r="G410" s="163"/>
      <c r="M410" s="160" t="s">
        <v>411</v>
      </c>
      <c r="O410" s="151"/>
    </row>
    <row r="411" spans="1:15" ht="12.75">
      <c r="A411" s="158"/>
      <c r="B411" s="159"/>
      <c r="C411" s="317" t="s">
        <v>205</v>
      </c>
      <c r="D411" s="318"/>
      <c r="E411" s="161">
        <v>0</v>
      </c>
      <c r="F411" s="162"/>
      <c r="G411" s="163"/>
      <c r="M411" s="160" t="s">
        <v>205</v>
      </c>
      <c r="O411" s="151"/>
    </row>
    <row r="412" spans="1:15" ht="12.75">
      <c r="A412" s="158"/>
      <c r="B412" s="159"/>
      <c r="C412" s="317" t="s">
        <v>412</v>
      </c>
      <c r="D412" s="318"/>
      <c r="E412" s="161">
        <v>16.2</v>
      </c>
      <c r="F412" s="162"/>
      <c r="G412" s="163"/>
      <c r="M412" s="160" t="s">
        <v>412</v>
      </c>
      <c r="O412" s="151"/>
    </row>
    <row r="413" spans="1:15" ht="12.75">
      <c r="A413" s="158"/>
      <c r="B413" s="159"/>
      <c r="C413" s="317" t="s">
        <v>269</v>
      </c>
      <c r="D413" s="318"/>
      <c r="E413" s="161">
        <v>0</v>
      </c>
      <c r="F413" s="162"/>
      <c r="G413" s="163"/>
      <c r="M413" s="160" t="s">
        <v>269</v>
      </c>
      <c r="O413" s="151"/>
    </row>
    <row r="414" spans="1:15" ht="12.75">
      <c r="A414" s="158"/>
      <c r="B414" s="159"/>
      <c r="C414" s="317" t="s">
        <v>413</v>
      </c>
      <c r="D414" s="318"/>
      <c r="E414" s="161">
        <v>1.26</v>
      </c>
      <c r="F414" s="162"/>
      <c r="G414" s="163"/>
      <c r="M414" s="160" t="s">
        <v>413</v>
      </c>
      <c r="O414" s="151"/>
    </row>
    <row r="415" spans="1:15" ht="12.75">
      <c r="A415" s="158"/>
      <c r="B415" s="159"/>
      <c r="C415" s="317" t="s">
        <v>271</v>
      </c>
      <c r="D415" s="318"/>
      <c r="E415" s="161">
        <v>0</v>
      </c>
      <c r="F415" s="162"/>
      <c r="G415" s="163"/>
      <c r="M415" s="160" t="s">
        <v>271</v>
      </c>
      <c r="O415" s="151"/>
    </row>
    <row r="416" spans="1:15" ht="12.75">
      <c r="A416" s="158"/>
      <c r="B416" s="159"/>
      <c r="C416" s="317" t="s">
        <v>414</v>
      </c>
      <c r="D416" s="318"/>
      <c r="E416" s="161">
        <v>3.57</v>
      </c>
      <c r="F416" s="162"/>
      <c r="G416" s="163"/>
      <c r="M416" s="160" t="s">
        <v>414</v>
      </c>
      <c r="O416" s="151"/>
    </row>
    <row r="417" spans="1:15" ht="12.75">
      <c r="A417" s="158"/>
      <c r="B417" s="159"/>
      <c r="C417" s="317" t="s">
        <v>382</v>
      </c>
      <c r="D417" s="318"/>
      <c r="E417" s="161">
        <v>0</v>
      </c>
      <c r="F417" s="162"/>
      <c r="G417" s="163"/>
      <c r="M417" s="160" t="s">
        <v>382</v>
      </c>
      <c r="O417" s="151"/>
    </row>
    <row r="418" spans="1:15" ht="12.75">
      <c r="A418" s="158"/>
      <c r="B418" s="159"/>
      <c r="C418" s="317" t="s">
        <v>415</v>
      </c>
      <c r="D418" s="318"/>
      <c r="E418" s="161">
        <v>0.325</v>
      </c>
      <c r="F418" s="162"/>
      <c r="G418" s="163"/>
      <c r="M418" s="160" t="s">
        <v>415</v>
      </c>
      <c r="O418" s="151"/>
    </row>
    <row r="419" spans="1:104" ht="12.75">
      <c r="A419" s="152">
        <v>58</v>
      </c>
      <c r="B419" s="153" t="s">
        <v>416</v>
      </c>
      <c r="C419" s="154" t="s">
        <v>417</v>
      </c>
      <c r="D419" s="155" t="s">
        <v>163</v>
      </c>
      <c r="E419" s="156">
        <v>88</v>
      </c>
      <c r="F419" s="181">
        <v>0</v>
      </c>
      <c r="G419" s="157">
        <f>E419*F419</f>
        <v>0</v>
      </c>
      <c r="O419" s="151">
        <v>2</v>
      </c>
      <c r="AA419" s="129">
        <v>1</v>
      </c>
      <c r="AB419" s="129">
        <v>1</v>
      </c>
      <c r="AC419" s="129">
        <v>1</v>
      </c>
      <c r="AZ419" s="129">
        <v>1</v>
      </c>
      <c r="BA419" s="129">
        <f>IF(AZ419=1,G419,0)</f>
        <v>0</v>
      </c>
      <c r="BB419" s="129">
        <f>IF(AZ419=2,G419,0)</f>
        <v>0</v>
      </c>
      <c r="BC419" s="129">
        <f>IF(AZ419=3,G419,0)</f>
        <v>0</v>
      </c>
      <c r="BD419" s="129">
        <f>IF(AZ419=4,G419,0)</f>
        <v>0</v>
      </c>
      <c r="BE419" s="129">
        <f>IF(AZ419=5,G419,0)</f>
        <v>0</v>
      </c>
      <c r="CZ419" s="129">
        <v>0</v>
      </c>
    </row>
    <row r="420" spans="1:15" ht="12.75">
      <c r="A420" s="158"/>
      <c r="B420" s="159"/>
      <c r="C420" s="317" t="s">
        <v>418</v>
      </c>
      <c r="D420" s="318"/>
      <c r="E420" s="161">
        <v>88</v>
      </c>
      <c r="F420" s="162"/>
      <c r="G420" s="163"/>
      <c r="M420" s="160" t="s">
        <v>418</v>
      </c>
      <c r="O420" s="151"/>
    </row>
    <row r="421" spans="1:104" ht="12.75">
      <c r="A421" s="152">
        <v>59</v>
      </c>
      <c r="B421" s="153" t="s">
        <v>419</v>
      </c>
      <c r="C421" s="154" t="s">
        <v>420</v>
      </c>
      <c r="D421" s="155" t="s">
        <v>163</v>
      </c>
      <c r="E421" s="156">
        <v>1</v>
      </c>
      <c r="F421" s="181">
        <v>0</v>
      </c>
      <c r="G421" s="157">
        <f>E421*F421</f>
        <v>0</v>
      </c>
      <c r="O421" s="151">
        <v>2</v>
      </c>
      <c r="AA421" s="129">
        <v>1</v>
      </c>
      <c r="AB421" s="129">
        <v>1</v>
      </c>
      <c r="AC421" s="129">
        <v>1</v>
      </c>
      <c r="AZ421" s="129">
        <v>1</v>
      </c>
      <c r="BA421" s="129">
        <f>IF(AZ421=1,G421,0)</f>
        <v>0</v>
      </c>
      <c r="BB421" s="129">
        <f>IF(AZ421=2,G421,0)</f>
        <v>0</v>
      </c>
      <c r="BC421" s="129">
        <f>IF(AZ421=3,G421,0)</f>
        <v>0</v>
      </c>
      <c r="BD421" s="129">
        <f>IF(AZ421=4,G421,0)</f>
        <v>0</v>
      </c>
      <c r="BE421" s="129">
        <f>IF(AZ421=5,G421,0)</f>
        <v>0</v>
      </c>
      <c r="CZ421" s="129">
        <v>0</v>
      </c>
    </row>
    <row r="422" spans="1:15" ht="12.75">
      <c r="A422" s="158"/>
      <c r="B422" s="159"/>
      <c r="C422" s="317" t="s">
        <v>157</v>
      </c>
      <c r="D422" s="318"/>
      <c r="E422" s="161">
        <v>0</v>
      </c>
      <c r="F422" s="162"/>
      <c r="G422" s="163"/>
      <c r="M422" s="160" t="s">
        <v>157</v>
      </c>
      <c r="O422" s="151"/>
    </row>
    <row r="423" spans="1:15" ht="12.75">
      <c r="A423" s="158"/>
      <c r="B423" s="159"/>
      <c r="C423" s="317" t="s">
        <v>66</v>
      </c>
      <c r="D423" s="318"/>
      <c r="E423" s="161">
        <v>1</v>
      </c>
      <c r="F423" s="162"/>
      <c r="G423" s="163"/>
      <c r="M423" s="160">
        <v>1</v>
      </c>
      <c r="O423" s="151"/>
    </row>
    <row r="424" spans="1:104" ht="12.75">
      <c r="A424" s="152">
        <v>60</v>
      </c>
      <c r="B424" s="153" t="s">
        <v>419</v>
      </c>
      <c r="C424" s="154" t="s">
        <v>420</v>
      </c>
      <c r="D424" s="155" t="s">
        <v>163</v>
      </c>
      <c r="E424" s="156">
        <v>10</v>
      </c>
      <c r="F424" s="181">
        <v>0</v>
      </c>
      <c r="G424" s="157">
        <f>E424*F424</f>
        <v>0</v>
      </c>
      <c r="O424" s="151">
        <v>2</v>
      </c>
      <c r="AA424" s="129">
        <v>1</v>
      </c>
      <c r="AB424" s="129">
        <v>1</v>
      </c>
      <c r="AC424" s="129">
        <v>1</v>
      </c>
      <c r="AZ424" s="129">
        <v>1</v>
      </c>
      <c r="BA424" s="129">
        <f>IF(AZ424=1,G424,0)</f>
        <v>0</v>
      </c>
      <c r="BB424" s="129">
        <f>IF(AZ424=2,G424,0)</f>
        <v>0</v>
      </c>
      <c r="BC424" s="129">
        <f>IF(AZ424=3,G424,0)</f>
        <v>0</v>
      </c>
      <c r="BD424" s="129">
        <f>IF(AZ424=4,G424,0)</f>
        <v>0</v>
      </c>
      <c r="BE424" s="129">
        <f>IF(AZ424=5,G424,0)</f>
        <v>0</v>
      </c>
      <c r="CZ424" s="129">
        <v>0</v>
      </c>
    </row>
    <row r="425" spans="1:15" ht="12.75">
      <c r="A425" s="158"/>
      <c r="B425" s="159"/>
      <c r="C425" s="317" t="s">
        <v>350</v>
      </c>
      <c r="D425" s="318"/>
      <c r="E425" s="161">
        <v>0</v>
      </c>
      <c r="F425" s="162"/>
      <c r="G425" s="163"/>
      <c r="M425" s="160" t="s">
        <v>350</v>
      </c>
      <c r="O425" s="151"/>
    </row>
    <row r="426" spans="1:15" ht="12.75">
      <c r="A426" s="158"/>
      <c r="B426" s="159"/>
      <c r="C426" s="317" t="s">
        <v>421</v>
      </c>
      <c r="D426" s="318"/>
      <c r="E426" s="161">
        <v>6</v>
      </c>
      <c r="F426" s="162"/>
      <c r="G426" s="163"/>
      <c r="M426" s="160">
        <v>6</v>
      </c>
      <c r="O426" s="151"/>
    </row>
    <row r="427" spans="1:15" ht="12.75">
      <c r="A427" s="158"/>
      <c r="B427" s="159"/>
      <c r="C427" s="317" t="s">
        <v>422</v>
      </c>
      <c r="D427" s="318"/>
      <c r="E427" s="161">
        <v>0</v>
      </c>
      <c r="F427" s="162"/>
      <c r="G427" s="163"/>
      <c r="M427" s="160" t="s">
        <v>422</v>
      </c>
      <c r="O427" s="151"/>
    </row>
    <row r="428" spans="1:15" ht="12.75">
      <c r="A428" s="158"/>
      <c r="B428" s="159"/>
      <c r="C428" s="317" t="s">
        <v>423</v>
      </c>
      <c r="D428" s="318"/>
      <c r="E428" s="161">
        <v>2</v>
      </c>
      <c r="F428" s="162"/>
      <c r="G428" s="163"/>
      <c r="M428" s="160">
        <v>2</v>
      </c>
      <c r="O428" s="151"/>
    </row>
    <row r="429" spans="1:15" ht="12.75">
      <c r="A429" s="158"/>
      <c r="B429" s="159"/>
      <c r="C429" s="317" t="s">
        <v>424</v>
      </c>
      <c r="D429" s="318"/>
      <c r="E429" s="161">
        <v>0</v>
      </c>
      <c r="F429" s="162"/>
      <c r="G429" s="163"/>
      <c r="M429" s="160" t="s">
        <v>424</v>
      </c>
      <c r="O429" s="151"/>
    </row>
    <row r="430" spans="1:15" ht="12.75">
      <c r="A430" s="158"/>
      <c r="B430" s="159"/>
      <c r="C430" s="317" t="s">
        <v>423</v>
      </c>
      <c r="D430" s="318"/>
      <c r="E430" s="161">
        <v>2</v>
      </c>
      <c r="F430" s="162"/>
      <c r="G430" s="163"/>
      <c r="M430" s="160">
        <v>2</v>
      </c>
      <c r="O430" s="151"/>
    </row>
    <row r="431" spans="1:104" ht="12.75">
      <c r="A431" s="152">
        <v>61</v>
      </c>
      <c r="B431" s="153" t="s">
        <v>425</v>
      </c>
      <c r="C431" s="154" t="s">
        <v>426</v>
      </c>
      <c r="D431" s="155" t="s">
        <v>105</v>
      </c>
      <c r="E431" s="156">
        <v>20.57</v>
      </c>
      <c r="F431" s="181">
        <v>0</v>
      </c>
      <c r="G431" s="157">
        <f>E431*F431</f>
        <v>0</v>
      </c>
      <c r="O431" s="151">
        <v>2</v>
      </c>
      <c r="AA431" s="129">
        <v>1</v>
      </c>
      <c r="AB431" s="129">
        <v>1</v>
      </c>
      <c r="AC431" s="129">
        <v>1</v>
      </c>
      <c r="AZ431" s="129">
        <v>1</v>
      </c>
      <c r="BA431" s="129">
        <f>IF(AZ431=1,G431,0)</f>
        <v>0</v>
      </c>
      <c r="BB431" s="129">
        <f>IF(AZ431=2,G431,0)</f>
        <v>0</v>
      </c>
      <c r="BC431" s="129">
        <f>IF(AZ431=3,G431,0)</f>
        <v>0</v>
      </c>
      <c r="BD431" s="129">
        <f>IF(AZ431=4,G431,0)</f>
        <v>0</v>
      </c>
      <c r="BE431" s="129">
        <f>IF(AZ431=5,G431,0)</f>
        <v>0</v>
      </c>
      <c r="CZ431" s="129">
        <v>0.001</v>
      </c>
    </row>
    <row r="432" spans="1:15" ht="12.75">
      <c r="A432" s="158"/>
      <c r="B432" s="159"/>
      <c r="C432" s="317" t="s">
        <v>427</v>
      </c>
      <c r="D432" s="318"/>
      <c r="E432" s="161">
        <v>20.57</v>
      </c>
      <c r="F432" s="162"/>
      <c r="G432" s="163"/>
      <c r="M432" s="160" t="s">
        <v>427</v>
      </c>
      <c r="O432" s="151"/>
    </row>
    <row r="433" spans="1:104" ht="12.75">
      <c r="A433" s="152">
        <v>62</v>
      </c>
      <c r="B433" s="153" t="s">
        <v>428</v>
      </c>
      <c r="C433" s="154" t="s">
        <v>429</v>
      </c>
      <c r="D433" s="155" t="s">
        <v>163</v>
      </c>
      <c r="E433" s="156">
        <v>1</v>
      </c>
      <c r="F433" s="181">
        <v>0</v>
      </c>
      <c r="G433" s="157">
        <f>E433*F433</f>
        <v>0</v>
      </c>
      <c r="O433" s="151">
        <v>2</v>
      </c>
      <c r="AA433" s="129">
        <v>1</v>
      </c>
      <c r="AB433" s="129">
        <v>1</v>
      </c>
      <c r="AC433" s="129">
        <v>1</v>
      </c>
      <c r="AZ433" s="129">
        <v>1</v>
      </c>
      <c r="BA433" s="129">
        <f>IF(AZ433=1,G433,0)</f>
        <v>0</v>
      </c>
      <c r="BB433" s="129">
        <f>IF(AZ433=2,G433,0)</f>
        <v>0</v>
      </c>
      <c r="BC433" s="129">
        <f>IF(AZ433=3,G433,0)</f>
        <v>0</v>
      </c>
      <c r="BD433" s="129">
        <f>IF(AZ433=4,G433,0)</f>
        <v>0</v>
      </c>
      <c r="BE433" s="129">
        <f>IF(AZ433=5,G433,0)</f>
        <v>0</v>
      </c>
      <c r="CZ433" s="129">
        <v>0</v>
      </c>
    </row>
    <row r="434" spans="1:15" ht="12.75">
      <c r="A434" s="158"/>
      <c r="B434" s="159"/>
      <c r="C434" s="317" t="s">
        <v>430</v>
      </c>
      <c r="D434" s="318"/>
      <c r="E434" s="161">
        <v>0</v>
      </c>
      <c r="F434" s="162"/>
      <c r="G434" s="163"/>
      <c r="M434" s="160" t="s">
        <v>430</v>
      </c>
      <c r="O434" s="151"/>
    </row>
    <row r="435" spans="1:15" ht="12.75">
      <c r="A435" s="158"/>
      <c r="B435" s="159"/>
      <c r="C435" s="317" t="s">
        <v>66</v>
      </c>
      <c r="D435" s="318"/>
      <c r="E435" s="161">
        <v>1</v>
      </c>
      <c r="F435" s="162"/>
      <c r="G435" s="163"/>
      <c r="M435" s="160">
        <v>1</v>
      </c>
      <c r="O435" s="151"/>
    </row>
    <row r="436" spans="1:104" ht="12.75">
      <c r="A436" s="152">
        <v>63</v>
      </c>
      <c r="B436" s="153" t="s">
        <v>431</v>
      </c>
      <c r="C436" s="154" t="s">
        <v>432</v>
      </c>
      <c r="D436" s="155" t="s">
        <v>105</v>
      </c>
      <c r="E436" s="156">
        <v>15.2</v>
      </c>
      <c r="F436" s="181">
        <v>0</v>
      </c>
      <c r="G436" s="157">
        <f>E436*F436</f>
        <v>0</v>
      </c>
      <c r="O436" s="151">
        <v>2</v>
      </c>
      <c r="AA436" s="129">
        <v>1</v>
      </c>
      <c r="AB436" s="129">
        <v>1</v>
      </c>
      <c r="AC436" s="129">
        <v>1</v>
      </c>
      <c r="AZ436" s="129">
        <v>1</v>
      </c>
      <c r="BA436" s="129">
        <f>IF(AZ436=1,G436,0)</f>
        <v>0</v>
      </c>
      <c r="BB436" s="129">
        <f>IF(AZ436=2,G436,0)</f>
        <v>0</v>
      </c>
      <c r="BC436" s="129">
        <f>IF(AZ436=3,G436,0)</f>
        <v>0</v>
      </c>
      <c r="BD436" s="129">
        <f>IF(AZ436=4,G436,0)</f>
        <v>0</v>
      </c>
      <c r="BE436" s="129">
        <f>IF(AZ436=5,G436,0)</f>
        <v>0</v>
      </c>
      <c r="CZ436" s="129">
        <v>0</v>
      </c>
    </row>
    <row r="437" spans="1:15" ht="12.75">
      <c r="A437" s="158"/>
      <c r="B437" s="159"/>
      <c r="C437" s="317" t="s">
        <v>430</v>
      </c>
      <c r="D437" s="318"/>
      <c r="E437" s="161">
        <v>0</v>
      </c>
      <c r="F437" s="162"/>
      <c r="G437" s="163"/>
      <c r="M437" s="160" t="s">
        <v>430</v>
      </c>
      <c r="O437" s="151"/>
    </row>
    <row r="438" spans="1:15" ht="12.75">
      <c r="A438" s="158"/>
      <c r="B438" s="159"/>
      <c r="C438" s="317" t="s">
        <v>433</v>
      </c>
      <c r="D438" s="318"/>
      <c r="E438" s="161">
        <v>1.6</v>
      </c>
      <c r="F438" s="162"/>
      <c r="G438" s="163"/>
      <c r="M438" s="160" t="s">
        <v>433</v>
      </c>
      <c r="O438" s="151"/>
    </row>
    <row r="439" spans="1:15" ht="12.75">
      <c r="A439" s="158"/>
      <c r="B439" s="159"/>
      <c r="C439" s="317" t="s">
        <v>350</v>
      </c>
      <c r="D439" s="318"/>
      <c r="E439" s="161">
        <v>0</v>
      </c>
      <c r="F439" s="162"/>
      <c r="G439" s="163"/>
      <c r="M439" s="160" t="s">
        <v>350</v>
      </c>
      <c r="O439" s="151"/>
    </row>
    <row r="440" spans="1:15" ht="12.75">
      <c r="A440" s="158"/>
      <c r="B440" s="159"/>
      <c r="C440" s="317" t="s">
        <v>434</v>
      </c>
      <c r="D440" s="318"/>
      <c r="E440" s="161">
        <v>9.6</v>
      </c>
      <c r="F440" s="162"/>
      <c r="G440" s="163"/>
      <c r="M440" s="160" t="s">
        <v>434</v>
      </c>
      <c r="O440" s="151"/>
    </row>
    <row r="441" spans="1:15" ht="12.75">
      <c r="A441" s="158"/>
      <c r="B441" s="159"/>
      <c r="C441" s="317" t="s">
        <v>422</v>
      </c>
      <c r="D441" s="318"/>
      <c r="E441" s="161">
        <v>0</v>
      </c>
      <c r="F441" s="162"/>
      <c r="G441" s="163"/>
      <c r="M441" s="160" t="s">
        <v>422</v>
      </c>
      <c r="O441" s="151"/>
    </row>
    <row r="442" spans="1:15" ht="12.75">
      <c r="A442" s="158"/>
      <c r="B442" s="159"/>
      <c r="C442" s="317" t="s">
        <v>435</v>
      </c>
      <c r="D442" s="318"/>
      <c r="E442" s="161">
        <v>2.4</v>
      </c>
      <c r="F442" s="162"/>
      <c r="G442" s="163"/>
      <c r="M442" s="160" t="s">
        <v>435</v>
      </c>
      <c r="O442" s="151"/>
    </row>
    <row r="443" spans="1:15" ht="12.75">
      <c r="A443" s="158"/>
      <c r="B443" s="159"/>
      <c r="C443" s="317" t="s">
        <v>436</v>
      </c>
      <c r="D443" s="318"/>
      <c r="E443" s="161">
        <v>0</v>
      </c>
      <c r="F443" s="162"/>
      <c r="G443" s="163"/>
      <c r="M443" s="160" t="s">
        <v>436</v>
      </c>
      <c r="O443" s="151"/>
    </row>
    <row r="444" spans="1:15" ht="12.75">
      <c r="A444" s="158"/>
      <c r="B444" s="159"/>
      <c r="C444" s="317" t="s">
        <v>433</v>
      </c>
      <c r="D444" s="318"/>
      <c r="E444" s="161">
        <v>1.6</v>
      </c>
      <c r="F444" s="162"/>
      <c r="G444" s="163"/>
      <c r="M444" s="160" t="s">
        <v>433</v>
      </c>
      <c r="O444" s="151"/>
    </row>
    <row r="445" spans="1:104" ht="12.75">
      <c r="A445" s="152">
        <v>64</v>
      </c>
      <c r="B445" s="153" t="s">
        <v>437</v>
      </c>
      <c r="C445" s="154" t="s">
        <v>438</v>
      </c>
      <c r="D445" s="155" t="s">
        <v>173</v>
      </c>
      <c r="E445" s="156">
        <v>12.1</v>
      </c>
      <c r="F445" s="181">
        <v>0</v>
      </c>
      <c r="G445" s="157">
        <f>E445*F445</f>
        <v>0</v>
      </c>
      <c r="O445" s="151">
        <v>2</v>
      </c>
      <c r="AA445" s="129">
        <v>1</v>
      </c>
      <c r="AB445" s="129">
        <v>1</v>
      </c>
      <c r="AC445" s="129">
        <v>1</v>
      </c>
      <c r="AZ445" s="129">
        <v>1</v>
      </c>
      <c r="BA445" s="129">
        <f>IF(AZ445=1,G445,0)</f>
        <v>0</v>
      </c>
      <c r="BB445" s="129">
        <f>IF(AZ445=2,G445,0)</f>
        <v>0</v>
      </c>
      <c r="BC445" s="129">
        <f>IF(AZ445=3,G445,0)</f>
        <v>0</v>
      </c>
      <c r="BD445" s="129">
        <f>IF(AZ445=4,G445,0)</f>
        <v>0</v>
      </c>
      <c r="BE445" s="129">
        <f>IF(AZ445=5,G445,0)</f>
        <v>0</v>
      </c>
      <c r="CZ445" s="129">
        <v>0</v>
      </c>
    </row>
    <row r="446" spans="1:15" ht="12.75">
      <c r="A446" s="158"/>
      <c r="B446" s="159"/>
      <c r="C446" s="317" t="s">
        <v>439</v>
      </c>
      <c r="D446" s="318"/>
      <c r="E446" s="161">
        <v>12.1</v>
      </c>
      <c r="F446" s="162"/>
      <c r="G446" s="163"/>
      <c r="M446" s="160" t="s">
        <v>439</v>
      </c>
      <c r="O446" s="151"/>
    </row>
    <row r="447" spans="1:104" ht="12.75">
      <c r="A447" s="152">
        <v>65</v>
      </c>
      <c r="B447" s="153" t="s">
        <v>440</v>
      </c>
      <c r="C447" s="154" t="s">
        <v>441</v>
      </c>
      <c r="D447" s="155" t="s">
        <v>163</v>
      </c>
      <c r="E447" s="156">
        <v>2</v>
      </c>
      <c r="F447" s="181">
        <v>0</v>
      </c>
      <c r="G447" s="157">
        <f>E447*F447</f>
        <v>0</v>
      </c>
      <c r="O447" s="151">
        <v>2</v>
      </c>
      <c r="AA447" s="129">
        <v>1</v>
      </c>
      <c r="AB447" s="129">
        <v>1</v>
      </c>
      <c r="AC447" s="129">
        <v>1</v>
      </c>
      <c r="AZ447" s="129">
        <v>1</v>
      </c>
      <c r="BA447" s="129">
        <f>IF(AZ447=1,G447,0)</f>
        <v>0</v>
      </c>
      <c r="BB447" s="129">
        <f>IF(AZ447=2,G447,0)</f>
        <v>0</v>
      </c>
      <c r="BC447" s="129">
        <f>IF(AZ447=3,G447,0)</f>
        <v>0</v>
      </c>
      <c r="BD447" s="129">
        <f>IF(AZ447=4,G447,0)</f>
        <v>0</v>
      </c>
      <c r="BE447" s="129">
        <f>IF(AZ447=5,G447,0)</f>
        <v>0</v>
      </c>
      <c r="CZ447" s="129">
        <v>0</v>
      </c>
    </row>
    <row r="448" spans="1:15" ht="12.75">
      <c r="A448" s="158"/>
      <c r="B448" s="159"/>
      <c r="C448" s="317" t="s">
        <v>362</v>
      </c>
      <c r="D448" s="318"/>
      <c r="E448" s="161">
        <v>0</v>
      </c>
      <c r="F448" s="162"/>
      <c r="G448" s="163"/>
      <c r="M448" s="160" t="s">
        <v>362</v>
      </c>
      <c r="O448" s="151"/>
    </row>
    <row r="449" spans="1:15" ht="12.75">
      <c r="A449" s="158"/>
      <c r="B449" s="159"/>
      <c r="C449" s="317" t="s">
        <v>423</v>
      </c>
      <c r="D449" s="318"/>
      <c r="E449" s="161">
        <v>2</v>
      </c>
      <c r="F449" s="162"/>
      <c r="G449" s="163"/>
      <c r="M449" s="160">
        <v>2</v>
      </c>
      <c r="O449" s="151"/>
    </row>
    <row r="450" spans="1:104" ht="12.75">
      <c r="A450" s="152">
        <v>66</v>
      </c>
      <c r="B450" s="153" t="s">
        <v>442</v>
      </c>
      <c r="C450" s="154" t="s">
        <v>443</v>
      </c>
      <c r="D450" s="155" t="s">
        <v>173</v>
      </c>
      <c r="E450" s="156">
        <v>5.9</v>
      </c>
      <c r="F450" s="181">
        <v>0</v>
      </c>
      <c r="G450" s="157">
        <f>E450*F450</f>
        <v>0</v>
      </c>
      <c r="O450" s="151">
        <v>2</v>
      </c>
      <c r="AA450" s="129">
        <v>1</v>
      </c>
      <c r="AB450" s="129">
        <v>1</v>
      </c>
      <c r="AC450" s="129">
        <v>1</v>
      </c>
      <c r="AZ450" s="129">
        <v>1</v>
      </c>
      <c r="BA450" s="129">
        <f>IF(AZ450=1,G450,0)</f>
        <v>0</v>
      </c>
      <c r="BB450" s="129">
        <f>IF(AZ450=2,G450,0)</f>
        <v>0</v>
      </c>
      <c r="BC450" s="129">
        <f>IF(AZ450=3,G450,0)</f>
        <v>0</v>
      </c>
      <c r="BD450" s="129">
        <f>IF(AZ450=4,G450,0)</f>
        <v>0</v>
      </c>
      <c r="BE450" s="129">
        <f>IF(AZ450=5,G450,0)</f>
        <v>0</v>
      </c>
      <c r="CZ450" s="129">
        <v>0</v>
      </c>
    </row>
    <row r="451" spans="1:15" ht="12.75">
      <c r="A451" s="158"/>
      <c r="B451" s="159"/>
      <c r="C451" s="317" t="s">
        <v>444</v>
      </c>
      <c r="D451" s="318"/>
      <c r="E451" s="161">
        <v>5.9</v>
      </c>
      <c r="F451" s="162"/>
      <c r="G451" s="163"/>
      <c r="M451" s="160" t="s">
        <v>444</v>
      </c>
      <c r="O451" s="151"/>
    </row>
    <row r="452" spans="1:104" ht="12.75">
      <c r="A452" s="152">
        <v>67</v>
      </c>
      <c r="B452" s="153" t="s">
        <v>445</v>
      </c>
      <c r="C452" s="154" t="s">
        <v>446</v>
      </c>
      <c r="D452" s="155" t="s">
        <v>173</v>
      </c>
      <c r="E452" s="156">
        <v>3.9</v>
      </c>
      <c r="F452" s="181">
        <v>0</v>
      </c>
      <c r="G452" s="157">
        <f>E452*F452</f>
        <v>0</v>
      </c>
      <c r="O452" s="151">
        <v>2</v>
      </c>
      <c r="AA452" s="129">
        <v>1</v>
      </c>
      <c r="AB452" s="129">
        <v>1</v>
      </c>
      <c r="AC452" s="129">
        <v>1</v>
      </c>
      <c r="AZ452" s="129">
        <v>1</v>
      </c>
      <c r="BA452" s="129">
        <f>IF(AZ452=1,G452,0)</f>
        <v>0</v>
      </c>
      <c r="BB452" s="129">
        <f>IF(AZ452=2,G452,0)</f>
        <v>0</v>
      </c>
      <c r="BC452" s="129">
        <f>IF(AZ452=3,G452,0)</f>
        <v>0</v>
      </c>
      <c r="BD452" s="129">
        <f>IF(AZ452=4,G452,0)</f>
        <v>0</v>
      </c>
      <c r="BE452" s="129">
        <f>IF(AZ452=5,G452,0)</f>
        <v>0</v>
      </c>
      <c r="CZ452" s="129">
        <v>0</v>
      </c>
    </row>
    <row r="453" spans="1:15" ht="12.75">
      <c r="A453" s="158"/>
      <c r="B453" s="159"/>
      <c r="C453" s="317" t="s">
        <v>447</v>
      </c>
      <c r="D453" s="318"/>
      <c r="E453" s="161">
        <v>3.9</v>
      </c>
      <c r="F453" s="162"/>
      <c r="G453" s="163"/>
      <c r="M453" s="160" t="s">
        <v>447</v>
      </c>
      <c r="O453" s="151"/>
    </row>
    <row r="454" spans="1:104" ht="12.75">
      <c r="A454" s="152">
        <v>68</v>
      </c>
      <c r="B454" s="153" t="s">
        <v>448</v>
      </c>
      <c r="C454" s="154" t="s">
        <v>449</v>
      </c>
      <c r="D454" s="155" t="s">
        <v>173</v>
      </c>
      <c r="E454" s="156">
        <v>13.5</v>
      </c>
      <c r="F454" s="181">
        <v>0</v>
      </c>
      <c r="G454" s="157">
        <f>E454*F454</f>
        <v>0</v>
      </c>
      <c r="O454" s="151">
        <v>2</v>
      </c>
      <c r="AA454" s="129">
        <v>1</v>
      </c>
      <c r="AB454" s="129">
        <v>1</v>
      </c>
      <c r="AC454" s="129">
        <v>1</v>
      </c>
      <c r="AZ454" s="129">
        <v>1</v>
      </c>
      <c r="BA454" s="129">
        <f>IF(AZ454=1,G454,0)</f>
        <v>0</v>
      </c>
      <c r="BB454" s="129">
        <f>IF(AZ454=2,G454,0)</f>
        <v>0</v>
      </c>
      <c r="BC454" s="129">
        <f>IF(AZ454=3,G454,0)</f>
        <v>0</v>
      </c>
      <c r="BD454" s="129">
        <f>IF(AZ454=4,G454,0)</f>
        <v>0</v>
      </c>
      <c r="BE454" s="129">
        <f>IF(AZ454=5,G454,0)</f>
        <v>0</v>
      </c>
      <c r="CZ454" s="129">
        <v>0</v>
      </c>
    </row>
    <row r="455" spans="1:15" ht="12.75">
      <c r="A455" s="158"/>
      <c r="B455" s="159"/>
      <c r="C455" s="317" t="s">
        <v>85</v>
      </c>
      <c r="D455" s="318"/>
      <c r="E455" s="161">
        <v>0</v>
      </c>
      <c r="F455" s="162"/>
      <c r="G455" s="163"/>
      <c r="M455" s="160" t="s">
        <v>85</v>
      </c>
      <c r="O455" s="151"/>
    </row>
    <row r="456" spans="1:15" ht="12.75">
      <c r="A456" s="158"/>
      <c r="B456" s="159"/>
      <c r="C456" s="317" t="s">
        <v>450</v>
      </c>
      <c r="D456" s="318"/>
      <c r="E456" s="161">
        <v>1.9</v>
      </c>
      <c r="F456" s="162"/>
      <c r="G456" s="163"/>
      <c r="M456" s="160" t="s">
        <v>450</v>
      </c>
      <c r="O456" s="151"/>
    </row>
    <row r="457" spans="1:15" ht="12.75">
      <c r="A457" s="158"/>
      <c r="B457" s="159"/>
      <c r="C457" s="317" t="s">
        <v>87</v>
      </c>
      <c r="D457" s="318"/>
      <c r="E457" s="161">
        <v>0</v>
      </c>
      <c r="F457" s="162"/>
      <c r="G457" s="163"/>
      <c r="M457" s="160" t="s">
        <v>87</v>
      </c>
      <c r="O457" s="151"/>
    </row>
    <row r="458" spans="1:15" ht="12.75">
      <c r="A458" s="158"/>
      <c r="B458" s="159"/>
      <c r="C458" s="317" t="s">
        <v>451</v>
      </c>
      <c r="D458" s="318"/>
      <c r="E458" s="161">
        <v>3.4</v>
      </c>
      <c r="F458" s="162"/>
      <c r="G458" s="163"/>
      <c r="M458" s="160" t="s">
        <v>451</v>
      </c>
      <c r="O458" s="151"/>
    </row>
    <row r="459" spans="1:15" ht="12.75">
      <c r="A459" s="158"/>
      <c r="B459" s="159"/>
      <c r="C459" s="317" t="s">
        <v>89</v>
      </c>
      <c r="D459" s="318"/>
      <c r="E459" s="161">
        <v>0</v>
      </c>
      <c r="F459" s="162"/>
      <c r="G459" s="163"/>
      <c r="M459" s="160" t="s">
        <v>89</v>
      </c>
      <c r="O459" s="151"/>
    </row>
    <row r="460" spans="1:15" ht="12.75">
      <c r="A460" s="158"/>
      <c r="B460" s="159"/>
      <c r="C460" s="317" t="s">
        <v>452</v>
      </c>
      <c r="D460" s="318"/>
      <c r="E460" s="161">
        <v>4.8</v>
      </c>
      <c r="F460" s="162"/>
      <c r="G460" s="163"/>
      <c r="M460" s="160" t="s">
        <v>452</v>
      </c>
      <c r="O460" s="151"/>
    </row>
    <row r="461" spans="1:15" ht="12.75">
      <c r="A461" s="158"/>
      <c r="B461" s="159"/>
      <c r="C461" s="317" t="s">
        <v>91</v>
      </c>
      <c r="D461" s="318"/>
      <c r="E461" s="161">
        <v>0</v>
      </c>
      <c r="F461" s="162"/>
      <c r="G461" s="163"/>
      <c r="M461" s="160" t="s">
        <v>91</v>
      </c>
      <c r="O461" s="151"/>
    </row>
    <row r="462" spans="1:15" ht="12.75">
      <c r="A462" s="158"/>
      <c r="B462" s="159"/>
      <c r="C462" s="317" t="s">
        <v>451</v>
      </c>
      <c r="D462" s="318"/>
      <c r="E462" s="161">
        <v>3.4</v>
      </c>
      <c r="F462" s="162"/>
      <c r="G462" s="163"/>
      <c r="M462" s="160" t="s">
        <v>451</v>
      </c>
      <c r="O462" s="151"/>
    </row>
    <row r="463" spans="1:104" ht="12.75">
      <c r="A463" s="152">
        <v>69</v>
      </c>
      <c r="B463" s="153" t="s">
        <v>453</v>
      </c>
      <c r="C463" s="154" t="s">
        <v>454</v>
      </c>
      <c r="D463" s="155" t="s">
        <v>105</v>
      </c>
      <c r="E463" s="156">
        <v>902.79</v>
      </c>
      <c r="F463" s="181">
        <v>0</v>
      </c>
      <c r="G463" s="157">
        <f>E463*F463</f>
        <v>0</v>
      </c>
      <c r="O463" s="151">
        <v>2</v>
      </c>
      <c r="AA463" s="129">
        <v>1</v>
      </c>
      <c r="AB463" s="129">
        <v>1</v>
      </c>
      <c r="AC463" s="129">
        <v>1</v>
      </c>
      <c r="AZ463" s="129">
        <v>1</v>
      </c>
      <c r="BA463" s="129">
        <f>IF(AZ463=1,G463,0)</f>
        <v>0</v>
      </c>
      <c r="BB463" s="129">
        <f>IF(AZ463=2,G463,0)</f>
        <v>0</v>
      </c>
      <c r="BC463" s="129">
        <f>IF(AZ463=3,G463,0)</f>
        <v>0</v>
      </c>
      <c r="BD463" s="129">
        <f>IF(AZ463=4,G463,0)</f>
        <v>0</v>
      </c>
      <c r="BE463" s="129">
        <f>IF(AZ463=5,G463,0)</f>
        <v>0</v>
      </c>
      <c r="CZ463" s="129">
        <v>0</v>
      </c>
    </row>
    <row r="464" spans="1:15" ht="12.75">
      <c r="A464" s="158"/>
      <c r="B464" s="159"/>
      <c r="C464" s="317" t="s">
        <v>129</v>
      </c>
      <c r="D464" s="318"/>
      <c r="E464" s="161">
        <v>0</v>
      </c>
      <c r="F464" s="162"/>
      <c r="G464" s="163"/>
      <c r="M464" s="160" t="s">
        <v>129</v>
      </c>
      <c r="O464" s="151"/>
    </row>
    <row r="465" spans="1:15" ht="12.75">
      <c r="A465" s="158"/>
      <c r="B465" s="159"/>
      <c r="C465" s="317" t="s">
        <v>229</v>
      </c>
      <c r="D465" s="318"/>
      <c r="E465" s="161">
        <v>179.95</v>
      </c>
      <c r="F465" s="162"/>
      <c r="G465" s="163"/>
      <c r="M465" s="160" t="s">
        <v>229</v>
      </c>
      <c r="O465" s="151"/>
    </row>
    <row r="466" spans="1:15" ht="12.75">
      <c r="A466" s="158"/>
      <c r="B466" s="159"/>
      <c r="C466" s="317" t="s">
        <v>230</v>
      </c>
      <c r="D466" s="318"/>
      <c r="E466" s="161">
        <v>37.465</v>
      </c>
      <c r="F466" s="162"/>
      <c r="G466" s="163"/>
      <c r="M466" s="160" t="s">
        <v>230</v>
      </c>
      <c r="O466" s="151"/>
    </row>
    <row r="467" spans="1:15" ht="12.75">
      <c r="A467" s="158"/>
      <c r="B467" s="159"/>
      <c r="C467" s="317" t="s">
        <v>231</v>
      </c>
      <c r="D467" s="318"/>
      <c r="E467" s="161">
        <v>25.37</v>
      </c>
      <c r="F467" s="162"/>
      <c r="G467" s="163"/>
      <c r="M467" s="160" t="s">
        <v>231</v>
      </c>
      <c r="O467" s="151"/>
    </row>
    <row r="468" spans="1:15" ht="12.75">
      <c r="A468" s="158"/>
      <c r="B468" s="159"/>
      <c r="C468" s="317" t="s">
        <v>232</v>
      </c>
      <c r="D468" s="318"/>
      <c r="E468" s="161">
        <v>53.69</v>
      </c>
      <c r="F468" s="162"/>
      <c r="G468" s="163"/>
      <c r="M468" s="160" t="s">
        <v>232</v>
      </c>
      <c r="O468" s="151"/>
    </row>
    <row r="469" spans="1:15" ht="12.75">
      <c r="A469" s="158"/>
      <c r="B469" s="159"/>
      <c r="C469" s="317" t="s">
        <v>233</v>
      </c>
      <c r="D469" s="318"/>
      <c r="E469" s="161">
        <v>53.69</v>
      </c>
      <c r="F469" s="162"/>
      <c r="G469" s="163"/>
      <c r="M469" s="160" t="s">
        <v>233</v>
      </c>
      <c r="O469" s="151"/>
    </row>
    <row r="470" spans="1:15" ht="12.75">
      <c r="A470" s="158"/>
      <c r="B470" s="159"/>
      <c r="C470" s="317" t="s">
        <v>234</v>
      </c>
      <c r="D470" s="318"/>
      <c r="E470" s="161">
        <v>58.115</v>
      </c>
      <c r="F470" s="162"/>
      <c r="G470" s="163"/>
      <c r="M470" s="160" t="s">
        <v>234</v>
      </c>
      <c r="O470" s="151"/>
    </row>
    <row r="471" spans="1:15" ht="12.75">
      <c r="A471" s="158"/>
      <c r="B471" s="159"/>
      <c r="C471" s="317" t="s">
        <v>235</v>
      </c>
      <c r="D471" s="318"/>
      <c r="E471" s="161">
        <v>84.37</v>
      </c>
      <c r="F471" s="162"/>
      <c r="G471" s="163"/>
      <c r="M471" s="160" t="s">
        <v>235</v>
      </c>
      <c r="O471" s="151"/>
    </row>
    <row r="472" spans="1:15" ht="12.75">
      <c r="A472" s="158"/>
      <c r="B472" s="159"/>
      <c r="C472" s="317" t="s">
        <v>236</v>
      </c>
      <c r="D472" s="318"/>
      <c r="E472" s="161">
        <v>50.74</v>
      </c>
      <c r="F472" s="162"/>
      <c r="G472" s="163"/>
      <c r="M472" s="160" t="s">
        <v>236</v>
      </c>
      <c r="O472" s="151"/>
    </row>
    <row r="473" spans="1:15" ht="12.75">
      <c r="A473" s="158"/>
      <c r="B473" s="159"/>
      <c r="C473" s="317" t="s">
        <v>237</v>
      </c>
      <c r="D473" s="318"/>
      <c r="E473" s="161">
        <v>61.655</v>
      </c>
      <c r="F473" s="162"/>
      <c r="G473" s="163"/>
      <c r="M473" s="160" t="s">
        <v>237</v>
      </c>
      <c r="O473" s="151"/>
    </row>
    <row r="474" spans="1:15" ht="12.75">
      <c r="A474" s="158"/>
      <c r="B474" s="159"/>
      <c r="C474" s="317" t="s">
        <v>238</v>
      </c>
      <c r="D474" s="318"/>
      <c r="E474" s="161">
        <v>34.515</v>
      </c>
      <c r="F474" s="162"/>
      <c r="G474" s="163"/>
      <c r="M474" s="160" t="s">
        <v>238</v>
      </c>
      <c r="O474" s="151"/>
    </row>
    <row r="475" spans="1:15" ht="12.75">
      <c r="A475" s="158"/>
      <c r="B475" s="159"/>
      <c r="C475" s="317" t="s">
        <v>239</v>
      </c>
      <c r="D475" s="318"/>
      <c r="E475" s="161">
        <v>28.91</v>
      </c>
      <c r="F475" s="162"/>
      <c r="G475" s="163"/>
      <c r="M475" s="160" t="s">
        <v>239</v>
      </c>
      <c r="O475" s="151"/>
    </row>
    <row r="476" spans="1:15" ht="12.75">
      <c r="A476" s="158"/>
      <c r="B476" s="159"/>
      <c r="C476" s="317" t="s">
        <v>240</v>
      </c>
      <c r="D476" s="318"/>
      <c r="E476" s="161">
        <v>23.6</v>
      </c>
      <c r="F476" s="162"/>
      <c r="G476" s="163"/>
      <c r="M476" s="160" t="s">
        <v>240</v>
      </c>
      <c r="O476" s="151"/>
    </row>
    <row r="477" spans="1:15" ht="12.75">
      <c r="A477" s="158"/>
      <c r="B477" s="159"/>
      <c r="C477" s="317" t="s">
        <v>241</v>
      </c>
      <c r="D477" s="318"/>
      <c r="E477" s="161">
        <v>19.765</v>
      </c>
      <c r="F477" s="162"/>
      <c r="G477" s="163"/>
      <c r="M477" s="160" t="s">
        <v>241</v>
      </c>
      <c r="O477" s="151"/>
    </row>
    <row r="478" spans="1:15" ht="12.75">
      <c r="A478" s="158"/>
      <c r="B478" s="159"/>
      <c r="C478" s="317" t="s">
        <v>242</v>
      </c>
      <c r="D478" s="318"/>
      <c r="E478" s="161">
        <v>56.935</v>
      </c>
      <c r="F478" s="162"/>
      <c r="G478" s="163"/>
      <c r="M478" s="160" t="s">
        <v>242</v>
      </c>
      <c r="O478" s="151"/>
    </row>
    <row r="479" spans="1:15" ht="12.75">
      <c r="A479" s="158"/>
      <c r="B479" s="159"/>
      <c r="C479" s="317" t="s">
        <v>243</v>
      </c>
      <c r="D479" s="318"/>
      <c r="E479" s="161">
        <v>85.55</v>
      </c>
      <c r="F479" s="162"/>
      <c r="G479" s="163"/>
      <c r="M479" s="160" t="s">
        <v>243</v>
      </c>
      <c r="O479" s="151"/>
    </row>
    <row r="480" spans="1:15" ht="12.75">
      <c r="A480" s="158"/>
      <c r="B480" s="159"/>
      <c r="C480" s="317" t="s">
        <v>244</v>
      </c>
      <c r="D480" s="318"/>
      <c r="E480" s="161">
        <v>65.785</v>
      </c>
      <c r="F480" s="162"/>
      <c r="G480" s="163"/>
      <c r="M480" s="160" t="s">
        <v>244</v>
      </c>
      <c r="O480" s="151"/>
    </row>
    <row r="481" spans="1:15" ht="12.75">
      <c r="A481" s="158"/>
      <c r="B481" s="159"/>
      <c r="C481" s="317" t="s">
        <v>245</v>
      </c>
      <c r="D481" s="318"/>
      <c r="E481" s="161">
        <v>105.02</v>
      </c>
      <c r="F481" s="162"/>
      <c r="G481" s="163"/>
      <c r="M481" s="160" t="s">
        <v>245</v>
      </c>
      <c r="O481" s="151"/>
    </row>
    <row r="482" spans="1:15" ht="12.75">
      <c r="A482" s="158"/>
      <c r="B482" s="159"/>
      <c r="C482" s="317" t="s">
        <v>199</v>
      </c>
      <c r="D482" s="318"/>
      <c r="E482" s="161">
        <v>0</v>
      </c>
      <c r="F482" s="162"/>
      <c r="G482" s="163"/>
      <c r="M482" s="160" t="s">
        <v>199</v>
      </c>
      <c r="O482" s="151"/>
    </row>
    <row r="483" spans="1:15" ht="12.75">
      <c r="A483" s="158"/>
      <c r="B483" s="159"/>
      <c r="C483" s="317" t="s">
        <v>200</v>
      </c>
      <c r="D483" s="318"/>
      <c r="E483" s="161">
        <v>-122.335</v>
      </c>
      <c r="F483" s="162"/>
      <c r="G483" s="163"/>
      <c r="M483" s="160" t="s">
        <v>200</v>
      </c>
      <c r="O483" s="151"/>
    </row>
    <row r="484" spans="1:104" ht="12.75">
      <c r="A484" s="152">
        <v>70</v>
      </c>
      <c r="B484" s="153" t="s">
        <v>455</v>
      </c>
      <c r="C484" s="154" t="s">
        <v>456</v>
      </c>
      <c r="D484" s="155" t="s">
        <v>105</v>
      </c>
      <c r="E484" s="156">
        <v>902.79</v>
      </c>
      <c r="F484" s="181">
        <v>0</v>
      </c>
      <c r="G484" s="157">
        <f>E484*F484</f>
        <v>0</v>
      </c>
      <c r="O484" s="151">
        <v>2</v>
      </c>
      <c r="AA484" s="129">
        <v>1</v>
      </c>
      <c r="AB484" s="129">
        <v>1</v>
      </c>
      <c r="AC484" s="129">
        <v>1</v>
      </c>
      <c r="AZ484" s="129">
        <v>1</v>
      </c>
      <c r="BA484" s="129">
        <f>IF(AZ484=1,G484,0)</f>
        <v>0</v>
      </c>
      <c r="BB484" s="129">
        <f>IF(AZ484=2,G484,0)</f>
        <v>0</v>
      </c>
      <c r="BC484" s="129">
        <f>IF(AZ484=3,G484,0)</f>
        <v>0</v>
      </c>
      <c r="BD484" s="129">
        <f>IF(AZ484=4,G484,0)</f>
        <v>0</v>
      </c>
      <c r="BE484" s="129">
        <f>IF(AZ484=5,G484,0)</f>
        <v>0</v>
      </c>
      <c r="CZ484" s="129">
        <v>0</v>
      </c>
    </row>
    <row r="485" spans="1:15" ht="12.75">
      <c r="A485" s="158"/>
      <c r="B485" s="159"/>
      <c r="C485" s="317" t="s">
        <v>129</v>
      </c>
      <c r="D485" s="318"/>
      <c r="E485" s="161">
        <v>0</v>
      </c>
      <c r="F485" s="162"/>
      <c r="G485" s="163"/>
      <c r="M485" s="160" t="s">
        <v>129</v>
      </c>
      <c r="O485" s="151"/>
    </row>
    <row r="486" spans="1:15" ht="12.75">
      <c r="A486" s="158"/>
      <c r="B486" s="159"/>
      <c r="C486" s="317" t="s">
        <v>182</v>
      </c>
      <c r="D486" s="318"/>
      <c r="E486" s="161">
        <v>179.95</v>
      </c>
      <c r="F486" s="162"/>
      <c r="G486" s="163"/>
      <c r="M486" s="160" t="s">
        <v>182</v>
      </c>
      <c r="O486" s="151"/>
    </row>
    <row r="487" spans="1:15" ht="12.75">
      <c r="A487" s="158"/>
      <c r="B487" s="159"/>
      <c r="C487" s="317" t="s">
        <v>183</v>
      </c>
      <c r="D487" s="318"/>
      <c r="E487" s="161">
        <v>37.465</v>
      </c>
      <c r="F487" s="162"/>
      <c r="G487" s="163"/>
      <c r="M487" s="160" t="s">
        <v>183</v>
      </c>
      <c r="O487" s="151"/>
    </row>
    <row r="488" spans="1:15" ht="12.75">
      <c r="A488" s="158"/>
      <c r="B488" s="159"/>
      <c r="C488" s="317" t="s">
        <v>184</v>
      </c>
      <c r="D488" s="318"/>
      <c r="E488" s="161">
        <v>25.37</v>
      </c>
      <c r="F488" s="162"/>
      <c r="G488" s="163"/>
      <c r="M488" s="160" t="s">
        <v>184</v>
      </c>
      <c r="O488" s="151"/>
    </row>
    <row r="489" spans="1:15" ht="12.75">
      <c r="A489" s="158"/>
      <c r="B489" s="159"/>
      <c r="C489" s="317" t="s">
        <v>185</v>
      </c>
      <c r="D489" s="318"/>
      <c r="E489" s="161">
        <v>53.69</v>
      </c>
      <c r="F489" s="162"/>
      <c r="G489" s="163"/>
      <c r="M489" s="160" t="s">
        <v>185</v>
      </c>
      <c r="O489" s="151"/>
    </row>
    <row r="490" spans="1:15" ht="12.75">
      <c r="A490" s="158"/>
      <c r="B490" s="159"/>
      <c r="C490" s="317" t="s">
        <v>186</v>
      </c>
      <c r="D490" s="318"/>
      <c r="E490" s="161">
        <v>53.69</v>
      </c>
      <c r="F490" s="162"/>
      <c r="G490" s="163"/>
      <c r="M490" s="160" t="s">
        <v>186</v>
      </c>
      <c r="O490" s="151"/>
    </row>
    <row r="491" spans="1:15" ht="12.75">
      <c r="A491" s="158"/>
      <c r="B491" s="159"/>
      <c r="C491" s="317" t="s">
        <v>187</v>
      </c>
      <c r="D491" s="318"/>
      <c r="E491" s="161">
        <v>58.115</v>
      </c>
      <c r="F491" s="162"/>
      <c r="G491" s="163"/>
      <c r="M491" s="160" t="s">
        <v>187</v>
      </c>
      <c r="O491" s="151"/>
    </row>
    <row r="492" spans="1:15" ht="12.75">
      <c r="A492" s="158"/>
      <c r="B492" s="159"/>
      <c r="C492" s="317" t="s">
        <v>188</v>
      </c>
      <c r="D492" s="318"/>
      <c r="E492" s="161">
        <v>84.37</v>
      </c>
      <c r="F492" s="162"/>
      <c r="G492" s="163"/>
      <c r="M492" s="160" t="s">
        <v>188</v>
      </c>
      <c r="O492" s="151"/>
    </row>
    <row r="493" spans="1:15" ht="12.75">
      <c r="A493" s="158"/>
      <c r="B493" s="159"/>
      <c r="C493" s="317" t="s">
        <v>189</v>
      </c>
      <c r="D493" s="318"/>
      <c r="E493" s="161">
        <v>50.74</v>
      </c>
      <c r="F493" s="162"/>
      <c r="G493" s="163"/>
      <c r="M493" s="160" t="s">
        <v>189</v>
      </c>
      <c r="O493" s="151"/>
    </row>
    <row r="494" spans="1:15" ht="12.75">
      <c r="A494" s="158"/>
      <c r="B494" s="159"/>
      <c r="C494" s="317" t="s">
        <v>190</v>
      </c>
      <c r="D494" s="318"/>
      <c r="E494" s="161">
        <v>61.655</v>
      </c>
      <c r="F494" s="162"/>
      <c r="G494" s="163"/>
      <c r="M494" s="160" t="s">
        <v>190</v>
      </c>
      <c r="O494" s="151"/>
    </row>
    <row r="495" spans="1:15" ht="12.75">
      <c r="A495" s="158"/>
      <c r="B495" s="159"/>
      <c r="C495" s="317" t="s">
        <v>191</v>
      </c>
      <c r="D495" s="318"/>
      <c r="E495" s="161">
        <v>34.515</v>
      </c>
      <c r="F495" s="162"/>
      <c r="G495" s="163"/>
      <c r="M495" s="160" t="s">
        <v>191</v>
      </c>
      <c r="O495" s="151"/>
    </row>
    <row r="496" spans="1:15" ht="12.75">
      <c r="A496" s="158"/>
      <c r="B496" s="159"/>
      <c r="C496" s="317" t="s">
        <v>192</v>
      </c>
      <c r="D496" s="318"/>
      <c r="E496" s="161">
        <v>28.91</v>
      </c>
      <c r="F496" s="162"/>
      <c r="G496" s="163"/>
      <c r="M496" s="160" t="s">
        <v>192</v>
      </c>
      <c r="O496" s="151"/>
    </row>
    <row r="497" spans="1:15" ht="12.75">
      <c r="A497" s="158"/>
      <c r="B497" s="159"/>
      <c r="C497" s="317" t="s">
        <v>193</v>
      </c>
      <c r="D497" s="318"/>
      <c r="E497" s="161">
        <v>23.6</v>
      </c>
      <c r="F497" s="162"/>
      <c r="G497" s="163"/>
      <c r="M497" s="160" t="s">
        <v>193</v>
      </c>
      <c r="O497" s="151"/>
    </row>
    <row r="498" spans="1:15" ht="12.75">
      <c r="A498" s="158"/>
      <c r="B498" s="159"/>
      <c r="C498" s="317" t="s">
        <v>194</v>
      </c>
      <c r="D498" s="318"/>
      <c r="E498" s="161">
        <v>19.765</v>
      </c>
      <c r="F498" s="162"/>
      <c r="G498" s="163"/>
      <c r="M498" s="160" t="s">
        <v>194</v>
      </c>
      <c r="O498" s="151"/>
    </row>
    <row r="499" spans="1:15" ht="12.75">
      <c r="A499" s="158"/>
      <c r="B499" s="159"/>
      <c r="C499" s="317" t="s">
        <v>195</v>
      </c>
      <c r="D499" s="318"/>
      <c r="E499" s="161">
        <v>56.935</v>
      </c>
      <c r="F499" s="162"/>
      <c r="G499" s="163"/>
      <c r="M499" s="160" t="s">
        <v>195</v>
      </c>
      <c r="O499" s="151"/>
    </row>
    <row r="500" spans="1:15" ht="12.75">
      <c r="A500" s="158"/>
      <c r="B500" s="159"/>
      <c r="C500" s="317" t="s">
        <v>196</v>
      </c>
      <c r="D500" s="318"/>
      <c r="E500" s="161">
        <v>85.55</v>
      </c>
      <c r="F500" s="162"/>
      <c r="G500" s="163"/>
      <c r="M500" s="160" t="s">
        <v>196</v>
      </c>
      <c r="O500" s="151"/>
    </row>
    <row r="501" spans="1:15" ht="12.75">
      <c r="A501" s="158"/>
      <c r="B501" s="159"/>
      <c r="C501" s="317" t="s">
        <v>197</v>
      </c>
      <c r="D501" s="318"/>
      <c r="E501" s="161">
        <v>65.785</v>
      </c>
      <c r="F501" s="162"/>
      <c r="G501" s="163"/>
      <c r="M501" s="160" t="s">
        <v>197</v>
      </c>
      <c r="O501" s="151"/>
    </row>
    <row r="502" spans="1:15" ht="12.75">
      <c r="A502" s="158"/>
      <c r="B502" s="159"/>
      <c r="C502" s="317" t="s">
        <v>198</v>
      </c>
      <c r="D502" s="318"/>
      <c r="E502" s="161">
        <v>105.02</v>
      </c>
      <c r="F502" s="162"/>
      <c r="G502" s="163"/>
      <c r="M502" s="160" t="s">
        <v>198</v>
      </c>
      <c r="O502" s="151"/>
    </row>
    <row r="503" spans="1:15" ht="12.75">
      <c r="A503" s="158"/>
      <c r="B503" s="159"/>
      <c r="C503" s="317" t="s">
        <v>199</v>
      </c>
      <c r="D503" s="318"/>
      <c r="E503" s="161">
        <v>0</v>
      </c>
      <c r="F503" s="162"/>
      <c r="G503" s="163"/>
      <c r="M503" s="160" t="s">
        <v>199</v>
      </c>
      <c r="O503" s="151"/>
    </row>
    <row r="504" spans="1:15" ht="12.75">
      <c r="A504" s="158"/>
      <c r="B504" s="159"/>
      <c r="C504" s="317" t="s">
        <v>200</v>
      </c>
      <c r="D504" s="318"/>
      <c r="E504" s="161">
        <v>-122.335</v>
      </c>
      <c r="F504" s="162"/>
      <c r="G504" s="163"/>
      <c r="M504" s="160" t="s">
        <v>200</v>
      </c>
      <c r="O504" s="151"/>
    </row>
    <row r="505" spans="1:104" ht="12.75">
      <c r="A505" s="152">
        <v>71</v>
      </c>
      <c r="B505" s="153" t="s">
        <v>457</v>
      </c>
      <c r="C505" s="154" t="s">
        <v>458</v>
      </c>
      <c r="D505" s="155" t="s">
        <v>105</v>
      </c>
      <c r="E505" s="156">
        <v>31.425</v>
      </c>
      <c r="F505" s="181">
        <v>0</v>
      </c>
      <c r="G505" s="157">
        <f>E505*F505</f>
        <v>0</v>
      </c>
      <c r="O505" s="151">
        <v>2</v>
      </c>
      <c r="AA505" s="129">
        <v>1</v>
      </c>
      <c r="AB505" s="129">
        <v>1</v>
      </c>
      <c r="AC505" s="129">
        <v>1</v>
      </c>
      <c r="AZ505" s="129">
        <v>1</v>
      </c>
      <c r="BA505" s="129">
        <f>IF(AZ505=1,G505,0)</f>
        <v>0</v>
      </c>
      <c r="BB505" s="129">
        <f>IF(AZ505=2,G505,0)</f>
        <v>0</v>
      </c>
      <c r="BC505" s="129">
        <f>IF(AZ505=3,G505,0)</f>
        <v>0</v>
      </c>
      <c r="BD505" s="129">
        <f>IF(AZ505=4,G505,0)</f>
        <v>0</v>
      </c>
      <c r="BE505" s="129">
        <f>IF(AZ505=5,G505,0)</f>
        <v>0</v>
      </c>
      <c r="CZ505" s="129">
        <v>0</v>
      </c>
    </row>
    <row r="506" spans="1:15" ht="12.75">
      <c r="A506" s="158"/>
      <c r="B506" s="159"/>
      <c r="C506" s="317" t="s">
        <v>459</v>
      </c>
      <c r="D506" s="318"/>
      <c r="E506" s="161">
        <v>0</v>
      </c>
      <c r="F506" s="162"/>
      <c r="G506" s="163"/>
      <c r="M506" s="160" t="s">
        <v>459</v>
      </c>
      <c r="O506" s="151"/>
    </row>
    <row r="507" spans="1:15" ht="12.75">
      <c r="A507" s="158"/>
      <c r="B507" s="159"/>
      <c r="C507" s="317" t="s">
        <v>460</v>
      </c>
      <c r="D507" s="318"/>
      <c r="E507" s="161">
        <v>0</v>
      </c>
      <c r="F507" s="162"/>
      <c r="G507" s="163"/>
      <c r="M507" s="160" t="s">
        <v>460</v>
      </c>
      <c r="O507" s="151"/>
    </row>
    <row r="508" spans="1:15" ht="12.75">
      <c r="A508" s="158"/>
      <c r="B508" s="159"/>
      <c r="C508" s="317" t="s">
        <v>461</v>
      </c>
      <c r="D508" s="318"/>
      <c r="E508" s="161">
        <v>2.1</v>
      </c>
      <c r="F508" s="162"/>
      <c r="G508" s="163"/>
      <c r="M508" s="160" t="s">
        <v>461</v>
      </c>
      <c r="O508" s="151"/>
    </row>
    <row r="509" spans="1:15" ht="12.75">
      <c r="A509" s="158"/>
      <c r="B509" s="159"/>
      <c r="C509" s="317" t="s">
        <v>462</v>
      </c>
      <c r="D509" s="318"/>
      <c r="E509" s="161">
        <v>3.6</v>
      </c>
      <c r="F509" s="162"/>
      <c r="G509" s="163"/>
      <c r="M509" s="160" t="s">
        <v>462</v>
      </c>
      <c r="O509" s="151"/>
    </row>
    <row r="510" spans="1:15" ht="12.75">
      <c r="A510" s="158"/>
      <c r="B510" s="159"/>
      <c r="C510" s="317" t="s">
        <v>461</v>
      </c>
      <c r="D510" s="318"/>
      <c r="E510" s="161">
        <v>2.1</v>
      </c>
      <c r="F510" s="162"/>
      <c r="G510" s="163"/>
      <c r="M510" s="160" t="s">
        <v>461</v>
      </c>
      <c r="O510" s="151"/>
    </row>
    <row r="511" spans="1:15" ht="12.75">
      <c r="A511" s="158"/>
      <c r="B511" s="159"/>
      <c r="C511" s="317" t="s">
        <v>463</v>
      </c>
      <c r="D511" s="318"/>
      <c r="E511" s="161">
        <v>2.025</v>
      </c>
      <c r="F511" s="162"/>
      <c r="G511" s="163"/>
      <c r="M511" s="160" t="s">
        <v>463</v>
      </c>
      <c r="O511" s="151"/>
    </row>
    <row r="512" spans="1:15" ht="12.75">
      <c r="A512" s="158"/>
      <c r="B512" s="159"/>
      <c r="C512" s="317" t="s">
        <v>464</v>
      </c>
      <c r="D512" s="318"/>
      <c r="E512" s="161">
        <v>1.875</v>
      </c>
      <c r="F512" s="162"/>
      <c r="G512" s="163"/>
      <c r="M512" s="160" t="s">
        <v>464</v>
      </c>
      <c r="O512" s="151"/>
    </row>
    <row r="513" spans="1:15" ht="12.75">
      <c r="A513" s="158"/>
      <c r="B513" s="159"/>
      <c r="C513" s="317" t="s">
        <v>463</v>
      </c>
      <c r="D513" s="318"/>
      <c r="E513" s="161">
        <v>2.025</v>
      </c>
      <c r="F513" s="162"/>
      <c r="G513" s="163"/>
      <c r="M513" s="160" t="s">
        <v>463</v>
      </c>
      <c r="O513" s="151"/>
    </row>
    <row r="514" spans="1:15" ht="12.75">
      <c r="A514" s="158"/>
      <c r="B514" s="159"/>
      <c r="C514" s="317" t="s">
        <v>465</v>
      </c>
      <c r="D514" s="318"/>
      <c r="E514" s="161">
        <v>0</v>
      </c>
      <c r="F514" s="162"/>
      <c r="G514" s="163"/>
      <c r="M514" s="160" t="s">
        <v>465</v>
      </c>
      <c r="O514" s="151"/>
    </row>
    <row r="515" spans="1:15" ht="12.75">
      <c r="A515" s="158"/>
      <c r="B515" s="159"/>
      <c r="C515" s="317" t="s">
        <v>466</v>
      </c>
      <c r="D515" s="318"/>
      <c r="E515" s="161">
        <v>17.7</v>
      </c>
      <c r="F515" s="162"/>
      <c r="G515" s="163"/>
      <c r="M515" s="160" t="s">
        <v>466</v>
      </c>
      <c r="O515" s="151"/>
    </row>
    <row r="516" spans="1:104" ht="12.75">
      <c r="A516" s="152">
        <v>72</v>
      </c>
      <c r="B516" s="153" t="s">
        <v>467</v>
      </c>
      <c r="C516" s="154" t="s">
        <v>468</v>
      </c>
      <c r="D516" s="155" t="s">
        <v>163</v>
      </c>
      <c r="E516" s="156">
        <v>1</v>
      </c>
      <c r="F516" s="181">
        <v>0</v>
      </c>
      <c r="G516" s="157">
        <f>E516*F516</f>
        <v>0</v>
      </c>
      <c r="O516" s="151">
        <v>2</v>
      </c>
      <c r="AA516" s="129">
        <v>12</v>
      </c>
      <c r="AB516" s="129">
        <v>0</v>
      </c>
      <c r="AC516" s="129">
        <v>21</v>
      </c>
      <c r="AZ516" s="129">
        <v>1</v>
      </c>
      <c r="BA516" s="129">
        <f>IF(AZ516=1,G516,0)</f>
        <v>0</v>
      </c>
      <c r="BB516" s="129">
        <f>IF(AZ516=2,G516,0)</f>
        <v>0</v>
      </c>
      <c r="BC516" s="129">
        <f>IF(AZ516=3,G516,0)</f>
        <v>0</v>
      </c>
      <c r="BD516" s="129">
        <f>IF(AZ516=4,G516,0)</f>
        <v>0</v>
      </c>
      <c r="BE516" s="129">
        <f>IF(AZ516=5,G516,0)</f>
        <v>0</v>
      </c>
      <c r="CZ516" s="129">
        <v>0</v>
      </c>
    </row>
    <row r="517" spans="1:104" ht="12.75">
      <c r="A517" s="152">
        <v>73</v>
      </c>
      <c r="B517" s="153" t="s">
        <v>469</v>
      </c>
      <c r="C517" s="154" t="s">
        <v>470</v>
      </c>
      <c r="D517" s="155" t="s">
        <v>105</v>
      </c>
      <c r="E517" s="156">
        <v>1.6</v>
      </c>
      <c r="F517" s="181">
        <v>0</v>
      </c>
      <c r="G517" s="157">
        <f>E517*F517</f>
        <v>0</v>
      </c>
      <c r="O517" s="151">
        <v>2</v>
      </c>
      <c r="AA517" s="129">
        <v>12</v>
      </c>
      <c r="AB517" s="129">
        <v>0</v>
      </c>
      <c r="AC517" s="129">
        <v>96</v>
      </c>
      <c r="AZ517" s="129">
        <v>1</v>
      </c>
      <c r="BA517" s="129">
        <f>IF(AZ517=1,G517,0)</f>
        <v>0</v>
      </c>
      <c r="BB517" s="129">
        <f>IF(AZ517=2,G517,0)</f>
        <v>0</v>
      </c>
      <c r="BC517" s="129">
        <f>IF(AZ517=3,G517,0)</f>
        <v>0</v>
      </c>
      <c r="BD517" s="129">
        <f>IF(AZ517=4,G517,0)</f>
        <v>0</v>
      </c>
      <c r="BE517" s="129">
        <f>IF(AZ517=5,G517,0)</f>
        <v>0</v>
      </c>
      <c r="CZ517" s="129">
        <v>0</v>
      </c>
    </row>
    <row r="518" spans="1:15" ht="12.75">
      <c r="A518" s="158"/>
      <c r="B518" s="159"/>
      <c r="C518" s="317" t="s">
        <v>157</v>
      </c>
      <c r="D518" s="318"/>
      <c r="E518" s="161">
        <v>0</v>
      </c>
      <c r="F518" s="162"/>
      <c r="G518" s="163"/>
      <c r="M518" s="160" t="s">
        <v>157</v>
      </c>
      <c r="O518" s="151"/>
    </row>
    <row r="519" spans="1:15" ht="12.75">
      <c r="A519" s="158"/>
      <c r="B519" s="159"/>
      <c r="C519" s="317" t="s">
        <v>471</v>
      </c>
      <c r="D519" s="318"/>
      <c r="E519" s="161">
        <v>1.6</v>
      </c>
      <c r="F519" s="162"/>
      <c r="G519" s="163"/>
      <c r="M519" s="160" t="s">
        <v>471</v>
      </c>
      <c r="O519" s="151"/>
    </row>
    <row r="520" spans="1:57" ht="12.75">
      <c r="A520" s="164"/>
      <c r="B520" s="165" t="s">
        <v>67</v>
      </c>
      <c r="C520" s="166" t="str">
        <f>CONCATENATE(B333," ",C333)</f>
        <v>96 Bourání konstrukcí</v>
      </c>
      <c r="D520" s="164"/>
      <c r="E520" s="167"/>
      <c r="F520" s="167"/>
      <c r="G520" s="168">
        <f>SUM(G333:G519)</f>
        <v>0</v>
      </c>
      <c r="O520" s="151">
        <v>4</v>
      </c>
      <c r="BA520" s="169">
        <f>SUM(BA333:BA519)</f>
        <v>0</v>
      </c>
      <c r="BB520" s="169">
        <f>SUM(BB333:BB519)</f>
        <v>0</v>
      </c>
      <c r="BC520" s="169">
        <f>SUM(BC333:BC519)</f>
        <v>0</v>
      </c>
      <c r="BD520" s="169">
        <f>SUM(BD333:BD519)</f>
        <v>0</v>
      </c>
      <c r="BE520" s="169">
        <f>SUM(BE333:BE519)</f>
        <v>0</v>
      </c>
    </row>
    <row r="521" spans="1:15" ht="12.75">
      <c r="A521" s="144" t="s">
        <v>65</v>
      </c>
      <c r="B521" s="145" t="s">
        <v>472</v>
      </c>
      <c r="C521" s="146" t="s">
        <v>473</v>
      </c>
      <c r="D521" s="147"/>
      <c r="E521" s="148"/>
      <c r="F521" s="148"/>
      <c r="G521" s="149"/>
      <c r="H521" s="150"/>
      <c r="I521" s="150"/>
      <c r="O521" s="151">
        <v>1</v>
      </c>
    </row>
    <row r="522" spans="1:104" ht="12.75">
      <c r="A522" s="152">
        <v>74</v>
      </c>
      <c r="B522" s="153" t="s">
        <v>474</v>
      </c>
      <c r="C522" s="154" t="s">
        <v>475</v>
      </c>
      <c r="D522" s="155" t="s">
        <v>94</v>
      </c>
      <c r="E522" s="156">
        <v>124.31</v>
      </c>
      <c r="F522" s="181">
        <v>0</v>
      </c>
      <c r="G522" s="157">
        <f>E522*F522</f>
        <v>0</v>
      </c>
      <c r="O522" s="151">
        <v>2</v>
      </c>
      <c r="AA522" s="129">
        <v>7</v>
      </c>
      <c r="AB522" s="129">
        <v>1</v>
      </c>
      <c r="AC522" s="129">
        <v>2</v>
      </c>
      <c r="AZ522" s="129">
        <v>1</v>
      </c>
      <c r="BA522" s="129">
        <f>IF(AZ522=1,G522,0)</f>
        <v>0</v>
      </c>
      <c r="BB522" s="129">
        <f>IF(AZ522=2,G522,0)</f>
        <v>0</v>
      </c>
      <c r="BC522" s="129">
        <f>IF(AZ522=3,G522,0)</f>
        <v>0</v>
      </c>
      <c r="BD522" s="129">
        <f>IF(AZ522=4,G522,0)</f>
        <v>0</v>
      </c>
      <c r="BE522" s="129">
        <f>IF(AZ522=5,G522,0)</f>
        <v>0</v>
      </c>
      <c r="CZ522" s="129">
        <v>0</v>
      </c>
    </row>
    <row r="523" spans="1:57" ht="12.75">
      <c r="A523" s="164"/>
      <c r="B523" s="165" t="s">
        <v>67</v>
      </c>
      <c r="C523" s="166" t="str">
        <f>CONCATENATE(B521," ",C521)</f>
        <v>99 Staveništní přesun hmot</v>
      </c>
      <c r="D523" s="164"/>
      <c r="E523" s="167"/>
      <c r="F523" s="167"/>
      <c r="G523" s="168">
        <f>SUM(G521:G522)</f>
        <v>0</v>
      </c>
      <c r="O523" s="151">
        <v>4</v>
      </c>
      <c r="BA523" s="169">
        <f>SUM(BA521:BA522)</f>
        <v>0</v>
      </c>
      <c r="BB523" s="169">
        <f>SUM(BB521:BB522)</f>
        <v>0</v>
      </c>
      <c r="BC523" s="169">
        <f>SUM(BC521:BC522)</f>
        <v>0</v>
      </c>
      <c r="BD523" s="169">
        <f>SUM(BD521:BD522)</f>
        <v>0</v>
      </c>
      <c r="BE523" s="169">
        <f>SUM(BE521:BE522)</f>
        <v>0</v>
      </c>
    </row>
    <row r="524" spans="1:15" ht="12.75">
      <c r="A524" s="144" t="s">
        <v>65</v>
      </c>
      <c r="B524" s="145" t="s">
        <v>476</v>
      </c>
      <c r="C524" s="146" t="s">
        <v>477</v>
      </c>
      <c r="D524" s="147"/>
      <c r="E524" s="148"/>
      <c r="F524" s="148"/>
      <c r="G524" s="149"/>
      <c r="H524" s="150"/>
      <c r="I524" s="150"/>
      <c r="O524" s="151">
        <v>1</v>
      </c>
    </row>
    <row r="525" spans="1:104" ht="12.75">
      <c r="A525" s="152">
        <v>75</v>
      </c>
      <c r="B525" s="153" t="s">
        <v>478</v>
      </c>
      <c r="C525" s="154" t="s">
        <v>479</v>
      </c>
      <c r="D525" s="155" t="s">
        <v>105</v>
      </c>
      <c r="E525" s="156">
        <v>32.475</v>
      </c>
      <c r="F525" s="181"/>
      <c r="G525" s="157">
        <f>E525*F525</f>
        <v>0</v>
      </c>
      <c r="O525" s="151">
        <v>2</v>
      </c>
      <c r="AA525" s="129">
        <v>1</v>
      </c>
      <c r="AB525" s="129">
        <v>7</v>
      </c>
      <c r="AC525" s="129">
        <v>7</v>
      </c>
      <c r="AZ525" s="129">
        <v>2</v>
      </c>
      <c r="BA525" s="129">
        <f>IF(AZ525=1,G525,0)</f>
        <v>0</v>
      </c>
      <c r="BB525" s="129">
        <f>IF(AZ525=2,G525,0)</f>
        <v>0</v>
      </c>
      <c r="BC525" s="129">
        <f>IF(AZ525=3,G525,0)</f>
        <v>0</v>
      </c>
      <c r="BD525" s="129">
        <f>IF(AZ525=4,G525,0)</f>
        <v>0</v>
      </c>
      <c r="BE525" s="129">
        <f>IF(AZ525=5,G525,0)</f>
        <v>0</v>
      </c>
      <c r="CZ525" s="129">
        <v>0.005</v>
      </c>
    </row>
    <row r="526" spans="1:15" ht="12.75">
      <c r="A526" s="158"/>
      <c r="B526" s="159"/>
      <c r="C526" s="317" t="s">
        <v>480</v>
      </c>
      <c r="D526" s="318"/>
      <c r="E526" s="161">
        <v>16.125</v>
      </c>
      <c r="F526" s="162"/>
      <c r="G526" s="163"/>
      <c r="M526" s="160" t="s">
        <v>480</v>
      </c>
      <c r="O526" s="151"/>
    </row>
    <row r="527" spans="1:15" ht="12.75">
      <c r="A527" s="158"/>
      <c r="B527" s="159"/>
      <c r="C527" s="317" t="s">
        <v>481</v>
      </c>
      <c r="D527" s="318"/>
      <c r="E527" s="161">
        <v>16.35</v>
      </c>
      <c r="F527" s="162"/>
      <c r="G527" s="163"/>
      <c r="M527" s="160" t="s">
        <v>481</v>
      </c>
      <c r="O527" s="151"/>
    </row>
    <row r="528" spans="1:104" ht="12.75">
      <c r="A528" s="152">
        <v>76</v>
      </c>
      <c r="B528" s="153" t="s">
        <v>482</v>
      </c>
      <c r="C528" s="154" t="s">
        <v>483</v>
      </c>
      <c r="D528" s="155" t="s">
        <v>55</v>
      </c>
      <c r="E528" s="156">
        <f>SUM(G524:G527)</f>
        <v>0</v>
      </c>
      <c r="F528" s="182"/>
      <c r="G528" s="157">
        <f>E528*F528</f>
        <v>0</v>
      </c>
      <c r="O528" s="151">
        <v>2</v>
      </c>
      <c r="AA528" s="129">
        <v>7</v>
      </c>
      <c r="AB528" s="129">
        <v>1002</v>
      </c>
      <c r="AC528" s="129">
        <v>5</v>
      </c>
      <c r="AZ528" s="129">
        <v>2</v>
      </c>
      <c r="BA528" s="129">
        <f>IF(AZ528=1,G528,0)</f>
        <v>0</v>
      </c>
      <c r="BB528" s="129">
        <f>IF(AZ528=2,G528,0)</f>
        <v>0</v>
      </c>
      <c r="BC528" s="129">
        <f>IF(AZ528=3,G528,0)</f>
        <v>0</v>
      </c>
      <c r="BD528" s="129">
        <f>IF(AZ528=4,G528,0)</f>
        <v>0</v>
      </c>
      <c r="BE528" s="129">
        <f>IF(AZ528=5,G528,0)</f>
        <v>0</v>
      </c>
      <c r="CZ528" s="129">
        <v>0</v>
      </c>
    </row>
    <row r="529" spans="1:57" ht="12.75">
      <c r="A529" s="164"/>
      <c r="B529" s="165" t="s">
        <v>67</v>
      </c>
      <c r="C529" s="166" t="str">
        <f>CONCATENATE(B524," ",C524)</f>
        <v>711 Izolace proti vodě</v>
      </c>
      <c r="D529" s="164"/>
      <c r="E529" s="167"/>
      <c r="F529" s="167"/>
      <c r="G529" s="168">
        <f>SUM(G524:G528)</f>
        <v>0</v>
      </c>
      <c r="O529" s="151">
        <v>4</v>
      </c>
      <c r="BA529" s="169">
        <f>SUM(BA524:BA528)</f>
        <v>0</v>
      </c>
      <c r="BB529" s="169">
        <f>SUM(BB524:BB528)</f>
        <v>0</v>
      </c>
      <c r="BC529" s="169">
        <f>SUM(BC524:BC528)</f>
        <v>0</v>
      </c>
      <c r="BD529" s="169">
        <f>SUM(BD524:BD528)</f>
        <v>0</v>
      </c>
      <c r="BE529" s="169">
        <f>SUM(BE524:BE528)</f>
        <v>0</v>
      </c>
    </row>
    <row r="530" spans="1:15" ht="12.75">
      <c r="A530" s="144" t="s">
        <v>65</v>
      </c>
      <c r="B530" s="145" t="s">
        <v>484</v>
      </c>
      <c r="C530" s="146" t="s">
        <v>485</v>
      </c>
      <c r="D530" s="147"/>
      <c r="E530" s="148"/>
      <c r="F530" s="148"/>
      <c r="G530" s="149"/>
      <c r="H530" s="150"/>
      <c r="I530" s="150"/>
      <c r="O530" s="151">
        <v>1</v>
      </c>
    </row>
    <row r="531" spans="1:104" ht="12.75">
      <c r="A531" s="152">
        <v>77</v>
      </c>
      <c r="B531" s="153" t="s">
        <v>486</v>
      </c>
      <c r="C531" s="154" t="s">
        <v>487</v>
      </c>
      <c r="D531" s="155" t="s">
        <v>105</v>
      </c>
      <c r="E531" s="156">
        <v>22.8</v>
      </c>
      <c r="F531" s="181">
        <v>0</v>
      </c>
      <c r="G531" s="157">
        <f>E531*F531</f>
        <v>0</v>
      </c>
      <c r="O531" s="151">
        <v>2</v>
      </c>
      <c r="AA531" s="129">
        <v>1</v>
      </c>
      <c r="AB531" s="129">
        <v>7</v>
      </c>
      <c r="AC531" s="129">
        <v>7</v>
      </c>
      <c r="AZ531" s="129">
        <v>2</v>
      </c>
      <c r="BA531" s="129">
        <f>IF(AZ531=1,G531,0)</f>
        <v>0</v>
      </c>
      <c r="BB531" s="129">
        <f>IF(AZ531=2,G531,0)</f>
        <v>0</v>
      </c>
      <c r="BC531" s="129">
        <f>IF(AZ531=3,G531,0)</f>
        <v>0</v>
      </c>
      <c r="BD531" s="129">
        <f>IF(AZ531=4,G531,0)</f>
        <v>0</v>
      </c>
      <c r="BE531" s="129">
        <f>IF(AZ531=5,G531,0)</f>
        <v>0</v>
      </c>
      <c r="CZ531" s="129">
        <v>0.0066</v>
      </c>
    </row>
    <row r="532" spans="1:15" ht="12.75">
      <c r="A532" s="158"/>
      <c r="B532" s="159"/>
      <c r="C532" s="317" t="s">
        <v>129</v>
      </c>
      <c r="D532" s="318"/>
      <c r="E532" s="161">
        <v>0</v>
      </c>
      <c r="F532" s="162"/>
      <c r="G532" s="163"/>
      <c r="M532" s="160" t="s">
        <v>129</v>
      </c>
      <c r="O532" s="151"/>
    </row>
    <row r="533" spans="1:15" ht="12.75">
      <c r="A533" s="158"/>
      <c r="B533" s="159"/>
      <c r="C533" s="317" t="s">
        <v>148</v>
      </c>
      <c r="D533" s="318"/>
      <c r="E533" s="161">
        <v>6.9</v>
      </c>
      <c r="F533" s="162"/>
      <c r="G533" s="163"/>
      <c r="M533" s="160" t="s">
        <v>148</v>
      </c>
      <c r="O533" s="151"/>
    </row>
    <row r="534" spans="1:15" ht="12.75">
      <c r="A534" s="158"/>
      <c r="B534" s="159"/>
      <c r="C534" s="317" t="s">
        <v>131</v>
      </c>
      <c r="D534" s="318"/>
      <c r="E534" s="161">
        <v>4.5</v>
      </c>
      <c r="F534" s="162"/>
      <c r="G534" s="163"/>
      <c r="M534" s="160" t="s">
        <v>131</v>
      </c>
      <c r="O534" s="151"/>
    </row>
    <row r="535" spans="1:15" ht="12.75">
      <c r="A535" s="158"/>
      <c r="B535" s="159"/>
      <c r="C535" s="317" t="s">
        <v>149</v>
      </c>
      <c r="D535" s="318"/>
      <c r="E535" s="161">
        <v>8.6</v>
      </c>
      <c r="F535" s="162"/>
      <c r="G535" s="163"/>
      <c r="M535" s="160" t="s">
        <v>149</v>
      </c>
      <c r="O535" s="151"/>
    </row>
    <row r="536" spans="1:15" ht="12.75">
      <c r="A536" s="158"/>
      <c r="B536" s="159"/>
      <c r="C536" s="317" t="s">
        <v>138</v>
      </c>
      <c r="D536" s="318"/>
      <c r="E536" s="161">
        <v>2.8</v>
      </c>
      <c r="F536" s="162"/>
      <c r="G536" s="163"/>
      <c r="M536" s="160" t="s">
        <v>138</v>
      </c>
      <c r="O536" s="151"/>
    </row>
    <row r="537" spans="1:104" ht="12.75">
      <c r="A537" s="152">
        <v>78</v>
      </c>
      <c r="B537" s="153" t="s">
        <v>488</v>
      </c>
      <c r="C537" s="154" t="s">
        <v>489</v>
      </c>
      <c r="D537" s="155" t="s">
        <v>55</v>
      </c>
      <c r="E537" s="156">
        <f>SUM(G530:G536)</f>
        <v>0</v>
      </c>
      <c r="F537" s="182">
        <v>0</v>
      </c>
      <c r="G537" s="157">
        <f>E537*F537</f>
        <v>0</v>
      </c>
      <c r="O537" s="151">
        <v>2</v>
      </c>
      <c r="AA537" s="129">
        <v>7</v>
      </c>
      <c r="AB537" s="129">
        <v>1002</v>
      </c>
      <c r="AC537" s="129">
        <v>5</v>
      </c>
      <c r="AZ537" s="129">
        <v>2</v>
      </c>
      <c r="BA537" s="129">
        <f>IF(AZ537=1,G537,0)</f>
        <v>0</v>
      </c>
      <c r="BB537" s="129">
        <f>IF(AZ537=2,G537,0)</f>
        <v>0</v>
      </c>
      <c r="BC537" s="129">
        <f>IF(AZ537=3,G537,0)</f>
        <v>0</v>
      </c>
      <c r="BD537" s="129">
        <f>IF(AZ537=4,G537,0)</f>
        <v>0</v>
      </c>
      <c r="BE537" s="129">
        <f>IF(AZ537=5,G537,0)</f>
        <v>0</v>
      </c>
      <c r="CZ537" s="129">
        <v>0</v>
      </c>
    </row>
    <row r="538" spans="1:57" ht="12.75">
      <c r="A538" s="164"/>
      <c r="B538" s="165" t="s">
        <v>67</v>
      </c>
      <c r="C538" s="166" t="str">
        <f>CONCATENATE(B530," ",C530)</f>
        <v>713 Izolace tepelné</v>
      </c>
      <c r="D538" s="164"/>
      <c r="E538" s="167"/>
      <c r="F538" s="167"/>
      <c r="G538" s="168">
        <f>SUM(G530:G537)</f>
        <v>0</v>
      </c>
      <c r="O538" s="151">
        <v>4</v>
      </c>
      <c r="BA538" s="169">
        <f>SUM(BA530:BA537)</f>
        <v>0</v>
      </c>
      <c r="BB538" s="169">
        <f>SUM(BB530:BB537)</f>
        <v>0</v>
      </c>
      <c r="BC538" s="169">
        <f>SUM(BC530:BC537)</f>
        <v>0</v>
      </c>
      <c r="BD538" s="169">
        <f>SUM(BD530:BD537)</f>
        <v>0</v>
      </c>
      <c r="BE538" s="169">
        <f>SUM(BE530:BE537)</f>
        <v>0</v>
      </c>
    </row>
    <row r="539" spans="1:15" ht="12.75">
      <c r="A539" s="144" t="s">
        <v>65</v>
      </c>
      <c r="B539" s="145" t="s">
        <v>490</v>
      </c>
      <c r="C539" s="146" t="s">
        <v>491</v>
      </c>
      <c r="D539" s="147"/>
      <c r="E539" s="148"/>
      <c r="F539" s="148"/>
      <c r="G539" s="149"/>
      <c r="H539" s="150"/>
      <c r="I539" s="150"/>
      <c r="O539" s="151">
        <v>1</v>
      </c>
    </row>
    <row r="540" spans="1:104" ht="12.75">
      <c r="A540" s="152">
        <v>79</v>
      </c>
      <c r="B540" s="153" t="s">
        <v>492</v>
      </c>
      <c r="C540" s="154" t="s">
        <v>493</v>
      </c>
      <c r="D540" s="155" t="s">
        <v>312</v>
      </c>
      <c r="E540" s="156">
        <v>1</v>
      </c>
      <c r="F540" s="183">
        <f>ZTI!H60</f>
        <v>0</v>
      </c>
      <c r="G540" s="157">
        <f>E540*F540</f>
        <v>0</v>
      </c>
      <c r="O540" s="151">
        <v>2</v>
      </c>
      <c r="AA540" s="129">
        <v>12</v>
      </c>
      <c r="AB540" s="129">
        <v>0</v>
      </c>
      <c r="AC540" s="129">
        <v>110</v>
      </c>
      <c r="AZ540" s="129">
        <v>2</v>
      </c>
      <c r="BA540" s="129">
        <f>IF(AZ540=1,G540,0)</f>
        <v>0</v>
      </c>
      <c r="BB540" s="129">
        <f>IF(AZ540=2,G540,0)</f>
        <v>0</v>
      </c>
      <c r="BC540" s="129">
        <f>IF(AZ540=3,G540,0)</f>
        <v>0</v>
      </c>
      <c r="BD540" s="129">
        <f>IF(AZ540=4,G540,0)</f>
        <v>0</v>
      </c>
      <c r="BE540" s="129">
        <f>IF(AZ540=5,G540,0)</f>
        <v>0</v>
      </c>
      <c r="CZ540" s="129">
        <v>0</v>
      </c>
    </row>
    <row r="541" spans="1:57" ht="12.75">
      <c r="A541" s="164"/>
      <c r="B541" s="165" t="s">
        <v>67</v>
      </c>
      <c r="C541" s="166" t="str">
        <f>CONCATENATE(B539," ",C539)</f>
        <v>720 Zdravotechnická instalace</v>
      </c>
      <c r="D541" s="164"/>
      <c r="E541" s="167"/>
      <c r="F541" s="167"/>
      <c r="G541" s="168">
        <f>SUM(G539:G540)</f>
        <v>0</v>
      </c>
      <c r="O541" s="151">
        <v>4</v>
      </c>
      <c r="BA541" s="169">
        <f>SUM(BA539:BA540)</f>
        <v>0</v>
      </c>
      <c r="BB541" s="169">
        <f>SUM(BB539:BB540)</f>
        <v>0</v>
      </c>
      <c r="BC541" s="169">
        <f>SUM(BC539:BC540)</f>
        <v>0</v>
      </c>
      <c r="BD541" s="169">
        <f>SUM(BD539:BD540)</f>
        <v>0</v>
      </c>
      <c r="BE541" s="169">
        <f>SUM(BE539:BE540)</f>
        <v>0</v>
      </c>
    </row>
    <row r="542" spans="1:15" ht="12.75">
      <c r="A542" s="144" t="s">
        <v>65</v>
      </c>
      <c r="B542" s="145" t="s">
        <v>494</v>
      </c>
      <c r="C542" s="146" t="s">
        <v>495</v>
      </c>
      <c r="D542" s="147"/>
      <c r="E542" s="148"/>
      <c r="F542" s="148"/>
      <c r="G542" s="149"/>
      <c r="H542" s="150"/>
      <c r="I542" s="150"/>
      <c r="O542" s="151">
        <v>1</v>
      </c>
    </row>
    <row r="543" spans="1:104" ht="12.75">
      <c r="A543" s="152">
        <v>80</v>
      </c>
      <c r="B543" s="153" t="s">
        <v>496</v>
      </c>
      <c r="C543" s="154" t="s">
        <v>497</v>
      </c>
      <c r="D543" s="155" t="s">
        <v>312</v>
      </c>
      <c r="E543" s="156">
        <v>1</v>
      </c>
      <c r="F543" s="183">
        <f>UT!G27</f>
        <v>0</v>
      </c>
      <c r="G543" s="157">
        <f>E543*F543</f>
        <v>0</v>
      </c>
      <c r="O543" s="151">
        <v>2</v>
      </c>
      <c r="AA543" s="129">
        <v>12</v>
      </c>
      <c r="AB543" s="129">
        <v>0</v>
      </c>
      <c r="AC543" s="129">
        <v>111</v>
      </c>
      <c r="AZ543" s="129">
        <v>2</v>
      </c>
      <c r="BA543" s="129">
        <f>IF(AZ543=1,G543,0)</f>
        <v>0</v>
      </c>
      <c r="BB543" s="129">
        <f>IF(AZ543=2,G543,0)</f>
        <v>0</v>
      </c>
      <c r="BC543" s="129">
        <f>IF(AZ543=3,G543,0)</f>
        <v>0</v>
      </c>
      <c r="BD543" s="129">
        <f>IF(AZ543=4,G543,0)</f>
        <v>0</v>
      </c>
      <c r="BE543" s="129">
        <f>IF(AZ543=5,G543,0)</f>
        <v>0</v>
      </c>
      <c r="CZ543" s="129">
        <v>0</v>
      </c>
    </row>
    <row r="544" spans="1:57" ht="12.75">
      <c r="A544" s="164"/>
      <c r="B544" s="165" t="s">
        <v>67</v>
      </c>
      <c r="C544" s="166" t="str">
        <f>CONCATENATE(B542," ",C542)</f>
        <v>730 Ústřední vytápění</v>
      </c>
      <c r="D544" s="164"/>
      <c r="E544" s="167"/>
      <c r="F544" s="167"/>
      <c r="G544" s="168">
        <f>SUM(G542:G543)</f>
        <v>0</v>
      </c>
      <c r="O544" s="151">
        <v>4</v>
      </c>
      <c r="BA544" s="169">
        <f>SUM(BA542:BA543)</f>
        <v>0</v>
      </c>
      <c r="BB544" s="169">
        <f>SUM(BB542:BB543)</f>
        <v>0</v>
      </c>
      <c r="BC544" s="169">
        <f>SUM(BC542:BC543)</f>
        <v>0</v>
      </c>
      <c r="BD544" s="169">
        <f>SUM(BD542:BD543)</f>
        <v>0</v>
      </c>
      <c r="BE544" s="169">
        <f>SUM(BE542:BE543)</f>
        <v>0</v>
      </c>
    </row>
    <row r="545" spans="1:15" ht="12.75">
      <c r="A545" s="144" t="s">
        <v>65</v>
      </c>
      <c r="B545" s="145" t="s">
        <v>498</v>
      </c>
      <c r="C545" s="146" t="s">
        <v>499</v>
      </c>
      <c r="D545" s="147"/>
      <c r="E545" s="148"/>
      <c r="F545" s="148"/>
      <c r="G545" s="149"/>
      <c r="H545" s="150"/>
      <c r="I545" s="150"/>
      <c r="O545" s="151">
        <v>1</v>
      </c>
    </row>
    <row r="546" spans="1:104" ht="22.5">
      <c r="A546" s="152">
        <v>81</v>
      </c>
      <c r="B546" s="153" t="s">
        <v>500</v>
      </c>
      <c r="C546" s="154" t="s">
        <v>501</v>
      </c>
      <c r="D546" s="155" t="s">
        <v>163</v>
      </c>
      <c r="E546" s="156">
        <v>11</v>
      </c>
      <c r="F546" s="181">
        <v>0</v>
      </c>
      <c r="G546" s="157">
        <f>E546*F546</f>
        <v>0</v>
      </c>
      <c r="O546" s="151">
        <v>2</v>
      </c>
      <c r="AA546" s="129">
        <v>12</v>
      </c>
      <c r="AB546" s="129">
        <v>0</v>
      </c>
      <c r="AC546" s="129">
        <v>127</v>
      </c>
      <c r="AZ546" s="129">
        <v>2</v>
      </c>
      <c r="BA546" s="129">
        <f>IF(AZ546=1,G546,0)</f>
        <v>0</v>
      </c>
      <c r="BB546" s="129">
        <f>IF(AZ546=2,G546,0)</f>
        <v>0</v>
      </c>
      <c r="BC546" s="129">
        <f>IF(AZ546=3,G546,0)</f>
        <v>0</v>
      </c>
      <c r="BD546" s="129">
        <f>IF(AZ546=4,G546,0)</f>
        <v>0</v>
      </c>
      <c r="BE546" s="129">
        <f>IF(AZ546=5,G546,0)</f>
        <v>0</v>
      </c>
      <c r="CZ546" s="129">
        <v>0</v>
      </c>
    </row>
    <row r="547" spans="1:104" ht="22.5">
      <c r="A547" s="152">
        <v>82</v>
      </c>
      <c r="B547" s="153" t="s">
        <v>502</v>
      </c>
      <c r="C547" s="154" t="s">
        <v>503</v>
      </c>
      <c r="D547" s="155" t="s">
        <v>163</v>
      </c>
      <c r="E547" s="156">
        <v>1</v>
      </c>
      <c r="F547" s="181">
        <v>0</v>
      </c>
      <c r="G547" s="157">
        <f>E547*F547</f>
        <v>0</v>
      </c>
      <c r="O547" s="151">
        <v>2</v>
      </c>
      <c r="AA547" s="129">
        <v>12</v>
      </c>
      <c r="AB547" s="129">
        <v>0</v>
      </c>
      <c r="AC547" s="129">
        <v>138</v>
      </c>
      <c r="AZ547" s="129">
        <v>2</v>
      </c>
      <c r="BA547" s="129">
        <f>IF(AZ547=1,G547,0)</f>
        <v>0</v>
      </c>
      <c r="BB547" s="129">
        <f>IF(AZ547=2,G547,0)</f>
        <v>0</v>
      </c>
      <c r="BC547" s="129">
        <f>IF(AZ547=3,G547,0)</f>
        <v>0</v>
      </c>
      <c r="BD547" s="129">
        <f>IF(AZ547=4,G547,0)</f>
        <v>0</v>
      </c>
      <c r="BE547" s="129">
        <f>IF(AZ547=5,G547,0)</f>
        <v>0</v>
      </c>
      <c r="CZ547" s="129">
        <v>0</v>
      </c>
    </row>
    <row r="548" spans="1:104" ht="22.5">
      <c r="A548" s="152">
        <v>83</v>
      </c>
      <c r="B548" s="153" t="s">
        <v>504</v>
      </c>
      <c r="C548" s="154" t="s">
        <v>505</v>
      </c>
      <c r="D548" s="155" t="s">
        <v>163</v>
      </c>
      <c r="E548" s="156">
        <v>4</v>
      </c>
      <c r="F548" s="181">
        <v>0</v>
      </c>
      <c r="G548" s="157">
        <f>E548*F548</f>
        <v>0</v>
      </c>
      <c r="O548" s="151">
        <v>2</v>
      </c>
      <c r="AA548" s="129">
        <v>12</v>
      </c>
      <c r="AB548" s="129">
        <v>0</v>
      </c>
      <c r="AC548" s="129">
        <v>139</v>
      </c>
      <c r="AZ548" s="129">
        <v>2</v>
      </c>
      <c r="BA548" s="129">
        <f>IF(AZ548=1,G548,0)</f>
        <v>0</v>
      </c>
      <c r="BB548" s="129">
        <f>IF(AZ548=2,G548,0)</f>
        <v>0</v>
      </c>
      <c r="BC548" s="129">
        <f>IF(AZ548=3,G548,0)</f>
        <v>0</v>
      </c>
      <c r="BD548" s="129">
        <f>IF(AZ548=4,G548,0)</f>
        <v>0</v>
      </c>
      <c r="BE548" s="129">
        <f>IF(AZ548=5,G548,0)</f>
        <v>0</v>
      </c>
      <c r="CZ548" s="129">
        <v>0</v>
      </c>
    </row>
    <row r="549" spans="1:57" ht="12.75">
      <c r="A549" s="164"/>
      <c r="B549" s="165" t="s">
        <v>67</v>
      </c>
      <c r="C549" s="166" t="str">
        <f>CONCATENATE(B545," ",C545)</f>
        <v>764 Konstrukce klempířské</v>
      </c>
      <c r="D549" s="164"/>
      <c r="E549" s="167"/>
      <c r="F549" s="167"/>
      <c r="G549" s="168">
        <f>SUM(G545:G548)</f>
        <v>0</v>
      </c>
      <c r="O549" s="151">
        <v>4</v>
      </c>
      <c r="BA549" s="169">
        <f>SUM(BA545:BA548)</f>
        <v>0</v>
      </c>
      <c r="BB549" s="169">
        <f>SUM(BB545:BB548)</f>
        <v>0</v>
      </c>
      <c r="BC549" s="169">
        <f>SUM(BC545:BC548)</f>
        <v>0</v>
      </c>
      <c r="BD549" s="169">
        <f>SUM(BD545:BD548)</f>
        <v>0</v>
      </c>
      <c r="BE549" s="169">
        <f>SUM(BE545:BE548)</f>
        <v>0</v>
      </c>
    </row>
    <row r="550" spans="1:15" ht="12.75">
      <c r="A550" s="144" t="s">
        <v>65</v>
      </c>
      <c r="B550" s="145" t="s">
        <v>506</v>
      </c>
      <c r="C550" s="146" t="s">
        <v>507</v>
      </c>
      <c r="D550" s="147"/>
      <c r="E550" s="148"/>
      <c r="F550" s="148"/>
      <c r="G550" s="149"/>
      <c r="H550" s="150"/>
      <c r="I550" s="150"/>
      <c r="O550" s="151">
        <v>1</v>
      </c>
    </row>
    <row r="551" spans="1:104" ht="22.5">
      <c r="A551" s="152">
        <v>84</v>
      </c>
      <c r="B551" s="153" t="s">
        <v>508</v>
      </c>
      <c r="C551" s="154" t="s">
        <v>509</v>
      </c>
      <c r="D551" s="155" t="s">
        <v>163</v>
      </c>
      <c r="E551" s="156">
        <v>1</v>
      </c>
      <c r="F551" s="181">
        <v>0</v>
      </c>
      <c r="G551" s="157">
        <f aca="true" t="shared" si="0" ref="G551:G559">E551*F551</f>
        <v>0</v>
      </c>
      <c r="O551" s="151">
        <v>2</v>
      </c>
      <c r="AA551" s="129">
        <v>12</v>
      </c>
      <c r="AB551" s="129">
        <v>0</v>
      </c>
      <c r="AC551" s="129">
        <v>140</v>
      </c>
      <c r="AZ551" s="129">
        <v>2</v>
      </c>
      <c r="BA551" s="129">
        <f aca="true" t="shared" si="1" ref="BA551:BA559">IF(AZ551=1,G551,0)</f>
        <v>0</v>
      </c>
      <c r="BB551" s="129">
        <f aca="true" t="shared" si="2" ref="BB551:BB559">IF(AZ551=2,G551,0)</f>
        <v>0</v>
      </c>
      <c r="BC551" s="129">
        <f aca="true" t="shared" si="3" ref="BC551:BC559">IF(AZ551=3,G551,0)</f>
        <v>0</v>
      </c>
      <c r="BD551" s="129">
        <f aca="true" t="shared" si="4" ref="BD551:BD559">IF(AZ551=4,G551,0)</f>
        <v>0</v>
      </c>
      <c r="BE551" s="129">
        <f aca="true" t="shared" si="5" ref="BE551:BE559">IF(AZ551=5,G551,0)</f>
        <v>0</v>
      </c>
      <c r="CZ551" s="129">
        <v>0</v>
      </c>
    </row>
    <row r="552" spans="1:104" ht="22.5">
      <c r="A552" s="152">
        <v>85</v>
      </c>
      <c r="B552" s="153" t="s">
        <v>510</v>
      </c>
      <c r="C552" s="154" t="s">
        <v>511</v>
      </c>
      <c r="D552" s="155" t="s">
        <v>163</v>
      </c>
      <c r="E552" s="156">
        <v>1</v>
      </c>
      <c r="F552" s="181">
        <v>0</v>
      </c>
      <c r="G552" s="157">
        <f t="shared" si="0"/>
        <v>0</v>
      </c>
      <c r="O552" s="151">
        <v>2</v>
      </c>
      <c r="AA552" s="129">
        <v>12</v>
      </c>
      <c r="AB552" s="129">
        <v>0</v>
      </c>
      <c r="AC552" s="129">
        <v>141</v>
      </c>
      <c r="AZ552" s="129">
        <v>2</v>
      </c>
      <c r="BA552" s="129">
        <f t="shared" si="1"/>
        <v>0</v>
      </c>
      <c r="BB552" s="129">
        <f t="shared" si="2"/>
        <v>0</v>
      </c>
      <c r="BC552" s="129">
        <f t="shared" si="3"/>
        <v>0</v>
      </c>
      <c r="BD552" s="129">
        <f t="shared" si="4"/>
        <v>0</v>
      </c>
      <c r="BE552" s="129">
        <f t="shared" si="5"/>
        <v>0</v>
      </c>
      <c r="CZ552" s="129">
        <v>0</v>
      </c>
    </row>
    <row r="553" spans="1:104" ht="22.5">
      <c r="A553" s="152">
        <v>86</v>
      </c>
      <c r="B553" s="153" t="s">
        <v>512</v>
      </c>
      <c r="C553" s="154" t="s">
        <v>513</v>
      </c>
      <c r="D553" s="155" t="s">
        <v>163</v>
      </c>
      <c r="E553" s="156">
        <v>3</v>
      </c>
      <c r="F553" s="181">
        <v>0</v>
      </c>
      <c r="G553" s="157">
        <f t="shared" si="0"/>
        <v>0</v>
      </c>
      <c r="O553" s="151">
        <v>2</v>
      </c>
      <c r="AA553" s="129">
        <v>12</v>
      </c>
      <c r="AB553" s="129">
        <v>0</v>
      </c>
      <c r="AC553" s="129">
        <v>142</v>
      </c>
      <c r="AZ553" s="129">
        <v>2</v>
      </c>
      <c r="BA553" s="129">
        <f t="shared" si="1"/>
        <v>0</v>
      </c>
      <c r="BB553" s="129">
        <f t="shared" si="2"/>
        <v>0</v>
      </c>
      <c r="BC553" s="129">
        <f t="shared" si="3"/>
        <v>0</v>
      </c>
      <c r="BD553" s="129">
        <f t="shared" si="4"/>
        <v>0</v>
      </c>
      <c r="BE553" s="129">
        <f t="shared" si="5"/>
        <v>0</v>
      </c>
      <c r="CZ553" s="129">
        <v>0</v>
      </c>
    </row>
    <row r="554" spans="1:104" ht="22.5">
      <c r="A554" s="152">
        <v>87</v>
      </c>
      <c r="B554" s="153" t="s">
        <v>514</v>
      </c>
      <c r="C554" s="154" t="s">
        <v>515</v>
      </c>
      <c r="D554" s="155" t="s">
        <v>163</v>
      </c>
      <c r="E554" s="156">
        <v>5</v>
      </c>
      <c r="F554" s="181">
        <v>0</v>
      </c>
      <c r="G554" s="157">
        <f t="shared" si="0"/>
        <v>0</v>
      </c>
      <c r="O554" s="151">
        <v>2</v>
      </c>
      <c r="AA554" s="129">
        <v>12</v>
      </c>
      <c r="AB554" s="129">
        <v>0</v>
      </c>
      <c r="AC554" s="129">
        <v>143</v>
      </c>
      <c r="AZ554" s="129">
        <v>2</v>
      </c>
      <c r="BA554" s="129">
        <f t="shared" si="1"/>
        <v>0</v>
      </c>
      <c r="BB554" s="129">
        <f t="shared" si="2"/>
        <v>0</v>
      </c>
      <c r="BC554" s="129">
        <f t="shared" si="3"/>
        <v>0</v>
      </c>
      <c r="BD554" s="129">
        <f t="shared" si="4"/>
        <v>0</v>
      </c>
      <c r="BE554" s="129">
        <f t="shared" si="5"/>
        <v>0</v>
      </c>
      <c r="CZ554" s="129">
        <v>0</v>
      </c>
    </row>
    <row r="555" spans="1:104" ht="22.5">
      <c r="A555" s="152">
        <v>88</v>
      </c>
      <c r="B555" s="153" t="s">
        <v>516</v>
      </c>
      <c r="C555" s="154" t="s">
        <v>517</v>
      </c>
      <c r="D555" s="155" t="s">
        <v>163</v>
      </c>
      <c r="E555" s="156">
        <v>11</v>
      </c>
      <c r="F555" s="181">
        <v>0</v>
      </c>
      <c r="G555" s="157">
        <f t="shared" si="0"/>
        <v>0</v>
      </c>
      <c r="O555" s="151">
        <v>2</v>
      </c>
      <c r="AA555" s="129">
        <v>12</v>
      </c>
      <c r="AB555" s="129">
        <v>0</v>
      </c>
      <c r="AC555" s="129">
        <v>144</v>
      </c>
      <c r="AZ555" s="129">
        <v>2</v>
      </c>
      <c r="BA555" s="129">
        <f t="shared" si="1"/>
        <v>0</v>
      </c>
      <c r="BB555" s="129">
        <f t="shared" si="2"/>
        <v>0</v>
      </c>
      <c r="BC555" s="129">
        <f t="shared" si="3"/>
        <v>0</v>
      </c>
      <c r="BD555" s="129">
        <f t="shared" si="4"/>
        <v>0</v>
      </c>
      <c r="BE555" s="129">
        <f t="shared" si="5"/>
        <v>0</v>
      </c>
      <c r="CZ555" s="129">
        <v>0</v>
      </c>
    </row>
    <row r="556" spans="1:104" ht="22.5">
      <c r="A556" s="152">
        <v>89</v>
      </c>
      <c r="B556" s="153" t="s">
        <v>518</v>
      </c>
      <c r="C556" s="154" t="s">
        <v>519</v>
      </c>
      <c r="D556" s="155" t="s">
        <v>163</v>
      </c>
      <c r="E556" s="156">
        <v>1</v>
      </c>
      <c r="F556" s="181">
        <v>0</v>
      </c>
      <c r="G556" s="157">
        <f t="shared" si="0"/>
        <v>0</v>
      </c>
      <c r="O556" s="151">
        <v>2</v>
      </c>
      <c r="AA556" s="129">
        <v>12</v>
      </c>
      <c r="AB556" s="129">
        <v>0</v>
      </c>
      <c r="AC556" s="129">
        <v>145</v>
      </c>
      <c r="AZ556" s="129">
        <v>2</v>
      </c>
      <c r="BA556" s="129">
        <f t="shared" si="1"/>
        <v>0</v>
      </c>
      <c r="BB556" s="129">
        <f t="shared" si="2"/>
        <v>0</v>
      </c>
      <c r="BC556" s="129">
        <f t="shared" si="3"/>
        <v>0</v>
      </c>
      <c r="BD556" s="129">
        <f t="shared" si="4"/>
        <v>0</v>
      </c>
      <c r="BE556" s="129">
        <f t="shared" si="5"/>
        <v>0</v>
      </c>
      <c r="CZ556" s="129">
        <v>0</v>
      </c>
    </row>
    <row r="557" spans="1:104" ht="22.5">
      <c r="A557" s="152">
        <v>90</v>
      </c>
      <c r="B557" s="153" t="s">
        <v>520</v>
      </c>
      <c r="C557" s="154" t="s">
        <v>521</v>
      </c>
      <c r="D557" s="155" t="s">
        <v>163</v>
      </c>
      <c r="E557" s="156">
        <v>1</v>
      </c>
      <c r="F557" s="181">
        <v>0</v>
      </c>
      <c r="G557" s="157">
        <f t="shared" si="0"/>
        <v>0</v>
      </c>
      <c r="O557" s="151">
        <v>2</v>
      </c>
      <c r="AA557" s="129">
        <v>12</v>
      </c>
      <c r="AB557" s="129">
        <v>0</v>
      </c>
      <c r="AC557" s="129">
        <v>128</v>
      </c>
      <c r="AZ557" s="129">
        <v>2</v>
      </c>
      <c r="BA557" s="129">
        <f t="shared" si="1"/>
        <v>0</v>
      </c>
      <c r="BB557" s="129">
        <f t="shared" si="2"/>
        <v>0</v>
      </c>
      <c r="BC557" s="129">
        <f t="shared" si="3"/>
        <v>0</v>
      </c>
      <c r="BD557" s="129">
        <f t="shared" si="4"/>
        <v>0</v>
      </c>
      <c r="BE557" s="129">
        <f t="shared" si="5"/>
        <v>0</v>
      </c>
      <c r="CZ557" s="129">
        <v>0</v>
      </c>
    </row>
    <row r="558" spans="1:104" ht="22.5">
      <c r="A558" s="152">
        <v>91</v>
      </c>
      <c r="B558" s="153" t="s">
        <v>522</v>
      </c>
      <c r="C558" s="154" t="s">
        <v>521</v>
      </c>
      <c r="D558" s="155" t="s">
        <v>163</v>
      </c>
      <c r="E558" s="156">
        <v>1</v>
      </c>
      <c r="F558" s="181">
        <v>0</v>
      </c>
      <c r="G558" s="157">
        <f t="shared" si="0"/>
        <v>0</v>
      </c>
      <c r="O558" s="151">
        <v>2</v>
      </c>
      <c r="AA558" s="129">
        <v>12</v>
      </c>
      <c r="AB558" s="129">
        <v>0</v>
      </c>
      <c r="AC558" s="129">
        <v>129</v>
      </c>
      <c r="AZ558" s="129">
        <v>2</v>
      </c>
      <c r="BA558" s="129">
        <f t="shared" si="1"/>
        <v>0</v>
      </c>
      <c r="BB558" s="129">
        <f t="shared" si="2"/>
        <v>0</v>
      </c>
      <c r="BC558" s="129">
        <f t="shared" si="3"/>
        <v>0</v>
      </c>
      <c r="BD558" s="129">
        <f t="shared" si="4"/>
        <v>0</v>
      </c>
      <c r="BE558" s="129">
        <f t="shared" si="5"/>
        <v>0</v>
      </c>
      <c r="CZ558" s="129">
        <v>0</v>
      </c>
    </row>
    <row r="559" spans="1:104" ht="12.75">
      <c r="A559" s="152">
        <v>92</v>
      </c>
      <c r="B559" s="153" t="s">
        <v>523</v>
      </c>
      <c r="C559" s="154" t="s">
        <v>524</v>
      </c>
      <c r="D559" s="155" t="s">
        <v>55</v>
      </c>
      <c r="E559" s="156">
        <f>SUM(G550:G558)</f>
        <v>0</v>
      </c>
      <c r="F559" s="182">
        <v>0</v>
      </c>
      <c r="G559" s="157">
        <f t="shared" si="0"/>
        <v>0</v>
      </c>
      <c r="O559" s="151">
        <v>2</v>
      </c>
      <c r="AA559" s="129">
        <v>7</v>
      </c>
      <c r="AB559" s="129">
        <v>1002</v>
      </c>
      <c r="AC559" s="129">
        <v>5</v>
      </c>
      <c r="AZ559" s="129">
        <v>2</v>
      </c>
      <c r="BA559" s="129">
        <f t="shared" si="1"/>
        <v>0</v>
      </c>
      <c r="BB559" s="129">
        <f t="shared" si="2"/>
        <v>0</v>
      </c>
      <c r="BC559" s="129">
        <f t="shared" si="3"/>
        <v>0</v>
      </c>
      <c r="BD559" s="129">
        <f t="shared" si="4"/>
        <v>0</v>
      </c>
      <c r="BE559" s="129">
        <f t="shared" si="5"/>
        <v>0</v>
      </c>
      <c r="CZ559" s="129">
        <v>0</v>
      </c>
    </row>
    <row r="560" spans="1:57" ht="12.75">
      <c r="A560" s="164"/>
      <c r="B560" s="165" t="s">
        <v>67</v>
      </c>
      <c r="C560" s="166" t="str">
        <f>CONCATENATE(B550," ",C550)</f>
        <v>766 Konstrukce truhlářské</v>
      </c>
      <c r="D560" s="164"/>
      <c r="E560" s="167"/>
      <c r="F560" s="167"/>
      <c r="G560" s="168">
        <f>SUM(G550:G559)</f>
        <v>0</v>
      </c>
      <c r="O560" s="151">
        <v>4</v>
      </c>
      <c r="BA560" s="169">
        <f>SUM(BA550:BA559)</f>
        <v>0</v>
      </c>
      <c r="BB560" s="169">
        <f>SUM(BB550:BB559)</f>
        <v>0</v>
      </c>
      <c r="BC560" s="169">
        <f>SUM(BC550:BC559)</f>
        <v>0</v>
      </c>
      <c r="BD560" s="169">
        <f>SUM(BD550:BD559)</f>
        <v>0</v>
      </c>
      <c r="BE560" s="169">
        <f>SUM(BE550:BE559)</f>
        <v>0</v>
      </c>
    </row>
    <row r="561" spans="1:15" ht="12.75">
      <c r="A561" s="144" t="s">
        <v>65</v>
      </c>
      <c r="B561" s="145" t="s">
        <v>525</v>
      </c>
      <c r="C561" s="146" t="s">
        <v>526</v>
      </c>
      <c r="D561" s="147"/>
      <c r="E561" s="148"/>
      <c r="F561" s="148"/>
      <c r="G561" s="149"/>
      <c r="H561" s="150"/>
      <c r="I561" s="150"/>
      <c r="O561" s="151">
        <v>1</v>
      </c>
    </row>
    <row r="562" spans="1:104" ht="12.75">
      <c r="A562" s="152">
        <v>93</v>
      </c>
      <c r="B562" s="153" t="s">
        <v>527</v>
      </c>
      <c r="C562" s="154" t="s">
        <v>528</v>
      </c>
      <c r="D562" s="155" t="s">
        <v>529</v>
      </c>
      <c r="E562" s="156">
        <v>12.2265</v>
      </c>
      <c r="F562" s="181"/>
      <c r="G562" s="157">
        <f>E562*F562</f>
        <v>0</v>
      </c>
      <c r="O562" s="151">
        <v>2</v>
      </c>
      <c r="AA562" s="129">
        <v>2</v>
      </c>
      <c r="AB562" s="129">
        <v>7</v>
      </c>
      <c r="AC562" s="129">
        <v>7</v>
      </c>
      <c r="AZ562" s="129">
        <v>2</v>
      </c>
      <c r="BA562" s="129">
        <f>IF(AZ562=1,G562,0)</f>
        <v>0</v>
      </c>
      <c r="BB562" s="129">
        <f>IF(AZ562=2,G562,0)</f>
        <v>0</v>
      </c>
      <c r="BC562" s="129">
        <f>IF(AZ562=3,G562,0)</f>
        <v>0</v>
      </c>
      <c r="BD562" s="129">
        <f>IF(AZ562=4,G562,0)</f>
        <v>0</v>
      </c>
      <c r="BE562" s="129">
        <f>IF(AZ562=5,G562,0)</f>
        <v>0</v>
      </c>
      <c r="CZ562" s="129">
        <v>0.00107</v>
      </c>
    </row>
    <row r="563" spans="1:15" ht="12.75">
      <c r="A563" s="158"/>
      <c r="B563" s="159"/>
      <c r="C563" s="317" t="s">
        <v>530</v>
      </c>
      <c r="D563" s="318"/>
      <c r="E563" s="161">
        <v>3.393</v>
      </c>
      <c r="F563" s="162"/>
      <c r="G563" s="163"/>
      <c r="M563" s="160" t="s">
        <v>530</v>
      </c>
      <c r="O563" s="151"/>
    </row>
    <row r="564" spans="1:15" ht="12.75">
      <c r="A564" s="158"/>
      <c r="B564" s="159"/>
      <c r="C564" s="317" t="s">
        <v>531</v>
      </c>
      <c r="D564" s="318"/>
      <c r="E564" s="161">
        <v>3.9585</v>
      </c>
      <c r="F564" s="162"/>
      <c r="G564" s="163"/>
      <c r="M564" s="160" t="s">
        <v>531</v>
      </c>
      <c r="O564" s="151"/>
    </row>
    <row r="565" spans="1:15" ht="12.75">
      <c r="A565" s="158"/>
      <c r="B565" s="159"/>
      <c r="C565" s="317" t="s">
        <v>532</v>
      </c>
      <c r="D565" s="318"/>
      <c r="E565" s="161">
        <v>1.755</v>
      </c>
      <c r="F565" s="162"/>
      <c r="G565" s="163"/>
      <c r="M565" s="160" t="s">
        <v>532</v>
      </c>
      <c r="O565" s="151"/>
    </row>
    <row r="566" spans="1:15" ht="12.75">
      <c r="A566" s="158"/>
      <c r="B566" s="159"/>
      <c r="C566" s="317" t="s">
        <v>533</v>
      </c>
      <c r="D566" s="318"/>
      <c r="E566" s="161">
        <v>3.12</v>
      </c>
      <c r="F566" s="162"/>
      <c r="G566" s="163"/>
      <c r="M566" s="160" t="s">
        <v>533</v>
      </c>
      <c r="O566" s="151"/>
    </row>
    <row r="567" spans="1:57" ht="12.75">
      <c r="A567" s="164"/>
      <c r="B567" s="165" t="s">
        <v>67</v>
      </c>
      <c r="C567" s="166" t="str">
        <f>CONCATENATE(B561," ",C561)</f>
        <v>767 Konstrukce zámečnické</v>
      </c>
      <c r="D567" s="164"/>
      <c r="E567" s="167"/>
      <c r="F567" s="167"/>
      <c r="G567" s="168">
        <f>SUM(G561:G566)</f>
        <v>0</v>
      </c>
      <c r="O567" s="151">
        <v>4</v>
      </c>
      <c r="BA567" s="169">
        <f>SUM(BA561:BA566)</f>
        <v>0</v>
      </c>
      <c r="BB567" s="169">
        <f>SUM(BB561:BB566)</f>
        <v>0</v>
      </c>
      <c r="BC567" s="169">
        <f>SUM(BC561:BC566)</f>
        <v>0</v>
      </c>
      <c r="BD567" s="169">
        <f>SUM(BD561:BD566)</f>
        <v>0</v>
      </c>
      <c r="BE567" s="169">
        <f>SUM(BE561:BE566)</f>
        <v>0</v>
      </c>
    </row>
    <row r="568" spans="1:15" ht="12.75">
      <c r="A568" s="144" t="s">
        <v>65</v>
      </c>
      <c r="B568" s="145" t="s">
        <v>534</v>
      </c>
      <c r="C568" s="146" t="s">
        <v>535</v>
      </c>
      <c r="D568" s="147"/>
      <c r="E568" s="148"/>
      <c r="F568" s="148"/>
      <c r="G568" s="149"/>
      <c r="H568" s="150"/>
      <c r="I568" s="150"/>
      <c r="O568" s="151">
        <v>1</v>
      </c>
    </row>
    <row r="569" spans="1:104" ht="12.75">
      <c r="A569" s="152">
        <v>94</v>
      </c>
      <c r="B569" s="153" t="s">
        <v>536</v>
      </c>
      <c r="C569" s="154" t="s">
        <v>537</v>
      </c>
      <c r="D569" s="155" t="s">
        <v>173</v>
      </c>
      <c r="E569" s="156">
        <v>42.8</v>
      </c>
      <c r="F569" s="181"/>
      <c r="G569" s="157">
        <f>E569*F569</f>
        <v>0</v>
      </c>
      <c r="O569" s="151">
        <v>2</v>
      </c>
      <c r="AA569" s="129">
        <v>1</v>
      </c>
      <c r="AB569" s="129">
        <v>7</v>
      </c>
      <c r="AC569" s="129">
        <v>7</v>
      </c>
      <c r="AZ569" s="129">
        <v>2</v>
      </c>
      <c r="BA569" s="129">
        <f>IF(AZ569=1,G569,0)</f>
        <v>0</v>
      </c>
      <c r="BB569" s="129">
        <f>IF(AZ569=2,G569,0)</f>
        <v>0</v>
      </c>
      <c r="BC569" s="129">
        <f>IF(AZ569=3,G569,0)</f>
        <v>0</v>
      </c>
      <c r="BD569" s="129">
        <f>IF(AZ569=4,G569,0)</f>
        <v>0</v>
      </c>
      <c r="BE569" s="129">
        <f>IF(AZ569=5,G569,0)</f>
        <v>0</v>
      </c>
      <c r="CZ569" s="129">
        <v>4E-05</v>
      </c>
    </row>
    <row r="570" spans="1:15" ht="12.75">
      <c r="A570" s="158"/>
      <c r="B570" s="159"/>
      <c r="C570" s="317" t="s">
        <v>129</v>
      </c>
      <c r="D570" s="318"/>
      <c r="E570" s="161">
        <v>0</v>
      </c>
      <c r="F570" s="162"/>
      <c r="G570" s="163"/>
      <c r="M570" s="160" t="s">
        <v>129</v>
      </c>
      <c r="O570" s="151"/>
    </row>
    <row r="571" spans="1:15" ht="12.75">
      <c r="A571" s="158"/>
      <c r="B571" s="159"/>
      <c r="C571" s="317" t="s">
        <v>538</v>
      </c>
      <c r="D571" s="318"/>
      <c r="E571" s="161">
        <v>12.7</v>
      </c>
      <c r="F571" s="162"/>
      <c r="G571" s="163"/>
      <c r="M571" s="160" t="s">
        <v>538</v>
      </c>
      <c r="O571" s="151"/>
    </row>
    <row r="572" spans="1:15" ht="12.75">
      <c r="A572" s="158"/>
      <c r="B572" s="159"/>
      <c r="C572" s="317" t="s">
        <v>539</v>
      </c>
      <c r="D572" s="318"/>
      <c r="E572" s="161">
        <v>8.6</v>
      </c>
      <c r="F572" s="162"/>
      <c r="G572" s="163"/>
      <c r="M572" s="160" t="s">
        <v>539</v>
      </c>
      <c r="O572" s="151"/>
    </row>
    <row r="573" spans="1:15" ht="12.75">
      <c r="A573" s="158"/>
      <c r="B573" s="159"/>
      <c r="C573" s="317" t="s">
        <v>540</v>
      </c>
      <c r="D573" s="318"/>
      <c r="E573" s="161">
        <v>11.7</v>
      </c>
      <c r="F573" s="162"/>
      <c r="G573" s="163"/>
      <c r="M573" s="160" t="s">
        <v>540</v>
      </c>
      <c r="O573" s="151"/>
    </row>
    <row r="574" spans="1:15" ht="12.75">
      <c r="A574" s="158"/>
      <c r="B574" s="159"/>
      <c r="C574" s="317" t="s">
        <v>541</v>
      </c>
      <c r="D574" s="318"/>
      <c r="E574" s="161">
        <v>9.8</v>
      </c>
      <c r="F574" s="162"/>
      <c r="G574" s="163"/>
      <c r="M574" s="160" t="s">
        <v>541</v>
      </c>
      <c r="O574" s="151"/>
    </row>
    <row r="575" spans="1:104" ht="12.75">
      <c r="A575" s="152">
        <v>95</v>
      </c>
      <c r="B575" s="153" t="s">
        <v>542</v>
      </c>
      <c r="C575" s="154" t="s">
        <v>543</v>
      </c>
      <c r="D575" s="155" t="s">
        <v>105</v>
      </c>
      <c r="E575" s="156">
        <v>22.8</v>
      </c>
      <c r="F575" s="181">
        <v>0</v>
      </c>
      <c r="G575" s="157">
        <f>E575*F575</f>
        <v>0</v>
      </c>
      <c r="O575" s="151">
        <v>2</v>
      </c>
      <c r="AA575" s="129">
        <v>1</v>
      </c>
      <c r="AB575" s="129">
        <v>7</v>
      </c>
      <c r="AC575" s="129">
        <v>7</v>
      </c>
      <c r="AZ575" s="129">
        <v>2</v>
      </c>
      <c r="BA575" s="129">
        <f>IF(AZ575=1,G575,0)</f>
        <v>0</v>
      </c>
      <c r="BB575" s="129">
        <f>IF(AZ575=2,G575,0)</f>
        <v>0</v>
      </c>
      <c r="BC575" s="129">
        <f>IF(AZ575=3,G575,0)</f>
        <v>0</v>
      </c>
      <c r="BD575" s="129">
        <f>IF(AZ575=4,G575,0)</f>
        <v>0</v>
      </c>
      <c r="BE575" s="129">
        <f>IF(AZ575=5,G575,0)</f>
        <v>0</v>
      </c>
      <c r="CZ575" s="129">
        <v>0.0008</v>
      </c>
    </row>
    <row r="576" spans="1:15" ht="12.75">
      <c r="A576" s="158"/>
      <c r="B576" s="159"/>
      <c r="C576" s="317" t="s">
        <v>129</v>
      </c>
      <c r="D576" s="318"/>
      <c r="E576" s="161">
        <v>0</v>
      </c>
      <c r="F576" s="162"/>
      <c r="G576" s="163"/>
      <c r="M576" s="160" t="s">
        <v>129</v>
      </c>
      <c r="O576" s="151"/>
    </row>
    <row r="577" spans="1:15" ht="12.75">
      <c r="A577" s="158"/>
      <c r="B577" s="159"/>
      <c r="C577" s="317" t="s">
        <v>148</v>
      </c>
      <c r="D577" s="318"/>
      <c r="E577" s="161">
        <v>6.9</v>
      </c>
      <c r="F577" s="162"/>
      <c r="G577" s="163"/>
      <c r="M577" s="160" t="s">
        <v>148</v>
      </c>
      <c r="O577" s="151"/>
    </row>
    <row r="578" spans="1:15" ht="12.75">
      <c r="A578" s="158"/>
      <c r="B578" s="159"/>
      <c r="C578" s="317" t="s">
        <v>131</v>
      </c>
      <c r="D578" s="318"/>
      <c r="E578" s="161">
        <v>4.5</v>
      </c>
      <c r="F578" s="162"/>
      <c r="G578" s="163"/>
      <c r="M578" s="160" t="s">
        <v>131</v>
      </c>
      <c r="O578" s="151"/>
    </row>
    <row r="579" spans="1:15" ht="12.75">
      <c r="A579" s="158"/>
      <c r="B579" s="159"/>
      <c r="C579" s="317" t="s">
        <v>149</v>
      </c>
      <c r="D579" s="318"/>
      <c r="E579" s="161">
        <v>8.6</v>
      </c>
      <c r="F579" s="162"/>
      <c r="G579" s="163"/>
      <c r="M579" s="160" t="s">
        <v>149</v>
      </c>
      <c r="O579" s="151"/>
    </row>
    <row r="580" spans="1:15" ht="12.75">
      <c r="A580" s="158"/>
      <c r="B580" s="159"/>
      <c r="C580" s="317" t="s">
        <v>138</v>
      </c>
      <c r="D580" s="318"/>
      <c r="E580" s="161">
        <v>2.8</v>
      </c>
      <c r="F580" s="162"/>
      <c r="G580" s="163"/>
      <c r="M580" s="160" t="s">
        <v>138</v>
      </c>
      <c r="O580" s="151"/>
    </row>
    <row r="581" spans="1:104" ht="22.5">
      <c r="A581" s="152">
        <v>96</v>
      </c>
      <c r="B581" s="153" t="s">
        <v>544</v>
      </c>
      <c r="C581" s="154" t="s">
        <v>545</v>
      </c>
      <c r="D581" s="155" t="s">
        <v>105</v>
      </c>
      <c r="E581" s="156">
        <v>22.8</v>
      </c>
      <c r="F581" s="181">
        <v>0</v>
      </c>
      <c r="G581" s="157">
        <f>E581*F581</f>
        <v>0</v>
      </c>
      <c r="O581" s="151">
        <v>2</v>
      </c>
      <c r="AA581" s="129">
        <v>2</v>
      </c>
      <c r="AB581" s="129">
        <v>7</v>
      </c>
      <c r="AC581" s="129">
        <v>7</v>
      </c>
      <c r="AZ581" s="129">
        <v>2</v>
      </c>
      <c r="BA581" s="129">
        <f>IF(AZ581=1,G581,0)</f>
        <v>0</v>
      </c>
      <c r="BB581" s="129">
        <f>IF(AZ581=2,G581,0)</f>
        <v>0</v>
      </c>
      <c r="BC581" s="129">
        <f>IF(AZ581=3,G581,0)</f>
        <v>0</v>
      </c>
      <c r="BD581" s="129">
        <f>IF(AZ581=4,G581,0)</f>
        <v>0</v>
      </c>
      <c r="BE581" s="129">
        <f>IF(AZ581=5,G581,0)</f>
        <v>0</v>
      </c>
      <c r="CZ581" s="129">
        <v>0.00264</v>
      </c>
    </row>
    <row r="582" spans="1:15" ht="12.75">
      <c r="A582" s="158"/>
      <c r="B582" s="159"/>
      <c r="C582" s="317" t="s">
        <v>129</v>
      </c>
      <c r="D582" s="318"/>
      <c r="E582" s="161">
        <v>0</v>
      </c>
      <c r="F582" s="162"/>
      <c r="G582" s="163"/>
      <c r="M582" s="160" t="s">
        <v>129</v>
      </c>
      <c r="O582" s="151"/>
    </row>
    <row r="583" spans="1:15" ht="12.75">
      <c r="A583" s="158"/>
      <c r="B583" s="159"/>
      <c r="C583" s="317" t="s">
        <v>148</v>
      </c>
      <c r="D583" s="318"/>
      <c r="E583" s="161">
        <v>6.9</v>
      </c>
      <c r="F583" s="162"/>
      <c r="G583" s="163"/>
      <c r="M583" s="160" t="s">
        <v>148</v>
      </c>
      <c r="O583" s="151"/>
    </row>
    <row r="584" spans="1:15" ht="12.75">
      <c r="A584" s="158"/>
      <c r="B584" s="159"/>
      <c r="C584" s="317" t="s">
        <v>131</v>
      </c>
      <c r="D584" s="318"/>
      <c r="E584" s="161">
        <v>4.5</v>
      </c>
      <c r="F584" s="162"/>
      <c r="G584" s="163"/>
      <c r="M584" s="160" t="s">
        <v>131</v>
      </c>
      <c r="O584" s="151"/>
    </row>
    <row r="585" spans="1:15" ht="12.75">
      <c r="A585" s="158"/>
      <c r="B585" s="159"/>
      <c r="C585" s="317" t="s">
        <v>149</v>
      </c>
      <c r="D585" s="318"/>
      <c r="E585" s="161">
        <v>8.6</v>
      </c>
      <c r="F585" s="162"/>
      <c r="G585" s="163"/>
      <c r="M585" s="160" t="s">
        <v>149</v>
      </c>
      <c r="O585" s="151"/>
    </row>
    <row r="586" spans="1:15" ht="12.75">
      <c r="A586" s="158"/>
      <c r="B586" s="159"/>
      <c r="C586" s="317" t="s">
        <v>138</v>
      </c>
      <c r="D586" s="318"/>
      <c r="E586" s="161">
        <v>2.8</v>
      </c>
      <c r="F586" s="162"/>
      <c r="G586" s="163"/>
      <c r="M586" s="160" t="s">
        <v>138</v>
      </c>
      <c r="O586" s="151"/>
    </row>
    <row r="587" spans="1:104" ht="12.75">
      <c r="A587" s="152">
        <v>97</v>
      </c>
      <c r="B587" s="153" t="s">
        <v>546</v>
      </c>
      <c r="C587" s="154" t="s">
        <v>547</v>
      </c>
      <c r="D587" s="155" t="s">
        <v>105</v>
      </c>
      <c r="E587" s="156">
        <v>25.08</v>
      </c>
      <c r="F587" s="181">
        <v>0</v>
      </c>
      <c r="G587" s="157">
        <f>E587*F587</f>
        <v>0</v>
      </c>
      <c r="O587" s="151">
        <v>2</v>
      </c>
      <c r="AA587" s="129">
        <v>12</v>
      </c>
      <c r="AB587" s="129">
        <v>0</v>
      </c>
      <c r="AC587" s="129">
        <v>61</v>
      </c>
      <c r="AZ587" s="129">
        <v>2</v>
      </c>
      <c r="BA587" s="129">
        <f>IF(AZ587=1,G587,0)</f>
        <v>0</v>
      </c>
      <c r="BB587" s="129">
        <f>IF(AZ587=2,G587,0)</f>
        <v>0</v>
      </c>
      <c r="BC587" s="129">
        <f>IF(AZ587=3,G587,0)</f>
        <v>0</v>
      </c>
      <c r="BD587" s="129">
        <f>IF(AZ587=4,G587,0)</f>
        <v>0</v>
      </c>
      <c r="BE587" s="129">
        <f>IF(AZ587=5,G587,0)</f>
        <v>0</v>
      </c>
      <c r="CZ587" s="129">
        <v>0</v>
      </c>
    </row>
    <row r="588" spans="1:15" ht="12.75">
      <c r="A588" s="158"/>
      <c r="B588" s="159"/>
      <c r="C588" s="317" t="s">
        <v>548</v>
      </c>
      <c r="D588" s="318"/>
      <c r="E588" s="161">
        <v>25.08</v>
      </c>
      <c r="F588" s="162"/>
      <c r="G588" s="163"/>
      <c r="M588" s="160" t="s">
        <v>548</v>
      </c>
      <c r="O588" s="151"/>
    </row>
    <row r="589" spans="1:104" ht="12.75">
      <c r="A589" s="152">
        <v>98</v>
      </c>
      <c r="B589" s="153" t="s">
        <v>549</v>
      </c>
      <c r="C589" s="154" t="s">
        <v>550</v>
      </c>
      <c r="D589" s="155" t="s">
        <v>55</v>
      </c>
      <c r="E589" s="156">
        <f>SUM(G568:G588)</f>
        <v>0</v>
      </c>
      <c r="F589" s="182">
        <v>0</v>
      </c>
      <c r="G589" s="157">
        <f>E589*F589</f>
        <v>0</v>
      </c>
      <c r="O589" s="151">
        <v>2</v>
      </c>
      <c r="AA589" s="129">
        <v>7</v>
      </c>
      <c r="AB589" s="129">
        <v>1002</v>
      </c>
      <c r="AC589" s="129">
        <v>5</v>
      </c>
      <c r="AZ589" s="129">
        <v>2</v>
      </c>
      <c r="BA589" s="129">
        <f>IF(AZ589=1,G589,0)</f>
        <v>0</v>
      </c>
      <c r="BB589" s="129">
        <f>IF(AZ589=2,G589,0)</f>
        <v>0</v>
      </c>
      <c r="BC589" s="129">
        <f>IF(AZ589=3,G589,0)</f>
        <v>0</v>
      </c>
      <c r="BD589" s="129">
        <f>IF(AZ589=4,G589,0)</f>
        <v>0</v>
      </c>
      <c r="BE589" s="129">
        <f>IF(AZ589=5,G589,0)</f>
        <v>0</v>
      </c>
      <c r="CZ589" s="129">
        <v>0</v>
      </c>
    </row>
    <row r="590" spans="1:57" ht="12.75">
      <c r="A590" s="164"/>
      <c r="B590" s="165" t="s">
        <v>67</v>
      </c>
      <c r="C590" s="166" t="str">
        <f>CONCATENATE(B568," ",C568)</f>
        <v>771 Podlahy z dlaždic a obklady</v>
      </c>
      <c r="D590" s="164"/>
      <c r="E590" s="167"/>
      <c r="F590" s="167"/>
      <c r="G590" s="168">
        <f>SUM(G568:G589)</f>
        <v>0</v>
      </c>
      <c r="O590" s="151">
        <v>4</v>
      </c>
      <c r="BA590" s="169">
        <f>SUM(BA568:BA589)</f>
        <v>0</v>
      </c>
      <c r="BB590" s="169">
        <f>SUM(BB568:BB589)</f>
        <v>0</v>
      </c>
      <c r="BC590" s="169">
        <f>SUM(BC568:BC589)</f>
        <v>0</v>
      </c>
      <c r="BD590" s="169">
        <f>SUM(BD568:BD589)</f>
        <v>0</v>
      </c>
      <c r="BE590" s="169">
        <f>SUM(BE568:BE589)</f>
        <v>0</v>
      </c>
    </row>
    <row r="591" spans="1:15" ht="12.75">
      <c r="A591" s="144" t="s">
        <v>65</v>
      </c>
      <c r="B591" s="145" t="s">
        <v>551</v>
      </c>
      <c r="C591" s="146" t="s">
        <v>552</v>
      </c>
      <c r="D591" s="147"/>
      <c r="E591" s="148"/>
      <c r="F591" s="148"/>
      <c r="G591" s="149"/>
      <c r="H591" s="150"/>
      <c r="I591" s="150"/>
      <c r="O591" s="151">
        <v>1</v>
      </c>
    </row>
    <row r="592" spans="1:104" ht="22.5">
      <c r="A592" s="152">
        <v>99</v>
      </c>
      <c r="B592" s="153" t="s">
        <v>553</v>
      </c>
      <c r="C592" s="154" t="s">
        <v>554</v>
      </c>
      <c r="D592" s="155" t="s">
        <v>173</v>
      </c>
      <c r="E592" s="156">
        <v>193.55</v>
      </c>
      <c r="F592" s="181">
        <v>0</v>
      </c>
      <c r="G592" s="157">
        <f>E592*F592</f>
        <v>0</v>
      </c>
      <c r="O592" s="151">
        <v>2</v>
      </c>
      <c r="AA592" s="129">
        <v>1</v>
      </c>
      <c r="AB592" s="129">
        <v>7</v>
      </c>
      <c r="AC592" s="129">
        <v>7</v>
      </c>
      <c r="AZ592" s="129">
        <v>2</v>
      </c>
      <c r="BA592" s="129">
        <f>IF(AZ592=1,G592,0)</f>
        <v>0</v>
      </c>
      <c r="BB592" s="129">
        <f>IF(AZ592=2,G592,0)</f>
        <v>0</v>
      </c>
      <c r="BC592" s="129">
        <f>IF(AZ592=3,G592,0)</f>
        <v>0</v>
      </c>
      <c r="BD592" s="129">
        <f>IF(AZ592=4,G592,0)</f>
        <v>0</v>
      </c>
      <c r="BE592" s="129">
        <f>IF(AZ592=5,G592,0)</f>
        <v>0</v>
      </c>
      <c r="CZ592" s="129">
        <v>0.00059</v>
      </c>
    </row>
    <row r="593" spans="1:15" ht="12.75">
      <c r="A593" s="158"/>
      <c r="B593" s="159"/>
      <c r="C593" s="317" t="s">
        <v>129</v>
      </c>
      <c r="D593" s="318"/>
      <c r="E593" s="161">
        <v>0</v>
      </c>
      <c r="F593" s="162"/>
      <c r="G593" s="163"/>
      <c r="M593" s="160" t="s">
        <v>129</v>
      </c>
      <c r="O593" s="151"/>
    </row>
    <row r="594" spans="1:15" ht="12.75">
      <c r="A594" s="158"/>
      <c r="B594" s="159"/>
      <c r="C594" s="317" t="s">
        <v>555</v>
      </c>
      <c r="D594" s="318"/>
      <c r="E594" s="161">
        <v>61</v>
      </c>
      <c r="F594" s="162"/>
      <c r="G594" s="163"/>
      <c r="M594" s="160" t="s">
        <v>555</v>
      </c>
      <c r="O594" s="151"/>
    </row>
    <row r="595" spans="1:15" ht="12.75">
      <c r="A595" s="158"/>
      <c r="B595" s="159"/>
      <c r="C595" s="317" t="s">
        <v>556</v>
      </c>
      <c r="D595" s="318"/>
      <c r="E595" s="161">
        <v>18.2</v>
      </c>
      <c r="F595" s="162"/>
      <c r="G595" s="163"/>
      <c r="M595" s="160" t="s">
        <v>556</v>
      </c>
      <c r="O595" s="151"/>
    </row>
    <row r="596" spans="1:15" ht="12.75">
      <c r="A596" s="158"/>
      <c r="B596" s="159"/>
      <c r="C596" s="317" t="s">
        <v>557</v>
      </c>
      <c r="D596" s="318"/>
      <c r="E596" s="161">
        <v>18.2</v>
      </c>
      <c r="F596" s="162"/>
      <c r="G596" s="163"/>
      <c r="M596" s="160" t="s">
        <v>557</v>
      </c>
      <c r="O596" s="151"/>
    </row>
    <row r="597" spans="1:15" ht="12.75">
      <c r="A597" s="158"/>
      <c r="B597" s="159"/>
      <c r="C597" s="317" t="s">
        <v>558</v>
      </c>
      <c r="D597" s="318"/>
      <c r="E597" s="161">
        <v>19.7</v>
      </c>
      <c r="F597" s="162"/>
      <c r="G597" s="163"/>
      <c r="M597" s="160" t="s">
        <v>558</v>
      </c>
      <c r="O597" s="151"/>
    </row>
    <row r="598" spans="1:15" ht="12.75">
      <c r="A598" s="158"/>
      <c r="B598" s="159"/>
      <c r="C598" s="317" t="s">
        <v>559</v>
      </c>
      <c r="D598" s="318"/>
      <c r="E598" s="161">
        <v>17.2</v>
      </c>
      <c r="F598" s="162"/>
      <c r="G598" s="163"/>
      <c r="M598" s="160" t="s">
        <v>559</v>
      </c>
      <c r="O598" s="151"/>
    </row>
    <row r="599" spans="1:15" ht="12.75">
      <c r="A599" s="158"/>
      <c r="B599" s="159"/>
      <c r="C599" s="317" t="s">
        <v>560</v>
      </c>
      <c r="D599" s="318"/>
      <c r="E599" s="161">
        <v>20.9</v>
      </c>
      <c r="F599" s="162"/>
      <c r="G599" s="163"/>
      <c r="M599" s="160" t="s">
        <v>560</v>
      </c>
      <c r="O599" s="151"/>
    </row>
    <row r="600" spans="1:15" ht="12.75">
      <c r="A600" s="158"/>
      <c r="B600" s="159"/>
      <c r="C600" s="317" t="s">
        <v>561</v>
      </c>
      <c r="D600" s="318"/>
      <c r="E600" s="161">
        <v>29</v>
      </c>
      <c r="F600" s="162"/>
      <c r="G600" s="163"/>
      <c r="M600" s="160" t="s">
        <v>561</v>
      </c>
      <c r="O600" s="151"/>
    </row>
    <row r="601" spans="1:15" ht="12.75">
      <c r="A601" s="158"/>
      <c r="B601" s="159"/>
      <c r="C601" s="317" t="s">
        <v>350</v>
      </c>
      <c r="D601" s="318"/>
      <c r="E601" s="161">
        <v>0</v>
      </c>
      <c r="F601" s="162"/>
      <c r="G601" s="163"/>
      <c r="M601" s="160" t="s">
        <v>350</v>
      </c>
      <c r="O601" s="151"/>
    </row>
    <row r="602" spans="1:15" ht="12.75">
      <c r="A602" s="158"/>
      <c r="B602" s="159"/>
      <c r="C602" s="317" t="s">
        <v>562</v>
      </c>
      <c r="D602" s="318"/>
      <c r="E602" s="161">
        <v>6.5</v>
      </c>
      <c r="F602" s="162"/>
      <c r="G602" s="163"/>
      <c r="M602" s="160" t="s">
        <v>562</v>
      </c>
      <c r="O602" s="151"/>
    </row>
    <row r="603" spans="1:15" ht="12.75">
      <c r="A603" s="158"/>
      <c r="B603" s="159"/>
      <c r="C603" s="317" t="s">
        <v>353</v>
      </c>
      <c r="D603" s="318"/>
      <c r="E603" s="161">
        <v>0</v>
      </c>
      <c r="F603" s="162"/>
      <c r="G603" s="163"/>
      <c r="M603" s="160" t="s">
        <v>353</v>
      </c>
      <c r="O603" s="151"/>
    </row>
    <row r="604" spans="1:15" ht="12.75">
      <c r="A604" s="158"/>
      <c r="B604" s="159"/>
      <c r="C604" s="317" t="s">
        <v>563</v>
      </c>
      <c r="D604" s="318"/>
      <c r="E604" s="161">
        <v>2.85</v>
      </c>
      <c r="F604" s="162"/>
      <c r="G604" s="163"/>
      <c r="M604" s="160" t="s">
        <v>563</v>
      </c>
      <c r="O604" s="151"/>
    </row>
    <row r="605" spans="1:104" ht="22.5">
      <c r="A605" s="152">
        <v>100</v>
      </c>
      <c r="B605" s="153" t="s">
        <v>564</v>
      </c>
      <c r="C605" s="154" t="s">
        <v>565</v>
      </c>
      <c r="D605" s="155" t="s">
        <v>105</v>
      </c>
      <c r="E605" s="156">
        <v>239.525</v>
      </c>
      <c r="F605" s="181">
        <v>0</v>
      </c>
      <c r="G605" s="157">
        <f>E605*F605</f>
        <v>0</v>
      </c>
      <c r="O605" s="151">
        <v>2</v>
      </c>
      <c r="AA605" s="129">
        <v>1</v>
      </c>
      <c r="AB605" s="129">
        <v>7</v>
      </c>
      <c r="AC605" s="129">
        <v>7</v>
      </c>
      <c r="AZ605" s="129">
        <v>2</v>
      </c>
      <c r="BA605" s="129">
        <f>IF(AZ605=1,G605,0)</f>
        <v>0</v>
      </c>
      <c r="BB605" s="129">
        <f>IF(AZ605=2,G605,0)</f>
        <v>0</v>
      </c>
      <c r="BC605" s="129">
        <f>IF(AZ605=3,G605,0)</f>
        <v>0</v>
      </c>
      <c r="BD605" s="129">
        <f>IF(AZ605=4,G605,0)</f>
        <v>0</v>
      </c>
      <c r="BE605" s="129">
        <f>IF(AZ605=5,G605,0)</f>
        <v>0</v>
      </c>
      <c r="CZ605" s="129">
        <v>0.00036</v>
      </c>
    </row>
    <row r="606" spans="1:15" ht="12.75">
      <c r="A606" s="158"/>
      <c r="B606" s="159"/>
      <c r="C606" s="317" t="s">
        <v>129</v>
      </c>
      <c r="D606" s="318"/>
      <c r="E606" s="161">
        <v>0</v>
      </c>
      <c r="F606" s="162"/>
      <c r="G606" s="163"/>
      <c r="M606" s="160" t="s">
        <v>129</v>
      </c>
      <c r="O606" s="151"/>
    </row>
    <row r="607" spans="1:15" ht="12.75">
      <c r="A607" s="158"/>
      <c r="B607" s="159"/>
      <c r="C607" s="317" t="s">
        <v>130</v>
      </c>
      <c r="D607" s="318"/>
      <c r="E607" s="161">
        <v>76.3</v>
      </c>
      <c r="F607" s="162"/>
      <c r="G607" s="163"/>
      <c r="M607" s="160" t="s">
        <v>130</v>
      </c>
      <c r="O607" s="151"/>
    </row>
    <row r="608" spans="1:15" ht="12.75">
      <c r="A608" s="158"/>
      <c r="B608" s="159"/>
      <c r="C608" s="317" t="s">
        <v>132</v>
      </c>
      <c r="D608" s="318"/>
      <c r="E608" s="161">
        <v>20.4</v>
      </c>
      <c r="F608" s="162"/>
      <c r="G608" s="163"/>
      <c r="M608" s="160" t="s">
        <v>132</v>
      </c>
      <c r="O608" s="151"/>
    </row>
    <row r="609" spans="1:15" ht="12.75">
      <c r="A609" s="158"/>
      <c r="B609" s="159"/>
      <c r="C609" s="317" t="s">
        <v>133</v>
      </c>
      <c r="D609" s="318"/>
      <c r="E609" s="161">
        <v>20.3</v>
      </c>
      <c r="F609" s="162"/>
      <c r="G609" s="163"/>
      <c r="M609" s="160" t="s">
        <v>133</v>
      </c>
      <c r="O609" s="151"/>
    </row>
    <row r="610" spans="1:15" ht="12.75">
      <c r="A610" s="158"/>
      <c r="B610" s="159"/>
      <c r="C610" s="317" t="s">
        <v>134</v>
      </c>
      <c r="D610" s="318"/>
      <c r="E610" s="161">
        <v>24.3</v>
      </c>
      <c r="F610" s="162"/>
      <c r="G610" s="163"/>
      <c r="M610" s="160" t="s">
        <v>134</v>
      </c>
      <c r="O610" s="151"/>
    </row>
    <row r="611" spans="1:15" ht="12.75">
      <c r="A611" s="158"/>
      <c r="B611" s="159"/>
      <c r="C611" s="317" t="s">
        <v>136</v>
      </c>
      <c r="D611" s="318"/>
      <c r="E611" s="161">
        <v>17.7</v>
      </c>
      <c r="F611" s="162"/>
      <c r="G611" s="163"/>
      <c r="M611" s="160" t="s">
        <v>136</v>
      </c>
      <c r="O611" s="151"/>
    </row>
    <row r="612" spans="1:15" ht="12.75">
      <c r="A612" s="158"/>
      <c r="B612" s="159"/>
      <c r="C612" s="317" t="s">
        <v>137</v>
      </c>
      <c r="D612" s="318"/>
      <c r="E612" s="161">
        <v>28.3</v>
      </c>
      <c r="F612" s="162"/>
      <c r="G612" s="163"/>
      <c r="M612" s="160" t="s">
        <v>137</v>
      </c>
      <c r="O612" s="151"/>
    </row>
    <row r="613" spans="1:15" ht="12.75">
      <c r="A613" s="158"/>
      <c r="B613" s="159"/>
      <c r="C613" s="317" t="s">
        <v>141</v>
      </c>
      <c r="D613" s="318"/>
      <c r="E613" s="161">
        <v>45.7</v>
      </c>
      <c r="F613" s="162"/>
      <c r="G613" s="163"/>
      <c r="M613" s="160" t="s">
        <v>141</v>
      </c>
      <c r="O613" s="151"/>
    </row>
    <row r="614" spans="1:15" ht="12.75">
      <c r="A614" s="158"/>
      <c r="B614" s="159"/>
      <c r="C614" s="317" t="s">
        <v>350</v>
      </c>
      <c r="D614" s="318"/>
      <c r="E614" s="161">
        <v>0</v>
      </c>
      <c r="F614" s="162"/>
      <c r="G614" s="163"/>
      <c r="M614" s="160" t="s">
        <v>350</v>
      </c>
      <c r="O614" s="151"/>
    </row>
    <row r="615" spans="1:15" ht="12.75">
      <c r="A615" s="158"/>
      <c r="B615" s="159"/>
      <c r="C615" s="317" t="s">
        <v>566</v>
      </c>
      <c r="D615" s="318"/>
      <c r="E615" s="161">
        <v>3.9</v>
      </c>
      <c r="F615" s="162"/>
      <c r="G615" s="163"/>
      <c r="M615" s="160" t="s">
        <v>566</v>
      </c>
      <c r="O615" s="151"/>
    </row>
    <row r="616" spans="1:15" ht="12.75">
      <c r="A616" s="158"/>
      <c r="B616" s="159"/>
      <c r="C616" s="317" t="s">
        <v>567</v>
      </c>
      <c r="D616" s="318"/>
      <c r="E616" s="161">
        <v>0</v>
      </c>
      <c r="F616" s="162"/>
      <c r="G616" s="163"/>
      <c r="M616" s="160" t="s">
        <v>567</v>
      </c>
      <c r="O616" s="151"/>
    </row>
    <row r="617" spans="1:15" ht="12.75">
      <c r="A617" s="158"/>
      <c r="B617" s="159"/>
      <c r="C617" s="317" t="s">
        <v>568</v>
      </c>
      <c r="D617" s="318"/>
      <c r="E617" s="161">
        <v>2.625</v>
      </c>
      <c r="F617" s="162"/>
      <c r="G617" s="163"/>
      <c r="M617" s="160" t="s">
        <v>568</v>
      </c>
      <c r="O617" s="151"/>
    </row>
    <row r="618" spans="1:104" ht="12.75">
      <c r="A618" s="152">
        <v>101</v>
      </c>
      <c r="B618" s="153" t="s">
        <v>569</v>
      </c>
      <c r="C618" s="154" t="s">
        <v>570</v>
      </c>
      <c r="D618" s="155" t="s">
        <v>105</v>
      </c>
      <c r="E618" s="156">
        <v>479.05</v>
      </c>
      <c r="F618" s="181">
        <v>0</v>
      </c>
      <c r="G618" s="157">
        <f>E618*F618</f>
        <v>0</v>
      </c>
      <c r="O618" s="151">
        <v>2</v>
      </c>
      <c r="AA618" s="129">
        <v>1</v>
      </c>
      <c r="AB618" s="129">
        <v>7</v>
      </c>
      <c r="AC618" s="129">
        <v>7</v>
      </c>
      <c r="AZ618" s="129">
        <v>2</v>
      </c>
      <c r="BA618" s="129">
        <f>IF(AZ618=1,G618,0)</f>
        <v>0</v>
      </c>
      <c r="BB618" s="129">
        <f>IF(AZ618=2,G618,0)</f>
        <v>0</v>
      </c>
      <c r="BC618" s="129">
        <f>IF(AZ618=3,G618,0)</f>
        <v>0</v>
      </c>
      <c r="BD618" s="129">
        <f>IF(AZ618=4,G618,0)</f>
        <v>0</v>
      </c>
      <c r="BE618" s="129">
        <f>IF(AZ618=5,G618,0)</f>
        <v>0</v>
      </c>
      <c r="CZ618" s="129">
        <v>0</v>
      </c>
    </row>
    <row r="619" spans="1:15" ht="12.75">
      <c r="A619" s="158"/>
      <c r="B619" s="159"/>
      <c r="C619" s="317" t="s">
        <v>571</v>
      </c>
      <c r="D619" s="318"/>
      <c r="E619" s="161">
        <v>479.05</v>
      </c>
      <c r="F619" s="162"/>
      <c r="G619" s="163"/>
      <c r="M619" s="160" t="s">
        <v>571</v>
      </c>
      <c r="O619" s="151"/>
    </row>
    <row r="620" spans="1:104" ht="12.75">
      <c r="A620" s="152">
        <v>102</v>
      </c>
      <c r="B620" s="153" t="s">
        <v>572</v>
      </c>
      <c r="C620" s="154" t="s">
        <v>573</v>
      </c>
      <c r="D620" s="155" t="s">
        <v>105</v>
      </c>
      <c r="E620" s="156">
        <v>263.4775</v>
      </c>
      <c r="F620" s="181">
        <v>0</v>
      </c>
      <c r="G620" s="157">
        <f>E620*F620</f>
        <v>0</v>
      </c>
      <c r="O620" s="151">
        <v>2</v>
      </c>
      <c r="AA620" s="129">
        <v>12</v>
      </c>
      <c r="AB620" s="129">
        <v>0</v>
      </c>
      <c r="AC620" s="129">
        <v>54</v>
      </c>
      <c r="AZ620" s="129">
        <v>2</v>
      </c>
      <c r="BA620" s="129">
        <f>IF(AZ620=1,G620,0)</f>
        <v>0</v>
      </c>
      <c r="BB620" s="129">
        <f>IF(AZ620=2,G620,0)</f>
        <v>0</v>
      </c>
      <c r="BC620" s="129">
        <f>IF(AZ620=3,G620,0)</f>
        <v>0</v>
      </c>
      <c r="BD620" s="129">
        <f>IF(AZ620=4,G620,0)</f>
        <v>0</v>
      </c>
      <c r="BE620" s="129">
        <f>IF(AZ620=5,G620,0)</f>
        <v>0</v>
      </c>
      <c r="CZ620" s="129">
        <v>0</v>
      </c>
    </row>
    <row r="621" spans="1:15" ht="12.75">
      <c r="A621" s="158"/>
      <c r="B621" s="159"/>
      <c r="C621" s="317" t="s">
        <v>574</v>
      </c>
      <c r="D621" s="318"/>
      <c r="E621" s="161">
        <v>263.4775</v>
      </c>
      <c r="F621" s="162"/>
      <c r="G621" s="163"/>
      <c r="M621" s="160" t="s">
        <v>574</v>
      </c>
      <c r="O621" s="151"/>
    </row>
    <row r="622" spans="1:104" ht="12.75">
      <c r="A622" s="152">
        <v>103</v>
      </c>
      <c r="B622" s="153" t="s">
        <v>575</v>
      </c>
      <c r="C622" s="154" t="s">
        <v>576</v>
      </c>
      <c r="D622" s="155" t="s">
        <v>55</v>
      </c>
      <c r="E622" s="156">
        <f>SUM(G591:G621)</f>
        <v>0</v>
      </c>
      <c r="F622" s="182">
        <v>0</v>
      </c>
      <c r="G622" s="157">
        <f>E622*F622</f>
        <v>0</v>
      </c>
      <c r="O622" s="151">
        <v>2</v>
      </c>
      <c r="AA622" s="129">
        <v>7</v>
      </c>
      <c r="AB622" s="129">
        <v>1002</v>
      </c>
      <c r="AC622" s="129">
        <v>5</v>
      </c>
      <c r="AZ622" s="129">
        <v>2</v>
      </c>
      <c r="BA622" s="129">
        <f>IF(AZ622=1,G622,0)</f>
        <v>0</v>
      </c>
      <c r="BB622" s="129">
        <f>IF(AZ622=2,G622,0)</f>
        <v>0</v>
      </c>
      <c r="BC622" s="129">
        <f>IF(AZ622=3,G622,0)</f>
        <v>0</v>
      </c>
      <c r="BD622" s="129">
        <f>IF(AZ622=4,G622,0)</f>
        <v>0</v>
      </c>
      <c r="BE622" s="129">
        <f>IF(AZ622=5,G622,0)</f>
        <v>0</v>
      </c>
      <c r="CZ622" s="129">
        <v>0</v>
      </c>
    </row>
    <row r="623" spans="1:57" ht="12.75">
      <c r="A623" s="164"/>
      <c r="B623" s="165" t="s">
        <v>67</v>
      </c>
      <c r="C623" s="166" t="str">
        <f>CONCATENATE(B591," ",C591)</f>
        <v>776 Podlahy povlakové</v>
      </c>
      <c r="D623" s="164"/>
      <c r="E623" s="167"/>
      <c r="F623" s="167"/>
      <c r="G623" s="168">
        <f>SUM(G591:G622)</f>
        <v>0</v>
      </c>
      <c r="O623" s="151">
        <v>4</v>
      </c>
      <c r="BA623" s="169">
        <f>SUM(BA591:BA622)</f>
        <v>0</v>
      </c>
      <c r="BB623" s="169">
        <f>SUM(BB591:BB622)</f>
        <v>0</v>
      </c>
      <c r="BC623" s="169">
        <f>SUM(BC591:BC622)</f>
        <v>0</v>
      </c>
      <c r="BD623" s="169">
        <f>SUM(BD591:BD622)</f>
        <v>0</v>
      </c>
      <c r="BE623" s="169">
        <f>SUM(BE591:BE622)</f>
        <v>0</v>
      </c>
    </row>
    <row r="624" spans="1:15" ht="12.75">
      <c r="A624" s="144" t="s">
        <v>65</v>
      </c>
      <c r="B624" s="145" t="s">
        <v>577</v>
      </c>
      <c r="C624" s="146" t="s">
        <v>578</v>
      </c>
      <c r="D624" s="147"/>
      <c r="E624" s="148"/>
      <c r="F624" s="148"/>
      <c r="G624" s="149"/>
      <c r="H624" s="150"/>
      <c r="I624" s="150"/>
      <c r="O624" s="151">
        <v>1</v>
      </c>
    </row>
    <row r="625" spans="1:104" ht="12.75">
      <c r="A625" s="152">
        <v>104</v>
      </c>
      <c r="B625" s="153" t="s">
        <v>579</v>
      </c>
      <c r="C625" s="154" t="s">
        <v>580</v>
      </c>
      <c r="D625" s="155" t="s">
        <v>105</v>
      </c>
      <c r="E625" s="156">
        <v>239.525</v>
      </c>
      <c r="F625" s="181">
        <v>0</v>
      </c>
      <c r="G625" s="157">
        <f>E625*F625</f>
        <v>0</v>
      </c>
      <c r="O625" s="151">
        <v>2</v>
      </c>
      <c r="AA625" s="129">
        <v>1</v>
      </c>
      <c r="AB625" s="129">
        <v>7</v>
      </c>
      <c r="AC625" s="129">
        <v>7</v>
      </c>
      <c r="AZ625" s="129">
        <v>2</v>
      </c>
      <c r="BA625" s="129">
        <f>IF(AZ625=1,G625,0)</f>
        <v>0</v>
      </c>
      <c r="BB625" s="129">
        <f>IF(AZ625=2,G625,0)</f>
        <v>0</v>
      </c>
      <c r="BC625" s="129">
        <f>IF(AZ625=3,G625,0)</f>
        <v>0</v>
      </c>
      <c r="BD625" s="129">
        <f>IF(AZ625=4,G625,0)</f>
        <v>0</v>
      </c>
      <c r="BE625" s="129">
        <f>IF(AZ625=5,G625,0)</f>
        <v>0</v>
      </c>
      <c r="CZ625" s="129">
        <v>0.00384</v>
      </c>
    </row>
    <row r="626" spans="1:15" ht="12.75">
      <c r="A626" s="158"/>
      <c r="B626" s="159"/>
      <c r="C626" s="317" t="s">
        <v>129</v>
      </c>
      <c r="D626" s="318"/>
      <c r="E626" s="161">
        <v>0</v>
      </c>
      <c r="F626" s="162"/>
      <c r="G626" s="163"/>
      <c r="M626" s="160" t="s">
        <v>129</v>
      </c>
      <c r="O626" s="151"/>
    </row>
    <row r="627" spans="1:15" ht="12.75">
      <c r="A627" s="158"/>
      <c r="B627" s="159"/>
      <c r="C627" s="317" t="s">
        <v>581</v>
      </c>
      <c r="D627" s="318"/>
      <c r="E627" s="161">
        <v>76.3</v>
      </c>
      <c r="F627" s="162"/>
      <c r="G627" s="163"/>
      <c r="M627" s="160" t="s">
        <v>581</v>
      </c>
      <c r="O627" s="151"/>
    </row>
    <row r="628" spans="1:15" ht="12.75">
      <c r="A628" s="158"/>
      <c r="B628" s="159"/>
      <c r="C628" s="317" t="s">
        <v>582</v>
      </c>
      <c r="D628" s="318"/>
      <c r="E628" s="161">
        <v>20.4</v>
      </c>
      <c r="F628" s="162"/>
      <c r="G628" s="163"/>
      <c r="M628" s="160" t="s">
        <v>582</v>
      </c>
      <c r="O628" s="151"/>
    </row>
    <row r="629" spans="1:15" ht="12.75">
      <c r="A629" s="158"/>
      <c r="B629" s="159"/>
      <c r="C629" s="317" t="s">
        <v>583</v>
      </c>
      <c r="D629" s="318"/>
      <c r="E629" s="161">
        <v>20.3</v>
      </c>
      <c r="F629" s="162"/>
      <c r="G629" s="163"/>
      <c r="M629" s="160" t="s">
        <v>583</v>
      </c>
      <c r="O629" s="151"/>
    </row>
    <row r="630" spans="1:15" ht="12.75">
      <c r="A630" s="158"/>
      <c r="B630" s="159"/>
      <c r="C630" s="317" t="s">
        <v>584</v>
      </c>
      <c r="D630" s="318"/>
      <c r="E630" s="161">
        <v>24.3</v>
      </c>
      <c r="F630" s="162"/>
      <c r="G630" s="163"/>
      <c r="M630" s="160" t="s">
        <v>584</v>
      </c>
      <c r="O630" s="151"/>
    </row>
    <row r="631" spans="1:15" ht="12.75">
      <c r="A631" s="158"/>
      <c r="B631" s="159"/>
      <c r="C631" s="317" t="s">
        <v>585</v>
      </c>
      <c r="D631" s="318"/>
      <c r="E631" s="161">
        <v>17.7</v>
      </c>
      <c r="F631" s="162"/>
      <c r="G631" s="163"/>
      <c r="M631" s="160" t="s">
        <v>585</v>
      </c>
      <c r="O631" s="151"/>
    </row>
    <row r="632" spans="1:15" ht="12.75">
      <c r="A632" s="158"/>
      <c r="B632" s="159"/>
      <c r="C632" s="317" t="s">
        <v>586</v>
      </c>
      <c r="D632" s="318"/>
      <c r="E632" s="161">
        <v>28.3</v>
      </c>
      <c r="F632" s="162"/>
      <c r="G632" s="163"/>
      <c r="M632" s="160" t="s">
        <v>586</v>
      </c>
      <c r="O632" s="151"/>
    </row>
    <row r="633" spans="1:15" ht="12.75">
      <c r="A633" s="158"/>
      <c r="B633" s="159"/>
      <c r="C633" s="317" t="s">
        <v>587</v>
      </c>
      <c r="D633" s="318"/>
      <c r="E633" s="161">
        <v>45.7</v>
      </c>
      <c r="F633" s="162"/>
      <c r="G633" s="163"/>
      <c r="M633" s="160" t="s">
        <v>587</v>
      </c>
      <c r="O633" s="151"/>
    </row>
    <row r="634" spans="1:15" ht="12.75">
      <c r="A634" s="158"/>
      <c r="B634" s="159"/>
      <c r="C634" s="317" t="s">
        <v>350</v>
      </c>
      <c r="D634" s="318"/>
      <c r="E634" s="161">
        <v>0</v>
      </c>
      <c r="F634" s="162"/>
      <c r="G634" s="163"/>
      <c r="M634" s="160" t="s">
        <v>350</v>
      </c>
      <c r="O634" s="151"/>
    </row>
    <row r="635" spans="1:15" ht="12.75">
      <c r="A635" s="158"/>
      <c r="B635" s="159"/>
      <c r="C635" s="317" t="s">
        <v>566</v>
      </c>
      <c r="D635" s="318"/>
      <c r="E635" s="161">
        <v>3.9</v>
      </c>
      <c r="F635" s="162"/>
      <c r="G635" s="163"/>
      <c r="M635" s="160" t="s">
        <v>566</v>
      </c>
      <c r="O635" s="151"/>
    </row>
    <row r="636" spans="1:15" ht="12.75">
      <c r="A636" s="158"/>
      <c r="B636" s="159"/>
      <c r="C636" s="317" t="s">
        <v>567</v>
      </c>
      <c r="D636" s="318"/>
      <c r="E636" s="161">
        <v>0</v>
      </c>
      <c r="F636" s="162"/>
      <c r="G636" s="163"/>
      <c r="M636" s="160" t="s">
        <v>567</v>
      </c>
      <c r="O636" s="151"/>
    </row>
    <row r="637" spans="1:15" ht="12.75">
      <c r="A637" s="158"/>
      <c r="B637" s="159"/>
      <c r="C637" s="317" t="s">
        <v>568</v>
      </c>
      <c r="D637" s="318"/>
      <c r="E637" s="161">
        <v>2.625</v>
      </c>
      <c r="F637" s="162"/>
      <c r="G637" s="163"/>
      <c r="M637" s="160" t="s">
        <v>568</v>
      </c>
      <c r="O637" s="151"/>
    </row>
    <row r="638" spans="1:104" ht="12.75">
      <c r="A638" s="152">
        <v>105</v>
      </c>
      <c r="B638" s="153" t="s">
        <v>588</v>
      </c>
      <c r="C638" s="154" t="s">
        <v>589</v>
      </c>
      <c r="D638" s="155" t="s">
        <v>55</v>
      </c>
      <c r="E638" s="156">
        <f>SUM(G624:G637)</f>
        <v>0</v>
      </c>
      <c r="F638" s="182">
        <v>0</v>
      </c>
      <c r="G638" s="157">
        <f>E638*F638</f>
        <v>0</v>
      </c>
      <c r="O638" s="151">
        <v>2</v>
      </c>
      <c r="AA638" s="129">
        <v>7</v>
      </c>
      <c r="AB638" s="129">
        <v>1002</v>
      </c>
      <c r="AC638" s="129">
        <v>5</v>
      </c>
      <c r="AZ638" s="129">
        <v>2</v>
      </c>
      <c r="BA638" s="129">
        <f>IF(AZ638=1,G638,0)</f>
        <v>0</v>
      </c>
      <c r="BB638" s="129">
        <f>IF(AZ638=2,G638,0)</f>
        <v>0</v>
      </c>
      <c r="BC638" s="129">
        <f>IF(AZ638=3,G638,0)</f>
        <v>0</v>
      </c>
      <c r="BD638" s="129">
        <f>IF(AZ638=4,G638,0)</f>
        <v>0</v>
      </c>
      <c r="BE638" s="129">
        <f>IF(AZ638=5,G638,0)</f>
        <v>0</v>
      </c>
      <c r="CZ638" s="129">
        <v>0</v>
      </c>
    </row>
    <row r="639" spans="1:57" ht="12.75">
      <c r="A639" s="164"/>
      <c r="B639" s="165" t="s">
        <v>67</v>
      </c>
      <c r="C639" s="166" t="str">
        <f>CONCATENATE(B624," ",C624)</f>
        <v>777 Podlahy ze syntetických hmot</v>
      </c>
      <c r="D639" s="164"/>
      <c r="E639" s="167"/>
      <c r="F639" s="167"/>
      <c r="G639" s="168">
        <f>SUM(G624:G638)</f>
        <v>0</v>
      </c>
      <c r="O639" s="151">
        <v>4</v>
      </c>
      <c r="BA639" s="169">
        <f>SUM(BA624:BA638)</f>
        <v>0</v>
      </c>
      <c r="BB639" s="169">
        <f>SUM(BB624:BB638)</f>
        <v>0</v>
      </c>
      <c r="BC639" s="169">
        <f>SUM(BC624:BC638)</f>
        <v>0</v>
      </c>
      <c r="BD639" s="169">
        <f>SUM(BD624:BD638)</f>
        <v>0</v>
      </c>
      <c r="BE639" s="169">
        <f>SUM(BE624:BE638)</f>
        <v>0</v>
      </c>
    </row>
    <row r="640" spans="1:15" ht="12.75">
      <c r="A640" s="144" t="s">
        <v>65</v>
      </c>
      <c r="B640" s="145" t="s">
        <v>590</v>
      </c>
      <c r="C640" s="146" t="s">
        <v>591</v>
      </c>
      <c r="D640" s="147"/>
      <c r="E640" s="148"/>
      <c r="F640" s="148"/>
      <c r="G640" s="149"/>
      <c r="H640" s="150"/>
      <c r="I640" s="150"/>
      <c r="O640" s="151">
        <v>1</v>
      </c>
    </row>
    <row r="641" spans="1:104" ht="22.5">
      <c r="A641" s="152">
        <v>106</v>
      </c>
      <c r="B641" s="153" t="s">
        <v>592</v>
      </c>
      <c r="C641" s="154" t="s">
        <v>593</v>
      </c>
      <c r="D641" s="155" t="s">
        <v>105</v>
      </c>
      <c r="E641" s="156">
        <v>97.915</v>
      </c>
      <c r="F641" s="181">
        <v>0</v>
      </c>
      <c r="G641" s="157">
        <f>E641*F641</f>
        <v>0</v>
      </c>
      <c r="O641" s="151">
        <v>2</v>
      </c>
      <c r="AA641" s="129">
        <v>2</v>
      </c>
      <c r="AB641" s="129">
        <v>7</v>
      </c>
      <c r="AC641" s="129">
        <v>7</v>
      </c>
      <c r="AZ641" s="129">
        <v>2</v>
      </c>
      <c r="BA641" s="129">
        <f>IF(AZ641=1,G641,0)</f>
        <v>0</v>
      </c>
      <c r="BB641" s="129">
        <f>IF(AZ641=2,G641,0)</f>
        <v>0</v>
      </c>
      <c r="BC641" s="129">
        <f>IF(AZ641=3,G641,0)</f>
        <v>0</v>
      </c>
      <c r="BD641" s="129">
        <f>IF(AZ641=4,G641,0)</f>
        <v>0</v>
      </c>
      <c r="BE641" s="129">
        <f>IF(AZ641=5,G641,0)</f>
        <v>0</v>
      </c>
      <c r="CZ641" s="129">
        <v>0.04478</v>
      </c>
    </row>
    <row r="642" spans="1:15" ht="12.75">
      <c r="A642" s="158"/>
      <c r="B642" s="159"/>
      <c r="C642" s="317" t="s">
        <v>129</v>
      </c>
      <c r="D642" s="318"/>
      <c r="E642" s="161">
        <v>0</v>
      </c>
      <c r="F642" s="162"/>
      <c r="G642" s="163"/>
      <c r="M642" s="160" t="s">
        <v>129</v>
      </c>
      <c r="O642" s="151"/>
    </row>
    <row r="643" spans="1:15" ht="12.75">
      <c r="A643" s="158"/>
      <c r="B643" s="159"/>
      <c r="C643" s="317" t="s">
        <v>217</v>
      </c>
      <c r="D643" s="318"/>
      <c r="E643" s="161">
        <v>25.4</v>
      </c>
      <c r="F643" s="162"/>
      <c r="G643" s="163"/>
      <c r="M643" s="160" t="s">
        <v>217</v>
      </c>
      <c r="O643" s="151"/>
    </row>
    <row r="644" spans="1:15" ht="12.75">
      <c r="A644" s="158"/>
      <c r="B644" s="159"/>
      <c r="C644" s="317" t="s">
        <v>218</v>
      </c>
      <c r="D644" s="318"/>
      <c r="E644" s="161">
        <v>17.2</v>
      </c>
      <c r="F644" s="162"/>
      <c r="G644" s="163"/>
      <c r="M644" s="160" t="s">
        <v>218</v>
      </c>
      <c r="O644" s="151"/>
    </row>
    <row r="645" spans="1:15" ht="12.75">
      <c r="A645" s="158"/>
      <c r="B645" s="159"/>
      <c r="C645" s="317" t="s">
        <v>219</v>
      </c>
      <c r="D645" s="318"/>
      <c r="E645" s="161">
        <v>2.025</v>
      </c>
      <c r="F645" s="162"/>
      <c r="G645" s="163"/>
      <c r="M645" s="160" t="s">
        <v>219</v>
      </c>
      <c r="O645" s="151"/>
    </row>
    <row r="646" spans="1:15" ht="12.75">
      <c r="A646" s="158"/>
      <c r="B646" s="159"/>
      <c r="C646" s="317" t="s">
        <v>220</v>
      </c>
      <c r="D646" s="318"/>
      <c r="E646" s="161">
        <v>2.1</v>
      </c>
      <c r="F646" s="162"/>
      <c r="G646" s="163"/>
      <c r="M646" s="160" t="s">
        <v>220</v>
      </c>
      <c r="O646" s="151"/>
    </row>
    <row r="647" spans="1:15" ht="12.75">
      <c r="A647" s="158"/>
      <c r="B647" s="159"/>
      <c r="C647" s="317" t="s">
        <v>221</v>
      </c>
      <c r="D647" s="318"/>
      <c r="E647" s="161">
        <v>1.65</v>
      </c>
      <c r="F647" s="162"/>
      <c r="G647" s="163"/>
      <c r="M647" s="160" t="s">
        <v>221</v>
      </c>
      <c r="O647" s="151"/>
    </row>
    <row r="648" spans="1:15" ht="12.75">
      <c r="A648" s="158"/>
      <c r="B648" s="159"/>
      <c r="C648" s="317" t="s">
        <v>222</v>
      </c>
      <c r="D648" s="318"/>
      <c r="E648" s="161">
        <v>1.875</v>
      </c>
      <c r="F648" s="162"/>
      <c r="G648" s="163"/>
      <c r="M648" s="160" t="s">
        <v>222</v>
      </c>
      <c r="O648" s="151"/>
    </row>
    <row r="649" spans="1:15" ht="12.75">
      <c r="A649" s="158"/>
      <c r="B649" s="159"/>
      <c r="C649" s="317" t="s">
        <v>223</v>
      </c>
      <c r="D649" s="318"/>
      <c r="E649" s="161">
        <v>2.025</v>
      </c>
      <c r="F649" s="162"/>
      <c r="G649" s="163"/>
      <c r="M649" s="160" t="s">
        <v>223</v>
      </c>
      <c r="O649" s="151"/>
    </row>
    <row r="650" spans="1:15" ht="12.75">
      <c r="A650" s="158"/>
      <c r="B650" s="159"/>
      <c r="C650" s="317" t="s">
        <v>224</v>
      </c>
      <c r="D650" s="318"/>
      <c r="E650" s="161">
        <v>23.4</v>
      </c>
      <c r="F650" s="162"/>
      <c r="G650" s="163"/>
      <c r="M650" s="160" t="s">
        <v>224</v>
      </c>
      <c r="O650" s="151"/>
    </row>
    <row r="651" spans="1:15" ht="12.75">
      <c r="A651" s="158"/>
      <c r="B651" s="159"/>
      <c r="C651" s="317" t="s">
        <v>225</v>
      </c>
      <c r="D651" s="318"/>
      <c r="E651" s="161">
        <v>19.6</v>
      </c>
      <c r="F651" s="162"/>
      <c r="G651" s="163"/>
      <c r="M651" s="160" t="s">
        <v>225</v>
      </c>
      <c r="O651" s="151"/>
    </row>
    <row r="652" spans="1:15" ht="12.75">
      <c r="A652" s="158"/>
      <c r="B652" s="159"/>
      <c r="C652" s="317" t="s">
        <v>226</v>
      </c>
      <c r="D652" s="318"/>
      <c r="E652" s="161">
        <v>2.64</v>
      </c>
      <c r="F652" s="162"/>
      <c r="G652" s="163"/>
      <c r="M652" s="160" t="s">
        <v>226</v>
      </c>
      <c r="O652" s="151"/>
    </row>
    <row r="653" spans="1:104" ht="12.75">
      <c r="A653" s="152">
        <v>107</v>
      </c>
      <c r="B653" s="153" t="s">
        <v>594</v>
      </c>
      <c r="C653" s="154" t="s">
        <v>595</v>
      </c>
      <c r="D653" s="155" t="s">
        <v>105</v>
      </c>
      <c r="E653" s="156">
        <v>107.7065</v>
      </c>
      <c r="F653" s="181">
        <v>0</v>
      </c>
      <c r="G653" s="157">
        <f>E653*F653</f>
        <v>0</v>
      </c>
      <c r="O653" s="151">
        <v>2</v>
      </c>
      <c r="AA653" s="129">
        <v>12</v>
      </c>
      <c r="AB653" s="129">
        <v>0</v>
      </c>
      <c r="AC653" s="129">
        <v>68</v>
      </c>
      <c r="AZ653" s="129">
        <v>2</v>
      </c>
      <c r="BA653" s="129">
        <f>IF(AZ653=1,G653,0)</f>
        <v>0</v>
      </c>
      <c r="BB653" s="129">
        <f>IF(AZ653=2,G653,0)</f>
        <v>0</v>
      </c>
      <c r="BC653" s="129">
        <f>IF(AZ653=3,G653,0)</f>
        <v>0</v>
      </c>
      <c r="BD653" s="129">
        <f>IF(AZ653=4,G653,0)</f>
        <v>0</v>
      </c>
      <c r="BE653" s="129">
        <f>IF(AZ653=5,G653,0)</f>
        <v>0</v>
      </c>
      <c r="CZ653" s="129">
        <v>0</v>
      </c>
    </row>
    <row r="654" spans="1:15" ht="12.75">
      <c r="A654" s="158"/>
      <c r="B654" s="159"/>
      <c r="C654" s="317" t="s">
        <v>596</v>
      </c>
      <c r="D654" s="318"/>
      <c r="E654" s="161">
        <v>107.7065</v>
      </c>
      <c r="F654" s="162"/>
      <c r="G654" s="163"/>
      <c r="M654" s="160" t="s">
        <v>596</v>
      </c>
      <c r="O654" s="151"/>
    </row>
    <row r="655" spans="1:104" ht="12.75">
      <c r="A655" s="152">
        <v>108</v>
      </c>
      <c r="B655" s="153" t="s">
        <v>597</v>
      </c>
      <c r="C655" s="154" t="s">
        <v>598</v>
      </c>
      <c r="D655" s="155" t="s">
        <v>105</v>
      </c>
      <c r="E655" s="156">
        <v>97.915</v>
      </c>
      <c r="F655" s="181">
        <v>0</v>
      </c>
      <c r="G655" s="157">
        <f>E655*F655</f>
        <v>0</v>
      </c>
      <c r="O655" s="151">
        <v>2</v>
      </c>
      <c r="AA655" s="129">
        <v>12</v>
      </c>
      <c r="AB655" s="129">
        <v>0</v>
      </c>
      <c r="AC655" s="129">
        <v>69</v>
      </c>
      <c r="AZ655" s="129">
        <v>2</v>
      </c>
      <c r="BA655" s="129">
        <f>IF(AZ655=1,G655,0)</f>
        <v>0</v>
      </c>
      <c r="BB655" s="129">
        <f>IF(AZ655=2,G655,0)</f>
        <v>0</v>
      </c>
      <c r="BC655" s="129">
        <f>IF(AZ655=3,G655,0)</f>
        <v>0</v>
      </c>
      <c r="BD655" s="129">
        <f>IF(AZ655=4,G655,0)</f>
        <v>0</v>
      </c>
      <c r="BE655" s="129">
        <f>IF(AZ655=5,G655,0)</f>
        <v>0</v>
      </c>
      <c r="CZ655" s="129">
        <v>0</v>
      </c>
    </row>
    <row r="656" spans="1:104" ht="12.75">
      <c r="A656" s="152">
        <v>109</v>
      </c>
      <c r="B656" s="153" t="s">
        <v>599</v>
      </c>
      <c r="C656" s="154" t="s">
        <v>600</v>
      </c>
      <c r="D656" s="155" t="s">
        <v>55</v>
      </c>
      <c r="E656" s="156">
        <f>SUM(G640:G655)</f>
        <v>0</v>
      </c>
      <c r="F656" s="182">
        <v>0</v>
      </c>
      <c r="G656" s="157">
        <f>E656*F656</f>
        <v>0</v>
      </c>
      <c r="O656" s="151">
        <v>2</v>
      </c>
      <c r="AA656" s="129">
        <v>7</v>
      </c>
      <c r="AB656" s="129">
        <v>1002</v>
      </c>
      <c r="AC656" s="129">
        <v>5</v>
      </c>
      <c r="AZ656" s="129">
        <v>2</v>
      </c>
      <c r="BA656" s="129">
        <f>IF(AZ656=1,G656,0)</f>
        <v>0</v>
      </c>
      <c r="BB656" s="129">
        <f>IF(AZ656=2,G656,0)</f>
        <v>0</v>
      </c>
      <c r="BC656" s="129">
        <f>IF(AZ656=3,G656,0)</f>
        <v>0</v>
      </c>
      <c r="BD656" s="129">
        <f>IF(AZ656=4,G656,0)</f>
        <v>0</v>
      </c>
      <c r="BE656" s="129">
        <f>IF(AZ656=5,G656,0)</f>
        <v>0</v>
      </c>
      <c r="CZ656" s="129">
        <v>0</v>
      </c>
    </row>
    <row r="657" spans="1:57" ht="12.75">
      <c r="A657" s="164"/>
      <c r="B657" s="165" t="s">
        <v>67</v>
      </c>
      <c r="C657" s="166" t="str">
        <f>CONCATENATE(B640," ",C640)</f>
        <v>781 Obklady keramické</v>
      </c>
      <c r="D657" s="164"/>
      <c r="E657" s="167"/>
      <c r="F657" s="167"/>
      <c r="G657" s="168">
        <f>SUM(G640:G656)</f>
        <v>0</v>
      </c>
      <c r="O657" s="151">
        <v>4</v>
      </c>
      <c r="BA657" s="169">
        <f>SUM(BA640:BA656)</f>
        <v>0</v>
      </c>
      <c r="BB657" s="169">
        <f>SUM(BB640:BB656)</f>
        <v>0</v>
      </c>
      <c r="BC657" s="169">
        <f>SUM(BC640:BC656)</f>
        <v>0</v>
      </c>
      <c r="BD657" s="169">
        <f>SUM(BD640:BD656)</f>
        <v>0</v>
      </c>
      <c r="BE657" s="169">
        <f>SUM(BE640:BE656)</f>
        <v>0</v>
      </c>
    </row>
    <row r="658" spans="1:15" ht="12.75">
      <c r="A658" s="144" t="s">
        <v>65</v>
      </c>
      <c r="B658" s="145" t="s">
        <v>601</v>
      </c>
      <c r="C658" s="146" t="s">
        <v>602</v>
      </c>
      <c r="D658" s="147"/>
      <c r="E658" s="148"/>
      <c r="F658" s="148"/>
      <c r="G658" s="149"/>
      <c r="H658" s="150"/>
      <c r="I658" s="150"/>
      <c r="O658" s="151">
        <v>1</v>
      </c>
    </row>
    <row r="659" spans="1:104" ht="12.75">
      <c r="A659" s="152">
        <v>110</v>
      </c>
      <c r="B659" s="153" t="s">
        <v>603</v>
      </c>
      <c r="C659" s="154" t="s">
        <v>604</v>
      </c>
      <c r="D659" s="155" t="s">
        <v>105</v>
      </c>
      <c r="E659" s="156">
        <v>10</v>
      </c>
      <c r="F659" s="181">
        <v>0</v>
      </c>
      <c r="G659" s="157">
        <f>E659*F659</f>
        <v>0</v>
      </c>
      <c r="O659" s="151">
        <v>2</v>
      </c>
      <c r="AA659" s="129">
        <v>1</v>
      </c>
      <c r="AB659" s="129">
        <v>7</v>
      </c>
      <c r="AC659" s="129">
        <v>7</v>
      </c>
      <c r="AZ659" s="129">
        <v>2</v>
      </c>
      <c r="BA659" s="129">
        <f>IF(AZ659=1,G659,0)</f>
        <v>0</v>
      </c>
      <c r="BB659" s="129">
        <f>IF(AZ659=2,G659,0)</f>
        <v>0</v>
      </c>
      <c r="BC659" s="129">
        <f>IF(AZ659=3,G659,0)</f>
        <v>0</v>
      </c>
      <c r="BD659" s="129">
        <f>IF(AZ659=4,G659,0)</f>
        <v>0</v>
      </c>
      <c r="BE659" s="129">
        <f>IF(AZ659=5,G659,0)</f>
        <v>0</v>
      </c>
      <c r="CZ659" s="129">
        <v>0.000424728</v>
      </c>
    </row>
    <row r="660" spans="1:15" ht="12.75">
      <c r="A660" s="158"/>
      <c r="B660" s="159"/>
      <c r="C660" s="317" t="s">
        <v>605</v>
      </c>
      <c r="D660" s="318"/>
      <c r="E660" s="161">
        <v>0</v>
      </c>
      <c r="F660" s="162"/>
      <c r="G660" s="163"/>
      <c r="M660" s="160" t="s">
        <v>605</v>
      </c>
      <c r="O660" s="151"/>
    </row>
    <row r="661" spans="1:15" ht="12.75">
      <c r="A661" s="158"/>
      <c r="B661" s="159"/>
      <c r="C661" s="317" t="s">
        <v>606</v>
      </c>
      <c r="D661" s="318"/>
      <c r="E661" s="161">
        <v>10</v>
      </c>
      <c r="F661" s="162"/>
      <c r="G661" s="163"/>
      <c r="M661" s="160">
        <v>10</v>
      </c>
      <c r="O661" s="151"/>
    </row>
    <row r="662" spans="1:57" ht="12.75">
      <c r="A662" s="164"/>
      <c r="B662" s="165" t="s">
        <v>67</v>
      </c>
      <c r="C662" s="166" t="str">
        <f>CONCATENATE(B658," ",C658)</f>
        <v>783 Nátěry</v>
      </c>
      <c r="D662" s="164"/>
      <c r="E662" s="167"/>
      <c r="F662" s="167"/>
      <c r="G662" s="168">
        <f>SUM(G658:G661)</f>
        <v>0</v>
      </c>
      <c r="O662" s="151">
        <v>4</v>
      </c>
      <c r="BA662" s="169">
        <f>SUM(BA658:BA661)</f>
        <v>0</v>
      </c>
      <c r="BB662" s="169">
        <f>SUM(BB658:BB661)</f>
        <v>0</v>
      </c>
      <c r="BC662" s="169">
        <f>SUM(BC658:BC661)</f>
        <v>0</v>
      </c>
      <c r="BD662" s="169">
        <f>SUM(BD658:BD661)</f>
        <v>0</v>
      </c>
      <c r="BE662" s="169">
        <f>SUM(BE658:BE661)</f>
        <v>0</v>
      </c>
    </row>
    <row r="663" spans="1:15" ht="12.75">
      <c r="A663" s="144" t="s">
        <v>65</v>
      </c>
      <c r="B663" s="145" t="s">
        <v>607</v>
      </c>
      <c r="C663" s="146" t="s">
        <v>608</v>
      </c>
      <c r="D663" s="147"/>
      <c r="E663" s="148"/>
      <c r="F663" s="148"/>
      <c r="G663" s="149"/>
      <c r="H663" s="150"/>
      <c r="I663" s="150"/>
      <c r="O663" s="151">
        <v>1</v>
      </c>
    </row>
    <row r="664" spans="1:104" ht="22.5">
      <c r="A664" s="152">
        <v>111</v>
      </c>
      <c r="B664" s="153" t="s">
        <v>609</v>
      </c>
      <c r="C664" s="154" t="s">
        <v>610</v>
      </c>
      <c r="D664" s="155" t="s">
        <v>105</v>
      </c>
      <c r="E664" s="156">
        <v>1299.11</v>
      </c>
      <c r="F664" s="181">
        <v>0</v>
      </c>
      <c r="G664" s="157">
        <f>E664*F664</f>
        <v>0</v>
      </c>
      <c r="O664" s="151">
        <v>2</v>
      </c>
      <c r="AA664" s="129">
        <v>1</v>
      </c>
      <c r="AB664" s="129">
        <v>7</v>
      </c>
      <c r="AC664" s="129">
        <v>7</v>
      </c>
      <c r="AZ664" s="129">
        <v>2</v>
      </c>
      <c r="BA664" s="129">
        <f>IF(AZ664=1,G664,0)</f>
        <v>0</v>
      </c>
      <c r="BB664" s="129">
        <f>IF(AZ664=2,G664,0)</f>
        <v>0</v>
      </c>
      <c r="BC664" s="129">
        <f>IF(AZ664=3,G664,0)</f>
        <v>0</v>
      </c>
      <c r="BD664" s="129">
        <f>IF(AZ664=4,G664,0)</f>
        <v>0</v>
      </c>
      <c r="BE664" s="129">
        <f>IF(AZ664=5,G664,0)</f>
        <v>0</v>
      </c>
      <c r="CZ664" s="129">
        <v>0.00022165</v>
      </c>
    </row>
    <row r="665" spans="1:15" ht="12.75">
      <c r="A665" s="158"/>
      <c r="B665" s="159"/>
      <c r="C665" s="317" t="s">
        <v>611</v>
      </c>
      <c r="D665" s="318"/>
      <c r="E665" s="161">
        <v>0</v>
      </c>
      <c r="F665" s="162"/>
      <c r="G665" s="163"/>
      <c r="M665" s="160" t="s">
        <v>611</v>
      </c>
      <c r="O665" s="151"/>
    </row>
    <row r="666" spans="1:15" ht="12.75">
      <c r="A666" s="158"/>
      <c r="B666" s="159"/>
      <c r="C666" s="317" t="s">
        <v>129</v>
      </c>
      <c r="D666" s="318"/>
      <c r="E666" s="161">
        <v>0</v>
      </c>
      <c r="F666" s="162"/>
      <c r="G666" s="163"/>
      <c r="M666" s="160" t="s">
        <v>129</v>
      </c>
      <c r="O666" s="151"/>
    </row>
    <row r="667" spans="1:15" ht="12.75">
      <c r="A667" s="158"/>
      <c r="B667" s="159"/>
      <c r="C667" s="317" t="s">
        <v>130</v>
      </c>
      <c r="D667" s="318"/>
      <c r="E667" s="161">
        <v>76.3</v>
      </c>
      <c r="F667" s="162"/>
      <c r="G667" s="163"/>
      <c r="M667" s="160" t="s">
        <v>130</v>
      </c>
      <c r="O667" s="151"/>
    </row>
    <row r="668" spans="1:15" ht="12.75">
      <c r="A668" s="158"/>
      <c r="B668" s="159"/>
      <c r="C668" s="317" t="s">
        <v>148</v>
      </c>
      <c r="D668" s="318"/>
      <c r="E668" s="161">
        <v>6.9</v>
      </c>
      <c r="F668" s="162"/>
      <c r="G668" s="163"/>
      <c r="M668" s="160" t="s">
        <v>148</v>
      </c>
      <c r="O668" s="151"/>
    </row>
    <row r="669" spans="1:15" ht="12.75">
      <c r="A669" s="158"/>
      <c r="B669" s="159"/>
      <c r="C669" s="317" t="s">
        <v>131</v>
      </c>
      <c r="D669" s="318"/>
      <c r="E669" s="161">
        <v>4.5</v>
      </c>
      <c r="F669" s="162"/>
      <c r="G669" s="163"/>
      <c r="M669" s="160" t="s">
        <v>131</v>
      </c>
      <c r="O669" s="151"/>
    </row>
    <row r="670" spans="1:15" ht="12.75">
      <c r="A670" s="158"/>
      <c r="B670" s="159"/>
      <c r="C670" s="317" t="s">
        <v>132</v>
      </c>
      <c r="D670" s="318"/>
      <c r="E670" s="161">
        <v>20.4</v>
      </c>
      <c r="F670" s="162"/>
      <c r="G670" s="163"/>
      <c r="M670" s="160" t="s">
        <v>132</v>
      </c>
      <c r="O670" s="151"/>
    </row>
    <row r="671" spans="1:15" ht="12.75">
      <c r="A671" s="158"/>
      <c r="B671" s="159"/>
      <c r="C671" s="317" t="s">
        <v>133</v>
      </c>
      <c r="D671" s="318"/>
      <c r="E671" s="161">
        <v>20.3</v>
      </c>
      <c r="F671" s="162"/>
      <c r="G671" s="163"/>
      <c r="M671" s="160" t="s">
        <v>133</v>
      </c>
      <c r="O671" s="151"/>
    </row>
    <row r="672" spans="1:15" ht="12.75">
      <c r="A672" s="158"/>
      <c r="B672" s="159"/>
      <c r="C672" s="317" t="s">
        <v>134</v>
      </c>
      <c r="D672" s="318"/>
      <c r="E672" s="161">
        <v>24.3</v>
      </c>
      <c r="F672" s="162"/>
      <c r="G672" s="163"/>
      <c r="M672" s="160" t="s">
        <v>134</v>
      </c>
      <c r="O672" s="151"/>
    </row>
    <row r="673" spans="1:15" ht="12.75">
      <c r="A673" s="158"/>
      <c r="B673" s="159"/>
      <c r="C673" s="317" t="s">
        <v>135</v>
      </c>
      <c r="D673" s="318"/>
      <c r="E673" s="161">
        <v>13.8</v>
      </c>
      <c r="F673" s="162"/>
      <c r="G673" s="163"/>
      <c r="M673" s="160" t="s">
        <v>135</v>
      </c>
      <c r="O673" s="151"/>
    </row>
    <row r="674" spans="1:15" ht="12.75">
      <c r="A674" s="158"/>
      <c r="B674" s="159"/>
      <c r="C674" s="317" t="s">
        <v>136</v>
      </c>
      <c r="D674" s="318"/>
      <c r="E674" s="161">
        <v>17.7</v>
      </c>
      <c r="F674" s="162"/>
      <c r="G674" s="163"/>
      <c r="M674" s="160" t="s">
        <v>136</v>
      </c>
      <c r="O674" s="151"/>
    </row>
    <row r="675" spans="1:15" ht="12.75">
      <c r="A675" s="158"/>
      <c r="B675" s="159"/>
      <c r="C675" s="317" t="s">
        <v>137</v>
      </c>
      <c r="D675" s="318"/>
      <c r="E675" s="161">
        <v>28.3</v>
      </c>
      <c r="F675" s="162"/>
      <c r="G675" s="163"/>
      <c r="M675" s="160" t="s">
        <v>137</v>
      </c>
      <c r="O675" s="151"/>
    </row>
    <row r="676" spans="1:15" ht="12.75">
      <c r="A676" s="158"/>
      <c r="B676" s="159"/>
      <c r="C676" s="317" t="s">
        <v>149</v>
      </c>
      <c r="D676" s="318"/>
      <c r="E676" s="161">
        <v>8.6</v>
      </c>
      <c r="F676" s="162"/>
      <c r="G676" s="163"/>
      <c r="M676" s="160" t="s">
        <v>149</v>
      </c>
      <c r="O676" s="151"/>
    </row>
    <row r="677" spans="1:15" ht="12.75">
      <c r="A677" s="158"/>
      <c r="B677" s="159"/>
      <c r="C677" s="317" t="s">
        <v>138</v>
      </c>
      <c r="D677" s="318"/>
      <c r="E677" s="161">
        <v>2.8</v>
      </c>
      <c r="F677" s="162"/>
      <c r="G677" s="163"/>
      <c r="M677" s="160" t="s">
        <v>138</v>
      </c>
      <c r="O677" s="151"/>
    </row>
    <row r="678" spans="1:15" ht="12.75">
      <c r="A678" s="158"/>
      <c r="B678" s="159"/>
      <c r="C678" s="317" t="s">
        <v>139</v>
      </c>
      <c r="D678" s="318"/>
      <c r="E678" s="161">
        <v>4.6</v>
      </c>
      <c r="F678" s="162"/>
      <c r="G678" s="163"/>
      <c r="M678" s="160" t="s">
        <v>139</v>
      </c>
      <c r="O678" s="151"/>
    </row>
    <row r="679" spans="1:15" ht="12.75">
      <c r="A679" s="158"/>
      <c r="B679" s="159"/>
      <c r="C679" s="317" t="s">
        <v>150</v>
      </c>
      <c r="D679" s="318"/>
      <c r="E679" s="161">
        <v>2.8</v>
      </c>
      <c r="F679" s="162"/>
      <c r="G679" s="163"/>
      <c r="M679" s="160" t="s">
        <v>150</v>
      </c>
      <c r="O679" s="151"/>
    </row>
    <row r="680" spans="1:15" ht="12.75">
      <c r="A680" s="158"/>
      <c r="B680" s="159"/>
      <c r="C680" s="317" t="s">
        <v>140</v>
      </c>
      <c r="D680" s="318"/>
      <c r="E680" s="161">
        <v>22.5</v>
      </c>
      <c r="F680" s="162"/>
      <c r="G680" s="163"/>
      <c r="M680" s="160" t="s">
        <v>140</v>
      </c>
      <c r="O680" s="151"/>
    </row>
    <row r="681" spans="1:15" ht="12.75">
      <c r="A681" s="158"/>
      <c r="B681" s="159"/>
      <c r="C681" s="317" t="s">
        <v>141</v>
      </c>
      <c r="D681" s="318"/>
      <c r="E681" s="161">
        <v>45.7</v>
      </c>
      <c r="F681" s="162"/>
      <c r="G681" s="163"/>
      <c r="M681" s="160" t="s">
        <v>141</v>
      </c>
      <c r="O681" s="151"/>
    </row>
    <row r="682" spans="1:15" ht="12.75">
      <c r="A682" s="158"/>
      <c r="B682" s="159"/>
      <c r="C682" s="317" t="s">
        <v>144</v>
      </c>
      <c r="D682" s="318"/>
      <c r="E682" s="161">
        <v>26.4</v>
      </c>
      <c r="F682" s="162"/>
      <c r="G682" s="163"/>
      <c r="M682" s="160" t="s">
        <v>144</v>
      </c>
      <c r="O682" s="151"/>
    </row>
    <row r="683" spans="1:15" ht="12.75">
      <c r="A683" s="158"/>
      <c r="B683" s="159"/>
      <c r="C683" s="317" t="s">
        <v>145</v>
      </c>
      <c r="D683" s="318"/>
      <c r="E683" s="161">
        <v>46</v>
      </c>
      <c r="F683" s="162"/>
      <c r="G683" s="163"/>
      <c r="M683" s="160" t="s">
        <v>145</v>
      </c>
      <c r="O683" s="151"/>
    </row>
    <row r="684" spans="1:15" ht="12.75">
      <c r="A684" s="158"/>
      <c r="B684" s="159"/>
      <c r="C684" s="317" t="s">
        <v>612</v>
      </c>
      <c r="D684" s="318"/>
      <c r="E684" s="161">
        <v>0</v>
      </c>
      <c r="F684" s="162"/>
      <c r="G684" s="163"/>
      <c r="M684" s="160" t="s">
        <v>612</v>
      </c>
      <c r="O684" s="151"/>
    </row>
    <row r="685" spans="1:15" ht="12.75">
      <c r="A685" s="158"/>
      <c r="B685" s="159"/>
      <c r="C685" s="317" t="s">
        <v>129</v>
      </c>
      <c r="D685" s="318"/>
      <c r="E685" s="161">
        <v>0</v>
      </c>
      <c r="F685" s="162"/>
      <c r="G685" s="163"/>
      <c r="M685" s="160" t="s">
        <v>129</v>
      </c>
      <c r="O685" s="151"/>
    </row>
    <row r="686" spans="1:15" ht="12.75">
      <c r="A686" s="158"/>
      <c r="B686" s="159"/>
      <c r="C686" s="317" t="s">
        <v>229</v>
      </c>
      <c r="D686" s="318"/>
      <c r="E686" s="161">
        <v>179.95</v>
      </c>
      <c r="F686" s="162"/>
      <c r="G686" s="163"/>
      <c r="M686" s="160" t="s">
        <v>229</v>
      </c>
      <c r="O686" s="151"/>
    </row>
    <row r="687" spans="1:15" ht="12.75">
      <c r="A687" s="158"/>
      <c r="B687" s="159"/>
      <c r="C687" s="317" t="s">
        <v>230</v>
      </c>
      <c r="D687" s="318"/>
      <c r="E687" s="161">
        <v>37.465</v>
      </c>
      <c r="F687" s="162"/>
      <c r="G687" s="163"/>
      <c r="M687" s="160" t="s">
        <v>230</v>
      </c>
      <c r="O687" s="151"/>
    </row>
    <row r="688" spans="1:15" ht="12.75">
      <c r="A688" s="158"/>
      <c r="B688" s="159"/>
      <c r="C688" s="317" t="s">
        <v>231</v>
      </c>
      <c r="D688" s="318"/>
      <c r="E688" s="161">
        <v>25.37</v>
      </c>
      <c r="F688" s="162"/>
      <c r="G688" s="163"/>
      <c r="M688" s="160" t="s">
        <v>231</v>
      </c>
      <c r="O688" s="151"/>
    </row>
    <row r="689" spans="1:15" ht="12.75">
      <c r="A689" s="158"/>
      <c r="B689" s="159"/>
      <c r="C689" s="317" t="s">
        <v>232</v>
      </c>
      <c r="D689" s="318"/>
      <c r="E689" s="161">
        <v>53.69</v>
      </c>
      <c r="F689" s="162"/>
      <c r="G689" s="163"/>
      <c r="M689" s="160" t="s">
        <v>232</v>
      </c>
      <c r="O689" s="151"/>
    </row>
    <row r="690" spans="1:15" ht="12.75">
      <c r="A690" s="158"/>
      <c r="B690" s="159"/>
      <c r="C690" s="317" t="s">
        <v>233</v>
      </c>
      <c r="D690" s="318"/>
      <c r="E690" s="161">
        <v>53.69</v>
      </c>
      <c r="F690" s="162"/>
      <c r="G690" s="163"/>
      <c r="M690" s="160" t="s">
        <v>233</v>
      </c>
      <c r="O690" s="151"/>
    </row>
    <row r="691" spans="1:15" ht="12.75">
      <c r="A691" s="158"/>
      <c r="B691" s="159"/>
      <c r="C691" s="317" t="s">
        <v>234</v>
      </c>
      <c r="D691" s="318"/>
      <c r="E691" s="161">
        <v>58.115</v>
      </c>
      <c r="F691" s="162"/>
      <c r="G691" s="163"/>
      <c r="M691" s="160" t="s">
        <v>234</v>
      </c>
      <c r="O691" s="151"/>
    </row>
    <row r="692" spans="1:15" ht="12.75">
      <c r="A692" s="158"/>
      <c r="B692" s="159"/>
      <c r="C692" s="317" t="s">
        <v>235</v>
      </c>
      <c r="D692" s="318"/>
      <c r="E692" s="161">
        <v>84.37</v>
      </c>
      <c r="F692" s="162"/>
      <c r="G692" s="163"/>
      <c r="M692" s="160" t="s">
        <v>235</v>
      </c>
      <c r="O692" s="151"/>
    </row>
    <row r="693" spans="1:15" ht="12.75">
      <c r="A693" s="158"/>
      <c r="B693" s="159"/>
      <c r="C693" s="317" t="s">
        <v>236</v>
      </c>
      <c r="D693" s="318"/>
      <c r="E693" s="161">
        <v>50.74</v>
      </c>
      <c r="F693" s="162"/>
      <c r="G693" s="163"/>
      <c r="M693" s="160" t="s">
        <v>236</v>
      </c>
      <c r="O693" s="151"/>
    </row>
    <row r="694" spans="1:15" ht="12.75">
      <c r="A694" s="158"/>
      <c r="B694" s="159"/>
      <c r="C694" s="317" t="s">
        <v>237</v>
      </c>
      <c r="D694" s="318"/>
      <c r="E694" s="161">
        <v>61.655</v>
      </c>
      <c r="F694" s="162"/>
      <c r="G694" s="163"/>
      <c r="M694" s="160" t="s">
        <v>237</v>
      </c>
      <c r="O694" s="151"/>
    </row>
    <row r="695" spans="1:15" ht="12.75">
      <c r="A695" s="158"/>
      <c r="B695" s="159"/>
      <c r="C695" s="317" t="s">
        <v>238</v>
      </c>
      <c r="D695" s="318"/>
      <c r="E695" s="161">
        <v>34.515</v>
      </c>
      <c r="F695" s="162"/>
      <c r="G695" s="163"/>
      <c r="M695" s="160" t="s">
        <v>238</v>
      </c>
      <c r="O695" s="151"/>
    </row>
    <row r="696" spans="1:15" ht="12.75">
      <c r="A696" s="158"/>
      <c r="B696" s="159"/>
      <c r="C696" s="317" t="s">
        <v>239</v>
      </c>
      <c r="D696" s="318"/>
      <c r="E696" s="161">
        <v>28.91</v>
      </c>
      <c r="F696" s="162"/>
      <c r="G696" s="163"/>
      <c r="M696" s="160" t="s">
        <v>239</v>
      </c>
      <c r="O696" s="151"/>
    </row>
    <row r="697" spans="1:15" ht="12.75">
      <c r="A697" s="158"/>
      <c r="B697" s="159"/>
      <c r="C697" s="317" t="s">
        <v>240</v>
      </c>
      <c r="D697" s="318"/>
      <c r="E697" s="161">
        <v>23.6</v>
      </c>
      <c r="F697" s="162"/>
      <c r="G697" s="163"/>
      <c r="M697" s="160" t="s">
        <v>240</v>
      </c>
      <c r="O697" s="151"/>
    </row>
    <row r="698" spans="1:15" ht="12.75">
      <c r="A698" s="158"/>
      <c r="B698" s="159"/>
      <c r="C698" s="317" t="s">
        <v>241</v>
      </c>
      <c r="D698" s="318"/>
      <c r="E698" s="161">
        <v>19.765</v>
      </c>
      <c r="F698" s="162"/>
      <c r="G698" s="163"/>
      <c r="M698" s="160" t="s">
        <v>241</v>
      </c>
      <c r="O698" s="151"/>
    </row>
    <row r="699" spans="1:15" ht="12.75">
      <c r="A699" s="158"/>
      <c r="B699" s="159"/>
      <c r="C699" s="317" t="s">
        <v>242</v>
      </c>
      <c r="D699" s="318"/>
      <c r="E699" s="161">
        <v>56.935</v>
      </c>
      <c r="F699" s="162"/>
      <c r="G699" s="163"/>
      <c r="M699" s="160" t="s">
        <v>242</v>
      </c>
      <c r="O699" s="151"/>
    </row>
    <row r="700" spans="1:15" ht="12.75">
      <c r="A700" s="158"/>
      <c r="B700" s="159"/>
      <c r="C700" s="317" t="s">
        <v>243</v>
      </c>
      <c r="D700" s="318"/>
      <c r="E700" s="161">
        <v>85.55</v>
      </c>
      <c r="F700" s="162"/>
      <c r="G700" s="163"/>
      <c r="M700" s="160" t="s">
        <v>243</v>
      </c>
      <c r="O700" s="151"/>
    </row>
    <row r="701" spans="1:15" ht="12.75">
      <c r="A701" s="158"/>
      <c r="B701" s="159"/>
      <c r="C701" s="317" t="s">
        <v>244</v>
      </c>
      <c r="D701" s="318"/>
      <c r="E701" s="161">
        <v>65.785</v>
      </c>
      <c r="F701" s="162"/>
      <c r="G701" s="163"/>
      <c r="M701" s="160" t="s">
        <v>244</v>
      </c>
      <c r="O701" s="151"/>
    </row>
    <row r="702" spans="1:15" ht="12.75">
      <c r="A702" s="158"/>
      <c r="B702" s="159"/>
      <c r="C702" s="317" t="s">
        <v>245</v>
      </c>
      <c r="D702" s="318"/>
      <c r="E702" s="161">
        <v>105.02</v>
      </c>
      <c r="F702" s="162"/>
      <c r="G702" s="163"/>
      <c r="M702" s="160" t="s">
        <v>245</v>
      </c>
      <c r="O702" s="151"/>
    </row>
    <row r="703" spans="1:15" ht="12.75">
      <c r="A703" s="158"/>
      <c r="B703" s="159"/>
      <c r="C703" s="317" t="s">
        <v>613</v>
      </c>
      <c r="D703" s="318"/>
      <c r="E703" s="161">
        <v>-97.915</v>
      </c>
      <c r="F703" s="162"/>
      <c r="G703" s="163"/>
      <c r="M703" s="160" t="s">
        <v>613</v>
      </c>
      <c r="O703" s="151"/>
    </row>
    <row r="704" spans="1:57" ht="12.75">
      <c r="A704" s="164"/>
      <c r="B704" s="165" t="s">
        <v>67</v>
      </c>
      <c r="C704" s="166" t="str">
        <f>CONCATENATE(B663," ",C663)</f>
        <v>784 Malby</v>
      </c>
      <c r="D704" s="164"/>
      <c r="E704" s="167"/>
      <c r="F704" s="167"/>
      <c r="G704" s="168">
        <f>SUM(G663:G703)</f>
        <v>0</v>
      </c>
      <c r="O704" s="151">
        <v>4</v>
      </c>
      <c r="BA704" s="169">
        <f>SUM(BA663:BA703)</f>
        <v>0</v>
      </c>
      <c r="BB704" s="169">
        <f>SUM(BB663:BB703)</f>
        <v>0</v>
      </c>
      <c r="BC704" s="169">
        <f>SUM(BC663:BC703)</f>
        <v>0</v>
      </c>
      <c r="BD704" s="169">
        <f>SUM(BD663:BD703)</f>
        <v>0</v>
      </c>
      <c r="BE704" s="169">
        <f>SUM(BE663:BE703)</f>
        <v>0</v>
      </c>
    </row>
    <row r="705" spans="1:15" ht="12.75">
      <c r="A705" s="144" t="s">
        <v>65</v>
      </c>
      <c r="B705" s="145" t="s">
        <v>614</v>
      </c>
      <c r="C705" s="146" t="s">
        <v>615</v>
      </c>
      <c r="D705" s="147"/>
      <c r="E705" s="148"/>
      <c r="F705" s="148"/>
      <c r="G705" s="149"/>
      <c r="H705" s="150"/>
      <c r="I705" s="150"/>
      <c r="O705" s="151">
        <v>1</v>
      </c>
    </row>
    <row r="706" spans="1:104" ht="22.5">
      <c r="A706" s="152">
        <v>112</v>
      </c>
      <c r="B706" s="153" t="s">
        <v>616</v>
      </c>
      <c r="C706" s="154" t="s">
        <v>617</v>
      </c>
      <c r="D706" s="155" t="s">
        <v>163</v>
      </c>
      <c r="E706" s="156">
        <v>1</v>
      </c>
      <c r="F706" s="181">
        <v>0</v>
      </c>
      <c r="G706" s="157">
        <f aca="true" t="shared" si="6" ref="G706:G716">E706*F706</f>
        <v>0</v>
      </c>
      <c r="O706" s="151">
        <v>2</v>
      </c>
      <c r="AA706" s="129">
        <v>12</v>
      </c>
      <c r="AB706" s="129">
        <v>0</v>
      </c>
      <c r="AC706" s="129">
        <v>146</v>
      </c>
      <c r="AZ706" s="129">
        <v>2</v>
      </c>
      <c r="BA706" s="129">
        <f aca="true" t="shared" si="7" ref="BA706:BA716">IF(AZ706=1,G706,0)</f>
        <v>0</v>
      </c>
      <c r="BB706" s="129">
        <f aca="true" t="shared" si="8" ref="BB706:BB716">IF(AZ706=2,G706,0)</f>
        <v>0</v>
      </c>
      <c r="BC706" s="129">
        <f aca="true" t="shared" si="9" ref="BC706:BC716">IF(AZ706=3,G706,0)</f>
        <v>0</v>
      </c>
      <c r="BD706" s="129">
        <f aca="true" t="shared" si="10" ref="BD706:BD716">IF(AZ706=4,G706,0)</f>
        <v>0</v>
      </c>
      <c r="BE706" s="129">
        <f aca="true" t="shared" si="11" ref="BE706:BE716">IF(AZ706=5,G706,0)</f>
        <v>0</v>
      </c>
      <c r="CZ706" s="129">
        <v>0</v>
      </c>
    </row>
    <row r="707" spans="1:104" ht="12.75">
      <c r="A707" s="152">
        <v>113</v>
      </c>
      <c r="B707" s="153" t="s">
        <v>867</v>
      </c>
      <c r="C707" s="154" t="s">
        <v>868</v>
      </c>
      <c r="D707" s="155" t="s">
        <v>163</v>
      </c>
      <c r="E707" s="156">
        <v>1</v>
      </c>
      <c r="F707" s="181"/>
      <c r="G707" s="157">
        <f t="shared" si="6"/>
        <v>0</v>
      </c>
      <c r="O707" s="151">
        <v>2</v>
      </c>
      <c r="AA707" s="129">
        <v>12</v>
      </c>
      <c r="AB707" s="129">
        <v>0</v>
      </c>
      <c r="AC707" s="129">
        <v>146</v>
      </c>
      <c r="AZ707" s="129">
        <v>2</v>
      </c>
      <c r="BA707" s="129">
        <f t="shared" si="7"/>
        <v>0</v>
      </c>
      <c r="BB707" s="129">
        <f t="shared" si="8"/>
        <v>0</v>
      </c>
      <c r="BC707" s="129">
        <f t="shared" si="9"/>
        <v>0</v>
      </c>
      <c r="BD707" s="129">
        <f t="shared" si="10"/>
        <v>0</v>
      </c>
      <c r="BE707" s="129">
        <f t="shared" si="11"/>
        <v>0</v>
      </c>
      <c r="CZ707" s="129">
        <v>0</v>
      </c>
    </row>
    <row r="708" spans="1:104" ht="22.5">
      <c r="A708" s="152">
        <v>114</v>
      </c>
      <c r="B708" s="153" t="s">
        <v>618</v>
      </c>
      <c r="C708" s="154" t="s">
        <v>619</v>
      </c>
      <c r="D708" s="155" t="s">
        <v>163</v>
      </c>
      <c r="E708" s="156">
        <v>2</v>
      </c>
      <c r="F708" s="181">
        <v>0</v>
      </c>
      <c r="G708" s="157">
        <f t="shared" si="6"/>
        <v>0</v>
      </c>
      <c r="O708" s="151">
        <v>2</v>
      </c>
      <c r="AA708" s="129">
        <v>12</v>
      </c>
      <c r="AB708" s="129">
        <v>0</v>
      </c>
      <c r="AC708" s="129">
        <v>130</v>
      </c>
      <c r="AZ708" s="129">
        <v>2</v>
      </c>
      <c r="BA708" s="129">
        <f t="shared" si="7"/>
        <v>0</v>
      </c>
      <c r="BB708" s="129">
        <f t="shared" si="8"/>
        <v>0</v>
      </c>
      <c r="BC708" s="129">
        <f t="shared" si="9"/>
        <v>0</v>
      </c>
      <c r="BD708" s="129">
        <f t="shared" si="10"/>
        <v>0</v>
      </c>
      <c r="BE708" s="129">
        <f t="shared" si="11"/>
        <v>0</v>
      </c>
      <c r="CZ708" s="129">
        <v>0</v>
      </c>
    </row>
    <row r="709" spans="1:104" ht="22.5">
      <c r="A709" s="152">
        <v>115</v>
      </c>
      <c r="B709" s="153" t="s">
        <v>620</v>
      </c>
      <c r="C709" s="154" t="s">
        <v>621</v>
      </c>
      <c r="D709" s="155" t="s">
        <v>163</v>
      </c>
      <c r="E709" s="156">
        <v>2</v>
      </c>
      <c r="F709" s="181">
        <v>0</v>
      </c>
      <c r="G709" s="157">
        <f t="shared" si="6"/>
        <v>0</v>
      </c>
      <c r="O709" s="151">
        <v>2</v>
      </c>
      <c r="AA709" s="129">
        <v>12</v>
      </c>
      <c r="AB709" s="129">
        <v>0</v>
      </c>
      <c r="AC709" s="129">
        <v>131</v>
      </c>
      <c r="AZ709" s="129">
        <v>2</v>
      </c>
      <c r="BA709" s="129">
        <f t="shared" si="7"/>
        <v>0</v>
      </c>
      <c r="BB709" s="129">
        <f t="shared" si="8"/>
        <v>0</v>
      </c>
      <c r="BC709" s="129">
        <f t="shared" si="9"/>
        <v>0</v>
      </c>
      <c r="BD709" s="129">
        <f t="shared" si="10"/>
        <v>0</v>
      </c>
      <c r="BE709" s="129">
        <f t="shared" si="11"/>
        <v>0</v>
      </c>
      <c r="CZ709" s="129">
        <v>0</v>
      </c>
    </row>
    <row r="710" spans="1:104" ht="22.5">
      <c r="A710" s="152">
        <v>116</v>
      </c>
      <c r="B710" s="153" t="s">
        <v>622</v>
      </c>
      <c r="C710" s="154" t="s">
        <v>623</v>
      </c>
      <c r="D710" s="155" t="s">
        <v>163</v>
      </c>
      <c r="E710" s="156">
        <v>3</v>
      </c>
      <c r="F710" s="181">
        <v>0</v>
      </c>
      <c r="G710" s="157">
        <f t="shared" si="6"/>
        <v>0</v>
      </c>
      <c r="O710" s="151">
        <v>2</v>
      </c>
      <c r="AA710" s="129">
        <v>12</v>
      </c>
      <c r="AB710" s="129">
        <v>0</v>
      </c>
      <c r="AC710" s="129">
        <v>132</v>
      </c>
      <c r="AZ710" s="129">
        <v>2</v>
      </c>
      <c r="BA710" s="129">
        <f t="shared" si="7"/>
        <v>0</v>
      </c>
      <c r="BB710" s="129">
        <f t="shared" si="8"/>
        <v>0</v>
      </c>
      <c r="BC710" s="129">
        <f t="shared" si="9"/>
        <v>0</v>
      </c>
      <c r="BD710" s="129">
        <f t="shared" si="10"/>
        <v>0</v>
      </c>
      <c r="BE710" s="129">
        <f t="shared" si="11"/>
        <v>0</v>
      </c>
      <c r="CZ710" s="129">
        <v>0</v>
      </c>
    </row>
    <row r="711" spans="1:104" ht="22.5">
      <c r="A711" s="152">
        <v>117</v>
      </c>
      <c r="B711" s="153" t="s">
        <v>624</v>
      </c>
      <c r="C711" s="154" t="s">
        <v>625</v>
      </c>
      <c r="D711" s="155" t="s">
        <v>163</v>
      </c>
      <c r="E711" s="156">
        <v>6</v>
      </c>
      <c r="F711" s="181">
        <v>0</v>
      </c>
      <c r="G711" s="157">
        <f t="shared" si="6"/>
        <v>0</v>
      </c>
      <c r="O711" s="151">
        <v>2</v>
      </c>
      <c r="AA711" s="129">
        <v>12</v>
      </c>
      <c r="AB711" s="129">
        <v>0</v>
      </c>
      <c r="AC711" s="129">
        <v>133</v>
      </c>
      <c r="AZ711" s="129">
        <v>2</v>
      </c>
      <c r="BA711" s="129">
        <f t="shared" si="7"/>
        <v>0</v>
      </c>
      <c r="BB711" s="129">
        <f t="shared" si="8"/>
        <v>0</v>
      </c>
      <c r="BC711" s="129">
        <f t="shared" si="9"/>
        <v>0</v>
      </c>
      <c r="BD711" s="129">
        <f t="shared" si="10"/>
        <v>0</v>
      </c>
      <c r="BE711" s="129">
        <f t="shared" si="11"/>
        <v>0</v>
      </c>
      <c r="CZ711" s="129">
        <v>0</v>
      </c>
    </row>
    <row r="712" spans="1:104" ht="22.5">
      <c r="A712" s="152">
        <v>118</v>
      </c>
      <c r="B712" s="153" t="s">
        <v>626</v>
      </c>
      <c r="C712" s="154" t="s">
        <v>627</v>
      </c>
      <c r="D712" s="155" t="s">
        <v>163</v>
      </c>
      <c r="E712" s="156">
        <v>4</v>
      </c>
      <c r="F712" s="181">
        <v>0</v>
      </c>
      <c r="G712" s="157">
        <f t="shared" si="6"/>
        <v>0</v>
      </c>
      <c r="O712" s="151">
        <v>2</v>
      </c>
      <c r="AA712" s="129">
        <v>12</v>
      </c>
      <c r="AB712" s="129">
        <v>0</v>
      </c>
      <c r="AC712" s="129">
        <v>134</v>
      </c>
      <c r="AZ712" s="129">
        <v>2</v>
      </c>
      <c r="BA712" s="129">
        <f t="shared" si="7"/>
        <v>0</v>
      </c>
      <c r="BB712" s="129">
        <f t="shared" si="8"/>
        <v>0</v>
      </c>
      <c r="BC712" s="129">
        <f t="shared" si="9"/>
        <v>0</v>
      </c>
      <c r="BD712" s="129">
        <f t="shared" si="10"/>
        <v>0</v>
      </c>
      <c r="BE712" s="129">
        <f t="shared" si="11"/>
        <v>0</v>
      </c>
      <c r="CZ712" s="129">
        <v>0</v>
      </c>
    </row>
    <row r="713" spans="1:104" ht="22.5">
      <c r="A713" s="152">
        <v>119</v>
      </c>
      <c r="B713" s="153" t="s">
        <v>628</v>
      </c>
      <c r="C713" s="154" t="s">
        <v>629</v>
      </c>
      <c r="D713" s="155" t="s">
        <v>163</v>
      </c>
      <c r="E713" s="156">
        <v>1</v>
      </c>
      <c r="F713" s="181"/>
      <c r="G713" s="157">
        <f t="shared" si="6"/>
        <v>0</v>
      </c>
      <c r="O713" s="151">
        <v>2</v>
      </c>
      <c r="AA713" s="129">
        <v>12</v>
      </c>
      <c r="AB713" s="129">
        <v>0</v>
      </c>
      <c r="AC713" s="129">
        <v>135</v>
      </c>
      <c r="AZ713" s="129">
        <v>2</v>
      </c>
      <c r="BA713" s="129">
        <f t="shared" si="7"/>
        <v>0</v>
      </c>
      <c r="BB713" s="129">
        <f t="shared" si="8"/>
        <v>0</v>
      </c>
      <c r="BC713" s="129">
        <f t="shared" si="9"/>
        <v>0</v>
      </c>
      <c r="BD713" s="129">
        <f t="shared" si="10"/>
        <v>0</v>
      </c>
      <c r="BE713" s="129">
        <f t="shared" si="11"/>
        <v>0</v>
      </c>
      <c r="CZ713" s="129">
        <v>0</v>
      </c>
    </row>
    <row r="714" spans="1:104" ht="22.5">
      <c r="A714" s="152">
        <v>120</v>
      </c>
      <c r="B714" s="153" t="s">
        <v>630</v>
      </c>
      <c r="C714" s="154" t="s">
        <v>631</v>
      </c>
      <c r="D714" s="155" t="s">
        <v>163</v>
      </c>
      <c r="E714" s="156">
        <v>4</v>
      </c>
      <c r="F714" s="181">
        <v>0</v>
      </c>
      <c r="G714" s="157">
        <f t="shared" si="6"/>
        <v>0</v>
      </c>
      <c r="O714" s="151">
        <v>2</v>
      </c>
      <c r="AA714" s="129">
        <v>12</v>
      </c>
      <c r="AB714" s="129">
        <v>0</v>
      </c>
      <c r="AC714" s="129">
        <v>136</v>
      </c>
      <c r="AZ714" s="129">
        <v>2</v>
      </c>
      <c r="BA714" s="129">
        <f t="shared" si="7"/>
        <v>0</v>
      </c>
      <c r="BB714" s="129">
        <f t="shared" si="8"/>
        <v>0</v>
      </c>
      <c r="BC714" s="129">
        <f t="shared" si="9"/>
        <v>0</v>
      </c>
      <c r="BD714" s="129">
        <f t="shared" si="10"/>
        <v>0</v>
      </c>
      <c r="BE714" s="129">
        <f t="shared" si="11"/>
        <v>0</v>
      </c>
      <c r="CZ714" s="129">
        <v>0</v>
      </c>
    </row>
    <row r="715" spans="1:104" ht="22.5">
      <c r="A715" s="152">
        <v>121</v>
      </c>
      <c r="B715" s="153" t="s">
        <v>632</v>
      </c>
      <c r="C715" s="154" t="s">
        <v>633</v>
      </c>
      <c r="D715" s="155" t="s">
        <v>163</v>
      </c>
      <c r="E715" s="156">
        <v>1</v>
      </c>
      <c r="F715" s="181">
        <v>0</v>
      </c>
      <c r="G715" s="157">
        <f t="shared" si="6"/>
        <v>0</v>
      </c>
      <c r="O715" s="151">
        <v>2</v>
      </c>
      <c r="AA715" s="129">
        <v>12</v>
      </c>
      <c r="AB715" s="129">
        <v>0</v>
      </c>
      <c r="AC715" s="129">
        <v>137</v>
      </c>
      <c r="AZ715" s="129">
        <v>2</v>
      </c>
      <c r="BA715" s="129">
        <f t="shared" si="7"/>
        <v>0</v>
      </c>
      <c r="BB715" s="129">
        <f t="shared" si="8"/>
        <v>0</v>
      </c>
      <c r="BC715" s="129">
        <f t="shared" si="9"/>
        <v>0</v>
      </c>
      <c r="BD715" s="129">
        <f t="shared" si="10"/>
        <v>0</v>
      </c>
      <c r="BE715" s="129">
        <f t="shared" si="11"/>
        <v>0</v>
      </c>
      <c r="CZ715" s="129">
        <v>0</v>
      </c>
    </row>
    <row r="716" spans="1:104" ht="22.5">
      <c r="A716" s="152">
        <v>122</v>
      </c>
      <c r="B716" s="153" t="s">
        <v>634</v>
      </c>
      <c r="C716" s="154" t="s">
        <v>635</v>
      </c>
      <c r="D716" s="155" t="s">
        <v>163</v>
      </c>
      <c r="E716" s="156">
        <v>1</v>
      </c>
      <c r="F716" s="181">
        <v>0</v>
      </c>
      <c r="G716" s="157">
        <f t="shared" si="6"/>
        <v>0</v>
      </c>
      <c r="O716" s="151">
        <v>2</v>
      </c>
      <c r="AA716" s="129">
        <v>12</v>
      </c>
      <c r="AB716" s="129">
        <v>0</v>
      </c>
      <c r="AC716" s="129">
        <v>155</v>
      </c>
      <c r="AZ716" s="129">
        <v>2</v>
      </c>
      <c r="BA716" s="129">
        <f t="shared" si="7"/>
        <v>0</v>
      </c>
      <c r="BB716" s="129">
        <f t="shared" si="8"/>
        <v>0</v>
      </c>
      <c r="BC716" s="129">
        <f t="shared" si="9"/>
        <v>0</v>
      </c>
      <c r="BD716" s="129">
        <f t="shared" si="10"/>
        <v>0</v>
      </c>
      <c r="BE716" s="129">
        <f t="shared" si="11"/>
        <v>0</v>
      </c>
      <c r="CZ716" s="129">
        <v>0</v>
      </c>
    </row>
    <row r="717" spans="1:57" ht="12.75">
      <c r="A717" s="164"/>
      <c r="B717" s="165" t="s">
        <v>67</v>
      </c>
      <c r="C717" s="166" t="str">
        <f>CONCATENATE(B705," ",C705)</f>
        <v>799 Ostatní</v>
      </c>
      <c r="D717" s="164"/>
      <c r="E717" s="167"/>
      <c r="F717" s="167"/>
      <c r="G717" s="168">
        <f>SUM(G705:G716)</f>
        <v>0</v>
      </c>
      <c r="O717" s="151">
        <v>4</v>
      </c>
      <c r="BA717" s="169">
        <f>SUM(BA705:BA716)</f>
        <v>0</v>
      </c>
      <c r="BB717" s="169">
        <f>SUM(BB705:BB716)</f>
        <v>0</v>
      </c>
      <c r="BC717" s="169">
        <f>SUM(BC705:BC716)</f>
        <v>0</v>
      </c>
      <c r="BD717" s="169">
        <f>SUM(BD705:BD716)</f>
        <v>0</v>
      </c>
      <c r="BE717" s="169">
        <f>SUM(BE705:BE716)</f>
        <v>0</v>
      </c>
    </row>
    <row r="718" spans="1:15" ht="12.75">
      <c r="A718" s="144" t="s">
        <v>65</v>
      </c>
      <c r="B718" s="145" t="s">
        <v>636</v>
      </c>
      <c r="C718" s="146" t="s">
        <v>637</v>
      </c>
      <c r="D718" s="147"/>
      <c r="E718" s="148"/>
      <c r="F718" s="148"/>
      <c r="G718" s="149"/>
      <c r="H718" s="150"/>
      <c r="I718" s="150"/>
      <c r="O718" s="151">
        <v>1</v>
      </c>
    </row>
    <row r="719" spans="1:104" ht="12.75">
      <c r="A719" s="152">
        <v>123</v>
      </c>
      <c r="B719" s="153" t="s">
        <v>638</v>
      </c>
      <c r="C719" s="154" t="s">
        <v>639</v>
      </c>
      <c r="D719" s="155" t="s">
        <v>312</v>
      </c>
      <c r="E719" s="156">
        <v>1</v>
      </c>
      <c r="F719" s="156">
        <f>'VZT-rekapitulace'!F35</f>
        <v>0</v>
      </c>
      <c r="G719" s="157">
        <f>E719*F719</f>
        <v>0</v>
      </c>
      <c r="O719" s="151">
        <v>2</v>
      </c>
      <c r="AA719" s="129">
        <v>12</v>
      </c>
      <c r="AB719" s="129">
        <v>0</v>
      </c>
      <c r="AC719" s="129">
        <v>115</v>
      </c>
      <c r="AZ719" s="129">
        <v>4</v>
      </c>
      <c r="BA719" s="129">
        <f>IF(AZ719=1,G719,0)</f>
        <v>0</v>
      </c>
      <c r="BB719" s="129">
        <f>IF(AZ719=2,G719,0)</f>
        <v>0</v>
      </c>
      <c r="BC719" s="129">
        <f>IF(AZ719=3,G719,0)</f>
        <v>0</v>
      </c>
      <c r="BD719" s="129">
        <f>IF(AZ719=4,G719,0)</f>
        <v>0</v>
      </c>
      <c r="BE719" s="129">
        <f>IF(AZ719=5,G719,0)</f>
        <v>0</v>
      </c>
      <c r="CZ719" s="129">
        <v>0</v>
      </c>
    </row>
    <row r="720" spans="1:57" ht="12.75">
      <c r="A720" s="164"/>
      <c r="B720" s="165" t="s">
        <v>67</v>
      </c>
      <c r="C720" s="166" t="str">
        <f>CONCATENATE(B718," ",C718)</f>
        <v>M24 Montáže vzduchotechnických zařízení</v>
      </c>
      <c r="D720" s="164"/>
      <c r="E720" s="167"/>
      <c r="F720" s="167"/>
      <c r="G720" s="168">
        <f>SUM(G718:G719)</f>
        <v>0</v>
      </c>
      <c r="O720" s="151">
        <v>4</v>
      </c>
      <c r="BA720" s="169">
        <f>SUM(BA718:BA719)</f>
        <v>0</v>
      </c>
      <c r="BB720" s="169">
        <f>SUM(BB718:BB719)</f>
        <v>0</v>
      </c>
      <c r="BC720" s="169">
        <f>SUM(BC718:BC719)</f>
        <v>0</v>
      </c>
      <c r="BD720" s="169">
        <f>SUM(BD718:BD719)</f>
        <v>0</v>
      </c>
      <c r="BE720" s="169">
        <f>SUM(BE718:BE719)</f>
        <v>0</v>
      </c>
    </row>
    <row r="721" spans="1:15" ht="12.75">
      <c r="A721" s="144" t="s">
        <v>65</v>
      </c>
      <c r="B721" s="145" t="s">
        <v>640</v>
      </c>
      <c r="C721" s="146" t="s">
        <v>641</v>
      </c>
      <c r="D721" s="147"/>
      <c r="E721" s="148"/>
      <c r="F721" s="148"/>
      <c r="G721" s="149"/>
      <c r="H721" s="150"/>
      <c r="I721" s="150"/>
      <c r="O721" s="151">
        <v>1</v>
      </c>
    </row>
    <row r="722" spans="1:104" ht="12.75">
      <c r="A722" s="152">
        <v>124</v>
      </c>
      <c r="B722" s="153" t="s">
        <v>642</v>
      </c>
      <c r="C722" s="154" t="s">
        <v>643</v>
      </c>
      <c r="D722" s="155" t="s">
        <v>94</v>
      </c>
      <c r="E722" s="156">
        <v>95.01494935</v>
      </c>
      <c r="F722" s="181">
        <v>0</v>
      </c>
      <c r="G722" s="157">
        <f aca="true" t="shared" si="12" ref="G722:G731">E722*F722</f>
        <v>0</v>
      </c>
      <c r="O722" s="151">
        <v>2</v>
      </c>
      <c r="AA722" s="129">
        <v>8</v>
      </c>
      <c r="AB722" s="129">
        <v>1</v>
      </c>
      <c r="AC722" s="129">
        <v>3</v>
      </c>
      <c r="AZ722" s="129">
        <v>1</v>
      </c>
      <c r="BA722" s="129">
        <f aca="true" t="shared" si="13" ref="BA722:BA731">IF(AZ722=1,G722,0)</f>
        <v>0</v>
      </c>
      <c r="BB722" s="129">
        <f aca="true" t="shared" si="14" ref="BB722:BB731">IF(AZ722=2,G722,0)</f>
        <v>0</v>
      </c>
      <c r="BC722" s="129">
        <f aca="true" t="shared" si="15" ref="BC722:BC731">IF(AZ722=3,G722,0)</f>
        <v>0</v>
      </c>
      <c r="BD722" s="129">
        <f aca="true" t="shared" si="16" ref="BD722:BD731">IF(AZ722=4,G722,0)</f>
        <v>0</v>
      </c>
      <c r="BE722" s="129">
        <f aca="true" t="shared" si="17" ref="BE722:BE731">IF(AZ722=5,G722,0)</f>
        <v>0</v>
      </c>
      <c r="CZ722" s="129">
        <v>0</v>
      </c>
    </row>
    <row r="723" spans="1:104" ht="12.75">
      <c r="A723" s="152">
        <v>125</v>
      </c>
      <c r="B723" s="153" t="s">
        <v>644</v>
      </c>
      <c r="C723" s="154" t="s">
        <v>645</v>
      </c>
      <c r="D723" s="155" t="s">
        <v>94</v>
      </c>
      <c r="E723" s="156">
        <v>95.01494935</v>
      </c>
      <c r="F723" s="181">
        <v>0</v>
      </c>
      <c r="G723" s="157">
        <f t="shared" si="12"/>
        <v>0</v>
      </c>
      <c r="O723" s="151">
        <v>2</v>
      </c>
      <c r="AA723" s="129">
        <v>8</v>
      </c>
      <c r="AB723" s="129">
        <v>1</v>
      </c>
      <c r="AC723" s="129">
        <v>3</v>
      </c>
      <c r="AZ723" s="129">
        <v>1</v>
      </c>
      <c r="BA723" s="129">
        <f t="shared" si="13"/>
        <v>0</v>
      </c>
      <c r="BB723" s="129">
        <f t="shared" si="14"/>
        <v>0</v>
      </c>
      <c r="BC723" s="129">
        <f t="shared" si="15"/>
        <v>0</v>
      </c>
      <c r="BD723" s="129">
        <f t="shared" si="16"/>
        <v>0</v>
      </c>
      <c r="BE723" s="129">
        <f t="shared" si="17"/>
        <v>0</v>
      </c>
      <c r="CZ723" s="129">
        <v>0</v>
      </c>
    </row>
    <row r="724" spans="1:104" ht="12.75">
      <c r="A724" s="152">
        <v>126</v>
      </c>
      <c r="B724" s="153" t="s">
        <v>646</v>
      </c>
      <c r="C724" s="154" t="s">
        <v>647</v>
      </c>
      <c r="D724" s="155" t="s">
        <v>94</v>
      </c>
      <c r="E724" s="156">
        <v>95.01494935</v>
      </c>
      <c r="F724" s="181">
        <v>0</v>
      </c>
      <c r="G724" s="157">
        <f t="shared" si="12"/>
        <v>0</v>
      </c>
      <c r="O724" s="151">
        <v>2</v>
      </c>
      <c r="AA724" s="129">
        <v>8</v>
      </c>
      <c r="AB724" s="129">
        <v>1</v>
      </c>
      <c r="AC724" s="129">
        <v>3</v>
      </c>
      <c r="AZ724" s="129">
        <v>1</v>
      </c>
      <c r="BA724" s="129">
        <f t="shared" si="13"/>
        <v>0</v>
      </c>
      <c r="BB724" s="129">
        <f t="shared" si="14"/>
        <v>0</v>
      </c>
      <c r="BC724" s="129">
        <f t="shared" si="15"/>
        <v>0</v>
      </c>
      <c r="BD724" s="129">
        <f t="shared" si="16"/>
        <v>0</v>
      </c>
      <c r="BE724" s="129">
        <f t="shared" si="17"/>
        <v>0</v>
      </c>
      <c r="CZ724" s="129">
        <v>0</v>
      </c>
    </row>
    <row r="725" spans="1:104" ht="12.75">
      <c r="A725" s="152">
        <v>127</v>
      </c>
      <c r="B725" s="153" t="s">
        <v>648</v>
      </c>
      <c r="C725" s="154" t="s">
        <v>649</v>
      </c>
      <c r="D725" s="155" t="s">
        <v>94</v>
      </c>
      <c r="E725" s="156">
        <v>855.13454415</v>
      </c>
      <c r="F725" s="181">
        <v>0</v>
      </c>
      <c r="G725" s="157">
        <f t="shared" si="12"/>
        <v>0</v>
      </c>
      <c r="O725" s="151">
        <v>2</v>
      </c>
      <c r="AA725" s="129">
        <v>8</v>
      </c>
      <c r="AB725" s="129">
        <v>1</v>
      </c>
      <c r="AC725" s="129">
        <v>3</v>
      </c>
      <c r="AZ725" s="129">
        <v>1</v>
      </c>
      <c r="BA725" s="129">
        <f t="shared" si="13"/>
        <v>0</v>
      </c>
      <c r="BB725" s="129">
        <f t="shared" si="14"/>
        <v>0</v>
      </c>
      <c r="BC725" s="129">
        <f t="shared" si="15"/>
        <v>0</v>
      </c>
      <c r="BD725" s="129">
        <f t="shared" si="16"/>
        <v>0</v>
      </c>
      <c r="BE725" s="129">
        <f t="shared" si="17"/>
        <v>0</v>
      </c>
      <c r="CZ725" s="129">
        <v>0</v>
      </c>
    </row>
    <row r="726" spans="1:104" ht="12.75">
      <c r="A726" s="152">
        <v>128</v>
      </c>
      <c r="B726" s="153" t="s">
        <v>650</v>
      </c>
      <c r="C726" s="154" t="s">
        <v>651</v>
      </c>
      <c r="D726" s="155" t="s">
        <v>94</v>
      </c>
      <c r="E726" s="156">
        <v>95.01494935</v>
      </c>
      <c r="F726" s="181">
        <v>0</v>
      </c>
      <c r="G726" s="157">
        <f t="shared" si="12"/>
        <v>0</v>
      </c>
      <c r="O726" s="151">
        <v>2</v>
      </c>
      <c r="AA726" s="129">
        <v>8</v>
      </c>
      <c r="AB726" s="129">
        <v>1</v>
      </c>
      <c r="AC726" s="129">
        <v>3</v>
      </c>
      <c r="AZ726" s="129">
        <v>1</v>
      </c>
      <c r="BA726" s="129">
        <f t="shared" si="13"/>
        <v>0</v>
      </c>
      <c r="BB726" s="129">
        <f t="shared" si="14"/>
        <v>0</v>
      </c>
      <c r="BC726" s="129">
        <f t="shared" si="15"/>
        <v>0</v>
      </c>
      <c r="BD726" s="129">
        <f t="shared" si="16"/>
        <v>0</v>
      </c>
      <c r="BE726" s="129">
        <f t="shared" si="17"/>
        <v>0</v>
      </c>
      <c r="CZ726" s="129">
        <v>0</v>
      </c>
    </row>
    <row r="727" spans="1:104" ht="12.75">
      <c r="A727" s="152">
        <v>129</v>
      </c>
      <c r="B727" s="153" t="s">
        <v>652</v>
      </c>
      <c r="C727" s="154" t="s">
        <v>653</v>
      </c>
      <c r="D727" s="155" t="s">
        <v>94</v>
      </c>
      <c r="E727" s="156">
        <v>380.0597974</v>
      </c>
      <c r="F727" s="181">
        <v>0</v>
      </c>
      <c r="G727" s="157">
        <f t="shared" si="12"/>
        <v>0</v>
      </c>
      <c r="O727" s="151">
        <v>2</v>
      </c>
      <c r="AA727" s="129">
        <v>8</v>
      </c>
      <c r="AB727" s="129">
        <v>1</v>
      </c>
      <c r="AC727" s="129">
        <v>3</v>
      </c>
      <c r="AZ727" s="129">
        <v>1</v>
      </c>
      <c r="BA727" s="129">
        <f t="shared" si="13"/>
        <v>0</v>
      </c>
      <c r="BB727" s="129">
        <f t="shared" si="14"/>
        <v>0</v>
      </c>
      <c r="BC727" s="129">
        <f t="shared" si="15"/>
        <v>0</v>
      </c>
      <c r="BD727" s="129">
        <f t="shared" si="16"/>
        <v>0</v>
      </c>
      <c r="BE727" s="129">
        <f t="shared" si="17"/>
        <v>0</v>
      </c>
      <c r="CZ727" s="129">
        <v>0</v>
      </c>
    </row>
    <row r="728" spans="1:104" ht="12.75">
      <c r="A728" s="152">
        <v>130</v>
      </c>
      <c r="B728" s="153" t="s">
        <v>654</v>
      </c>
      <c r="C728" s="154" t="s">
        <v>655</v>
      </c>
      <c r="D728" s="155" t="s">
        <v>94</v>
      </c>
      <c r="E728" s="156">
        <v>95.01494935</v>
      </c>
      <c r="F728" s="181">
        <v>0</v>
      </c>
      <c r="G728" s="157">
        <f t="shared" si="12"/>
        <v>0</v>
      </c>
      <c r="O728" s="151">
        <v>2</v>
      </c>
      <c r="AA728" s="129">
        <v>8</v>
      </c>
      <c r="AB728" s="129">
        <v>1</v>
      </c>
      <c r="AC728" s="129">
        <v>3</v>
      </c>
      <c r="AZ728" s="129">
        <v>1</v>
      </c>
      <c r="BA728" s="129">
        <f t="shared" si="13"/>
        <v>0</v>
      </c>
      <c r="BB728" s="129">
        <f t="shared" si="14"/>
        <v>0</v>
      </c>
      <c r="BC728" s="129">
        <f t="shared" si="15"/>
        <v>0</v>
      </c>
      <c r="BD728" s="129">
        <f t="shared" si="16"/>
        <v>0</v>
      </c>
      <c r="BE728" s="129">
        <f t="shared" si="17"/>
        <v>0</v>
      </c>
      <c r="CZ728" s="129">
        <v>0</v>
      </c>
    </row>
    <row r="729" spans="1:104" ht="12.75">
      <c r="A729" s="152">
        <v>131</v>
      </c>
      <c r="B729" s="153" t="s">
        <v>656</v>
      </c>
      <c r="C729" s="154" t="s">
        <v>657</v>
      </c>
      <c r="D729" s="155" t="s">
        <v>94</v>
      </c>
      <c r="E729" s="156">
        <v>95.01494935</v>
      </c>
      <c r="F729" s="181">
        <v>0</v>
      </c>
      <c r="G729" s="157">
        <f t="shared" si="12"/>
        <v>0</v>
      </c>
      <c r="O729" s="151">
        <v>2</v>
      </c>
      <c r="AA729" s="129">
        <v>8</v>
      </c>
      <c r="AB729" s="129">
        <v>1</v>
      </c>
      <c r="AC729" s="129">
        <v>3</v>
      </c>
      <c r="AZ729" s="129">
        <v>1</v>
      </c>
      <c r="BA729" s="129">
        <f t="shared" si="13"/>
        <v>0</v>
      </c>
      <c r="BB729" s="129">
        <f t="shared" si="14"/>
        <v>0</v>
      </c>
      <c r="BC729" s="129">
        <f t="shared" si="15"/>
        <v>0</v>
      </c>
      <c r="BD729" s="129">
        <f t="shared" si="16"/>
        <v>0</v>
      </c>
      <c r="BE729" s="129">
        <f t="shared" si="17"/>
        <v>0</v>
      </c>
      <c r="CZ729" s="129">
        <v>0</v>
      </c>
    </row>
    <row r="730" spans="1:104" ht="12.75">
      <c r="A730" s="152">
        <v>132</v>
      </c>
      <c r="B730" s="153" t="s">
        <v>658</v>
      </c>
      <c r="C730" s="154" t="s">
        <v>659</v>
      </c>
      <c r="D730" s="155" t="s">
        <v>94</v>
      </c>
      <c r="E730" s="156">
        <v>76.01195948</v>
      </c>
      <c r="F730" s="181">
        <v>0</v>
      </c>
      <c r="G730" s="157">
        <f t="shared" si="12"/>
        <v>0</v>
      </c>
      <c r="O730" s="151">
        <v>2</v>
      </c>
      <c r="AA730" s="129">
        <v>8</v>
      </c>
      <c r="AB730" s="129">
        <v>1</v>
      </c>
      <c r="AC730" s="129">
        <v>3</v>
      </c>
      <c r="AZ730" s="129">
        <v>1</v>
      </c>
      <c r="BA730" s="129">
        <f t="shared" si="13"/>
        <v>0</v>
      </c>
      <c r="BB730" s="129">
        <f t="shared" si="14"/>
        <v>0</v>
      </c>
      <c r="BC730" s="129">
        <f t="shared" si="15"/>
        <v>0</v>
      </c>
      <c r="BD730" s="129">
        <f t="shared" si="16"/>
        <v>0</v>
      </c>
      <c r="BE730" s="129">
        <f t="shared" si="17"/>
        <v>0</v>
      </c>
      <c r="CZ730" s="129">
        <v>0</v>
      </c>
    </row>
    <row r="731" spans="1:104" ht="12.75">
      <c r="A731" s="152">
        <v>133</v>
      </c>
      <c r="B731" s="153" t="s">
        <v>660</v>
      </c>
      <c r="C731" s="154" t="s">
        <v>661</v>
      </c>
      <c r="D731" s="155" t="s">
        <v>94</v>
      </c>
      <c r="E731" s="156">
        <v>19.00298987</v>
      </c>
      <c r="F731" s="181">
        <v>0</v>
      </c>
      <c r="G731" s="157">
        <f t="shared" si="12"/>
        <v>0</v>
      </c>
      <c r="O731" s="151">
        <v>2</v>
      </c>
      <c r="AA731" s="129">
        <v>8</v>
      </c>
      <c r="AB731" s="129">
        <v>1</v>
      </c>
      <c r="AC731" s="129">
        <v>3</v>
      </c>
      <c r="AZ731" s="129">
        <v>1</v>
      </c>
      <c r="BA731" s="129">
        <f t="shared" si="13"/>
        <v>0</v>
      </c>
      <c r="BB731" s="129">
        <f t="shared" si="14"/>
        <v>0</v>
      </c>
      <c r="BC731" s="129">
        <f t="shared" si="15"/>
        <v>0</v>
      </c>
      <c r="BD731" s="129">
        <f t="shared" si="16"/>
        <v>0</v>
      </c>
      <c r="BE731" s="129">
        <f t="shared" si="17"/>
        <v>0</v>
      </c>
      <c r="CZ731" s="129">
        <v>0</v>
      </c>
    </row>
    <row r="732" spans="1:57" ht="12.75">
      <c r="A732" s="164"/>
      <c r="B732" s="165" t="s">
        <v>67</v>
      </c>
      <c r="C732" s="166" t="str">
        <f>CONCATENATE(B721," ",C721)</f>
        <v>D96 Přesuny suti a vybouraných hmot</v>
      </c>
      <c r="D732" s="164"/>
      <c r="E732" s="167"/>
      <c r="F732" s="167"/>
      <c r="G732" s="168">
        <f>SUM(G721:G731)</f>
        <v>0</v>
      </c>
      <c r="O732" s="151">
        <v>4</v>
      </c>
      <c r="BA732" s="169">
        <f>SUM(BA721:BA731)</f>
        <v>0</v>
      </c>
      <c r="BB732" s="169">
        <f>SUM(BB721:BB731)</f>
        <v>0</v>
      </c>
      <c r="BC732" s="169">
        <f>SUM(BC721:BC731)</f>
        <v>0</v>
      </c>
      <c r="BD732" s="169">
        <f>SUM(BD721:BD731)</f>
        <v>0</v>
      </c>
      <c r="BE732" s="169">
        <f>SUM(BE721:BE731)</f>
        <v>0</v>
      </c>
    </row>
    <row r="733" ht="12.75">
      <c r="E733" s="129"/>
    </row>
    <row r="734" ht="12.75">
      <c r="E734" s="129"/>
    </row>
    <row r="735" ht="12.75">
      <c r="E735" s="129"/>
    </row>
    <row r="736" ht="12.75">
      <c r="E736" s="129"/>
    </row>
    <row r="737" ht="12.75">
      <c r="E737" s="129"/>
    </row>
    <row r="738" ht="12.75">
      <c r="E738" s="129"/>
    </row>
    <row r="739" ht="12.75">
      <c r="E739" s="129"/>
    </row>
    <row r="740" ht="12.75">
      <c r="E740" s="129"/>
    </row>
    <row r="741" ht="12.75">
      <c r="E741" s="129"/>
    </row>
    <row r="742" ht="12.75">
      <c r="E742" s="129"/>
    </row>
    <row r="743" ht="12.75">
      <c r="E743" s="129"/>
    </row>
    <row r="744" ht="12.75">
      <c r="E744" s="129"/>
    </row>
    <row r="745" ht="12.75">
      <c r="E745" s="129"/>
    </row>
    <row r="746" ht="12.75">
      <c r="E746" s="129"/>
    </row>
    <row r="747" ht="12.75">
      <c r="E747" s="129"/>
    </row>
    <row r="748" ht="12.75">
      <c r="E748" s="129"/>
    </row>
    <row r="749" ht="12.75">
      <c r="E749" s="129"/>
    </row>
    <row r="750" ht="12.75">
      <c r="E750" s="129"/>
    </row>
    <row r="751" ht="12.75">
      <c r="E751" s="129"/>
    </row>
    <row r="752" ht="12.75">
      <c r="E752" s="129"/>
    </row>
    <row r="753" ht="12.75">
      <c r="E753" s="129"/>
    </row>
    <row r="754" ht="12.75">
      <c r="E754" s="129"/>
    </row>
    <row r="755" ht="12.75">
      <c r="E755" s="129"/>
    </row>
    <row r="756" spans="1:7" ht="12.75">
      <c r="A756" s="170"/>
      <c r="B756" s="170"/>
      <c r="C756" s="170"/>
      <c r="D756" s="170"/>
      <c r="E756" s="170"/>
      <c r="F756" s="170"/>
      <c r="G756" s="170"/>
    </row>
    <row r="757" spans="1:7" ht="12.75">
      <c r="A757" s="170"/>
      <c r="B757" s="170"/>
      <c r="C757" s="170"/>
      <c r="D757" s="170"/>
      <c r="E757" s="170"/>
      <c r="F757" s="170"/>
      <c r="G757" s="170"/>
    </row>
    <row r="758" spans="1:7" ht="12.75">
      <c r="A758" s="170"/>
      <c r="B758" s="170"/>
      <c r="C758" s="170"/>
      <c r="D758" s="170"/>
      <c r="E758" s="170"/>
      <c r="F758" s="170"/>
      <c r="G758" s="170"/>
    </row>
    <row r="759" spans="1:7" ht="12.75">
      <c r="A759" s="170"/>
      <c r="B759" s="170"/>
      <c r="C759" s="170"/>
      <c r="D759" s="170"/>
      <c r="E759" s="170"/>
      <c r="F759" s="170"/>
      <c r="G759" s="170"/>
    </row>
    <row r="760" ht="12.75">
      <c r="E760" s="129"/>
    </row>
    <row r="761" ht="12.75">
      <c r="E761" s="129"/>
    </row>
    <row r="762" ht="12.75">
      <c r="E762" s="129"/>
    </row>
    <row r="763" ht="12.75">
      <c r="E763" s="129"/>
    </row>
    <row r="764" ht="12.75">
      <c r="E764" s="129"/>
    </row>
    <row r="765" ht="12.75">
      <c r="E765" s="129"/>
    </row>
    <row r="766" ht="12.75">
      <c r="E766" s="129"/>
    </row>
    <row r="767" ht="12.75">
      <c r="E767" s="129"/>
    </row>
    <row r="768" ht="12.75">
      <c r="E768" s="129"/>
    </row>
    <row r="769" ht="12.75">
      <c r="E769" s="129"/>
    </row>
    <row r="770" ht="12.75">
      <c r="E770" s="129"/>
    </row>
    <row r="771" ht="12.75">
      <c r="E771" s="129"/>
    </row>
    <row r="772" ht="12.75">
      <c r="E772" s="129"/>
    </row>
    <row r="773" ht="12.75">
      <c r="E773" s="129"/>
    </row>
    <row r="774" ht="12.75">
      <c r="E774" s="129"/>
    </row>
    <row r="775" ht="12.75">
      <c r="E775" s="129"/>
    </row>
    <row r="776" ht="12.75">
      <c r="E776" s="129"/>
    </row>
    <row r="777" ht="12.75">
      <c r="E777" s="129"/>
    </row>
    <row r="778" ht="12.75">
      <c r="E778" s="129"/>
    </row>
    <row r="779" ht="12.75">
      <c r="E779" s="129"/>
    </row>
    <row r="780" ht="12.75">
      <c r="E780" s="129"/>
    </row>
    <row r="781" ht="12.75">
      <c r="E781" s="129"/>
    </row>
    <row r="782" ht="12.75">
      <c r="E782" s="129"/>
    </row>
    <row r="783" ht="12.75">
      <c r="E783" s="129"/>
    </row>
    <row r="784" ht="12.75">
      <c r="E784" s="129"/>
    </row>
    <row r="785" ht="12.75">
      <c r="E785" s="129"/>
    </row>
    <row r="786" ht="12.75">
      <c r="E786" s="129"/>
    </row>
    <row r="787" ht="12.75">
      <c r="E787" s="129"/>
    </row>
    <row r="788" ht="12.75">
      <c r="E788" s="129"/>
    </row>
    <row r="789" ht="12.75">
      <c r="E789" s="129"/>
    </row>
    <row r="790" ht="12.75">
      <c r="E790" s="129"/>
    </row>
    <row r="791" spans="1:2" ht="12.75">
      <c r="A791" s="171"/>
      <c r="B791" s="171"/>
    </row>
    <row r="792" spans="1:7" ht="12.75">
      <c r="A792" s="170"/>
      <c r="B792" s="170"/>
      <c r="C792" s="172"/>
      <c r="D792" s="172"/>
      <c r="E792" s="173"/>
      <c r="F792" s="172"/>
      <c r="G792" s="174"/>
    </row>
    <row r="793" spans="1:7" ht="12.75">
      <c r="A793" s="175"/>
      <c r="B793" s="175"/>
      <c r="C793" s="170"/>
      <c r="D793" s="170"/>
      <c r="E793" s="176"/>
      <c r="F793" s="170"/>
      <c r="G793" s="170"/>
    </row>
    <row r="794" spans="1:7" ht="12.75">
      <c r="A794" s="170"/>
      <c r="B794" s="170"/>
      <c r="C794" s="170"/>
      <c r="D794" s="170"/>
      <c r="E794" s="176"/>
      <c r="F794" s="170"/>
      <c r="G794" s="170"/>
    </row>
    <row r="795" spans="1:7" ht="12.75">
      <c r="A795" s="170"/>
      <c r="B795" s="170"/>
      <c r="C795" s="170"/>
      <c r="D795" s="170"/>
      <c r="E795" s="176"/>
      <c r="F795" s="170"/>
      <c r="G795" s="170"/>
    </row>
    <row r="796" spans="1:7" ht="12.75">
      <c r="A796" s="170"/>
      <c r="B796" s="170"/>
      <c r="C796" s="170"/>
      <c r="D796" s="170"/>
      <c r="E796" s="176"/>
      <c r="F796" s="170"/>
      <c r="G796" s="170"/>
    </row>
    <row r="797" spans="1:7" ht="12.75">
      <c r="A797" s="170"/>
      <c r="B797" s="170"/>
      <c r="C797" s="170"/>
      <c r="D797" s="170"/>
      <c r="E797" s="176"/>
      <c r="F797" s="170"/>
      <c r="G797" s="170"/>
    </row>
    <row r="798" spans="1:7" ht="12.75">
      <c r="A798" s="170"/>
      <c r="B798" s="170"/>
      <c r="C798" s="170"/>
      <c r="D798" s="170"/>
      <c r="E798" s="176"/>
      <c r="F798" s="170"/>
      <c r="G798" s="170"/>
    </row>
    <row r="799" spans="1:7" ht="12.75">
      <c r="A799" s="170"/>
      <c r="B799" s="170"/>
      <c r="C799" s="170"/>
      <c r="D799" s="170"/>
      <c r="E799" s="176"/>
      <c r="F799" s="170"/>
      <c r="G799" s="170"/>
    </row>
    <row r="800" spans="1:7" ht="12.75">
      <c r="A800" s="170"/>
      <c r="B800" s="170"/>
      <c r="C800" s="170"/>
      <c r="D800" s="170"/>
      <c r="E800" s="176"/>
      <c r="F800" s="170"/>
      <c r="G800" s="170"/>
    </row>
    <row r="801" spans="1:7" ht="12.75">
      <c r="A801" s="170"/>
      <c r="B801" s="170"/>
      <c r="C801" s="170"/>
      <c r="D801" s="170"/>
      <c r="E801" s="176"/>
      <c r="F801" s="170"/>
      <c r="G801" s="170"/>
    </row>
    <row r="802" spans="1:7" ht="12.75">
      <c r="A802" s="170"/>
      <c r="B802" s="170"/>
      <c r="C802" s="170"/>
      <c r="D802" s="170"/>
      <c r="E802" s="176"/>
      <c r="F802" s="170"/>
      <c r="G802" s="170"/>
    </row>
    <row r="803" spans="1:7" ht="12.75">
      <c r="A803" s="170"/>
      <c r="B803" s="170"/>
      <c r="C803" s="170"/>
      <c r="D803" s="170"/>
      <c r="E803" s="176"/>
      <c r="F803" s="170"/>
      <c r="G803" s="170"/>
    </row>
    <row r="804" spans="1:7" ht="12.75">
      <c r="A804" s="170"/>
      <c r="B804" s="170"/>
      <c r="C804" s="170"/>
      <c r="D804" s="170"/>
      <c r="E804" s="176"/>
      <c r="F804" s="170"/>
      <c r="G804" s="170"/>
    </row>
    <row r="805" spans="1:7" ht="12.75">
      <c r="A805" s="170"/>
      <c r="B805" s="170"/>
      <c r="C805" s="170"/>
      <c r="D805" s="170"/>
      <c r="E805" s="176"/>
      <c r="F805" s="170"/>
      <c r="G805" s="170"/>
    </row>
  </sheetData>
  <sheetProtection sheet="1" objects="1" scenarios="1" selectLockedCells="1"/>
  <mergeCells count="545">
    <mergeCell ref="C14:D14"/>
    <mergeCell ref="C15:D15"/>
    <mergeCell ref="C16:D16"/>
    <mergeCell ref="C17:D17"/>
    <mergeCell ref="C9:D9"/>
    <mergeCell ref="C10:D10"/>
    <mergeCell ref="C11:D11"/>
    <mergeCell ref="C12:D12"/>
    <mergeCell ref="A1:G1"/>
    <mergeCell ref="A3:B3"/>
    <mergeCell ref="A4:B4"/>
    <mergeCell ref="E4:G4"/>
    <mergeCell ref="C18:D18"/>
    <mergeCell ref="C19:D19"/>
    <mergeCell ref="C20:D20"/>
    <mergeCell ref="C21:D21"/>
    <mergeCell ref="C23:D23"/>
    <mergeCell ref="C24:D24"/>
    <mergeCell ref="C25:D25"/>
    <mergeCell ref="C27:D27"/>
    <mergeCell ref="C28:D28"/>
    <mergeCell ref="C29:D29"/>
    <mergeCell ref="C31:D31"/>
    <mergeCell ref="C32:D32"/>
    <mergeCell ref="C34:D34"/>
    <mergeCell ref="C35:D35"/>
    <mergeCell ref="C36:D36"/>
    <mergeCell ref="C37:D37"/>
    <mergeCell ref="C39:D39"/>
    <mergeCell ref="C40:D40"/>
    <mergeCell ref="C41:D41"/>
    <mergeCell ref="C42:D42"/>
    <mergeCell ref="C44:D44"/>
    <mergeCell ref="C45:D45"/>
    <mergeCell ref="C46:D46"/>
    <mergeCell ref="C47:D47"/>
    <mergeCell ref="C55:D55"/>
    <mergeCell ref="C56:D56"/>
    <mergeCell ref="C57:D57"/>
    <mergeCell ref="C58:D58"/>
    <mergeCell ref="C48:D48"/>
    <mergeCell ref="C49:D49"/>
    <mergeCell ref="C50:D50"/>
    <mergeCell ref="C51:D51"/>
    <mergeCell ref="C70:D70"/>
    <mergeCell ref="C71:D71"/>
    <mergeCell ref="C63:D63"/>
    <mergeCell ref="C64:D64"/>
    <mergeCell ref="C65:D65"/>
    <mergeCell ref="C66:D66"/>
    <mergeCell ref="C59:D59"/>
    <mergeCell ref="C60:D60"/>
    <mergeCell ref="C67:D67"/>
    <mergeCell ref="C69:D69"/>
    <mergeCell ref="C61:D61"/>
    <mergeCell ref="C62:D62"/>
    <mergeCell ref="C73:D73"/>
    <mergeCell ref="C74:D74"/>
    <mergeCell ref="C75:D75"/>
    <mergeCell ref="C76:D76"/>
    <mergeCell ref="C78:D78"/>
    <mergeCell ref="C79:D79"/>
    <mergeCell ref="C80:D80"/>
    <mergeCell ref="C82:D82"/>
    <mergeCell ref="C83:D83"/>
    <mergeCell ref="C84:D84"/>
    <mergeCell ref="C85:D85"/>
    <mergeCell ref="C86:D86"/>
    <mergeCell ref="C87:D87"/>
    <mergeCell ref="C88:D88"/>
    <mergeCell ref="C90:D90"/>
    <mergeCell ref="C91:D91"/>
    <mergeCell ref="C95:D95"/>
    <mergeCell ref="C97:D97"/>
    <mergeCell ref="C98:D98"/>
    <mergeCell ref="C111:D111"/>
    <mergeCell ref="C102:D102"/>
    <mergeCell ref="C108:D108"/>
    <mergeCell ref="C103:D103"/>
    <mergeCell ref="C104:D104"/>
    <mergeCell ref="C105:D105"/>
    <mergeCell ref="C106:D106"/>
    <mergeCell ref="C115:D115"/>
    <mergeCell ref="C109:D109"/>
    <mergeCell ref="C110:D110"/>
    <mergeCell ref="C112:D112"/>
    <mergeCell ref="C113:D113"/>
    <mergeCell ref="C114:D114"/>
    <mergeCell ref="C120:D120"/>
    <mergeCell ref="C121:D121"/>
    <mergeCell ref="C122:D122"/>
    <mergeCell ref="C116:D116"/>
    <mergeCell ref="C117:D117"/>
    <mergeCell ref="C118:D118"/>
    <mergeCell ref="C119:D119"/>
    <mergeCell ref="C123:D123"/>
    <mergeCell ref="C124:D124"/>
    <mergeCell ref="C125:D125"/>
    <mergeCell ref="C126:D126"/>
    <mergeCell ref="C127:D127"/>
    <mergeCell ref="C128:D128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6:D196"/>
    <mergeCell ref="C197:D197"/>
    <mergeCell ref="C198:D198"/>
    <mergeCell ref="C199:D199"/>
    <mergeCell ref="C214:D214"/>
    <mergeCell ref="C215:D215"/>
    <mergeCell ref="C200:D200"/>
    <mergeCell ref="C201:D201"/>
    <mergeCell ref="C202:D202"/>
    <mergeCell ref="C203:D203"/>
    <mergeCell ref="C204:D204"/>
    <mergeCell ref="C205:D205"/>
    <mergeCell ref="C206:D206"/>
    <mergeCell ref="C208:D208"/>
    <mergeCell ref="C226:D226"/>
    <mergeCell ref="C227:D227"/>
    <mergeCell ref="C209:D209"/>
    <mergeCell ref="C210:D210"/>
    <mergeCell ref="C220:D220"/>
    <mergeCell ref="C221:D221"/>
    <mergeCell ref="C222:D222"/>
    <mergeCell ref="C223:D223"/>
    <mergeCell ref="C218:D218"/>
    <mergeCell ref="C219:D219"/>
    <mergeCell ref="C216:D216"/>
    <mergeCell ref="C217:D217"/>
    <mergeCell ref="C224:D224"/>
    <mergeCell ref="C225:D225"/>
    <mergeCell ref="C228:D228"/>
    <mergeCell ref="C229:D229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3:D243"/>
    <mergeCell ref="C244:D244"/>
    <mergeCell ref="C245:D245"/>
    <mergeCell ref="C246:D246"/>
    <mergeCell ref="C247:D247"/>
    <mergeCell ref="C248:D248"/>
    <mergeCell ref="C249:D249"/>
    <mergeCell ref="C270:D270"/>
    <mergeCell ref="C250:D250"/>
    <mergeCell ref="C251:D251"/>
    <mergeCell ref="C252:D252"/>
    <mergeCell ref="C253:D253"/>
    <mergeCell ref="C258:D258"/>
    <mergeCell ref="C260:D260"/>
    <mergeCell ref="C261:D261"/>
    <mergeCell ref="C254:D254"/>
    <mergeCell ref="C277:D277"/>
    <mergeCell ref="C278:D278"/>
    <mergeCell ref="C279:D279"/>
    <mergeCell ref="C255:D255"/>
    <mergeCell ref="C256:D256"/>
    <mergeCell ref="C257:D257"/>
    <mergeCell ref="C271:D271"/>
    <mergeCell ref="C272:D272"/>
    <mergeCell ref="C273:D273"/>
    <mergeCell ref="C269:D269"/>
    <mergeCell ref="C299:D299"/>
    <mergeCell ref="C304:D304"/>
    <mergeCell ref="C305:D305"/>
    <mergeCell ref="C274:D274"/>
    <mergeCell ref="C280:D280"/>
    <mergeCell ref="C281:D281"/>
    <mergeCell ref="C275:D275"/>
    <mergeCell ref="C282:D282"/>
    <mergeCell ref="C283:D283"/>
    <mergeCell ref="C276:D276"/>
    <mergeCell ref="C294:D294"/>
    <mergeCell ref="C295:D295"/>
    <mergeCell ref="C297:D297"/>
    <mergeCell ref="C298:D298"/>
    <mergeCell ref="C310:D310"/>
    <mergeCell ref="C311:D311"/>
    <mergeCell ref="C284:D284"/>
    <mergeCell ref="C285:D285"/>
    <mergeCell ref="C286:D286"/>
    <mergeCell ref="C290:D290"/>
    <mergeCell ref="C291:D291"/>
    <mergeCell ref="C292:D292"/>
    <mergeCell ref="C293:D293"/>
    <mergeCell ref="C300:D300"/>
    <mergeCell ref="C301:D301"/>
    <mergeCell ref="C302:D302"/>
    <mergeCell ref="C303:D303"/>
    <mergeCell ref="C314:D314"/>
    <mergeCell ref="C312:D312"/>
    <mergeCell ref="C313:D313"/>
    <mergeCell ref="C306:D306"/>
    <mergeCell ref="C307:D307"/>
    <mergeCell ref="C308:D308"/>
    <mergeCell ref="C309:D309"/>
    <mergeCell ref="C316:D316"/>
    <mergeCell ref="C320:D320"/>
    <mergeCell ref="C321:D321"/>
    <mergeCell ref="C322:D322"/>
    <mergeCell ref="C323:D323"/>
    <mergeCell ref="C324:D324"/>
    <mergeCell ref="C325:D325"/>
    <mergeCell ref="C330:D330"/>
    <mergeCell ref="C339:D339"/>
    <mergeCell ref="C341:D341"/>
    <mergeCell ref="C342:D342"/>
    <mergeCell ref="C326:D326"/>
    <mergeCell ref="C327:D327"/>
    <mergeCell ref="C328:D328"/>
    <mergeCell ref="C329:D329"/>
    <mergeCell ref="C355:D355"/>
    <mergeCell ref="C356:D356"/>
    <mergeCell ref="C348:D348"/>
    <mergeCell ref="C349:D349"/>
    <mergeCell ref="C350:D350"/>
    <mergeCell ref="C351:D351"/>
    <mergeCell ref="C344:D344"/>
    <mergeCell ref="C345:D345"/>
    <mergeCell ref="C352:D352"/>
    <mergeCell ref="C354:D354"/>
    <mergeCell ref="C346:D346"/>
    <mergeCell ref="C347:D347"/>
    <mergeCell ref="C357:D357"/>
    <mergeCell ref="C358:D358"/>
    <mergeCell ref="C359:D359"/>
    <mergeCell ref="C360:D360"/>
    <mergeCell ref="C362:D362"/>
    <mergeCell ref="C363:D363"/>
    <mergeCell ref="C365:D365"/>
    <mergeCell ref="C366:D366"/>
    <mergeCell ref="C367:D367"/>
    <mergeCell ref="C368:D368"/>
    <mergeCell ref="C369:D369"/>
    <mergeCell ref="C371:D371"/>
    <mergeCell ref="C372:D372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8:D388"/>
    <mergeCell ref="C389:D389"/>
    <mergeCell ref="C391:D391"/>
    <mergeCell ref="C392:D392"/>
    <mergeCell ref="C394:D394"/>
    <mergeCell ref="C395:D395"/>
    <mergeCell ref="C397:D397"/>
    <mergeCell ref="C398:D398"/>
    <mergeCell ref="C399:D399"/>
    <mergeCell ref="C400:D400"/>
    <mergeCell ref="C401:D401"/>
    <mergeCell ref="C403:D403"/>
    <mergeCell ref="C404:D404"/>
    <mergeCell ref="C406:D406"/>
    <mergeCell ref="C407:D407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20:D420"/>
    <mergeCell ref="C422:D422"/>
    <mergeCell ref="C423:D423"/>
    <mergeCell ref="C425:D425"/>
    <mergeCell ref="C426:D426"/>
    <mergeCell ref="C427:D427"/>
    <mergeCell ref="C428:D428"/>
    <mergeCell ref="C429:D429"/>
    <mergeCell ref="C430:D430"/>
    <mergeCell ref="C432:D432"/>
    <mergeCell ref="C434:D434"/>
    <mergeCell ref="C435:D435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6:D446"/>
    <mergeCell ref="C448:D448"/>
    <mergeCell ref="C449:D449"/>
    <mergeCell ref="C451:D451"/>
    <mergeCell ref="C453:D453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14:D514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5:D515"/>
    <mergeCell ref="C518:D518"/>
    <mergeCell ref="C519:D519"/>
    <mergeCell ref="C535:D535"/>
    <mergeCell ref="C532:D532"/>
    <mergeCell ref="C533:D533"/>
    <mergeCell ref="C534:D534"/>
    <mergeCell ref="C526:D526"/>
    <mergeCell ref="C527:D527"/>
    <mergeCell ref="C563:D563"/>
    <mergeCell ref="C564:D564"/>
    <mergeCell ref="C565:D565"/>
    <mergeCell ref="C536:D536"/>
    <mergeCell ref="C566:D566"/>
    <mergeCell ref="C574:D574"/>
    <mergeCell ref="C576:D576"/>
    <mergeCell ref="C577:D577"/>
    <mergeCell ref="C578:D578"/>
    <mergeCell ref="C570:D570"/>
    <mergeCell ref="C571:D571"/>
    <mergeCell ref="C572:D572"/>
    <mergeCell ref="C573:D573"/>
    <mergeCell ref="C579:D579"/>
    <mergeCell ref="C580:D580"/>
    <mergeCell ref="C582:D582"/>
    <mergeCell ref="C583:D583"/>
    <mergeCell ref="C593:D593"/>
    <mergeCell ref="C594:D594"/>
    <mergeCell ref="C595:D595"/>
    <mergeCell ref="C596:D596"/>
    <mergeCell ref="C584:D584"/>
    <mergeCell ref="C585:D585"/>
    <mergeCell ref="C586:D586"/>
    <mergeCell ref="C588:D588"/>
    <mergeCell ref="C608:D608"/>
    <mergeCell ref="C609:D609"/>
    <mergeCell ref="C601:D601"/>
    <mergeCell ref="C602:D602"/>
    <mergeCell ref="C603:D603"/>
    <mergeCell ref="C604:D604"/>
    <mergeCell ref="C597:D597"/>
    <mergeCell ref="C598:D598"/>
    <mergeCell ref="C606:D606"/>
    <mergeCell ref="C607:D607"/>
    <mergeCell ref="C599:D599"/>
    <mergeCell ref="C600:D600"/>
    <mergeCell ref="C614:D614"/>
    <mergeCell ref="C615:D615"/>
    <mergeCell ref="C616:D616"/>
    <mergeCell ref="C617:D617"/>
    <mergeCell ref="C610:D610"/>
    <mergeCell ref="C611:D611"/>
    <mergeCell ref="C612:D612"/>
    <mergeCell ref="C613:D613"/>
    <mergeCell ref="C619:D619"/>
    <mergeCell ref="C621:D621"/>
    <mergeCell ref="C628:D628"/>
    <mergeCell ref="C629:D629"/>
    <mergeCell ref="C626:D626"/>
    <mergeCell ref="C627:D627"/>
    <mergeCell ref="C650:D650"/>
    <mergeCell ref="C651:D651"/>
    <mergeCell ref="C636:D636"/>
    <mergeCell ref="C637:D637"/>
    <mergeCell ref="C642:D642"/>
    <mergeCell ref="C643:D643"/>
    <mergeCell ref="C646:D646"/>
    <mergeCell ref="C647:D647"/>
    <mergeCell ref="C630:D630"/>
    <mergeCell ref="C631:D631"/>
    <mergeCell ref="C648:D648"/>
    <mergeCell ref="C649:D649"/>
    <mergeCell ref="C632:D632"/>
    <mergeCell ref="C633:D633"/>
    <mergeCell ref="C634:D634"/>
    <mergeCell ref="C635:D635"/>
    <mergeCell ref="C644:D644"/>
    <mergeCell ref="C645:D645"/>
    <mergeCell ref="C671:D671"/>
    <mergeCell ref="C672:D672"/>
    <mergeCell ref="C652:D652"/>
    <mergeCell ref="C654:D654"/>
    <mergeCell ref="C660:D660"/>
    <mergeCell ref="C661:D661"/>
    <mergeCell ref="C665:D665"/>
    <mergeCell ref="C666:D666"/>
    <mergeCell ref="C667:D667"/>
    <mergeCell ref="C668:D668"/>
    <mergeCell ref="C669:D669"/>
    <mergeCell ref="C670:D670"/>
    <mergeCell ref="C679:D679"/>
    <mergeCell ref="C680:D680"/>
    <mergeCell ref="C673:D673"/>
    <mergeCell ref="C674:D674"/>
    <mergeCell ref="C675:D675"/>
    <mergeCell ref="C676:D676"/>
    <mergeCell ref="C677:D677"/>
    <mergeCell ref="C678:D678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701:D701"/>
    <mergeCell ref="C702:D702"/>
    <mergeCell ref="C703:D703"/>
    <mergeCell ref="C697:D697"/>
    <mergeCell ref="C698:D698"/>
    <mergeCell ref="C699:D699"/>
    <mergeCell ref="C700:D700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2.875" style="186" customWidth="1"/>
    <col min="2" max="2" width="15.625" style="186" customWidth="1"/>
    <col min="3" max="3" width="58.875" style="203" customWidth="1"/>
    <col min="4" max="4" width="5.75390625" style="187" customWidth="1"/>
    <col min="5" max="5" width="10.00390625" style="188" customWidth="1"/>
    <col min="6" max="6" width="13.375" style="188" customWidth="1"/>
    <col min="7" max="7" width="15.125" style="188" customWidth="1"/>
    <col min="8" max="8" width="19.125" style="188" customWidth="1"/>
    <col min="9" max="9" width="14.625" style="188" customWidth="1"/>
    <col min="10" max="10" width="1.75390625" style="188" hidden="1" customWidth="1"/>
    <col min="11" max="11" width="2.25390625" style="188" hidden="1" customWidth="1"/>
    <col min="12" max="12" width="14.625" style="188" customWidth="1"/>
    <col min="13" max="13" width="1.12109375" style="188" hidden="1" customWidth="1"/>
    <col min="14" max="14" width="1.00390625" style="188" hidden="1" customWidth="1"/>
    <col min="15" max="15" width="14.625" style="188" customWidth="1"/>
    <col min="16" max="16" width="0.12890625" style="188" hidden="1" customWidth="1"/>
    <col min="17" max="17" width="8.00390625" style="188" hidden="1" customWidth="1"/>
    <col min="18" max="18" width="14.625" style="188" customWidth="1"/>
    <col min="19" max="19" width="1.25" style="188" hidden="1" customWidth="1"/>
    <col min="20" max="20" width="1.625" style="188" hidden="1" customWidth="1"/>
    <col min="21" max="21" width="14.625" style="188" customWidth="1"/>
    <col min="22" max="22" width="1.37890625" style="188" hidden="1" customWidth="1"/>
    <col min="23" max="23" width="1.12109375" style="188" hidden="1" customWidth="1"/>
    <col min="24" max="24" width="14.625" style="188" customWidth="1"/>
    <col min="25" max="25" width="0.12890625" style="188" hidden="1" customWidth="1"/>
    <col min="26" max="26" width="8.00390625" style="188" hidden="1" customWidth="1"/>
    <col min="27" max="27" width="1.25" style="188" hidden="1" customWidth="1"/>
    <col min="28" max="28" width="1.75390625" style="188" hidden="1" customWidth="1"/>
    <col min="29" max="29" width="16.25390625" style="188" customWidth="1"/>
    <col min="30" max="30" width="1.25" style="188" hidden="1" customWidth="1"/>
    <col min="31" max="31" width="0.12890625" style="188" hidden="1" customWidth="1"/>
    <col min="32" max="32" width="13.875" style="188" customWidth="1"/>
    <col min="33" max="16384" width="9.125" style="184" customWidth="1"/>
  </cols>
  <sheetData>
    <row r="1" spans="1:32" s="197" customFormat="1" ht="15" customHeight="1" thickBot="1">
      <c r="A1" s="190" t="s">
        <v>664</v>
      </c>
      <c r="B1" s="191" t="s">
        <v>665</v>
      </c>
      <c r="C1" s="192" t="s">
        <v>666</v>
      </c>
      <c r="D1" s="193" t="s">
        <v>667</v>
      </c>
      <c r="E1" s="194" t="s">
        <v>668</v>
      </c>
      <c r="F1" s="195"/>
      <c r="G1" s="195" t="s">
        <v>669</v>
      </c>
      <c r="H1" s="196" t="s">
        <v>670</v>
      </c>
      <c r="J1" s="198"/>
      <c r="K1" s="198"/>
      <c r="M1" s="198"/>
      <c r="N1" s="198"/>
      <c r="O1" s="199"/>
      <c r="P1" s="198"/>
      <c r="Q1" s="198"/>
      <c r="R1" s="199"/>
      <c r="S1" s="199"/>
      <c r="T1" s="199"/>
      <c r="U1" s="199"/>
      <c r="V1" s="198"/>
      <c r="W1" s="198"/>
      <c r="X1" s="199"/>
      <c r="Y1" s="198"/>
      <c r="Z1" s="198"/>
      <c r="AA1" s="198"/>
      <c r="AB1" s="198"/>
      <c r="AC1" s="200"/>
      <c r="AD1" s="198"/>
      <c r="AE1" s="198"/>
      <c r="AF1" s="199"/>
    </row>
    <row r="2" spans="3:32" s="204" customFormat="1" ht="12.75">
      <c r="C2" s="210"/>
      <c r="D2" s="206"/>
      <c r="E2" s="207"/>
      <c r="F2" s="207"/>
      <c r="G2" s="207"/>
      <c r="H2" s="207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8" ht="15.75">
      <c r="A3" s="184" t="s">
        <v>671</v>
      </c>
      <c r="B3" s="184"/>
      <c r="C3" s="185" t="s">
        <v>672</v>
      </c>
      <c r="F3" s="201"/>
      <c r="G3" s="201"/>
      <c r="H3" s="202">
        <f>SUM(G4:G14)</f>
        <v>0</v>
      </c>
    </row>
    <row r="4" spans="1:7" ht="26.25" customHeight="1">
      <c r="A4" s="184"/>
      <c r="B4" s="184"/>
      <c r="C4" s="203" t="s">
        <v>673</v>
      </c>
      <c r="E4" s="201"/>
      <c r="F4" s="201"/>
      <c r="G4" s="201"/>
    </row>
    <row r="5" spans="1:7" ht="12.75">
      <c r="A5" s="184">
        <v>1</v>
      </c>
      <c r="B5" s="184">
        <v>721174042</v>
      </c>
      <c r="C5" s="203" t="s">
        <v>674</v>
      </c>
      <c r="D5" s="187" t="s">
        <v>173</v>
      </c>
      <c r="E5" s="201">
        <v>10</v>
      </c>
      <c r="F5" s="209"/>
      <c r="G5" s="201">
        <f aca="true" t="shared" si="0" ref="G5:G13">E5*F5</f>
        <v>0</v>
      </c>
    </row>
    <row r="6" spans="1:7" ht="12.75">
      <c r="A6" s="184">
        <v>2</v>
      </c>
      <c r="B6" s="184">
        <v>721174043</v>
      </c>
      <c r="C6" s="203" t="s">
        <v>675</v>
      </c>
      <c r="D6" s="187" t="s">
        <v>173</v>
      </c>
      <c r="E6" s="201">
        <v>10</v>
      </c>
      <c r="F6" s="209"/>
      <c r="G6" s="201">
        <f t="shared" si="0"/>
        <v>0</v>
      </c>
    </row>
    <row r="7" spans="1:7" ht="12.75">
      <c r="A7" s="184">
        <v>3</v>
      </c>
      <c r="B7" s="184">
        <v>721174025</v>
      </c>
      <c r="C7" s="203" t="s">
        <v>676</v>
      </c>
      <c r="D7" s="187" t="s">
        <v>173</v>
      </c>
      <c r="E7" s="201">
        <v>80</v>
      </c>
      <c r="F7" s="209"/>
      <c r="G7" s="201">
        <f t="shared" si="0"/>
        <v>0</v>
      </c>
    </row>
    <row r="8" spans="1:7" ht="12.75">
      <c r="A8" s="184">
        <v>4</v>
      </c>
      <c r="B8" s="184" t="s">
        <v>677</v>
      </c>
      <c r="C8" s="189" t="s">
        <v>678</v>
      </c>
      <c r="D8" s="187" t="s">
        <v>662</v>
      </c>
      <c r="E8" s="201">
        <v>4</v>
      </c>
      <c r="F8" s="209"/>
      <c r="G8" s="201">
        <f t="shared" si="0"/>
        <v>0</v>
      </c>
    </row>
    <row r="9" spans="1:7" ht="25.5">
      <c r="A9" s="184">
        <v>5</v>
      </c>
      <c r="B9" s="184">
        <v>721211421</v>
      </c>
      <c r="C9" s="189" t="s">
        <v>716</v>
      </c>
      <c r="D9" s="187" t="s">
        <v>662</v>
      </c>
      <c r="E9" s="211">
        <v>1</v>
      </c>
      <c r="F9" s="209"/>
      <c r="G9" s="201">
        <f t="shared" si="0"/>
        <v>0</v>
      </c>
    </row>
    <row r="10" spans="1:17" ht="13.5" customHeight="1">
      <c r="A10" s="184">
        <v>6</v>
      </c>
      <c r="B10" s="184" t="s">
        <v>680</v>
      </c>
      <c r="C10" s="189" t="s">
        <v>681</v>
      </c>
      <c r="D10" s="187" t="s">
        <v>662</v>
      </c>
      <c r="E10" s="201">
        <v>18</v>
      </c>
      <c r="F10" s="209"/>
      <c r="G10" s="201">
        <f t="shared" si="0"/>
        <v>0</v>
      </c>
      <c r="P10" s="188">
        <v>16</v>
      </c>
      <c r="Q10" s="188" t="s">
        <v>423</v>
      </c>
    </row>
    <row r="11" spans="1:7" ht="12.75">
      <c r="A11" s="184">
        <v>7</v>
      </c>
      <c r="B11" s="184">
        <v>727121135</v>
      </c>
      <c r="C11" s="189" t="s">
        <v>682</v>
      </c>
      <c r="D11" s="187" t="s">
        <v>662</v>
      </c>
      <c r="E11" s="201">
        <v>4</v>
      </c>
      <c r="F11" s="209"/>
      <c r="G11" s="201">
        <f t="shared" si="0"/>
        <v>0</v>
      </c>
    </row>
    <row r="12" spans="1:7" ht="12.75">
      <c r="A12" s="184">
        <v>8</v>
      </c>
      <c r="B12" s="184" t="s">
        <v>683</v>
      </c>
      <c r="C12" s="189" t="s">
        <v>717</v>
      </c>
      <c r="D12" s="187" t="s">
        <v>662</v>
      </c>
      <c r="E12" s="201">
        <v>9</v>
      </c>
      <c r="F12" s="209"/>
      <c r="G12" s="201">
        <f t="shared" si="0"/>
        <v>0</v>
      </c>
    </row>
    <row r="13" spans="1:7" ht="12.75">
      <c r="A13" s="184">
        <v>9</v>
      </c>
      <c r="B13" s="184">
        <v>721290112</v>
      </c>
      <c r="C13" s="189" t="s">
        <v>684</v>
      </c>
      <c r="D13" s="187" t="s">
        <v>173</v>
      </c>
      <c r="E13" s="201">
        <v>100</v>
      </c>
      <c r="F13" s="209"/>
      <c r="G13" s="201">
        <f t="shared" si="0"/>
        <v>0</v>
      </c>
    </row>
    <row r="14" spans="1:7" ht="12.75">
      <c r="A14" s="184">
        <v>10</v>
      </c>
      <c r="B14" s="184" t="s">
        <v>685</v>
      </c>
      <c r="C14" s="189" t="s">
        <v>686</v>
      </c>
      <c r="D14" s="187" t="s">
        <v>55</v>
      </c>
      <c r="E14" s="201">
        <v>1.77</v>
      </c>
      <c r="F14" s="201">
        <f>SUM(G5:G13)</f>
        <v>0</v>
      </c>
      <c r="G14" s="201">
        <f>F14/100*E14</f>
        <v>0</v>
      </c>
    </row>
    <row r="15" spans="3:32" s="204" customFormat="1" ht="12.75">
      <c r="C15" s="205"/>
      <c r="D15" s="206"/>
      <c r="E15" s="207"/>
      <c r="F15" s="207"/>
      <c r="G15" s="207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</row>
    <row r="16" spans="1:8" ht="15.75">
      <c r="A16" s="184" t="s">
        <v>687</v>
      </c>
      <c r="B16" s="184"/>
      <c r="C16" s="185" t="s">
        <v>688</v>
      </c>
      <c r="E16" s="201"/>
      <c r="F16" s="201"/>
      <c r="G16" s="201"/>
      <c r="H16" s="202">
        <f>SUM(G18:G42)</f>
        <v>0</v>
      </c>
    </row>
    <row r="17" spans="1:8" ht="15.75">
      <c r="A17" s="184"/>
      <c r="B17" s="184"/>
      <c r="C17" s="189" t="s">
        <v>718</v>
      </c>
      <c r="D17"/>
      <c r="E17" s="201"/>
      <c r="F17" s="201"/>
      <c r="G17" s="201"/>
      <c r="H17" s="202"/>
    </row>
    <row r="18" spans="1:8" ht="15.75">
      <c r="A18" s="184">
        <v>11</v>
      </c>
      <c r="B18" s="184" t="s">
        <v>719</v>
      </c>
      <c r="C18" s="189" t="s">
        <v>720</v>
      </c>
      <c r="D18" s="187" t="s">
        <v>173</v>
      </c>
      <c r="E18" s="201">
        <v>15</v>
      </c>
      <c r="F18" s="209"/>
      <c r="G18" s="201">
        <f>E18*F18</f>
        <v>0</v>
      </c>
      <c r="H18" s="202"/>
    </row>
    <row r="19" spans="1:8" ht="15.75">
      <c r="A19" s="184">
        <v>12</v>
      </c>
      <c r="B19" s="184" t="s">
        <v>721</v>
      </c>
      <c r="C19" s="189" t="s">
        <v>674</v>
      </c>
      <c r="D19" s="187" t="s">
        <v>173</v>
      </c>
      <c r="E19" s="201">
        <v>40</v>
      </c>
      <c r="F19" s="209"/>
      <c r="G19" s="201">
        <f>E19*F19</f>
        <v>0</v>
      </c>
      <c r="H19" s="202"/>
    </row>
    <row r="20" spans="1:7" ht="12.75" customHeight="1">
      <c r="A20" s="184"/>
      <c r="B20" s="184"/>
      <c r="C20" s="189" t="s">
        <v>679</v>
      </c>
      <c r="E20" s="201"/>
      <c r="F20" s="201"/>
      <c r="G20" s="201"/>
    </row>
    <row r="21" spans="1:7" ht="12.75" customHeight="1">
      <c r="A21" s="184">
        <v>13</v>
      </c>
      <c r="B21" s="184">
        <v>722174022</v>
      </c>
      <c r="C21" s="189" t="s">
        <v>689</v>
      </c>
      <c r="D21" s="187" t="s">
        <v>173</v>
      </c>
      <c r="E21" s="201">
        <v>40</v>
      </c>
      <c r="F21" s="209"/>
      <c r="G21" s="201">
        <f aca="true" t="shared" si="1" ref="G21:G41">E21*F21</f>
        <v>0</v>
      </c>
    </row>
    <row r="22" spans="1:7" ht="12.75" customHeight="1">
      <c r="A22" s="184">
        <v>14</v>
      </c>
      <c r="B22" s="184">
        <v>722174023</v>
      </c>
      <c r="C22" s="189" t="s">
        <v>690</v>
      </c>
      <c r="D22" s="187" t="s">
        <v>173</v>
      </c>
      <c r="E22" s="201">
        <v>140</v>
      </c>
      <c r="F22" s="209"/>
      <c r="G22" s="201">
        <f t="shared" si="1"/>
        <v>0</v>
      </c>
    </row>
    <row r="23" spans="1:7" ht="13.5" customHeight="1">
      <c r="A23" s="184">
        <v>15</v>
      </c>
      <c r="B23" s="184">
        <v>722174025</v>
      </c>
      <c r="C23" s="189" t="s">
        <v>722</v>
      </c>
      <c r="D23" s="187" t="s">
        <v>173</v>
      </c>
      <c r="E23" s="201">
        <v>110</v>
      </c>
      <c r="F23" s="209"/>
      <c r="G23" s="201">
        <f>E23*F23</f>
        <v>0</v>
      </c>
    </row>
    <row r="24" spans="1:7" ht="12.75">
      <c r="A24" s="184"/>
      <c r="B24" s="184"/>
      <c r="C24" s="189" t="s">
        <v>691</v>
      </c>
      <c r="E24" s="201"/>
      <c r="F24" s="201"/>
      <c r="G24" s="201"/>
    </row>
    <row r="25" spans="1:7" ht="12.75">
      <c r="A25" s="184">
        <v>16</v>
      </c>
      <c r="B25" s="184">
        <v>722181221</v>
      </c>
      <c r="C25" s="189" t="s">
        <v>692</v>
      </c>
      <c r="D25" s="187" t="s">
        <v>173</v>
      </c>
      <c r="E25" s="201">
        <v>40</v>
      </c>
      <c r="F25" s="209"/>
      <c r="G25" s="201">
        <f t="shared" si="1"/>
        <v>0</v>
      </c>
    </row>
    <row r="26" spans="1:7" ht="12.75">
      <c r="A26" s="184">
        <v>17</v>
      </c>
      <c r="B26" s="184">
        <v>722181222</v>
      </c>
      <c r="C26" s="189" t="s">
        <v>693</v>
      </c>
      <c r="D26" s="187" t="s">
        <v>173</v>
      </c>
      <c r="E26" s="201">
        <v>45</v>
      </c>
      <c r="F26" s="209"/>
      <c r="G26" s="201">
        <f t="shared" si="1"/>
        <v>0</v>
      </c>
    </row>
    <row r="27" spans="1:7" ht="12.75" customHeight="1">
      <c r="A27" s="184">
        <v>18</v>
      </c>
      <c r="B27" s="184">
        <v>722181223</v>
      </c>
      <c r="C27" s="189" t="s">
        <v>720</v>
      </c>
      <c r="D27" s="187" t="s">
        <v>173</v>
      </c>
      <c r="E27" s="201">
        <v>40</v>
      </c>
      <c r="F27" s="209"/>
      <c r="G27" s="201">
        <f>E27*F27</f>
        <v>0</v>
      </c>
    </row>
    <row r="28" spans="1:7" ht="12.75" customHeight="1">
      <c r="A28" s="184">
        <v>19</v>
      </c>
      <c r="B28" s="184">
        <v>722181224</v>
      </c>
      <c r="C28" s="189" t="s">
        <v>674</v>
      </c>
      <c r="D28" s="187" t="s">
        <v>173</v>
      </c>
      <c r="E28" s="201">
        <v>40</v>
      </c>
      <c r="F28" s="209"/>
      <c r="G28" s="201">
        <f t="shared" si="1"/>
        <v>0</v>
      </c>
    </row>
    <row r="29" spans="1:7" ht="12.75">
      <c r="A29" s="184"/>
      <c r="B29" s="184"/>
      <c r="C29" s="189" t="s">
        <v>694</v>
      </c>
      <c r="E29" s="201"/>
      <c r="F29" s="201"/>
      <c r="G29" s="201"/>
    </row>
    <row r="30" spans="1:7" ht="12.75">
      <c r="A30" s="184">
        <v>20</v>
      </c>
      <c r="B30" s="184" t="s">
        <v>723</v>
      </c>
      <c r="C30" s="189" t="s">
        <v>724</v>
      </c>
      <c r="D30" s="187" t="s">
        <v>173</v>
      </c>
      <c r="E30" s="201">
        <v>95</v>
      </c>
      <c r="F30" s="209"/>
      <c r="G30" s="201">
        <f>E30*F30</f>
        <v>0</v>
      </c>
    </row>
    <row r="31" spans="1:7" ht="12.75">
      <c r="A31" s="184">
        <v>21</v>
      </c>
      <c r="B31" s="184" t="s">
        <v>695</v>
      </c>
      <c r="C31" s="189" t="s">
        <v>696</v>
      </c>
      <c r="D31" s="187" t="s">
        <v>173</v>
      </c>
      <c r="E31" s="201">
        <v>95</v>
      </c>
      <c r="F31" s="209"/>
      <c r="G31" s="201">
        <f>E31*F31</f>
        <v>0</v>
      </c>
    </row>
    <row r="32" spans="1:7" ht="12.75">
      <c r="A32" s="184">
        <v>22</v>
      </c>
      <c r="B32" s="184">
        <v>722232043</v>
      </c>
      <c r="C32" s="189" t="s">
        <v>725</v>
      </c>
      <c r="D32" s="187" t="s">
        <v>662</v>
      </c>
      <c r="E32" s="201">
        <v>1</v>
      </c>
      <c r="F32" s="209"/>
      <c r="G32" s="201">
        <f t="shared" si="1"/>
        <v>0</v>
      </c>
    </row>
    <row r="33" spans="1:7" ht="12.75">
      <c r="A33" s="184">
        <v>23</v>
      </c>
      <c r="B33" s="184">
        <v>722232044</v>
      </c>
      <c r="C33" s="189" t="s">
        <v>697</v>
      </c>
      <c r="D33" s="187" t="s">
        <v>662</v>
      </c>
      <c r="E33" s="201">
        <v>6</v>
      </c>
      <c r="F33" s="209"/>
      <c r="G33" s="201">
        <f>E33*F33</f>
        <v>0</v>
      </c>
    </row>
    <row r="34" spans="1:7" ht="12.75">
      <c r="A34" s="184">
        <v>24</v>
      </c>
      <c r="B34" s="184">
        <v>722232046</v>
      </c>
      <c r="C34" s="189" t="s">
        <v>726</v>
      </c>
      <c r="D34" s="187" t="s">
        <v>662</v>
      </c>
      <c r="E34" s="201">
        <v>1</v>
      </c>
      <c r="F34" s="209"/>
      <c r="G34" s="201">
        <f>E34*F34</f>
        <v>0</v>
      </c>
    </row>
    <row r="35" spans="1:7" ht="12.75">
      <c r="A35" s="184">
        <v>25</v>
      </c>
      <c r="B35" s="184">
        <v>722232047</v>
      </c>
      <c r="C35" s="189" t="s">
        <v>727</v>
      </c>
      <c r="D35" s="187" t="s">
        <v>662</v>
      </c>
      <c r="E35" s="201">
        <v>1</v>
      </c>
      <c r="F35" s="209"/>
      <c r="G35" s="201">
        <f t="shared" si="1"/>
        <v>0</v>
      </c>
    </row>
    <row r="36" spans="1:7" ht="13.5" customHeight="1">
      <c r="A36" s="184">
        <v>26</v>
      </c>
      <c r="B36" s="184">
        <v>722231075</v>
      </c>
      <c r="C36" s="189" t="s">
        <v>728</v>
      </c>
      <c r="D36" s="187" t="s">
        <v>662</v>
      </c>
      <c r="E36" s="201">
        <v>1</v>
      </c>
      <c r="F36" s="209"/>
      <c r="G36" s="201">
        <f>E36*F36</f>
        <v>0</v>
      </c>
    </row>
    <row r="37" spans="1:7" ht="13.5" customHeight="1">
      <c r="A37" s="184">
        <v>27</v>
      </c>
      <c r="B37" s="184">
        <v>727111414</v>
      </c>
      <c r="C37" s="189" t="s">
        <v>698</v>
      </c>
      <c r="D37" s="187" t="s">
        <v>699</v>
      </c>
      <c r="E37" s="201">
        <v>1</v>
      </c>
      <c r="F37" s="209"/>
      <c r="G37" s="201">
        <f t="shared" si="1"/>
        <v>0</v>
      </c>
    </row>
    <row r="38" spans="1:17" ht="13.5" customHeight="1">
      <c r="A38" s="184">
        <v>28</v>
      </c>
      <c r="B38" s="184">
        <v>722190401</v>
      </c>
      <c r="C38" s="189" t="s">
        <v>700</v>
      </c>
      <c r="D38" s="187" t="s">
        <v>662</v>
      </c>
      <c r="E38" s="201">
        <v>29</v>
      </c>
      <c r="F38" s="209"/>
      <c r="G38" s="201">
        <f t="shared" si="1"/>
        <v>0</v>
      </c>
      <c r="P38" s="188">
        <v>16</v>
      </c>
      <c r="Q38" s="188" t="s">
        <v>423</v>
      </c>
    </row>
    <row r="39" spans="1:7" ht="13.5" customHeight="1">
      <c r="A39" s="184">
        <v>29</v>
      </c>
      <c r="B39" s="184" t="s">
        <v>729</v>
      </c>
      <c r="C39" s="189" t="s">
        <v>730</v>
      </c>
      <c r="D39" s="187" t="s">
        <v>662</v>
      </c>
      <c r="E39" s="201">
        <v>9</v>
      </c>
      <c r="F39" s="209"/>
      <c r="G39" s="201">
        <f>E39*F39</f>
        <v>0</v>
      </c>
    </row>
    <row r="40" spans="1:7" ht="12.75">
      <c r="A40" s="184">
        <v>30</v>
      </c>
      <c r="B40" s="184">
        <v>722290226</v>
      </c>
      <c r="C40" s="189" t="s">
        <v>701</v>
      </c>
      <c r="D40" s="187" t="s">
        <v>173</v>
      </c>
      <c r="E40" s="201">
        <v>345</v>
      </c>
      <c r="F40" s="209"/>
      <c r="G40" s="201">
        <f t="shared" si="1"/>
        <v>0</v>
      </c>
    </row>
    <row r="41" spans="1:7" ht="12.75">
      <c r="A41" s="184">
        <v>31</v>
      </c>
      <c r="B41" s="184">
        <v>722290234</v>
      </c>
      <c r="C41" s="189" t="s">
        <v>702</v>
      </c>
      <c r="D41" s="187" t="s">
        <v>173</v>
      </c>
      <c r="E41" s="201">
        <v>345</v>
      </c>
      <c r="F41" s="209"/>
      <c r="G41" s="201">
        <f t="shared" si="1"/>
        <v>0</v>
      </c>
    </row>
    <row r="42" spans="1:7" ht="12.75">
      <c r="A42" s="184">
        <v>32</v>
      </c>
      <c r="B42" s="184" t="s">
        <v>703</v>
      </c>
      <c r="C42" s="189" t="s">
        <v>686</v>
      </c>
      <c r="D42" s="187" t="s">
        <v>55</v>
      </c>
      <c r="E42" s="201">
        <v>1.7</v>
      </c>
      <c r="F42" s="201">
        <f>SUM(G18:G41)</f>
        <v>0</v>
      </c>
      <c r="G42" s="201">
        <f>F42/100*E42</f>
        <v>0</v>
      </c>
    </row>
    <row r="43" spans="1:7" ht="12.75">
      <c r="A43" s="184"/>
      <c r="B43" s="184"/>
      <c r="C43" s="189"/>
      <c r="E43" s="201"/>
      <c r="F43" s="201"/>
      <c r="G43" s="201"/>
    </row>
    <row r="44" spans="1:8" ht="15.75">
      <c r="A44" s="184" t="s">
        <v>704</v>
      </c>
      <c r="B44" s="184"/>
      <c r="C44" s="185" t="s">
        <v>705</v>
      </c>
      <c r="E44" s="201"/>
      <c r="F44" s="201"/>
      <c r="G44" s="201"/>
      <c r="H44" s="202">
        <f>SUM(G45:G58)</f>
        <v>0</v>
      </c>
    </row>
    <row r="45" spans="1:7" ht="12.75">
      <c r="A45" s="184">
        <v>33</v>
      </c>
      <c r="B45" s="184">
        <v>725862103</v>
      </c>
      <c r="C45" s="189" t="s">
        <v>706</v>
      </c>
      <c r="D45" s="187" t="s">
        <v>662</v>
      </c>
      <c r="E45" s="201">
        <v>2</v>
      </c>
      <c r="F45" s="209"/>
      <c r="G45" s="201">
        <f>E45*F45</f>
        <v>0</v>
      </c>
    </row>
    <row r="46" spans="1:7" ht="12.75">
      <c r="A46" s="184">
        <v>34</v>
      </c>
      <c r="B46" s="184">
        <v>725112021</v>
      </c>
      <c r="C46" s="189" t="s">
        <v>707</v>
      </c>
      <c r="D46" s="187" t="s">
        <v>662</v>
      </c>
      <c r="E46" s="201">
        <v>1</v>
      </c>
      <c r="F46" s="209"/>
      <c r="G46" s="201">
        <f>F46*E46</f>
        <v>0</v>
      </c>
    </row>
    <row r="47" spans="1:7" ht="12.75">
      <c r="A47" s="184"/>
      <c r="B47" s="184"/>
      <c r="C47" s="189" t="s">
        <v>708</v>
      </c>
      <c r="E47" s="201"/>
      <c r="F47" s="201"/>
      <c r="G47" s="201"/>
    </row>
    <row r="48" spans="1:7" ht="12.75">
      <c r="A48" s="184">
        <v>35</v>
      </c>
      <c r="B48" s="184" t="s">
        <v>709</v>
      </c>
      <c r="C48" s="189" t="s">
        <v>710</v>
      </c>
      <c r="D48" s="187" t="s">
        <v>662</v>
      </c>
      <c r="E48" s="201">
        <v>1</v>
      </c>
      <c r="F48" s="209"/>
      <c r="G48" s="201">
        <f>F48*E48</f>
        <v>0</v>
      </c>
    </row>
    <row r="49" spans="1:7" ht="25.5">
      <c r="A49" s="184">
        <v>36</v>
      </c>
      <c r="B49" s="184">
        <v>7255211603</v>
      </c>
      <c r="C49" s="189" t="s">
        <v>731</v>
      </c>
      <c r="D49" s="187" t="s">
        <v>662</v>
      </c>
      <c r="E49" s="201">
        <v>6</v>
      </c>
      <c r="F49" s="209"/>
      <c r="G49" s="201">
        <f>E49*F49</f>
        <v>0</v>
      </c>
    </row>
    <row r="50" spans="1:7" ht="12.75">
      <c r="A50" s="184">
        <v>37</v>
      </c>
      <c r="B50" s="184" t="s">
        <v>711</v>
      </c>
      <c r="C50" s="189" t="s">
        <v>712</v>
      </c>
      <c r="D50" s="187" t="s">
        <v>662</v>
      </c>
      <c r="E50" s="201">
        <v>6</v>
      </c>
      <c r="F50" s="209"/>
      <c r="G50" s="201">
        <f>E50*F50</f>
        <v>0</v>
      </c>
    </row>
    <row r="51" spans="1:7" ht="12.75">
      <c r="A51" s="184">
        <v>38</v>
      </c>
      <c r="B51" s="184">
        <v>725821326</v>
      </c>
      <c r="C51" s="189" t="s">
        <v>732</v>
      </c>
      <c r="D51" s="187" t="s">
        <v>662</v>
      </c>
      <c r="E51" s="201">
        <v>2</v>
      </c>
      <c r="F51" s="209"/>
      <c r="G51" s="201">
        <f>E51*F51</f>
        <v>0</v>
      </c>
    </row>
    <row r="52" spans="1:7" ht="25.5">
      <c r="A52" s="184">
        <v>39</v>
      </c>
      <c r="B52" s="184">
        <v>722250133</v>
      </c>
      <c r="C52" s="189" t="s">
        <v>733</v>
      </c>
      <c r="D52" s="187" t="s">
        <v>662</v>
      </c>
      <c r="E52" s="201">
        <v>1</v>
      </c>
      <c r="F52" s="209"/>
      <c r="G52" s="201">
        <f>E52*F52</f>
        <v>0</v>
      </c>
    </row>
    <row r="53" spans="1:7" ht="12.75">
      <c r="A53" s="184">
        <v>40</v>
      </c>
      <c r="B53" s="184" t="s">
        <v>734</v>
      </c>
      <c r="C53" s="189" t="s">
        <v>735</v>
      </c>
      <c r="D53" s="187" t="s">
        <v>662</v>
      </c>
      <c r="E53" s="201">
        <v>4</v>
      </c>
      <c r="F53" s="209"/>
      <c r="G53" s="201">
        <f>E53*F53</f>
        <v>0</v>
      </c>
    </row>
    <row r="54" spans="1:7" ht="25.5">
      <c r="A54" s="184">
        <v>41</v>
      </c>
      <c r="B54" s="184" t="s">
        <v>736</v>
      </c>
      <c r="C54" s="189" t="s">
        <v>737</v>
      </c>
      <c r="D54" s="187" t="s">
        <v>662</v>
      </c>
      <c r="E54" s="201">
        <v>4</v>
      </c>
      <c r="F54" s="209"/>
      <c r="G54" s="201">
        <f>F54*E54</f>
        <v>0</v>
      </c>
    </row>
    <row r="55" spans="1:7" ht="25.5">
      <c r="A55" s="184">
        <v>42</v>
      </c>
      <c r="B55" s="184" t="s">
        <v>738</v>
      </c>
      <c r="C55" s="189" t="s">
        <v>739</v>
      </c>
      <c r="D55" s="187" t="s">
        <v>662</v>
      </c>
      <c r="E55" s="201">
        <v>4</v>
      </c>
      <c r="F55" s="209"/>
      <c r="G55" s="201">
        <f>E55*F55</f>
        <v>0</v>
      </c>
    </row>
    <row r="56" spans="1:7" ht="12.75">
      <c r="A56" s="184">
        <v>43</v>
      </c>
      <c r="B56" s="184" t="s">
        <v>740</v>
      </c>
      <c r="C56" s="189" t="s">
        <v>741</v>
      </c>
      <c r="D56" s="187" t="s">
        <v>662</v>
      </c>
      <c r="E56" s="201">
        <v>4</v>
      </c>
      <c r="F56" s="209"/>
      <c r="G56" s="201">
        <f>E56*F56</f>
        <v>0</v>
      </c>
    </row>
    <row r="57" spans="1:7" ht="12.75">
      <c r="A57" s="184">
        <v>44</v>
      </c>
      <c r="B57" s="184">
        <v>725841311</v>
      </c>
      <c r="C57" s="189" t="s">
        <v>713</v>
      </c>
      <c r="D57" s="187" t="s">
        <v>662</v>
      </c>
      <c r="E57" s="201">
        <v>1</v>
      </c>
      <c r="F57" s="209"/>
      <c r="G57" s="201">
        <f>E57*F57</f>
        <v>0</v>
      </c>
    </row>
    <row r="58" spans="1:7" ht="12.75">
      <c r="A58" s="184">
        <v>45</v>
      </c>
      <c r="B58" s="184" t="s">
        <v>714</v>
      </c>
      <c r="C58" s="189" t="s">
        <v>686</v>
      </c>
      <c r="D58" s="187" t="s">
        <v>55</v>
      </c>
      <c r="E58" s="201">
        <v>0.22</v>
      </c>
      <c r="F58" s="201">
        <f>SUM(G45:G57)</f>
        <v>0</v>
      </c>
      <c r="G58" s="201">
        <f>F58/100*E58</f>
        <v>0</v>
      </c>
    </row>
    <row r="59" spans="3:32" s="204" customFormat="1" ht="12.75">
      <c r="C59" s="205"/>
      <c r="D59" s="206"/>
      <c r="E59" s="207"/>
      <c r="F59" s="207"/>
      <c r="G59" s="207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</row>
    <row r="60" spans="1:8" ht="15.75">
      <c r="A60" s="184"/>
      <c r="B60" s="184"/>
      <c r="C60" s="185" t="s">
        <v>715</v>
      </c>
      <c r="E60" s="201"/>
      <c r="F60" s="201"/>
      <c r="G60" s="201"/>
      <c r="H60" s="202">
        <f>SUM(H2:H59)</f>
        <v>0</v>
      </c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1" sqref="F11"/>
    </sheetView>
  </sheetViews>
  <sheetFormatPr defaultColWidth="9.00390625" defaultRowHeight="12" customHeight="1"/>
  <cols>
    <col min="1" max="1" width="3.25390625" style="226" customWidth="1"/>
    <col min="2" max="2" width="10.25390625" style="227" customWidth="1"/>
    <col min="3" max="3" width="42.75390625" style="227" customWidth="1"/>
    <col min="4" max="4" width="4.75390625" style="227" customWidth="1"/>
    <col min="5" max="5" width="9.75390625" style="228" customWidth="1"/>
    <col min="6" max="6" width="11.375" style="229" customWidth="1"/>
    <col min="7" max="7" width="15.25390625" style="229" customWidth="1"/>
    <col min="8" max="8" width="11.375" style="228" customWidth="1"/>
    <col min="9" max="16384" width="9.00390625" style="230" customWidth="1"/>
  </cols>
  <sheetData>
    <row r="1" spans="1:8" s="214" customFormat="1" ht="28.5" customHeight="1">
      <c r="A1" s="213" t="s">
        <v>742</v>
      </c>
      <c r="B1" s="213" t="s">
        <v>665</v>
      </c>
      <c r="C1" s="213" t="s">
        <v>743</v>
      </c>
      <c r="D1" s="213" t="s">
        <v>61</v>
      </c>
      <c r="E1" s="213" t="s">
        <v>744</v>
      </c>
      <c r="F1" s="213" t="s">
        <v>745</v>
      </c>
      <c r="G1" s="213" t="s">
        <v>746</v>
      </c>
      <c r="H1" s="213" t="s">
        <v>747</v>
      </c>
    </row>
    <row r="2" spans="1:8" s="214" customFormat="1" ht="12.75" customHeight="1" hidden="1">
      <c r="A2" s="213" t="s">
        <v>66</v>
      </c>
      <c r="B2" s="213" t="s">
        <v>423</v>
      </c>
      <c r="C2" s="213" t="s">
        <v>75</v>
      </c>
      <c r="D2" s="213" t="s">
        <v>159</v>
      </c>
      <c r="E2" s="213" t="s">
        <v>748</v>
      </c>
      <c r="F2" s="213" t="s">
        <v>421</v>
      </c>
      <c r="G2" s="213" t="s">
        <v>749</v>
      </c>
      <c r="H2" s="213" t="s">
        <v>750</v>
      </c>
    </row>
    <row r="3" spans="1:8" s="214" customFormat="1" ht="5.25" customHeight="1">
      <c r="A3" s="212"/>
      <c r="B3" s="212"/>
      <c r="C3" s="212"/>
      <c r="D3" s="212"/>
      <c r="E3" s="212"/>
      <c r="F3" s="212"/>
      <c r="G3" s="212"/>
      <c r="H3" s="212"/>
    </row>
    <row r="4" spans="1:8" s="214" customFormat="1" ht="28.5" customHeight="1">
      <c r="A4" s="215"/>
      <c r="B4" s="216" t="s">
        <v>751</v>
      </c>
      <c r="C4" s="216" t="s">
        <v>752</v>
      </c>
      <c r="D4" s="216"/>
      <c r="E4" s="217"/>
      <c r="F4" s="218"/>
      <c r="G4" s="218">
        <f>G5</f>
        <v>0</v>
      </c>
      <c r="H4" s="217">
        <v>0</v>
      </c>
    </row>
    <row r="5" spans="1:8" s="214" customFormat="1" ht="13.5" customHeight="1">
      <c r="A5" s="219">
        <v>1</v>
      </c>
      <c r="B5" s="220" t="s">
        <v>753</v>
      </c>
      <c r="C5" s="220" t="s">
        <v>754</v>
      </c>
      <c r="D5" s="220" t="s">
        <v>309</v>
      </c>
      <c r="E5" s="221">
        <v>4</v>
      </c>
      <c r="F5" s="231"/>
      <c r="G5" s="337">
        <f>E5*F5</f>
        <v>0</v>
      </c>
      <c r="H5" s="221">
        <v>0</v>
      </c>
    </row>
    <row r="6" spans="1:8" s="214" customFormat="1" ht="28.5" customHeight="1">
      <c r="A6" s="215"/>
      <c r="B6" s="216" t="s">
        <v>755</v>
      </c>
      <c r="C6" s="216" t="s">
        <v>756</v>
      </c>
      <c r="D6" s="216"/>
      <c r="E6" s="217"/>
      <c r="F6" s="218"/>
      <c r="G6" s="218">
        <f>SUM(G7:G15)</f>
        <v>0</v>
      </c>
      <c r="H6" s="217">
        <v>0.00204</v>
      </c>
    </row>
    <row r="7" spans="1:8" s="214" customFormat="1" ht="13.5" customHeight="1">
      <c r="A7" s="219">
        <v>2</v>
      </c>
      <c r="B7" s="220" t="s">
        <v>757</v>
      </c>
      <c r="C7" s="220" t="s">
        <v>758</v>
      </c>
      <c r="D7" s="220" t="s">
        <v>163</v>
      </c>
      <c r="E7" s="221">
        <v>2</v>
      </c>
      <c r="F7" s="338"/>
      <c r="G7" s="337">
        <f>E7*F7</f>
        <v>0</v>
      </c>
      <c r="H7" s="221">
        <v>0.00016</v>
      </c>
    </row>
    <row r="8" spans="1:8" s="214" customFormat="1" ht="24" customHeight="1">
      <c r="A8" s="219">
        <v>3</v>
      </c>
      <c r="B8" s="220" t="s">
        <v>759</v>
      </c>
      <c r="C8" s="220" t="s">
        <v>760</v>
      </c>
      <c r="D8" s="220" t="s">
        <v>662</v>
      </c>
      <c r="E8" s="221">
        <v>1</v>
      </c>
      <c r="F8" s="338"/>
      <c r="G8" s="337">
        <f aca="true" t="shared" si="0" ref="G7:G15">E8*F8</f>
        <v>0</v>
      </c>
      <c r="H8" s="221">
        <v>0.00035</v>
      </c>
    </row>
    <row r="9" spans="1:8" s="214" customFormat="1" ht="13.5" customHeight="1">
      <c r="A9" s="219">
        <v>4</v>
      </c>
      <c r="B9" s="220" t="s">
        <v>761</v>
      </c>
      <c r="C9" s="220" t="s">
        <v>762</v>
      </c>
      <c r="D9" s="220" t="s">
        <v>662</v>
      </c>
      <c r="E9" s="221">
        <v>1</v>
      </c>
      <c r="F9" s="338"/>
      <c r="G9" s="337">
        <f t="shared" si="0"/>
        <v>0</v>
      </c>
      <c r="H9" s="221">
        <v>0.0006</v>
      </c>
    </row>
    <row r="10" spans="1:8" s="214" customFormat="1" ht="24" customHeight="1">
      <c r="A10" s="219">
        <v>5</v>
      </c>
      <c r="B10" s="220" t="s">
        <v>763</v>
      </c>
      <c r="C10" s="220" t="s">
        <v>764</v>
      </c>
      <c r="D10" s="220" t="s">
        <v>662</v>
      </c>
      <c r="E10" s="221">
        <v>1</v>
      </c>
      <c r="F10" s="338"/>
      <c r="G10" s="337">
        <f t="shared" si="0"/>
        <v>0</v>
      </c>
      <c r="H10" s="221">
        <v>0.00035</v>
      </c>
    </row>
    <row r="11" spans="1:8" s="214" customFormat="1" ht="24" customHeight="1">
      <c r="A11" s="219">
        <v>6</v>
      </c>
      <c r="B11" s="220" t="s">
        <v>765</v>
      </c>
      <c r="C11" s="220" t="s">
        <v>766</v>
      </c>
      <c r="D11" s="220" t="s">
        <v>662</v>
      </c>
      <c r="E11" s="221">
        <v>2</v>
      </c>
      <c r="F11" s="338"/>
      <c r="G11" s="337">
        <f t="shared" si="0"/>
        <v>0</v>
      </c>
      <c r="H11" s="221">
        <v>0.0002</v>
      </c>
    </row>
    <row r="12" spans="1:8" s="214" customFormat="1" ht="24" customHeight="1">
      <c r="A12" s="219">
        <v>7</v>
      </c>
      <c r="B12" s="220" t="s">
        <v>767</v>
      </c>
      <c r="C12" s="220" t="s">
        <v>768</v>
      </c>
      <c r="D12" s="220" t="s">
        <v>662</v>
      </c>
      <c r="E12" s="221">
        <v>2</v>
      </c>
      <c r="F12" s="338"/>
      <c r="G12" s="337">
        <f t="shared" si="0"/>
        <v>0</v>
      </c>
      <c r="H12" s="221">
        <v>0.0002</v>
      </c>
    </row>
    <row r="13" spans="1:8" s="214" customFormat="1" ht="13.5" customHeight="1">
      <c r="A13" s="219">
        <v>8</v>
      </c>
      <c r="B13" s="220" t="s">
        <v>769</v>
      </c>
      <c r="C13" s="220" t="s">
        <v>770</v>
      </c>
      <c r="D13" s="220" t="s">
        <v>94</v>
      </c>
      <c r="E13" s="221">
        <v>0.002</v>
      </c>
      <c r="F13" s="338"/>
      <c r="G13" s="337">
        <f t="shared" si="0"/>
        <v>0</v>
      </c>
      <c r="H13" s="221">
        <v>0</v>
      </c>
    </row>
    <row r="14" spans="1:8" s="214" customFormat="1" ht="24" customHeight="1">
      <c r="A14" s="219">
        <v>9</v>
      </c>
      <c r="B14" s="220" t="s">
        <v>771</v>
      </c>
      <c r="C14" s="220" t="s">
        <v>772</v>
      </c>
      <c r="D14" s="220" t="s">
        <v>94</v>
      </c>
      <c r="E14" s="221">
        <v>0.002</v>
      </c>
      <c r="F14" s="338"/>
      <c r="G14" s="337">
        <f t="shared" si="0"/>
        <v>0</v>
      </c>
      <c r="H14" s="221">
        <v>0</v>
      </c>
    </row>
    <row r="15" spans="1:8" s="214" customFormat="1" ht="13.5" customHeight="1">
      <c r="A15" s="219">
        <v>10</v>
      </c>
      <c r="B15" s="220" t="s">
        <v>773</v>
      </c>
      <c r="C15" s="220" t="s">
        <v>774</v>
      </c>
      <c r="D15" s="220" t="s">
        <v>163</v>
      </c>
      <c r="E15" s="221">
        <v>2</v>
      </c>
      <c r="F15" s="338"/>
      <c r="G15" s="337">
        <f t="shared" si="0"/>
        <v>0</v>
      </c>
      <c r="H15" s="221">
        <v>0.00018</v>
      </c>
    </row>
    <row r="16" spans="1:8" s="214" customFormat="1" ht="28.5" customHeight="1">
      <c r="A16" s="215"/>
      <c r="B16" s="216" t="s">
        <v>775</v>
      </c>
      <c r="C16" s="216" t="s">
        <v>776</v>
      </c>
      <c r="D16" s="216"/>
      <c r="E16" s="217"/>
      <c r="F16" s="218"/>
      <c r="G16" s="218">
        <f>SUM(G17:G24)</f>
        <v>0</v>
      </c>
      <c r="H16" s="217">
        <v>0.103587536</v>
      </c>
    </row>
    <row r="17" spans="1:8" s="214" customFormat="1" ht="13.5" customHeight="1">
      <c r="A17" s="219">
        <v>11</v>
      </c>
      <c r="B17" s="220" t="s">
        <v>777</v>
      </c>
      <c r="C17" s="220" t="s">
        <v>778</v>
      </c>
      <c r="D17" s="220" t="s">
        <v>105</v>
      </c>
      <c r="E17" s="221">
        <v>7.395</v>
      </c>
      <c r="F17" s="338"/>
      <c r="G17" s="337">
        <f>E17*F17</f>
        <v>0</v>
      </c>
      <c r="H17" s="221">
        <v>0</v>
      </c>
    </row>
    <row r="18" spans="1:8" s="214" customFormat="1" ht="13.5" customHeight="1">
      <c r="A18" s="219">
        <v>12</v>
      </c>
      <c r="B18" s="220" t="s">
        <v>779</v>
      </c>
      <c r="C18" s="220" t="s">
        <v>780</v>
      </c>
      <c r="D18" s="220" t="s">
        <v>163</v>
      </c>
      <c r="E18" s="221">
        <v>2</v>
      </c>
      <c r="F18" s="338"/>
      <c r="G18" s="337">
        <f>E18*F18</f>
        <v>0</v>
      </c>
      <c r="H18" s="221">
        <v>0.0005402</v>
      </c>
    </row>
    <row r="19" spans="1:8" s="214" customFormat="1" ht="13.5" customHeight="1">
      <c r="A19" s="219">
        <v>13</v>
      </c>
      <c r="B19" s="220" t="s">
        <v>781</v>
      </c>
      <c r="C19" s="220" t="s">
        <v>782</v>
      </c>
      <c r="D19" s="220" t="s">
        <v>105</v>
      </c>
      <c r="E19" s="221">
        <v>6.12</v>
      </c>
      <c r="F19" s="338"/>
      <c r="G19" s="337">
        <f>E19*F19</f>
        <v>0</v>
      </c>
      <c r="H19" s="221">
        <v>0</v>
      </c>
    </row>
    <row r="20" spans="1:8" s="214" customFormat="1" ht="13.5" customHeight="1">
      <c r="A20" s="219">
        <v>14</v>
      </c>
      <c r="B20" s="220" t="s">
        <v>783</v>
      </c>
      <c r="C20" s="220" t="s">
        <v>784</v>
      </c>
      <c r="D20" s="220" t="s">
        <v>105</v>
      </c>
      <c r="E20" s="221">
        <v>80</v>
      </c>
      <c r="F20" s="338"/>
      <c r="G20" s="337">
        <f>E20*F20</f>
        <v>0</v>
      </c>
      <c r="H20" s="221">
        <v>0</v>
      </c>
    </row>
    <row r="21" spans="1:8" s="214" customFormat="1" ht="13.5" customHeight="1">
      <c r="A21" s="219">
        <v>15</v>
      </c>
      <c r="B21" s="220" t="s">
        <v>785</v>
      </c>
      <c r="C21" s="220" t="s">
        <v>786</v>
      </c>
      <c r="D21" s="220" t="s">
        <v>105</v>
      </c>
      <c r="E21" s="221">
        <v>6.12</v>
      </c>
      <c r="F21" s="338"/>
      <c r="G21" s="337">
        <f>E21*F21</f>
        <v>0</v>
      </c>
      <c r="H21" s="221">
        <v>0.103047336</v>
      </c>
    </row>
    <row r="22" spans="1:8" s="214" customFormat="1" ht="13.5" customHeight="1">
      <c r="A22" s="219">
        <v>16</v>
      </c>
      <c r="B22" s="220" t="s">
        <v>787</v>
      </c>
      <c r="C22" s="220" t="s">
        <v>788</v>
      </c>
      <c r="D22" s="220" t="s">
        <v>105</v>
      </c>
      <c r="E22" s="221">
        <v>6.12</v>
      </c>
      <c r="F22" s="338"/>
      <c r="G22" s="337">
        <f>E22*F22</f>
        <v>0</v>
      </c>
      <c r="H22" s="221">
        <v>0</v>
      </c>
    </row>
    <row r="23" spans="1:8" s="214" customFormat="1" ht="24" customHeight="1">
      <c r="A23" s="219">
        <v>17</v>
      </c>
      <c r="B23" s="220" t="s">
        <v>789</v>
      </c>
      <c r="C23" s="220" t="s">
        <v>790</v>
      </c>
      <c r="D23" s="220" t="s">
        <v>94</v>
      </c>
      <c r="E23" s="221">
        <v>0.104</v>
      </c>
      <c r="F23" s="338"/>
      <c r="G23" s="337">
        <f>E23*F23</f>
        <v>0</v>
      </c>
      <c r="H23" s="221">
        <v>0</v>
      </c>
    </row>
    <row r="24" spans="1:8" s="214" customFormat="1" ht="24" customHeight="1">
      <c r="A24" s="219">
        <v>18</v>
      </c>
      <c r="B24" s="220" t="s">
        <v>791</v>
      </c>
      <c r="C24" s="220" t="s">
        <v>792</v>
      </c>
      <c r="D24" s="220" t="s">
        <v>94</v>
      </c>
      <c r="E24" s="221">
        <v>0.104</v>
      </c>
      <c r="F24" s="338"/>
      <c r="G24" s="337">
        <f>E24*F24</f>
        <v>0</v>
      </c>
      <c r="H24" s="221">
        <v>0</v>
      </c>
    </row>
    <row r="25" spans="1:8" s="214" customFormat="1" ht="28.5" customHeight="1">
      <c r="A25" s="215"/>
      <c r="B25" s="216" t="s">
        <v>601</v>
      </c>
      <c r="C25" s="216" t="s">
        <v>793</v>
      </c>
      <c r="D25" s="216"/>
      <c r="E25" s="217"/>
      <c r="F25" s="218"/>
      <c r="G25" s="218">
        <f>SUM(G26)</f>
        <v>0</v>
      </c>
      <c r="H25" s="217">
        <v>0.0018972</v>
      </c>
    </row>
    <row r="26" spans="1:8" s="214" customFormat="1" ht="24" customHeight="1">
      <c r="A26" s="219">
        <v>19</v>
      </c>
      <c r="B26" s="220" t="s">
        <v>794</v>
      </c>
      <c r="C26" s="220" t="s">
        <v>795</v>
      </c>
      <c r="D26" s="220" t="s">
        <v>105</v>
      </c>
      <c r="E26" s="221">
        <v>6.12</v>
      </c>
      <c r="F26" s="338"/>
      <c r="G26" s="337">
        <f>E26*F26</f>
        <v>0</v>
      </c>
      <c r="H26" s="221">
        <v>0.0018972</v>
      </c>
    </row>
    <row r="27" spans="1:8" s="214" customFormat="1" ht="30.75" customHeight="1">
      <c r="A27" s="222"/>
      <c r="B27" s="223"/>
      <c r="C27" s="223" t="s">
        <v>796</v>
      </c>
      <c r="D27" s="223"/>
      <c r="E27" s="224"/>
      <c r="F27" s="225"/>
      <c r="G27" s="225">
        <f>G4+G6+G16+G25</f>
        <v>0</v>
      </c>
      <c r="H27" s="224">
        <v>0.107524736</v>
      </c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1.75390625" style="0" customWidth="1"/>
    <col min="2" max="2" width="10.00390625" style="0" customWidth="1"/>
    <col min="3" max="3" width="10.375" style="0" customWidth="1"/>
    <col min="5" max="5" width="7.875" style="0" customWidth="1"/>
    <col min="6" max="6" width="14.25390625" style="0" customWidth="1"/>
    <col min="7" max="7" width="13.125" style="0" customWidth="1"/>
  </cols>
  <sheetData>
    <row r="1" ht="12.75">
      <c r="A1" s="273"/>
    </row>
    <row r="2" ht="12.75">
      <c r="A2" s="274"/>
    </row>
    <row r="3" ht="13.5" thickBot="1">
      <c r="A3" s="274"/>
    </row>
    <row r="4" spans="1:8" ht="19.5" thickBot="1" thickTop="1">
      <c r="A4" s="275" t="s">
        <v>855</v>
      </c>
      <c r="B4" s="276"/>
      <c r="C4" s="276"/>
      <c r="D4" s="276"/>
      <c r="E4" s="277" t="s">
        <v>856</v>
      </c>
      <c r="F4" s="278" t="s">
        <v>857</v>
      </c>
      <c r="G4" s="279"/>
      <c r="H4" s="280"/>
    </row>
    <row r="5" ht="13.5" thickTop="1"/>
    <row r="6" spans="1:8" ht="15.75">
      <c r="A6" s="324"/>
      <c r="B6" s="324"/>
      <c r="C6" s="281"/>
      <c r="D6" s="282"/>
      <c r="E6" s="281"/>
      <c r="F6" s="281"/>
      <c r="G6" s="281"/>
      <c r="H6" s="283"/>
    </row>
    <row r="7" spans="6:8" ht="12.75">
      <c r="F7" s="270"/>
      <c r="G7" s="270"/>
      <c r="H7" s="270"/>
    </row>
    <row r="8" spans="6:8" ht="12.75">
      <c r="F8" s="284" t="s">
        <v>49</v>
      </c>
      <c r="G8" s="284" t="s">
        <v>50</v>
      </c>
      <c r="H8" s="284"/>
    </row>
    <row r="9" spans="1:8" ht="12.75">
      <c r="A9" s="232" t="s">
        <v>806</v>
      </c>
      <c r="F9" s="283">
        <f>VZT!H32</f>
        <v>0</v>
      </c>
      <c r="G9" s="283">
        <f>VZT!I32</f>
        <v>0</v>
      </c>
      <c r="H9" s="283"/>
    </row>
    <row r="10" spans="1:8" ht="12.75">
      <c r="A10" s="232" t="s">
        <v>839</v>
      </c>
      <c r="F10" s="283">
        <f>VZT!H52</f>
        <v>0</v>
      </c>
      <c r="G10" s="283">
        <f>VZT!I52</f>
        <v>0</v>
      </c>
      <c r="H10" s="283"/>
    </row>
    <row r="11" spans="1:8" ht="12.75">
      <c r="A11" s="232"/>
      <c r="F11" s="283"/>
      <c r="G11" s="283"/>
      <c r="H11" s="283"/>
    </row>
    <row r="12" spans="1:8" ht="12.75">
      <c r="A12" s="232"/>
      <c r="B12" s="285"/>
      <c r="C12" s="285"/>
      <c r="D12" s="285"/>
      <c r="E12" s="285"/>
      <c r="F12" s="286"/>
      <c r="G12" s="286"/>
      <c r="H12" s="286"/>
    </row>
    <row r="13" spans="1:8" ht="12.75">
      <c r="A13" t="s">
        <v>663</v>
      </c>
      <c r="F13" s="287">
        <f>SUM(F9:F11)</f>
        <v>0</v>
      </c>
      <c r="G13" s="287">
        <f>SUM(G9:G10)</f>
        <v>0</v>
      </c>
      <c r="H13" s="288"/>
    </row>
    <row r="14" spans="2:8" ht="12.75">
      <c r="B14" s="289"/>
      <c r="C14" s="249"/>
      <c r="D14" s="290"/>
      <c r="E14" s="249"/>
      <c r="F14" s="283"/>
      <c r="G14" s="271"/>
      <c r="H14" s="271"/>
    </row>
    <row r="15" spans="2:8" ht="12.75">
      <c r="B15" s="249"/>
      <c r="C15" s="249"/>
      <c r="D15" s="291"/>
      <c r="E15" s="249"/>
      <c r="F15" s="283"/>
      <c r="G15" s="283"/>
      <c r="H15" s="283"/>
    </row>
    <row r="16" spans="1:8" ht="12.75">
      <c r="A16" t="s">
        <v>858</v>
      </c>
      <c r="B16" s="289">
        <v>0.03</v>
      </c>
      <c r="C16" s="249"/>
      <c r="D16" s="291"/>
      <c r="E16" s="249"/>
      <c r="F16" s="283">
        <f>F13*B16</f>
        <v>0</v>
      </c>
      <c r="G16" s="283"/>
      <c r="H16" s="283"/>
    </row>
    <row r="17" spans="6:8" ht="12.75">
      <c r="F17" s="283"/>
      <c r="G17" s="283"/>
      <c r="H17" s="283"/>
    </row>
    <row r="18" spans="1:8" ht="12.75">
      <c r="A18" s="292" t="s">
        <v>859</v>
      </c>
      <c r="B18" s="281"/>
      <c r="C18" s="281"/>
      <c r="D18" s="281"/>
      <c r="E18" s="281"/>
      <c r="F18" s="293">
        <f>SUM(F13:F17)</f>
        <v>0</v>
      </c>
      <c r="G18" s="293">
        <f>SUM(G13:G17)</f>
        <v>0</v>
      </c>
      <c r="H18" s="283"/>
    </row>
    <row r="19" spans="6:8" ht="12.75">
      <c r="F19" s="283"/>
      <c r="G19" s="283"/>
      <c r="H19" s="283"/>
    </row>
    <row r="20" spans="1:8" ht="12.75">
      <c r="A20" t="s">
        <v>860</v>
      </c>
      <c r="B20" s="249">
        <v>24</v>
      </c>
      <c r="C20" s="249" t="s">
        <v>309</v>
      </c>
      <c r="D20" s="299"/>
      <c r="E20" s="249" t="s">
        <v>861</v>
      </c>
      <c r="F20" s="294"/>
      <c r="G20" s="283">
        <f>B20*D20</f>
        <v>0</v>
      </c>
      <c r="H20" s="283"/>
    </row>
    <row r="21" spans="1:8" ht="12.75">
      <c r="A21" t="s">
        <v>862</v>
      </c>
      <c r="B21" s="249">
        <v>2</v>
      </c>
      <c r="C21" s="249" t="s">
        <v>309</v>
      </c>
      <c r="D21" s="299"/>
      <c r="E21" s="249" t="s">
        <v>861</v>
      </c>
      <c r="F21" s="283"/>
      <c r="G21" s="283">
        <f>B21*D21</f>
        <v>0</v>
      </c>
      <c r="H21" s="283"/>
    </row>
    <row r="22" spans="1:8" ht="12.75">
      <c r="A22" t="s">
        <v>863</v>
      </c>
      <c r="B22" s="249">
        <v>1</v>
      </c>
      <c r="C22" s="249"/>
      <c r="D22" s="300"/>
      <c r="E22" s="249" t="s">
        <v>835</v>
      </c>
      <c r="F22" s="283"/>
      <c r="G22" s="283">
        <f>B22*D22</f>
        <v>0</v>
      </c>
      <c r="H22" s="283"/>
    </row>
    <row r="23" spans="1:8" ht="12.75">
      <c r="A23" t="s">
        <v>864</v>
      </c>
      <c r="B23" s="249">
        <v>1</v>
      </c>
      <c r="C23" s="249"/>
      <c r="D23" s="300"/>
      <c r="E23" s="249" t="s">
        <v>835</v>
      </c>
      <c r="F23" s="283"/>
      <c r="G23" s="283">
        <f>B23*D23</f>
        <v>0</v>
      </c>
      <c r="H23" s="283"/>
    </row>
    <row r="24" ht="12.75">
      <c r="A24" s="244"/>
    </row>
    <row r="25" spans="1:8" ht="12.75">
      <c r="A25" s="292" t="s">
        <v>865</v>
      </c>
      <c r="B25" s="281"/>
      <c r="C25" s="281"/>
      <c r="D25" s="281"/>
      <c r="E25" s="281"/>
      <c r="F25" s="282"/>
      <c r="G25" s="293">
        <f>SUM(G20:G24)</f>
        <v>0</v>
      </c>
      <c r="H25" s="283"/>
    </row>
    <row r="26" ht="12.75">
      <c r="A26" s="274"/>
    </row>
    <row r="27" spans="1:8" ht="12.75">
      <c r="A27" s="232"/>
      <c r="F27" s="283"/>
      <c r="G27" s="283"/>
      <c r="H27" s="283"/>
    </row>
    <row r="28" spans="1:8" ht="12.75">
      <c r="A28" s="232" t="s">
        <v>853</v>
      </c>
      <c r="F28" s="283">
        <f>VZT!H59</f>
        <v>0</v>
      </c>
      <c r="G28" s="283"/>
      <c r="H28" s="283"/>
    </row>
    <row r="29" spans="1:8" ht="12.75">
      <c r="A29" s="232"/>
      <c r="F29" s="283"/>
      <c r="G29" s="283"/>
      <c r="H29" s="283"/>
    </row>
    <row r="30" spans="6:8" ht="12.75">
      <c r="F30" s="271"/>
      <c r="G30" s="271"/>
      <c r="H30" s="271"/>
    </row>
    <row r="31" spans="1:8" ht="12.75">
      <c r="A31" s="292" t="s">
        <v>663</v>
      </c>
      <c r="B31" s="281"/>
      <c r="C31" s="281"/>
      <c r="D31" s="281"/>
      <c r="E31" s="281"/>
      <c r="F31" s="293">
        <f>F18+F27+F28+F29</f>
        <v>0</v>
      </c>
      <c r="G31" s="293">
        <f>G18+G25+G28+G27</f>
        <v>0</v>
      </c>
      <c r="H31" s="283"/>
    </row>
    <row r="32" spans="6:8" ht="12.75">
      <c r="F32" s="294"/>
      <c r="G32" s="295"/>
      <c r="H32" s="295"/>
    </row>
    <row r="33" spans="6:8" ht="12.75">
      <c r="F33" s="294"/>
      <c r="G33" s="295"/>
      <c r="H33" s="295"/>
    </row>
    <row r="34" spans="6:8" ht="12.75">
      <c r="F34" s="283"/>
      <c r="G34" s="283"/>
      <c r="H34" s="283"/>
    </row>
    <row r="35" spans="1:8" ht="12.75">
      <c r="A35" s="296" t="s">
        <v>866</v>
      </c>
      <c r="B35" s="281"/>
      <c r="C35" s="281"/>
      <c r="D35" s="281"/>
      <c r="E35" s="281"/>
      <c r="F35" s="297">
        <f>F31+G31</f>
        <v>0</v>
      </c>
      <c r="G35" s="297"/>
      <c r="H35" s="283"/>
    </row>
    <row r="36" spans="2:8" ht="12.75">
      <c r="B36" s="13"/>
      <c r="C36" s="13"/>
      <c r="D36" s="13"/>
      <c r="E36" s="13"/>
      <c r="F36" s="298"/>
      <c r="G36" s="298"/>
      <c r="H36" s="298"/>
    </row>
    <row r="37" ht="12.75">
      <c r="F37" t="s">
        <v>4</v>
      </c>
    </row>
  </sheetData>
  <sheetProtection sheet="1" objects="1" scenarios="1" selectLockedCells="1"/>
  <mergeCells count="1">
    <mergeCell ref="A6:B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8.00390625" style="232" customWidth="1"/>
    <col min="2" max="2" width="44.00390625" style="233" customWidth="1"/>
    <col min="3" max="3" width="6.75390625" style="270" customWidth="1"/>
    <col min="4" max="4" width="6.75390625" style="232" customWidth="1"/>
    <col min="5" max="5" width="12.75390625" style="271" customWidth="1"/>
    <col min="6" max="6" width="5.25390625" style="271" hidden="1" customWidth="1"/>
    <col min="7" max="7" width="12.25390625" style="271" customWidth="1"/>
    <col min="8" max="8" width="15.875" style="271" customWidth="1"/>
    <col min="9" max="9" width="13.625" style="271" customWidth="1"/>
    <col min="10" max="10" width="3.00390625" style="0" customWidth="1"/>
  </cols>
  <sheetData>
    <row r="2" spans="2:10" ht="13.5" thickBot="1">
      <c r="B2" s="232"/>
      <c r="C2" s="233"/>
      <c r="D2"/>
      <c r="E2" s="234"/>
      <c r="F2" s="235"/>
      <c r="G2" s="236"/>
      <c r="H2" s="236"/>
      <c r="I2" s="236"/>
      <c r="J2" s="237"/>
    </row>
    <row r="3" spans="1:9" ht="13.5" thickTop="1">
      <c r="A3" s="330" t="s">
        <v>797</v>
      </c>
      <c r="B3" s="332" t="s">
        <v>798</v>
      </c>
      <c r="C3" s="330" t="s">
        <v>799</v>
      </c>
      <c r="D3" s="335" t="s">
        <v>800</v>
      </c>
      <c r="E3" s="325" t="s">
        <v>801</v>
      </c>
      <c r="F3" s="325" t="s">
        <v>802</v>
      </c>
      <c r="G3" s="325" t="s">
        <v>803</v>
      </c>
      <c r="H3" s="325" t="s">
        <v>804</v>
      </c>
      <c r="I3" s="325" t="s">
        <v>805</v>
      </c>
    </row>
    <row r="4" spans="1:9" ht="13.5" thickBot="1">
      <c r="A4" s="331"/>
      <c r="B4" s="333"/>
      <c r="C4" s="334"/>
      <c r="D4" s="333"/>
      <c r="E4" s="326"/>
      <c r="F4" s="326"/>
      <c r="G4" s="326"/>
      <c r="H4" s="326"/>
      <c r="I4" s="326"/>
    </row>
    <row r="5" spans="1:9" ht="13.5" thickTop="1">
      <c r="A5" s="238"/>
      <c r="B5" s="239"/>
      <c r="C5" s="238"/>
      <c r="D5" s="239"/>
      <c r="E5" s="240"/>
      <c r="F5" s="240"/>
      <c r="G5" s="241"/>
      <c r="H5" s="240"/>
      <c r="I5" s="241"/>
    </row>
    <row r="6" spans="1:10" ht="25.5" customHeight="1">
      <c r="A6" s="242"/>
      <c r="B6" s="243" t="s">
        <v>806</v>
      </c>
      <c r="C6" s="244"/>
      <c r="D6" s="245"/>
      <c r="E6" s="246"/>
      <c r="F6" s="246"/>
      <c r="G6" s="247"/>
      <c r="H6" s="247"/>
      <c r="I6" s="247"/>
      <c r="J6" s="247"/>
    </row>
    <row r="7" spans="1:10" ht="12.75">
      <c r="A7" s="242"/>
      <c r="B7"/>
      <c r="C7" s="244"/>
      <c r="D7" s="245"/>
      <c r="E7" s="246"/>
      <c r="F7" s="246"/>
      <c r="G7" s="247"/>
      <c r="H7" s="247"/>
      <c r="I7" s="247"/>
      <c r="J7" s="247"/>
    </row>
    <row r="8" spans="1:10" ht="12.75">
      <c r="A8" s="327" t="s">
        <v>807</v>
      </c>
      <c r="B8" s="249" t="s">
        <v>808</v>
      </c>
      <c r="C8" s="328" t="s">
        <v>662</v>
      </c>
      <c r="D8" s="329" t="s">
        <v>66</v>
      </c>
      <c r="E8" s="272"/>
      <c r="F8" s="252"/>
      <c r="G8" s="253"/>
      <c r="H8" s="254">
        <f>E8*D8</f>
        <v>0</v>
      </c>
      <c r="I8" s="253"/>
      <c r="J8" s="247"/>
    </row>
    <row r="9" spans="1:10" ht="12.75">
      <c r="A9" s="327"/>
      <c r="B9" s="255" t="s">
        <v>809</v>
      </c>
      <c r="C9" s="328"/>
      <c r="D9" s="329"/>
      <c r="E9" s="251"/>
      <c r="F9" s="252"/>
      <c r="G9" s="253"/>
      <c r="H9" s="254"/>
      <c r="I9" s="253"/>
      <c r="J9" s="247"/>
    </row>
    <row r="10" spans="1:10" ht="12.75">
      <c r="A10" s="327"/>
      <c r="B10" s="255" t="s">
        <v>810</v>
      </c>
      <c r="C10" s="328"/>
      <c r="D10" s="329"/>
      <c r="E10" s="251"/>
      <c r="F10" s="252"/>
      <c r="G10" s="253"/>
      <c r="H10" s="254"/>
      <c r="I10" s="253"/>
      <c r="J10" s="247"/>
    </row>
    <row r="11" spans="1:10" ht="12.75">
      <c r="A11" s="327"/>
      <c r="B11" s="255" t="s">
        <v>811</v>
      </c>
      <c r="C11" s="328"/>
      <c r="D11" s="329"/>
      <c r="E11" s="256"/>
      <c r="F11" s="257">
        <v>15</v>
      </c>
      <c r="G11" s="254">
        <f>ROUND(E8*F11/100,0)</f>
        <v>0</v>
      </c>
      <c r="H11" s="256"/>
      <c r="I11" s="258">
        <f>G11*D8</f>
        <v>0</v>
      </c>
      <c r="J11" s="247"/>
    </row>
    <row r="12" spans="1:10" ht="12.75">
      <c r="A12" s="327" t="s">
        <v>812</v>
      </c>
      <c r="B12" s="249" t="s">
        <v>813</v>
      </c>
      <c r="C12" s="328" t="s">
        <v>662</v>
      </c>
      <c r="D12" s="329" t="s">
        <v>66</v>
      </c>
      <c r="E12" s="272"/>
      <c r="F12" s="252"/>
      <c r="G12" s="253"/>
      <c r="H12" s="254">
        <f>E12*D12</f>
        <v>0</v>
      </c>
      <c r="I12" s="253"/>
      <c r="J12" s="247"/>
    </row>
    <row r="13" spans="1:10" ht="12.75">
      <c r="A13" s="327"/>
      <c r="B13" s="249" t="s">
        <v>814</v>
      </c>
      <c r="C13" s="328"/>
      <c r="D13" s="329"/>
      <c r="E13" s="251"/>
      <c r="F13" s="252"/>
      <c r="G13" s="253"/>
      <c r="H13" s="254"/>
      <c r="I13" s="253"/>
      <c r="J13" s="247"/>
    </row>
    <row r="14" spans="1:10" ht="12.75">
      <c r="A14" s="327"/>
      <c r="B14" s="255" t="s">
        <v>815</v>
      </c>
      <c r="C14" s="328"/>
      <c r="D14" s="329"/>
      <c r="E14" s="251"/>
      <c r="F14" s="252"/>
      <c r="G14" s="253"/>
      <c r="H14" s="254"/>
      <c r="I14" s="253"/>
      <c r="J14" s="247"/>
    </row>
    <row r="15" spans="1:10" ht="12.75">
      <c r="A15" s="327"/>
      <c r="B15" s="255" t="s">
        <v>816</v>
      </c>
      <c r="C15" s="328"/>
      <c r="D15" s="329"/>
      <c r="E15" s="256"/>
      <c r="F15" s="257">
        <v>10</v>
      </c>
      <c r="G15" s="254">
        <f>ROUND(E12*F15/100,0)</f>
        <v>0</v>
      </c>
      <c r="H15" s="256"/>
      <c r="I15" s="258">
        <f>G15*D12</f>
        <v>0</v>
      </c>
      <c r="J15" s="247"/>
    </row>
    <row r="16" spans="1:10" ht="12.75">
      <c r="A16" s="327" t="s">
        <v>817</v>
      </c>
      <c r="B16" s="255" t="s">
        <v>818</v>
      </c>
      <c r="C16" s="328" t="s">
        <v>312</v>
      </c>
      <c r="D16" s="328">
        <v>2</v>
      </c>
      <c r="E16" s="272"/>
      <c r="F16" s="252"/>
      <c r="G16" s="253"/>
      <c r="H16" s="254">
        <f>E16*D16</f>
        <v>0</v>
      </c>
      <c r="I16" s="253"/>
      <c r="J16" s="247"/>
    </row>
    <row r="17" spans="1:10" ht="12.75">
      <c r="A17" s="327"/>
      <c r="B17" s="255" t="s">
        <v>819</v>
      </c>
      <c r="C17" s="328"/>
      <c r="D17" s="328"/>
      <c r="E17" s="256"/>
      <c r="F17" s="257">
        <v>15</v>
      </c>
      <c r="G17" s="254">
        <f>ROUND(E16*F17/100,0)</f>
        <v>0</v>
      </c>
      <c r="H17" s="256"/>
      <c r="I17" s="258">
        <f>G17*D16</f>
        <v>0</v>
      </c>
      <c r="J17" s="247"/>
    </row>
    <row r="18" spans="1:10" ht="12.75">
      <c r="A18" s="327" t="s">
        <v>820</v>
      </c>
      <c r="B18" s="255" t="s">
        <v>821</v>
      </c>
      <c r="C18" s="328" t="s">
        <v>662</v>
      </c>
      <c r="D18" s="329" t="s">
        <v>423</v>
      </c>
      <c r="E18" s="272"/>
      <c r="F18" s="252"/>
      <c r="G18" s="253"/>
      <c r="H18" s="254">
        <f>E18*D18</f>
        <v>0</v>
      </c>
      <c r="I18" s="253"/>
      <c r="J18" s="247"/>
    </row>
    <row r="19" spans="1:10" ht="12.75">
      <c r="A19" s="327"/>
      <c r="B19" s="255" t="s">
        <v>822</v>
      </c>
      <c r="C19" s="328"/>
      <c r="D19" s="329"/>
      <c r="E19" s="256"/>
      <c r="F19" s="257">
        <v>15</v>
      </c>
      <c r="G19" s="254">
        <f>ROUND(E18*F19/100,0)</f>
        <v>0</v>
      </c>
      <c r="H19" s="256"/>
      <c r="I19" s="258">
        <f>G19*D18</f>
        <v>0</v>
      </c>
      <c r="J19" s="247"/>
    </row>
    <row r="20" spans="1:10" ht="12.75">
      <c r="A20" s="327" t="s">
        <v>823</v>
      </c>
      <c r="B20" s="255" t="s">
        <v>824</v>
      </c>
      <c r="C20" s="328" t="s">
        <v>662</v>
      </c>
      <c r="D20" s="329" t="s">
        <v>66</v>
      </c>
      <c r="E20" s="272"/>
      <c r="F20" s="252"/>
      <c r="G20" s="253"/>
      <c r="H20" s="254">
        <f>E20*D20</f>
        <v>0</v>
      </c>
      <c r="I20" s="253"/>
      <c r="J20" s="247"/>
    </row>
    <row r="21" spans="1:10" ht="12.75">
      <c r="A21" s="327"/>
      <c r="B21" s="255" t="s">
        <v>822</v>
      </c>
      <c r="C21" s="328"/>
      <c r="D21" s="329"/>
      <c r="E21" s="256"/>
      <c r="F21" s="257">
        <v>15</v>
      </c>
      <c r="G21" s="254">
        <f>ROUND(E20*F21/100,0)</f>
        <v>0</v>
      </c>
      <c r="H21" s="256"/>
      <c r="I21" s="258">
        <f>G21*D20</f>
        <v>0</v>
      </c>
      <c r="J21" s="247"/>
    </row>
    <row r="22" spans="1:10" ht="12.75">
      <c r="A22" s="327" t="s">
        <v>825</v>
      </c>
      <c r="B22" s="255" t="s">
        <v>826</v>
      </c>
      <c r="C22" s="328" t="s">
        <v>827</v>
      </c>
      <c r="D22" s="329" t="s">
        <v>66</v>
      </c>
      <c r="E22" s="272"/>
      <c r="F22" s="257"/>
      <c r="G22" s="259"/>
      <c r="H22" s="259">
        <f>E22*D22</f>
        <v>0</v>
      </c>
      <c r="I22" s="260"/>
      <c r="J22" s="247"/>
    </row>
    <row r="23" spans="1:10" ht="12.75">
      <c r="A23" s="327"/>
      <c r="B23" s="255"/>
      <c r="C23" s="328"/>
      <c r="D23" s="329"/>
      <c r="E23" s="256"/>
      <c r="F23" s="257">
        <v>30</v>
      </c>
      <c r="G23" s="259">
        <f>ROUND(E22*F23/100,0)</f>
        <v>0</v>
      </c>
      <c r="H23" s="256"/>
      <c r="I23" s="261">
        <f>G23*D22</f>
        <v>0</v>
      </c>
      <c r="J23" s="247"/>
    </row>
    <row r="24" spans="1:10" ht="12.75">
      <c r="A24" s="327" t="s">
        <v>828</v>
      </c>
      <c r="B24" s="255" t="s">
        <v>829</v>
      </c>
      <c r="C24" s="328" t="s">
        <v>827</v>
      </c>
      <c r="D24" s="329" t="s">
        <v>66</v>
      </c>
      <c r="E24" s="272"/>
      <c r="F24" s="257"/>
      <c r="G24" s="259"/>
      <c r="H24" s="259">
        <f>E24*D24</f>
        <v>0</v>
      </c>
      <c r="I24" s="260"/>
      <c r="J24" s="247"/>
    </row>
    <row r="25" spans="1:10" ht="12.75">
      <c r="A25" s="327"/>
      <c r="B25" s="255"/>
      <c r="C25" s="328"/>
      <c r="D25" s="329"/>
      <c r="E25" s="256"/>
      <c r="F25" s="257">
        <v>30</v>
      </c>
      <c r="G25" s="259">
        <f>ROUND(E24*F25/100,0)</f>
        <v>0</v>
      </c>
      <c r="H25" s="256"/>
      <c r="I25" s="261">
        <f>G25*D24</f>
        <v>0</v>
      </c>
      <c r="J25" s="247"/>
    </row>
    <row r="26" spans="1:10" ht="12.75">
      <c r="A26" s="327" t="s">
        <v>830</v>
      </c>
      <c r="B26" s="262" t="s">
        <v>831</v>
      </c>
      <c r="C26" s="328" t="s">
        <v>827</v>
      </c>
      <c r="D26" s="336">
        <v>7</v>
      </c>
      <c r="E26" s="272"/>
      <c r="F26" s="257"/>
      <c r="G26" s="254"/>
      <c r="H26" s="254">
        <f>E26*D26</f>
        <v>0</v>
      </c>
      <c r="I26" s="253"/>
      <c r="J26" s="247"/>
    </row>
    <row r="27" spans="1:10" ht="12.75">
      <c r="A27" s="327"/>
      <c r="B27" s="262" t="s">
        <v>832</v>
      </c>
      <c r="C27" s="328"/>
      <c r="D27" s="336"/>
      <c r="E27" s="256"/>
      <c r="F27" s="257">
        <v>25</v>
      </c>
      <c r="G27" s="254">
        <f>ROUND(E26*F27/100,0)</f>
        <v>0</v>
      </c>
      <c r="H27" s="256"/>
      <c r="I27" s="258">
        <f>G27*D26</f>
        <v>0</v>
      </c>
      <c r="J27" s="247"/>
    </row>
    <row r="28" spans="1:10" ht="12.75">
      <c r="A28" s="327" t="s">
        <v>833</v>
      </c>
      <c r="B28" s="262" t="s">
        <v>834</v>
      </c>
      <c r="C28" s="328" t="s">
        <v>835</v>
      </c>
      <c r="D28" s="329" t="s">
        <v>66</v>
      </c>
      <c r="E28" s="272"/>
      <c r="F28" s="257"/>
      <c r="G28" s="254"/>
      <c r="H28" s="254">
        <f>E28*D28</f>
        <v>0</v>
      </c>
      <c r="I28" s="253"/>
      <c r="J28" s="247"/>
    </row>
    <row r="29" spans="1:10" ht="12.75">
      <c r="A29" s="327"/>
      <c r="B29" s="262" t="s">
        <v>836</v>
      </c>
      <c r="C29" s="328"/>
      <c r="D29" s="329"/>
      <c r="E29" s="256"/>
      <c r="F29" s="257"/>
      <c r="G29" s="254"/>
      <c r="H29" s="254"/>
      <c r="I29" s="253"/>
      <c r="J29" s="247"/>
    </row>
    <row r="30" spans="1:10" ht="12.75">
      <c r="A30" s="327"/>
      <c r="B30" s="262" t="s">
        <v>837</v>
      </c>
      <c r="C30" s="328"/>
      <c r="D30" s="329"/>
      <c r="E30" s="256"/>
      <c r="F30" s="257">
        <v>15</v>
      </c>
      <c r="G30" s="254">
        <f>ROUND(E28*F30/100,0)</f>
        <v>0</v>
      </c>
      <c r="H30" s="256"/>
      <c r="I30" s="258">
        <f>G30*D28</f>
        <v>0</v>
      </c>
      <c r="J30" s="247"/>
    </row>
    <row r="31" spans="1:10" ht="13.5" thickBot="1">
      <c r="A31" s="248"/>
      <c r="B31" s="262"/>
      <c r="C31" s="250"/>
      <c r="D31" s="263"/>
      <c r="E31" s="256"/>
      <c r="F31" s="257"/>
      <c r="G31" s="254"/>
      <c r="H31" s="256"/>
      <c r="I31" s="258"/>
      <c r="J31" s="247"/>
    </row>
    <row r="32" spans="1:10" ht="25.5" customHeight="1" thickBot="1" thickTop="1">
      <c r="A32" s="264"/>
      <c r="B32" s="265" t="s">
        <v>838</v>
      </c>
      <c r="C32" s="266"/>
      <c r="D32" s="264"/>
      <c r="E32" s="267"/>
      <c r="F32" s="267"/>
      <c r="G32" s="268"/>
      <c r="H32" s="267">
        <f>SUM(H6:H31)</f>
        <v>0</v>
      </c>
      <c r="I32" s="268">
        <f>SUM(I6:I31)</f>
        <v>0</v>
      </c>
      <c r="J32" s="247"/>
    </row>
    <row r="33" spans="1:10" ht="13.5" thickTop="1">
      <c r="A33" s="242"/>
      <c r="B33"/>
      <c r="C33" s="244"/>
      <c r="D33" s="245"/>
      <c r="E33" s="246"/>
      <c r="F33" s="246"/>
      <c r="G33" s="247"/>
      <c r="H33" s="247"/>
      <c r="I33" s="247"/>
      <c r="J33" s="247"/>
    </row>
    <row r="34" spans="1:10" ht="21" customHeight="1">
      <c r="A34" s="242"/>
      <c r="B34" s="243" t="s">
        <v>839</v>
      </c>
      <c r="C34" s="244"/>
      <c r="D34" s="245"/>
      <c r="E34" s="246"/>
      <c r="F34" s="246"/>
      <c r="G34" s="247"/>
      <c r="H34" s="247"/>
      <c r="I34" s="247"/>
      <c r="J34" s="247"/>
    </row>
    <row r="35" spans="1:10" ht="12.75">
      <c r="A35" s="242"/>
      <c r="B35"/>
      <c r="C35" s="244"/>
      <c r="D35" s="245"/>
      <c r="E35" s="246"/>
      <c r="F35" s="246"/>
      <c r="G35" s="247"/>
      <c r="H35" s="247"/>
      <c r="I35" s="247"/>
      <c r="J35" s="247"/>
    </row>
    <row r="36" spans="1:9" ht="12.75">
      <c r="A36" s="327" t="s">
        <v>840</v>
      </c>
      <c r="B36" s="249" t="s">
        <v>808</v>
      </c>
      <c r="C36" s="328" t="s">
        <v>662</v>
      </c>
      <c r="D36" s="329" t="s">
        <v>66</v>
      </c>
      <c r="E36" s="272"/>
      <c r="F36" s="252"/>
      <c r="G36" s="253"/>
      <c r="H36" s="254">
        <f>E36*D36</f>
        <v>0</v>
      </c>
      <c r="I36" s="253"/>
    </row>
    <row r="37" spans="1:9" ht="12.75">
      <c r="A37" s="327"/>
      <c r="B37" s="255" t="s">
        <v>841</v>
      </c>
      <c r="C37" s="328"/>
      <c r="D37" s="329"/>
      <c r="E37" s="251"/>
      <c r="F37" s="252"/>
      <c r="G37" s="253"/>
      <c r="H37" s="254"/>
      <c r="I37" s="253"/>
    </row>
    <row r="38" spans="1:9" ht="12.75">
      <c r="A38" s="327"/>
      <c r="B38" s="255" t="s">
        <v>810</v>
      </c>
      <c r="C38" s="328"/>
      <c r="D38" s="329"/>
      <c r="E38" s="251"/>
      <c r="F38" s="252"/>
      <c r="G38" s="253"/>
      <c r="H38" s="254"/>
      <c r="I38" s="253"/>
    </row>
    <row r="39" spans="1:9" ht="12.75">
      <c r="A39" s="327"/>
      <c r="B39" s="255" t="s">
        <v>842</v>
      </c>
      <c r="C39" s="328"/>
      <c r="D39" s="329"/>
      <c r="E39" s="256"/>
      <c r="F39" s="257">
        <v>15</v>
      </c>
      <c r="G39" s="254">
        <f>ROUND(E36*F39/100,0)</f>
        <v>0</v>
      </c>
      <c r="H39" s="256"/>
      <c r="I39" s="258">
        <f>G39*D36</f>
        <v>0</v>
      </c>
    </row>
    <row r="40" spans="1:9" ht="12.75">
      <c r="A40" s="327" t="s">
        <v>843</v>
      </c>
      <c r="B40" s="249" t="s">
        <v>844</v>
      </c>
      <c r="C40" s="328" t="s">
        <v>662</v>
      </c>
      <c r="D40" s="329" t="s">
        <v>66</v>
      </c>
      <c r="E40" s="272"/>
      <c r="F40" s="252"/>
      <c r="G40" s="253"/>
      <c r="H40" s="254">
        <f>E40*D40</f>
        <v>0</v>
      </c>
      <c r="I40" s="253"/>
    </row>
    <row r="41" spans="1:9" ht="12.75">
      <c r="A41" s="327"/>
      <c r="B41" s="255" t="s">
        <v>845</v>
      </c>
      <c r="C41" s="328"/>
      <c r="D41" s="329"/>
      <c r="E41" s="251"/>
      <c r="F41" s="252"/>
      <c r="G41" s="253"/>
      <c r="H41" s="254"/>
      <c r="I41" s="253"/>
    </row>
    <row r="42" spans="1:9" ht="12.75">
      <c r="A42" s="327"/>
      <c r="B42" s="255" t="s">
        <v>810</v>
      </c>
      <c r="C42" s="328"/>
      <c r="D42" s="329"/>
      <c r="E42" s="256"/>
      <c r="F42" s="257">
        <v>15</v>
      </c>
      <c r="G42" s="254">
        <f>ROUND(E40*F42/100,0)</f>
        <v>0</v>
      </c>
      <c r="H42" s="256"/>
      <c r="I42" s="258">
        <f>G42*D40</f>
        <v>0</v>
      </c>
    </row>
    <row r="43" spans="1:9" ht="12.75">
      <c r="A43" s="327" t="s">
        <v>846</v>
      </c>
      <c r="B43" s="255" t="s">
        <v>847</v>
      </c>
      <c r="C43" s="328" t="s">
        <v>662</v>
      </c>
      <c r="D43" s="329" t="s">
        <v>66</v>
      </c>
      <c r="E43" s="272"/>
      <c r="F43" s="252"/>
      <c r="G43" s="253"/>
      <c r="H43" s="254">
        <f>E43*D43</f>
        <v>0</v>
      </c>
      <c r="I43" s="253"/>
    </row>
    <row r="44" spans="1:9" ht="12.75">
      <c r="A44" s="327"/>
      <c r="B44" s="255" t="s">
        <v>848</v>
      </c>
      <c r="C44" s="328"/>
      <c r="D44" s="329"/>
      <c r="E44" s="256"/>
      <c r="F44" s="257">
        <v>15</v>
      </c>
      <c r="G44" s="254">
        <f>ROUND(E43*F44/100,0)</f>
        <v>0</v>
      </c>
      <c r="H44" s="256"/>
      <c r="I44" s="258">
        <f>G44*D43</f>
        <v>0</v>
      </c>
    </row>
    <row r="45" spans="1:9" ht="12.75">
      <c r="A45" s="327" t="s">
        <v>849</v>
      </c>
      <c r="B45" s="255" t="s">
        <v>826</v>
      </c>
      <c r="C45" s="328" t="s">
        <v>827</v>
      </c>
      <c r="D45" s="329" t="s">
        <v>66</v>
      </c>
      <c r="E45" s="272"/>
      <c r="F45" s="252"/>
      <c r="G45" s="253"/>
      <c r="H45" s="254">
        <f>E45*D45</f>
        <v>0</v>
      </c>
      <c r="I45" s="253"/>
    </row>
    <row r="46" spans="1:9" ht="12.75">
      <c r="A46" s="327"/>
      <c r="B46" s="255"/>
      <c r="C46" s="328"/>
      <c r="D46" s="329"/>
      <c r="E46" s="256"/>
      <c r="F46" s="257">
        <v>15</v>
      </c>
      <c r="G46" s="254">
        <f>ROUND(E45*F46/100,0)</f>
        <v>0</v>
      </c>
      <c r="H46" s="256"/>
      <c r="I46" s="258">
        <f>G46*D45</f>
        <v>0</v>
      </c>
    </row>
    <row r="47" spans="1:9" ht="12.75">
      <c r="A47" s="327" t="s">
        <v>850</v>
      </c>
      <c r="B47" s="262" t="s">
        <v>851</v>
      </c>
      <c r="C47" s="328" t="s">
        <v>827</v>
      </c>
      <c r="D47" s="336">
        <v>5</v>
      </c>
      <c r="E47" s="272"/>
      <c r="F47" s="257"/>
      <c r="G47" s="254"/>
      <c r="H47" s="254">
        <f>E47*D47</f>
        <v>0</v>
      </c>
      <c r="I47" s="253"/>
    </row>
    <row r="48" spans="1:9" ht="12.75">
      <c r="A48" s="327"/>
      <c r="B48" s="262" t="s">
        <v>832</v>
      </c>
      <c r="C48" s="328"/>
      <c r="D48" s="336"/>
      <c r="E48" s="256"/>
      <c r="F48" s="257">
        <v>25</v>
      </c>
      <c r="G48" s="254">
        <f>ROUND(E47*F48/100,0)</f>
        <v>0</v>
      </c>
      <c r="H48" s="256"/>
      <c r="I48" s="258">
        <f>G48*D47</f>
        <v>0</v>
      </c>
    </row>
    <row r="49" spans="1:9" ht="12.75">
      <c r="A49" s="327" t="s">
        <v>852</v>
      </c>
      <c r="B49" s="262" t="s">
        <v>834</v>
      </c>
      <c r="C49" s="328" t="s">
        <v>835</v>
      </c>
      <c r="D49" s="329" t="s">
        <v>66</v>
      </c>
      <c r="E49" s="272"/>
      <c r="F49" s="257"/>
      <c r="G49" s="254"/>
      <c r="H49" s="254">
        <f>E49*D49</f>
        <v>0</v>
      </c>
      <c r="I49" s="253"/>
    </row>
    <row r="50" spans="1:9" ht="12.75">
      <c r="A50" s="327"/>
      <c r="B50" s="262" t="s">
        <v>836</v>
      </c>
      <c r="C50" s="328"/>
      <c r="D50" s="329"/>
      <c r="E50" s="256"/>
      <c r="F50" s="257">
        <v>15</v>
      </c>
      <c r="G50" s="254">
        <f>ROUND(E49*F50/100,0)</f>
        <v>0</v>
      </c>
      <c r="H50" s="256"/>
      <c r="I50" s="258">
        <f>G50*D49</f>
        <v>0</v>
      </c>
    </row>
    <row r="51" spans="1:9" ht="13.5" thickBot="1">
      <c r="A51" s="248"/>
      <c r="B51" s="262"/>
      <c r="C51" s="250"/>
      <c r="D51" s="263"/>
      <c r="E51" s="256"/>
      <c r="F51" s="257"/>
      <c r="G51" s="254"/>
      <c r="H51" s="256"/>
      <c r="I51" s="258"/>
    </row>
    <row r="52" spans="1:9" ht="25.5" customHeight="1" thickBot="1" thickTop="1">
      <c r="A52" s="264"/>
      <c r="B52" s="265" t="s">
        <v>838</v>
      </c>
      <c r="C52" s="266"/>
      <c r="D52" s="264"/>
      <c r="E52" s="267"/>
      <c r="F52" s="267"/>
      <c r="G52" s="268"/>
      <c r="H52" s="267">
        <f>SUM(H36:H51)</f>
        <v>0</v>
      </c>
      <c r="I52" s="268">
        <f>SUM(I36:I51)</f>
        <v>0</v>
      </c>
    </row>
    <row r="53" spans="1:10" ht="13.5" thickTop="1">
      <c r="A53" s="242"/>
      <c r="B53"/>
      <c r="C53" s="244"/>
      <c r="D53" s="245"/>
      <c r="E53" s="246"/>
      <c r="F53" s="246"/>
      <c r="G53" s="247"/>
      <c r="H53" s="247"/>
      <c r="I53" s="247"/>
      <c r="J53" s="247"/>
    </row>
    <row r="54" spans="1:10" ht="21.75" customHeight="1">
      <c r="A54" s="242"/>
      <c r="B54" s="243" t="s">
        <v>853</v>
      </c>
      <c r="C54" s="244"/>
      <c r="D54" s="245"/>
      <c r="E54" s="246"/>
      <c r="F54" s="246"/>
      <c r="G54" s="247"/>
      <c r="H54" s="247"/>
      <c r="I54" s="247"/>
      <c r="J54" s="247"/>
    </row>
    <row r="55" spans="1:10" ht="12.75">
      <c r="A55" s="242"/>
      <c r="B55"/>
      <c r="C55" s="244"/>
      <c r="D55" s="245"/>
      <c r="E55" s="246"/>
      <c r="F55" s="246"/>
      <c r="G55" s="247"/>
      <c r="H55" s="247"/>
      <c r="I55" s="247"/>
      <c r="J55" s="247"/>
    </row>
    <row r="56" spans="1:10" ht="12.75">
      <c r="A56" s="327"/>
      <c r="B56" s="262" t="s">
        <v>854</v>
      </c>
      <c r="C56" s="328" t="s">
        <v>105</v>
      </c>
      <c r="D56" s="329" t="s">
        <v>423</v>
      </c>
      <c r="E56" s="272"/>
      <c r="F56" s="257"/>
      <c r="G56" s="254"/>
      <c r="H56" s="254">
        <f>E56*D56</f>
        <v>0</v>
      </c>
      <c r="I56" s="253"/>
      <c r="J56" s="247"/>
    </row>
    <row r="57" spans="1:10" ht="12.75">
      <c r="A57" s="327"/>
      <c r="B57" s="262"/>
      <c r="C57" s="328"/>
      <c r="D57" s="329"/>
      <c r="E57" s="256"/>
      <c r="F57" s="257">
        <v>10</v>
      </c>
      <c r="G57" s="254">
        <v>0</v>
      </c>
      <c r="H57" s="256"/>
      <c r="I57" s="258">
        <f>G57*D56</f>
        <v>0</v>
      </c>
      <c r="J57" s="247"/>
    </row>
    <row r="58" spans="1:9" ht="13.5" thickBot="1">
      <c r="A58" s="269"/>
      <c r="B58" s="262"/>
      <c r="C58" s="250"/>
      <c r="D58" s="263"/>
      <c r="E58" s="256"/>
      <c r="F58" s="257"/>
      <c r="G58" s="254"/>
      <c r="H58" s="256"/>
      <c r="I58" s="258"/>
    </row>
    <row r="59" spans="1:9" ht="25.5" customHeight="1" thickBot="1" thickTop="1">
      <c r="A59" s="264"/>
      <c r="B59" s="265" t="s">
        <v>838</v>
      </c>
      <c r="C59" s="266"/>
      <c r="D59" s="264"/>
      <c r="E59" s="267"/>
      <c r="F59" s="267"/>
      <c r="G59" s="268"/>
      <c r="H59" s="267">
        <f>SUM(H56:H58)</f>
        <v>0</v>
      </c>
      <c r="I59" s="268">
        <f>SUM(I56:I58)</f>
        <v>0</v>
      </c>
    </row>
    <row r="60" ht="13.5" thickTop="1"/>
  </sheetData>
  <sheetProtection sheet="1" objects="1" scenarios="1" selectLockedCells="1"/>
  <mergeCells count="57">
    <mergeCell ref="D45:D46"/>
    <mergeCell ref="A56:A57"/>
    <mergeCell ref="C56:C57"/>
    <mergeCell ref="D56:D57"/>
    <mergeCell ref="A47:A48"/>
    <mergeCell ref="C47:C48"/>
    <mergeCell ref="D47:D48"/>
    <mergeCell ref="A49:A50"/>
    <mergeCell ref="C49:C50"/>
    <mergeCell ref="D49:D50"/>
    <mergeCell ref="A40:A42"/>
    <mergeCell ref="C40:C42"/>
    <mergeCell ref="D40:D42"/>
    <mergeCell ref="A43:A44"/>
    <mergeCell ref="C43:C44"/>
    <mergeCell ref="D43:D44"/>
    <mergeCell ref="A45:A46"/>
    <mergeCell ref="C45:C46"/>
    <mergeCell ref="A28:A30"/>
    <mergeCell ref="C28:C30"/>
    <mergeCell ref="D28:D30"/>
    <mergeCell ref="A36:A39"/>
    <mergeCell ref="C36:C39"/>
    <mergeCell ref="D36:D39"/>
    <mergeCell ref="A24:A25"/>
    <mergeCell ref="C24:C25"/>
    <mergeCell ref="D24:D25"/>
    <mergeCell ref="A26:A27"/>
    <mergeCell ref="C26:C27"/>
    <mergeCell ref="D26:D27"/>
    <mergeCell ref="A20:A21"/>
    <mergeCell ref="C20:C21"/>
    <mergeCell ref="D20:D21"/>
    <mergeCell ref="A22:A23"/>
    <mergeCell ref="C22:C23"/>
    <mergeCell ref="D22:D23"/>
    <mergeCell ref="A16:A17"/>
    <mergeCell ref="C16:C17"/>
    <mergeCell ref="D16:D17"/>
    <mergeCell ref="A18:A19"/>
    <mergeCell ref="C18:C19"/>
    <mergeCell ref="D18:D19"/>
    <mergeCell ref="E3:E4"/>
    <mergeCell ref="F3:F4"/>
    <mergeCell ref="A12:A15"/>
    <mergeCell ref="C12:C15"/>
    <mergeCell ref="D12:D15"/>
    <mergeCell ref="G3:G4"/>
    <mergeCell ref="H3:H4"/>
    <mergeCell ref="I3:I4"/>
    <mergeCell ref="A8:A11"/>
    <mergeCell ref="C8:C11"/>
    <mergeCell ref="D8:D11"/>
    <mergeCell ref="A3:A4"/>
    <mergeCell ref="B3:B4"/>
    <mergeCell ref="C3:C4"/>
    <mergeCell ref="D3:D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 Kadanka</cp:lastModifiedBy>
  <dcterms:created xsi:type="dcterms:W3CDTF">2016-02-13T10:14:13Z</dcterms:created>
  <dcterms:modified xsi:type="dcterms:W3CDTF">2016-04-28T12:06:19Z</dcterms:modified>
  <cp:category/>
  <cp:version/>
  <cp:contentType/>
  <cp:contentStatus/>
</cp:coreProperties>
</file>