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992" activeTab="1"/>
  </bookViews>
  <sheets>
    <sheet name="Rekapitulace" sheetId="1" r:id="rId1"/>
    <sheet name="Položky" sheetId="2" r:id="rId2"/>
    <sheet name="Rozvodnice" sheetId="3" r:id="rId3"/>
    <sheet name="zaomítání rýh, přesun" sheetId="4" r:id="rId4"/>
    <sheet name="SK" sheetId="5" r:id="rId5"/>
    <sheet name="Rohlas" sheetId="6" r:id="rId6"/>
    <sheet name="Zvonky" sheetId="7" r:id="rId7"/>
    <sheet name="EZS výměna kabeláže" sheetId="8" r:id="rId8"/>
  </sheets>
  <definedNames/>
  <calcPr fullCalcOnLoad="1"/>
</workbook>
</file>

<file path=xl/sharedStrings.xml><?xml version="1.0" encoding="utf-8"?>
<sst xmlns="http://schemas.openxmlformats.org/spreadsheetml/2006/main" count="1080" uniqueCount="563">
  <si>
    <t>C21M - Elektromontáže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</si>
  <si>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</si>
  <si>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</si>
  <si>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</si>
  <si>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</si>
  <si>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</si>
  <si>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</si>
  <si>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</si>
  <si>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DPH</t>
  </si>
  <si>
    <t>210010002</t>
  </si>
  <si>
    <t>trubka oheb.el.inst. typ 23 R=16mm (PO)</t>
  </si>
  <si>
    <t>m</t>
  </si>
  <si>
    <t>210010003</t>
  </si>
  <si>
    <t>trubka oheb.el.inst. typ 23 R=23mm (PO)</t>
  </si>
  <si>
    <t>210010133</t>
  </si>
  <si>
    <t>trubka ochr.z PE vnitřní do R=38mm (PU)</t>
  </si>
  <si>
    <t>210010136</t>
  </si>
  <si>
    <t>trubka ochr.z PE vnitřní do R=100mm (PU)</t>
  </si>
  <si>
    <t>210010301</t>
  </si>
  <si>
    <t>krab.přístrojová (1901; KP 68; KZ 3) bez zapojení</t>
  </si>
  <si>
    <t>ks</t>
  </si>
  <si>
    <t>210010321</t>
  </si>
  <si>
    <t>krab.odboč.s víčkem.svor.(1903;KR 68) kruh.vč.zap.</t>
  </si>
  <si>
    <t>210010322</t>
  </si>
  <si>
    <t>krab.odbočná s víčkem;svor.(KR 97) kruh. vč.zapoj.</t>
  </si>
  <si>
    <t>210010323</t>
  </si>
  <si>
    <t>krab.odboč.s víčkem;svor.(KR 125) čtverc. vč.zap.</t>
  </si>
  <si>
    <t>210010331</t>
  </si>
  <si>
    <t>krab.inst.listový rozv. KP bez zapoj.</t>
  </si>
  <si>
    <t>210010351</t>
  </si>
  <si>
    <t>krab.rozvodka IP 54 do 4mm2 vč.zapoj.</t>
  </si>
  <si>
    <t>210010501</t>
  </si>
  <si>
    <t>osazení svorky pružinové  bezšrobové</t>
  </si>
  <si>
    <t>210010521</t>
  </si>
  <si>
    <t>odvíčkování nebo zavíčko. víčko na závit</t>
  </si>
  <si>
    <t>210010522</t>
  </si>
  <si>
    <t>odvíčkování nebo zavíčko. víčko na šrouby</t>
  </si>
  <si>
    <t>210020651</t>
  </si>
  <si>
    <t>nosné konstr. pro zařízení o váze do 5 kg</t>
  </si>
  <si>
    <t>210020953</t>
  </si>
  <si>
    <t>výstr.a označ.tab.pro koupelny</t>
  </si>
  <si>
    <t>210100001</t>
  </si>
  <si>
    <t>ukonč.vod.v rozv.vč.zap.a konc.do 2.5mm2</t>
  </si>
  <si>
    <t>210100002</t>
  </si>
  <si>
    <t>ukonč.vod.v rozv.vč.zap.a konc.do 6mm2</t>
  </si>
  <si>
    <t>210100003</t>
  </si>
  <si>
    <t>ukonč.vod.v rozv.vč.zap.a konc.do 16mm2</t>
  </si>
  <si>
    <t>210100012</t>
  </si>
  <si>
    <t>ukonč.vod.v rozv.vč.zap.a konc.do 240 mm2</t>
  </si>
  <si>
    <t>210100204</t>
  </si>
  <si>
    <t>ukonč.šňůry v gum.hadici do 3x4 mm2</t>
  </si>
  <si>
    <t>210100252</t>
  </si>
  <si>
    <t>ukonč.kab.smršt.zákl.do 4x25 mm2</t>
  </si>
  <si>
    <t>210100257</t>
  </si>
  <si>
    <t>ukonč.kab.smršt.zákl.do 4x240 mm2</t>
  </si>
  <si>
    <t>210100258</t>
  </si>
  <si>
    <t>ukonč.kab.smršt.zákl.do 5x4 mm2</t>
  </si>
  <si>
    <t>210100259</t>
  </si>
  <si>
    <t>ukonč.kab.smršt.zákl.do 5x10 mm2</t>
  </si>
  <si>
    <t>210110001</t>
  </si>
  <si>
    <t>spín.nást.prost.obyč. 1-pólový - řazení 1</t>
  </si>
  <si>
    <t>210110003</t>
  </si>
  <si>
    <t>sériový přepínač - řazení 5 nást.prost.obyč.</t>
  </si>
  <si>
    <t>210110004</t>
  </si>
  <si>
    <t>střídavý přepínač - řazení 6 nást.prost.obyč.</t>
  </si>
  <si>
    <t>210110005</t>
  </si>
  <si>
    <t>křížový přepínač - řazení 7 nást.prost.obyč.</t>
  </si>
  <si>
    <t>210110082</t>
  </si>
  <si>
    <t>sporák.přípojka zápust.vč.doutn.</t>
  </si>
  <si>
    <t>210111012</t>
  </si>
  <si>
    <t>zás.polozap./zapuštěné 10/16A 250V 2P+Z průb.mont.</t>
  </si>
  <si>
    <t>210140463</t>
  </si>
  <si>
    <t>tlačítkový domovní ovl. s orient. doutnavkou</t>
  </si>
  <si>
    <t>210190001</t>
  </si>
  <si>
    <t xml:space="preserve">Zapojení ventilátoru vč,  vent. relé </t>
  </si>
  <si>
    <t>210190002</t>
  </si>
  <si>
    <t>Zapojení zdroje  splchovačů</t>
  </si>
  <si>
    <t>210190003</t>
  </si>
  <si>
    <t>Napojení  ventilátorvé souspravy  v prostoru serveru</t>
  </si>
  <si>
    <t>210190005</t>
  </si>
  <si>
    <t>mont.oceloplech.rozvodnic do 200kg</t>
  </si>
  <si>
    <t>210190051</t>
  </si>
  <si>
    <t>mont.rozvád.skříň. panel. za 1 pole do 200kg</t>
  </si>
  <si>
    <t>210201002</t>
  </si>
  <si>
    <t>Montáž svítidel a světlených sestav  dle specifikace v TZ</t>
  </si>
  <si>
    <t>210220022</t>
  </si>
  <si>
    <t>uzem. v zemi FeZn R=8-10 mm vč.svorek;propoj.aj.</t>
  </si>
  <si>
    <t>210220364</t>
  </si>
  <si>
    <t>ekvipotenciální svorkovnice s krytem</t>
  </si>
  <si>
    <t>210800645</t>
  </si>
  <si>
    <t>CYA 4 mm2 zelenožlutý (PU)</t>
  </si>
  <si>
    <t>210800646</t>
  </si>
  <si>
    <t>CYA 6 mm2 zelenožlutý (PU)</t>
  </si>
  <si>
    <t>210800647</t>
  </si>
  <si>
    <t>CYA 10 mm2 zelenožlutý (PU)</t>
  </si>
  <si>
    <t>210800649</t>
  </si>
  <si>
    <t>CYA 25 mm2 zelenožlutý (PU)</t>
  </si>
  <si>
    <t>210802338</t>
  </si>
  <si>
    <t>CYSY 3Cx1.5 mm2 (PU)</t>
  </si>
  <si>
    <t>210802349</t>
  </si>
  <si>
    <t>CYSY 5Cx2.5 mm2 (PU)</t>
  </si>
  <si>
    <t>210810045</t>
  </si>
  <si>
    <t>CYKY-CYKYm 3Cx1.5 mm2 750V (PU)</t>
  </si>
  <si>
    <t>210810046</t>
  </si>
  <si>
    <t>CYKY-CYKYm 3Cx2.5 mm2 750V (PU)</t>
  </si>
  <si>
    <t>210810052</t>
  </si>
  <si>
    <t>CYKY-CYKYm 5cx6 mm2 750V (PU)</t>
  </si>
  <si>
    <t>210810054</t>
  </si>
  <si>
    <t>CYKY-CYKYm 5Cx16 mm2 750V (PU)</t>
  </si>
  <si>
    <t>210810055</t>
  </si>
  <si>
    <t>CYKY-CYKYm 5Cx1.5 mm2 750V (PU)</t>
  </si>
  <si>
    <t>210810056</t>
  </si>
  <si>
    <t>CYKY-CYKYm 5Cx2.5 mm2 750V (PU)</t>
  </si>
  <si>
    <t>210810057</t>
  </si>
  <si>
    <t>CYKY-CYKYm 5Cx4 mm2 750V (PU)</t>
  </si>
  <si>
    <t>210901098</t>
  </si>
  <si>
    <t>AYKY 3Bx240+120 mm2 1kV (PU)</t>
  </si>
  <si>
    <t>210950101</t>
  </si>
  <si>
    <t>označovací štítek na kabel(navíc proti ČSN)</t>
  </si>
  <si>
    <t>210950202</t>
  </si>
  <si>
    <t>přípl. za zatahování kab. při váze kab. do 2kg</t>
  </si>
  <si>
    <t>211010002</t>
  </si>
  <si>
    <t>osazení hmoždinky do cihlového zdiva HM 8</t>
  </si>
  <si>
    <t>211200101</t>
  </si>
  <si>
    <t>Nouzové orientační svítidlo NO</t>
  </si>
  <si>
    <t>215012110</t>
  </si>
  <si>
    <t>lišta vkládací s víčkem 20mm</t>
  </si>
  <si>
    <t>215012130</t>
  </si>
  <si>
    <t>lišta vkládací s víčkem40x40mm</t>
  </si>
  <si>
    <t>215012150</t>
  </si>
  <si>
    <t>lišta podlahová  nášlápná</t>
  </si>
  <si>
    <t>215012170</t>
  </si>
  <si>
    <t xml:space="preserve">kabelový žlab 100/70mm platový  bílý </t>
  </si>
  <si>
    <t>Celkem za ceník:</t>
  </si>
  <si>
    <t>C46M - Zemní práce</t>
  </si>
  <si>
    <t>460010024</t>
  </si>
  <si>
    <t>vytyč.trati kab.vedení v zastavěném prostoru</t>
  </si>
  <si>
    <t>km</t>
  </si>
  <si>
    <t>460200233</t>
  </si>
  <si>
    <t>kabel.rýha 50cm/šíř. 50cm/hl. zem.tř.3</t>
  </si>
  <si>
    <t>460420022</t>
  </si>
  <si>
    <t>kabel.lože z kop.písku rýha 65cm tl.10cm</t>
  </si>
  <si>
    <t>460490012</t>
  </si>
  <si>
    <t>fólie výstražná z PVC šířky 33cm</t>
  </si>
  <si>
    <t>460560233</t>
  </si>
  <si>
    <t>ruč.zához.kab.rýhy 50cm šíř.50cm hl.zem.tř.3</t>
  </si>
  <si>
    <t>460620013</t>
  </si>
  <si>
    <t>provizorní úprava terénu zem.tř.3</t>
  </si>
  <si>
    <t>m2</t>
  </si>
  <si>
    <t>Materiály</t>
  </si>
  <si>
    <t>00201</t>
  </si>
  <si>
    <t>trubka ohebná instal. PVC 2316 R=16mm</t>
  </si>
  <si>
    <t>00202</t>
  </si>
  <si>
    <t>trubka ohebná instal. PVC 2323 R=23mm</t>
  </si>
  <si>
    <t>00247</t>
  </si>
  <si>
    <t>trubka ochr. vnitřní z PE R=100mm</t>
  </si>
  <si>
    <t>00248</t>
  </si>
  <si>
    <t>trubka ochr. vnitřní z PE R=38mm</t>
  </si>
  <si>
    <t>00303</t>
  </si>
  <si>
    <t>krabice KR 68</t>
  </si>
  <si>
    <t>00305</t>
  </si>
  <si>
    <t>krabice KR 97</t>
  </si>
  <si>
    <t>00308</t>
  </si>
  <si>
    <t>krabice KR 125/1</t>
  </si>
  <si>
    <t>00313</t>
  </si>
  <si>
    <t>krabice KU 68/1</t>
  </si>
  <si>
    <t>00320</t>
  </si>
  <si>
    <t>krab.rozvodka IP 54 do 4mm2</t>
  </si>
  <si>
    <t>00367</t>
  </si>
  <si>
    <t xml:space="preserve">svorka pružinová  bezšroubová </t>
  </si>
  <si>
    <t>00614</t>
  </si>
  <si>
    <t>00766</t>
  </si>
  <si>
    <t xml:space="preserve">Zásuvka dvojnásobná s ochrannými kolíky, s clonkami, s natočenou dutinou, bezšroubové svorky IP 40, 16 A, 250 V AC, 2x(2P+PE) upevnění šrouby, barva bílá </t>
  </si>
  <si>
    <t>01403</t>
  </si>
  <si>
    <t>FeZn R=10mm</t>
  </si>
  <si>
    <t>01793</t>
  </si>
  <si>
    <t xml:space="preserve">Zásuvka dvojnásobná s ochrannými kolíky, s clonkami, s natočenou dutinou, s ochranou před přepětím, bezšroubové svorky IP 40, 16 A, 250 V AC, 2x(2P+PE) upevnění šrouby, barva bílá </t>
  </si>
  <si>
    <t>02143</t>
  </si>
  <si>
    <t>AYKY 3Bx240+120mm2</t>
  </si>
  <si>
    <t>02943</t>
  </si>
  <si>
    <t>CYKY 4Bx6mm2</t>
  </si>
  <si>
    <t>02960</t>
  </si>
  <si>
    <t>CYKY 5Cx1.5mm2</t>
  </si>
  <si>
    <t>02961</t>
  </si>
  <si>
    <t>CYKY 5Cx2.5mm2</t>
  </si>
  <si>
    <t>02962</t>
  </si>
  <si>
    <t>CYKY 5Cx4mm2</t>
  </si>
  <si>
    <t>03183</t>
  </si>
  <si>
    <t>CYSY 5Cx2.5mm2</t>
  </si>
  <si>
    <t>05151</t>
  </si>
  <si>
    <t>hmoždinka HM8</t>
  </si>
  <si>
    <t>06012</t>
  </si>
  <si>
    <t>výstraž.tab.pro koupelny</t>
  </si>
  <si>
    <t>11501</t>
  </si>
  <si>
    <t>Ventilátor nástěnný  Dn 100</t>
  </si>
  <si>
    <t xml:space="preserve"> </t>
  </si>
  <si>
    <t>11502</t>
  </si>
  <si>
    <t>Ventilátorové relé CS</t>
  </si>
  <si>
    <t>11504</t>
  </si>
  <si>
    <t>Kabelová příchytka  GRIP</t>
  </si>
  <si>
    <t>11553</t>
  </si>
  <si>
    <t>13034</t>
  </si>
  <si>
    <t>krab.inst.listový rozv. KP</t>
  </si>
  <si>
    <t>15057</t>
  </si>
  <si>
    <t>Zásuvka dvojnásobná s ochrannými kolíky, s clonkami, s natočenou dutinou, bezšroubové svorky IP 40, 16 A, 250 V AC, 2x(2P+PE) upevnění šrouby, barva bílá DATA</t>
  </si>
  <si>
    <t>30014</t>
  </si>
  <si>
    <t>lišta vkládací 40x20mm</t>
  </si>
  <si>
    <t>30018</t>
  </si>
  <si>
    <t>lišta vkládací 40x40mm</t>
  </si>
  <si>
    <t>30022</t>
  </si>
  <si>
    <t>lišta vkládací 120mm</t>
  </si>
  <si>
    <t>30026</t>
  </si>
  <si>
    <t>33826</t>
  </si>
  <si>
    <t>CYA   4mm2 zelenožlutý</t>
  </si>
  <si>
    <t>33836</t>
  </si>
  <si>
    <t>CYA   6mm2 zelenožlutý</t>
  </si>
  <si>
    <t>33846</t>
  </si>
  <si>
    <t>CYA  10mm2 zelenožlutý</t>
  </si>
  <si>
    <t>33866</t>
  </si>
  <si>
    <t>CYA  25mm2 zelenožlutý</t>
  </si>
  <si>
    <t>33914</t>
  </si>
  <si>
    <t>CYKY 3Cx1.5mm2</t>
  </si>
  <si>
    <t>33918</t>
  </si>
  <si>
    <t>CYKY 3Cx2.5mm2</t>
  </si>
  <si>
    <t>33974</t>
  </si>
  <si>
    <t>CYKY 5x16mm2</t>
  </si>
  <si>
    <t>34056</t>
  </si>
  <si>
    <t>CYSY 3Cx1.5mm2</t>
  </si>
  <si>
    <t>34628</t>
  </si>
  <si>
    <t>Spínač jednopólový č.1 10 AX, 250 V AC,  upevnění šrouby, bezšroubové svorky, kryt, rámeček  barva bílá</t>
  </si>
  <si>
    <t>34636</t>
  </si>
  <si>
    <t xml:space="preserve">Přepínač sériový č.5 10 AX, 250 V AC  upevnění šrouby, bezšroubové svorky, kryt, rámeček  barva bílá TANGO </t>
  </si>
  <si>
    <t>34640</t>
  </si>
  <si>
    <t>Přepínače střídavý č. 6  10 AX, 250 V, upevnění šrouby,  bezšroubové svorky, kryt, rámeček  barva bílá</t>
  </si>
  <si>
    <t>34644</t>
  </si>
  <si>
    <t>Přepínače křížovýý č. 7  10 AX, 250 V, upevnění šrouby,  bezšroubové svorky, kryt, rámeček  barva bílá</t>
  </si>
  <si>
    <t>34676</t>
  </si>
  <si>
    <t>Přístroj ovládače zapínacího, se svorkou N 10 A, 250 V AC Upevnění šrouby, Bezšroubové svorky (pro vodiče 1-2,5 mm2) + Doutnavka / LED Řazení: 1/0, 1/0So, 1/0S  barva bílá</t>
  </si>
  <si>
    <t>90001</t>
  </si>
  <si>
    <t>kopaný písek</t>
  </si>
  <si>
    <t>m3</t>
  </si>
  <si>
    <t>90006</t>
  </si>
  <si>
    <t>fólie z polyetylenu šíře 330mm</t>
  </si>
  <si>
    <t>kg</t>
  </si>
  <si>
    <t>05179</t>
  </si>
  <si>
    <t>Svítidlo  "NO" vč. svět. zdrojů a  rec. poplatu - specifikace  dle  TZ</t>
  </si>
  <si>
    <t>47310</t>
  </si>
  <si>
    <t>Svítidlo  "A" vč. svět. zdrojů a  rec. poplatu - specifikace  dle  TZ</t>
  </si>
  <si>
    <t>Svítidlo  "B" vč. svět. zdrojů a  rec. poplatu - specifikace  dle  TZ</t>
  </si>
  <si>
    <t>Svítidlo  "C" vč. svět. zdrojů a  rec. poplatu - specifikace  dle  TZ</t>
  </si>
  <si>
    <t>Svítidlo  "D" vč. svět. zdrojů a  rec. poplatu - specifikace  dle  TZ</t>
  </si>
  <si>
    <t>Svítidlo  "E" vč. svět. zdrojů a  rec. poplatu - specifikace  dle  TZ</t>
  </si>
  <si>
    <t>Svítidlo  "F" vč. svět. zdrojů a  rec. poplatu - specifikace  dle  TZ</t>
  </si>
  <si>
    <t>Svítidlo  "G" vč. svět. zdrojů a  rec. poplatu - specifikace  dle  TZ</t>
  </si>
  <si>
    <t>Celkem za materiály:</t>
  </si>
  <si>
    <t>Dodávky zařízení (specifikace)</t>
  </si>
  <si>
    <t>O 1</t>
  </si>
  <si>
    <t>01</t>
  </si>
  <si>
    <t>Rozvodnice ER-HR</t>
  </si>
  <si>
    <t>O 2</t>
  </si>
  <si>
    <t>02</t>
  </si>
  <si>
    <t>Rpzvodnice RSM 1.2</t>
  </si>
  <si>
    <t>O 3</t>
  </si>
  <si>
    <t xml:space="preserve">03 </t>
  </si>
  <si>
    <t>Rozvodnice RSM 2.1</t>
  </si>
  <si>
    <t>O 4</t>
  </si>
  <si>
    <t>04</t>
  </si>
  <si>
    <t>Rozvodnice RSM2.2</t>
  </si>
  <si>
    <t>O 5</t>
  </si>
  <si>
    <t xml:space="preserve">05  </t>
  </si>
  <si>
    <t>Rozvodnice RSM 3.1</t>
  </si>
  <si>
    <t>O 6</t>
  </si>
  <si>
    <t>06</t>
  </si>
  <si>
    <t>Rozvodnice RSM 3.2</t>
  </si>
  <si>
    <t>O 7</t>
  </si>
  <si>
    <t>07</t>
  </si>
  <si>
    <t xml:space="preserve">Malba latexová 2x </t>
  </si>
  <si>
    <t>O 8</t>
  </si>
  <si>
    <t>08</t>
  </si>
  <si>
    <t>2x malba barevná primalex inspiro</t>
  </si>
  <si>
    <t>O 9</t>
  </si>
  <si>
    <t>09</t>
  </si>
  <si>
    <t>Dodaávka  a montáž podhledu stropu rastr 600/600mm, barva  bílá</t>
  </si>
  <si>
    <t>O 10</t>
  </si>
  <si>
    <t>10</t>
  </si>
  <si>
    <t>komplet</t>
  </si>
  <si>
    <t>O 11</t>
  </si>
  <si>
    <t>11</t>
  </si>
  <si>
    <t xml:space="preserve">Pojízdné lešení </t>
  </si>
  <si>
    <t>sada</t>
  </si>
  <si>
    <t>O 12</t>
  </si>
  <si>
    <t xml:space="preserve">12 </t>
  </si>
  <si>
    <t>Příprava  odpadního potrubí  klimatizační jednotka  Server</t>
  </si>
  <si>
    <t>O 13</t>
  </si>
  <si>
    <t>13</t>
  </si>
  <si>
    <t>Zabezpeční podlah  v učebnách při stavebních pracech, geotextilie , PVC folie</t>
  </si>
  <si>
    <t>O 14</t>
  </si>
  <si>
    <t>14</t>
  </si>
  <si>
    <t>O 15</t>
  </si>
  <si>
    <t>15</t>
  </si>
  <si>
    <t>Odvoz  a uložení vybourané suti  na skládku</t>
  </si>
  <si>
    <t/>
  </si>
  <si>
    <t>Celkem za dodávky:</t>
  </si>
  <si>
    <t>Práce v HZS</t>
  </si>
  <si>
    <t>Úklid pracoviště</t>
  </si>
  <si>
    <t>hod.</t>
  </si>
  <si>
    <t>Revize elektro</t>
  </si>
  <si>
    <t>Účat ved montéra při revizi</t>
  </si>
  <si>
    <t>Demontáž stávajícíh rozvodů , přepojení elektroinstalace , zabezpeční rozvodů</t>
  </si>
  <si>
    <t>Bourací a zednické práce</t>
  </si>
  <si>
    <t>Přepojení rozvodů</t>
  </si>
  <si>
    <t>Napojení na stávající rozvody</t>
  </si>
  <si>
    <t>Celkem za práci v HZS:</t>
  </si>
  <si>
    <t>Kap.</t>
  </si>
  <si>
    <t>Základ DPH</t>
  </si>
  <si>
    <t>Základ 21%</t>
  </si>
  <si>
    <t>Rekapitulace</t>
  </si>
  <si>
    <t xml:space="preserve">A.  </t>
  </si>
  <si>
    <t>UPRAVENÉ ROZPOČTOVÉ NÁKLADY</t>
  </si>
  <si>
    <t>C21M - Elektromontáže (MONTÁŽ)</t>
  </si>
  <si>
    <t>C21M - Elektromontáže (MAT.NOSNÝ)</t>
  </si>
  <si>
    <t>C46M - Zemní práce (MONTÁŽ)</t>
  </si>
  <si>
    <t>C46M - Zemní práce (MAT.NOSNÝ)</t>
  </si>
  <si>
    <t>CELKEM URN</t>
  </si>
  <si>
    <t xml:space="preserve">B.  </t>
  </si>
  <si>
    <t>HZS</t>
  </si>
  <si>
    <t>Hodinová zúčtovací sazba</t>
  </si>
  <si>
    <t>CELKEM HZS</t>
  </si>
  <si>
    <t xml:space="preserve">C.  </t>
  </si>
  <si>
    <t>DODÁVKA ZAŘÍZENÍ</t>
  </si>
  <si>
    <t>Dodávka zařízení (specifikace)</t>
  </si>
  <si>
    <t>CELKEM DODÁVKA</t>
  </si>
  <si>
    <t xml:space="preserve">D.  </t>
  </si>
  <si>
    <t>VEDLEJŠÍ ROZPOČTOVÉ NÁKLADY</t>
  </si>
  <si>
    <t>CELKEM VRN</t>
  </si>
  <si>
    <t>REKAPITULACE CELKEM</t>
  </si>
  <si>
    <t>CELKEM - náklady bez DPH [Kč]:</t>
  </si>
  <si>
    <t>náklady včetně DPH:</t>
  </si>
  <si>
    <t>Zapravení  omítek , přesun hmot , zapravení rýh</t>
  </si>
  <si>
    <t xml:space="preserve">Položkový rozpočet </t>
  </si>
  <si>
    <t>P.č.</t>
  </si>
  <si>
    <t>Číslo položky</t>
  </si>
  <si>
    <t>Název položky</t>
  </si>
  <si>
    <t>MJ</t>
  </si>
  <si>
    <t>cena / MJ</t>
  </si>
  <si>
    <t>Celkem</t>
  </si>
  <si>
    <t>Díl:</t>
  </si>
  <si>
    <t>61</t>
  </si>
  <si>
    <t>Upravy povrchů vnitřní</t>
  </si>
  <si>
    <t>612403380</t>
  </si>
  <si>
    <t>Hrubá výplň rýh ve stěnách do 3x3 cm maltou ze SMS</t>
  </si>
  <si>
    <t>612421231</t>
  </si>
  <si>
    <t>Oprava vápen.omítek stěn do 10 % pl. - štukových, s použitím suché maltové směsi</t>
  </si>
  <si>
    <t>99</t>
  </si>
  <si>
    <t>Staveništní přesun hmot</t>
  </si>
  <si>
    <t>999281111</t>
  </si>
  <si>
    <t>Přesun hmot pro opravy a údržbu do výšky 25 m</t>
  </si>
  <si>
    <t>t</t>
  </si>
  <si>
    <t>CENOVÁ INFORMACE</t>
  </si>
  <si>
    <t>Zpracoval:</t>
  </si>
  <si>
    <t>Příjemce materiálu:</t>
  </si>
  <si>
    <t>Pavlů</t>
  </si>
  <si>
    <t>Kpt. Jaroše 37</t>
  </si>
  <si>
    <t>680 01 Boskovice</t>
  </si>
  <si>
    <t xml:space="preserve">IČO: </t>
  </si>
  <si>
    <t xml:space="preserve">DIČ: </t>
  </si>
  <si>
    <t xml:space="preserve">Banka: </t>
  </si>
  <si>
    <t xml:space="preserve">Číslo účtu: </t>
  </si>
  <si>
    <t>Pavlů Jiří</t>
  </si>
  <si>
    <t>Telefon: 602 581166</t>
  </si>
  <si>
    <t xml:space="preserve">Telefon: </t>
  </si>
  <si>
    <t>E-mail: jpavlu@tiscali.cz</t>
  </si>
  <si>
    <t xml:space="preserve">E-mail: </t>
  </si>
  <si>
    <t>Soubory:</t>
  </si>
  <si>
    <t>Projekt:</t>
  </si>
  <si>
    <t>Poznámka:</t>
  </si>
  <si>
    <t>Datum:</t>
  </si>
  <si>
    <t>Poř.</t>
  </si>
  <si>
    <t>Popis</t>
  </si>
  <si>
    <t>Typové označení</t>
  </si>
  <si>
    <t>Počet kusů celkem</t>
  </si>
  <si>
    <t>Celková koncová cena [Kč]</t>
  </si>
  <si>
    <t>Rozváděč- ER-HR</t>
  </si>
  <si>
    <t>1</t>
  </si>
  <si>
    <t>Rám s dveřmi, otočný zámek, PODOM, šedá, ŠxV=1035x2060, IP30</t>
  </si>
  <si>
    <t>2</t>
  </si>
  <si>
    <t>Bočnice, V=1950</t>
  </si>
  <si>
    <t>3</t>
  </si>
  <si>
    <t>Západka pro bočnici BPZ-MSW</t>
  </si>
  <si>
    <t>4</t>
  </si>
  <si>
    <t>Ochranný kryt, ŠxVxH=1035x2060x240</t>
  </si>
  <si>
    <t>5</t>
  </si>
  <si>
    <t>Zadní stěna, ocel.plech, ŠxV=1035x2060</t>
  </si>
  <si>
    <t>6</t>
  </si>
  <si>
    <t>Schránka na dokumentaci A4</t>
  </si>
  <si>
    <t>7</t>
  </si>
  <si>
    <t>Montážní panel Š=1000, V=80</t>
  </si>
  <si>
    <t>8</t>
  </si>
  <si>
    <t>DIN lišta hliníková, šířka skříně = 1000, šířka lišty = 888</t>
  </si>
  <si>
    <t>9</t>
  </si>
  <si>
    <t>Nástavec bočnice 75x90 mm</t>
  </si>
  <si>
    <t>Upevňovací úchytka s vodivým propojení (zelená)</t>
  </si>
  <si>
    <t>Upevňovací úchytka celoplastová (bílá)</t>
  </si>
  <si>
    <t>12</t>
  </si>
  <si>
    <t>Elektroměr.vana, 4elměr, Š=1000, V=400</t>
  </si>
  <si>
    <t>Elektroměrová deska</t>
  </si>
  <si>
    <t>Krycí deska, s výřezem 45mm, plechová, šedá, Š=1000, V=150</t>
  </si>
  <si>
    <t>Krycí deska, bez výřezu, plechová, šedá, Š=1000, V=150</t>
  </si>
  <si>
    <t>16</t>
  </si>
  <si>
    <t>Krycí deska, bez výřezu, plechová, šedá, Š=1000, V=300</t>
  </si>
  <si>
    <t>17</t>
  </si>
  <si>
    <t>Krycí deska, bez výřezu, plechová, šedá, Š=1000, V=50</t>
  </si>
  <si>
    <t>18</t>
  </si>
  <si>
    <t>Záslepka pro výřezy 45mm (10TE) bílá plombovatelná</t>
  </si>
  <si>
    <t>19</t>
  </si>
  <si>
    <t>Jistič PLHT, char B, 3-pólový, Icn=15kA, In=125A</t>
  </si>
  <si>
    <t>20</t>
  </si>
  <si>
    <t>Výkonový vypínač, 3pól, In=250A</t>
  </si>
  <si>
    <t>21</t>
  </si>
  <si>
    <t>Vypínací spoušť NZM2-3, pk:1z, 208-250V ~/=</t>
  </si>
  <si>
    <t>22</t>
  </si>
  <si>
    <t>Jistič PL7, char B, 1-pólový, Icn=10kA, In=4A</t>
  </si>
  <si>
    <t>23</t>
  </si>
  <si>
    <t>Měřicí transformátor na kabel průměr 20, I=150/5A</t>
  </si>
  <si>
    <t>24</t>
  </si>
  <si>
    <t>Jistič PL7, char B, 3-pólový, Icn=10kA, In=50A</t>
  </si>
  <si>
    <t>25</t>
  </si>
  <si>
    <t>Svodič přepětí B/C  síť TN-C-S</t>
  </si>
  <si>
    <t>26</t>
  </si>
  <si>
    <t>Prodrátování elektroměr, HDO</t>
  </si>
  <si>
    <t>27</t>
  </si>
  <si>
    <t>Svorkovnice  měření</t>
  </si>
  <si>
    <t>28</t>
  </si>
  <si>
    <t>Zapojení rozvodnice ,propojovací lišty svorky , drátování ...</t>
  </si>
  <si>
    <t>Rozváděč-RSM 1.2</t>
  </si>
  <si>
    <t>Rozvodnice Xboard, POD omítku, bílé dveře, N/PE svorkovnice</t>
  </si>
  <si>
    <t>Jistič PL7, char B, 3-pólový, Icn=10kA, In=25A</t>
  </si>
  <si>
    <t>Hlavní vypínač, 3-pól, In=63A</t>
  </si>
  <si>
    <t>Rozváděč-2.1</t>
  </si>
  <si>
    <t>Jistič PL7, char B, 1-pólový, Icn=10kA, In=10A</t>
  </si>
  <si>
    <t>Instalační stykač, 230V~, 40A, 4zap. kont.</t>
  </si>
  <si>
    <t>Impulsní relé, tlačítko, 230 V~, 1zap. kont.</t>
  </si>
  <si>
    <t>Chránič s nadproudovou ochranou, Ir=250A, AC, 1+N, 10kA, char.B, Idn=0.03A, In=16A</t>
  </si>
  <si>
    <t>Jistič PL7, char B, 3-pólový, Icn=10kA, In=16A</t>
  </si>
  <si>
    <t>Svodič přepětí C siť TN-C-S</t>
  </si>
  <si>
    <t>Jednotka pom. kontaktů 1z1v pro proudové chrániče</t>
  </si>
  <si>
    <t>Vypínací spoušť pro modulární jističe, montáž vlevo, uchycení západkou, 110-415V AC / 110-220V DC</t>
  </si>
  <si>
    <t>Rozváděč 2.2</t>
  </si>
  <si>
    <t>Chránič s nadproudovou ochranou, Ir=250A, AC, 1+N, 10kA, char.B, Idn=0.03A, In=10A</t>
  </si>
  <si>
    <t>Jistič PL7, char B, 1-pólový, Icn=10kA, In=16A</t>
  </si>
  <si>
    <t>Rozváděč 3.1</t>
  </si>
  <si>
    <t>Jistič PL7, char B, 3-pólový, Icn=10kA, In=10A</t>
  </si>
  <si>
    <t>Rozváděč 3.2</t>
  </si>
  <si>
    <t>Jistič PL7, char B, 1-pólový, Icn=10kA, In=6A</t>
  </si>
  <si>
    <t>Název technologie:</t>
  </si>
  <si>
    <t>SK</t>
  </si>
  <si>
    <t>položka</t>
  </si>
  <si>
    <t>Množství Etapa 1</t>
  </si>
  <si>
    <t>Material JC</t>
  </si>
  <si>
    <t>Materiál celkem</t>
  </si>
  <si>
    <t>Montáž JC</t>
  </si>
  <si>
    <t>Montáž celkem</t>
  </si>
  <si>
    <t>Technologie</t>
  </si>
  <si>
    <t>Rozvaděč 45U, 800x800 RAL 7035, skleněné dveře</t>
  </si>
  <si>
    <t>Ventilační jednotka s termostatem - 3x ventilátor
 do 19" skříně</t>
  </si>
  <si>
    <t>Napajeci panel  3m 8 pozic BK včetně držáků do 19" lišt 1U</t>
  </si>
  <si>
    <t>Optická vana s výsuvnou policí uzavíratelná bez čela</t>
  </si>
  <si>
    <t>Čelo optické vany 1U pro 12 SC simplex</t>
  </si>
  <si>
    <t>Optická kazeta pro 24 svárů</t>
  </si>
  <si>
    <t>Adaptér SC SM OS1 simplex</t>
  </si>
  <si>
    <t>LightCrimp Plus SC 9/125 simplex</t>
  </si>
  <si>
    <t>Duplexní patchcord 9/125 3m</t>
  </si>
  <si>
    <t>Patch panel 24xRJ45 CAT6 UTP s vyvazovací lištou 0,5U</t>
  </si>
  <si>
    <t>ISDN panel 25 x RJ45 1U</t>
  </si>
  <si>
    <t>Vyvazovací panel 19" 1U BK ocelový</t>
  </si>
  <si>
    <t>Nosná maska, pro 2 moduly</t>
  </si>
  <si>
    <t>Zásuvka datová bílá</t>
  </si>
  <si>
    <t>Nosná maska, pro 1 modul</t>
  </si>
  <si>
    <t>Rámeček jednoduchý Tango bílý</t>
  </si>
  <si>
    <t>Keystone CAT6 UTP RJ45 černý</t>
  </si>
  <si>
    <t>Krabice univerzální KU68 spojovatelná</t>
  </si>
  <si>
    <t>50-port Gigabit WebManaged Switch, 44x gigabit RJ45, 4x gigabit RJ45/SFP, 2x SFP</t>
  </si>
  <si>
    <t>28-port Gigabit WebManaged PoE Switch, 24x gigabit RJ45, 4x gigabit RJ45/SFP, 802.3at, 375W pro PoE</t>
  </si>
  <si>
    <t>Cisco compatible SFP transceiver with DDMI, 1.25G, 1310nm, SM, 20km, Dual LC connectors, Temp. 0~70°C</t>
  </si>
  <si>
    <t>Anténa 27dBm s integrovaným WiFi 802.11 b/g/n, až 300Mbps, 2.4GHZ, funkce AP/Hotspot, 1x LAN, PoE kompatibilní se stávájícím zařízením</t>
  </si>
  <si>
    <t>Patch kabel CAT6 UTP PVC 3m šedý</t>
  </si>
  <si>
    <t>Patch kabel CAT6 UTP PVC 3m modrý</t>
  </si>
  <si>
    <t>Montážní sada (4x), šroub M6, podložka, matice</t>
  </si>
  <si>
    <t>Měření optiky 1 port</t>
  </si>
  <si>
    <t>Ostatní instalační materiál</t>
  </si>
  <si>
    <t>kpl</t>
  </si>
  <si>
    <t>Kabelové rozvody a elektroinstalační materiál</t>
  </si>
  <si>
    <t>Univerzální kabel 12vl 9/125 LSOH</t>
  </si>
  <si>
    <t>Instalační kabel CAT6 UTP LSOH</t>
  </si>
  <si>
    <t>Kabel  CYKY-J 3x2,5</t>
  </si>
  <si>
    <t>Kabel  SYKFY20X2X0.5</t>
  </si>
  <si>
    <t>Krabice universální KU68 s víčkem</t>
  </si>
  <si>
    <t>Krabice odbočná KO 97/5 s víčkem</t>
  </si>
  <si>
    <r>
      <t xml:space="preserve">TRUBKA OHEBNA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16mm</t>
    </r>
  </si>
  <si>
    <r>
      <t xml:space="preserve">TRUBKA OHEBNA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23mm</t>
    </r>
  </si>
  <si>
    <r>
      <t xml:space="preserve">TRUBKA OHEBNA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29mm</t>
    </r>
  </si>
  <si>
    <r>
      <t xml:space="preserve">TRUBKA OHEBNA 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32mm</t>
    </r>
  </si>
  <si>
    <r>
      <t xml:space="preserve">TRUBKA OHEBNA </t>
    </r>
    <r>
      <rPr>
        <sz val="8"/>
        <rFont val="Calibri"/>
        <family val="2"/>
      </rPr>
      <t>Ø</t>
    </r>
    <r>
      <rPr>
        <sz val="8"/>
        <rFont val="Arial"/>
        <family val="2"/>
      </rPr>
      <t xml:space="preserve"> 50mm</t>
    </r>
  </si>
  <si>
    <t>Kabelový žlab 100x500x1,25 žárový zinek, včetně příslušenství</t>
  </si>
  <si>
    <t>Kabelový žlab 100x125x1,25 žárový zinek, včetně příslušenství</t>
  </si>
  <si>
    <t>Požární ucpávky</t>
  </si>
  <si>
    <t>Drobný instalační materiál</t>
  </si>
  <si>
    <t>Ostatní položky</t>
  </si>
  <si>
    <t>Pomocné stavební práce</t>
  </si>
  <si>
    <t>Zkušební provoz</t>
  </si>
  <si>
    <t>Zaškolení uživatele</t>
  </si>
  <si>
    <t>Výchozí revize elektrického zařízení</t>
  </si>
  <si>
    <t>Koordinační činnost</t>
  </si>
  <si>
    <t>Projekční práce</t>
  </si>
  <si>
    <t>Doprava</t>
  </si>
  <si>
    <t>Rozhlas</t>
  </si>
  <si>
    <t>Rozhlasová ústředna dvoukanálová s tunerem (10 předvoleb) a přehrávačem MP3 plus vstupem pro USB a SD/MMC kartu, 240W/100V, 8 vstupů (1x mikrofonní stanice, 3x mikrofon / linka, 2x linka), 6 zón (1 pasivní a 5 aktivních, zóna 1 může mít jiný zdroj signálu než zóny 2-6)</t>
  </si>
  <si>
    <t>Výkonový zesilovač 240W @ 100V / 4 Ohm</t>
  </si>
  <si>
    <t>Mikrofonní stanice pro 2 zóny, 5m kabel bez konektoru</t>
  </si>
  <si>
    <t>Nástěnný reproduktor, 6W @ 100V, bílý, Citlivost: 92dB, Frekvenční rozsah: 200Hz…20kHz (-10dB), Výška: 200mm, Šířka: 140mm, Hloubka: 70mm, Hmotnost: 0,83kg</t>
  </si>
  <si>
    <t>Regulátor hlasitosti 20W @ 100V, relé nuceného poslechu</t>
  </si>
  <si>
    <t>Kabel  CYKY- 2x2.5</t>
  </si>
  <si>
    <t>Kabel  CYKY- 2x2.5 kabinety</t>
  </si>
  <si>
    <t>Zvonky</t>
  </si>
  <si>
    <t>Hlavní hodiny</t>
  </si>
  <si>
    <t>Přijímač radiosignálu DCF</t>
  </si>
  <si>
    <t>Školní zvonky</t>
  </si>
  <si>
    <t>Spínaný zdroj 24V/1,5A na lištu DIN</t>
  </si>
  <si>
    <t>Rozvodnice nástěnná 24M průhledné dveře</t>
  </si>
  <si>
    <t>EZS výměna kabeláže</t>
  </si>
  <si>
    <t>Instalační kabel SYKFY 3x2x0,5</t>
  </si>
  <si>
    <t>Stíněný kabel 6x</t>
  </si>
  <si>
    <t>Stíněný kabel 4x</t>
  </si>
  <si>
    <t xml:space="preserve">Kabel  CYKY-J 3x1,5 </t>
  </si>
  <si>
    <t>Elektroinstalační krabice v uzavřeném provedení, plastová 8130</t>
  </si>
  <si>
    <t>Elektroinstalační krabice v uzavřeném provedení 8135</t>
  </si>
  <si>
    <t>Trubka ohebná 2316/LPE-2 (125N)</t>
  </si>
  <si>
    <t>Trubka ohebná 2323/LPE-2 (125N)</t>
  </si>
  <si>
    <t>Trubka ohebná 2329/LPE-2 (125N)</t>
  </si>
  <si>
    <t>Pomocný montážní materiál</t>
  </si>
  <si>
    <t>Demontáž a likvidace stávajících ttras</t>
  </si>
  <si>
    <t>Slaboproudy SK, rozhlas, zvonky, EZS</t>
  </si>
  <si>
    <t xml:space="preserve">Prořez (0,50%): </t>
  </si>
  <si>
    <t xml:space="preserve">Cena za materiály+ prořez celkem: </t>
  </si>
  <si>
    <t>Cena za jednotku</t>
  </si>
  <si>
    <t>4/132-C</t>
  </si>
  <si>
    <t>5/120-C</t>
  </si>
  <si>
    <t>16/1N/B/003</t>
  </si>
  <si>
    <t>6/144-C</t>
  </si>
  <si>
    <t>10/1N/B/003</t>
  </si>
  <si>
    <t>3/72-C</t>
  </si>
  <si>
    <t>-</t>
  </si>
  <si>
    <t>SK celkem</t>
  </si>
  <si>
    <t>Rozhlas celkem</t>
  </si>
  <si>
    <t>Zvonky celkem</t>
  </si>
  <si>
    <t xml:space="preserve">EZS  Celkem </t>
  </si>
  <si>
    <t xml:space="preserve">  Podružný materiál 5% z pol č2</t>
  </si>
  <si>
    <t xml:space="preserve">  Podíl přidružených výkonů z C21M a navázaného materiálu 6% z po.č1,2</t>
  </si>
  <si>
    <t xml:space="preserve">  Podíl přidružených výkonů z C46M 1,6% z pol.č5</t>
  </si>
  <si>
    <t>Přesun dodávek 1% z pol.č.11</t>
  </si>
  <si>
    <t>Doprava dodávek 5,2% z pol. Č.11</t>
  </si>
  <si>
    <t xml:space="preserve">  Podružný materiál 5% z po. Č7</t>
  </si>
  <si>
    <t>hodnoty DPH 21%:</t>
  </si>
</sst>
</file>

<file path=xl/styles.xml><?xml version="1.0" encoding="utf-8"?>
<styleSheet xmlns="http://schemas.openxmlformats.org/spreadsheetml/2006/main">
  <numFmts count="5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\ &quot;Kč&quot;"/>
    <numFmt numFmtId="170" formatCode="#,##0.00\ &quot;Kč&quot;"/>
    <numFmt numFmtId="171" formatCode="_-* #,##0\ [$Kč-405]_-;\-* #,##0\ [$Kč-405]_-;_-* &quot;-&quot;??\ [$Kč-405]_-;_-@_-"/>
    <numFmt numFmtId="172" formatCode="0.0%"/>
    <numFmt numFmtId="173" formatCode="0.00%\ ;[Red]\-0.00%\ "/>
    <numFmt numFmtId="174" formatCode="#,##0&quot; km&quot;"/>
    <numFmt numFmtId="175" formatCode="#,##0&quot; hod&quot;"/>
    <numFmt numFmtId="176" formatCode="#,##0&quot; tech&quot;"/>
    <numFmt numFmtId="177" formatCode="#,##0&quot; dnů&quot;"/>
    <numFmt numFmtId="178" formatCode="#,##0&quot; nocí&quot;"/>
    <numFmt numFmtId="179" formatCode="0.0"/>
    <numFmt numFmtId="180" formatCode="#,##0&quot; os&quot;"/>
    <numFmt numFmtId="181" formatCode="#,##0&quot; jízd&quot;"/>
    <numFmt numFmtId="182" formatCode="_-&quot;$&quot;* #,##0_-;\-&quot;$&quot;* #,##0_-;_-&quot;$&quot;* &quot;-&quot;_-;_-@_-"/>
    <numFmt numFmtId="183" formatCode="0.00_)"/>
    <numFmt numFmtId="184" formatCode="_-* #,##0.0_-;\-* #,##0.0_-;_-* &quot;-&quot;??_-;_-@_-"/>
    <numFmt numFmtId="185" formatCode="_-&quot;$&quot;* #,##0.00_-;\-&quot;$&quot;* #,##0.00_-;_-&quot;$&quot;* &quot;-&quot;??_-;_-@_-"/>
    <numFmt numFmtId="186" formatCode="#,##0&quot; Kč&quot;;[Red]\-#,##0&quot; Kč&quot;"/>
    <numFmt numFmtId="187" formatCode="0.0000"/>
    <numFmt numFmtId="188" formatCode="#,##0.00%;[Red]\(#,##0.00%\)"/>
    <numFmt numFmtId="189" formatCode="0.000&quot;%&quot;"/>
    <numFmt numFmtId="190" formatCode="0.0&quot;%&quot;"/>
    <numFmt numFmtId="191" formatCode="&quot;$&quot;#,##0_);\(&quot;$&quot;#,##0.0\)"/>
    <numFmt numFmtId="192" formatCode="&quot;$&quot;#.##"/>
    <numFmt numFmtId="193" formatCode="&quot;$&quot;#,##0.000_);\(&quot;$&quot;#,##0.000\)"/>
    <numFmt numFmtId="194" formatCode="&quot;$&quot;#,##0.00"/>
    <numFmt numFmtId="195" formatCode="#,##0&quot; Kč&quot;;\-#,##0&quot; Kč&quot;"/>
    <numFmt numFmtId="196" formatCode="&quot;SFr.&quot;#,##0.00;&quot;SFr.&quot;\-#,##0.00"/>
    <numFmt numFmtId="197" formatCode="_-* #,##0_-;\-* #,##0_-;_-* &quot;-&quot;_-;_-@_-"/>
    <numFmt numFmtId="198" formatCode="_-* #,##0.00_-;\-* #,##0.00_-;_-* &quot;-&quot;??_-;_-@_-"/>
    <numFmt numFmtId="199" formatCode="&quot;$&quot;#,##0.0000_);\(&quot;$&quot;#,##0.0000\)"/>
    <numFmt numFmtId="200" formatCode="#,###"/>
    <numFmt numFmtId="201" formatCode="_(* #,##0.0_);_(* \(#,##0.0\);_(* &quot;-&quot;_);_(@_)"/>
    <numFmt numFmtId="202" formatCode="#,##0.0"/>
    <numFmt numFmtId="203" formatCode="#,##0&quot; Kč&quot;"/>
    <numFmt numFmtId="204" formatCode="_-&quot;L&quot;* #,##0_-;\-&quot;L&quot;* #,##0_-;_-&quot;L&quot;* &quot;-&quot;_-;_-@_-"/>
    <numFmt numFmtId="205" formatCode="_-&quot;L&quot;* #,##0.00_-;\-&quot;L&quot;* #,##0.00_-;_-&quot;L&quot;* &quot;-&quot;??_-;_-@_-"/>
    <numFmt numFmtId="206" formatCode="_-&quot;Ł&quot;* #,##0_-;\-&quot;Ł&quot;* #,##0_-;_-&quot;Ł&quot;* &quot;-&quot;_-;_-@_-"/>
    <numFmt numFmtId="207" formatCode="_-&quot;Ł&quot;* #,##0.00_-;\-&quot;Ł&quot;* #,##0.00_-;_-&quot;Ł&quot;* &quot;-&quot;??_-;_-@_-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0"/>
    </font>
    <font>
      <sz val="8"/>
      <name val="Arial CE"/>
      <family val="0"/>
    </font>
    <font>
      <b/>
      <sz val="10"/>
      <color indexed="12"/>
      <name val="Arial CE"/>
      <family val="0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6"/>
      <name val="Arial"/>
      <family val="2"/>
    </font>
    <font>
      <sz val="10"/>
      <name val="Helv"/>
      <family val="0"/>
    </font>
    <font>
      <sz val="10"/>
      <name val="Arial Narrow"/>
      <family val="2"/>
    </font>
    <font>
      <sz val="10"/>
      <name val="MS Sans Serif"/>
      <family val="2"/>
    </font>
    <font>
      <u val="single"/>
      <sz val="8"/>
      <color indexed="12"/>
      <name val="Times New Roman"/>
      <family val="1"/>
    </font>
    <font>
      <b/>
      <sz val="10"/>
      <name val="Helv"/>
      <family val="0"/>
    </font>
    <font>
      <b/>
      <i/>
      <sz val="16"/>
      <name val="Helv"/>
      <family val="0"/>
    </font>
    <font>
      <b/>
      <sz val="11"/>
      <name val="Helv"/>
      <family val="0"/>
    </font>
    <font>
      <sz val="10"/>
      <color indexed="8"/>
      <name val="Arial"/>
      <family val="2"/>
    </font>
    <font>
      <b/>
      <sz val="10"/>
      <color indexed="9"/>
      <name val="Arial CE"/>
      <family val="0"/>
    </font>
    <font>
      <b/>
      <sz val="10"/>
      <name val="Univers CE"/>
      <family val="2"/>
    </font>
    <font>
      <b/>
      <sz val="10"/>
      <color indexed="8"/>
      <name val="Arial CE"/>
      <family val="2"/>
    </font>
    <font>
      <sz val="10"/>
      <name val="AvantGardeGothicE"/>
      <family val="0"/>
    </font>
    <font>
      <i/>
      <sz val="10"/>
      <name val="News Serif EE"/>
      <family val="0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sz val="8"/>
      <color indexed="8"/>
      <name val=".HelveticaLightTTEE"/>
      <family val="2"/>
    </font>
    <font>
      <sz val="10"/>
      <name val="Sans EE"/>
      <family val="0"/>
    </font>
    <font>
      <b/>
      <i/>
      <sz val="16"/>
      <name val="Arial"/>
      <family val="2"/>
    </font>
    <font>
      <b/>
      <i/>
      <sz val="10"/>
      <color indexed="9"/>
      <name val="Arial CE"/>
      <family val="2"/>
    </font>
    <font>
      <b/>
      <sz val="10"/>
      <name val="Times New Roman CE"/>
      <family val="0"/>
    </font>
    <font>
      <sz val="8"/>
      <name val="MS Sans Serif"/>
      <family val="2"/>
    </font>
    <font>
      <sz val="12"/>
      <name val="Times New Roman"/>
      <family val="1"/>
    </font>
    <font>
      <b/>
      <sz val="9"/>
      <name val="Arial CE"/>
      <family val="2"/>
    </font>
    <font>
      <b/>
      <sz val="8"/>
      <color indexed="8"/>
      <name val="Arial CE"/>
      <family val="2"/>
    </font>
    <font>
      <sz val="8"/>
      <name val="Trebuchet MS"/>
      <family val="2"/>
    </font>
    <font>
      <sz val="12"/>
      <name val="Times New Roman CE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color indexed="18"/>
      <name val="Arial CE"/>
      <family val="2"/>
    </font>
    <font>
      <b/>
      <i/>
      <sz val="9"/>
      <color indexed="8"/>
      <name val="Arial CE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b/>
      <sz val="9"/>
      <color indexed="8"/>
      <name val="Courier New"/>
      <family val="3"/>
    </font>
    <font>
      <b/>
      <sz val="16"/>
      <color indexed="8"/>
      <name val="Arial CE"/>
      <family val="0"/>
    </font>
    <font>
      <sz val="10"/>
      <color indexed="8"/>
      <name val="Arial CE"/>
      <family val="0"/>
    </font>
    <font>
      <i/>
      <sz val="8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Courier New"/>
      <family val="3"/>
    </font>
    <font>
      <b/>
      <sz val="9"/>
      <color rgb="FF000000"/>
      <name val="Courier New"/>
      <family val="3"/>
    </font>
    <font>
      <b/>
      <sz val="16"/>
      <color theme="1"/>
      <name val="Arial CE"/>
      <family val="0"/>
    </font>
    <font>
      <sz val="10"/>
      <color theme="1"/>
      <name val="Arial CE"/>
      <family val="0"/>
    </font>
    <font>
      <i/>
      <sz val="8"/>
      <color theme="1"/>
      <name val="Arial CE"/>
      <family val="0"/>
    </font>
    <font>
      <b/>
      <sz val="10"/>
      <color theme="1"/>
      <name val="Arial CE"/>
      <family val="0"/>
    </font>
    <font>
      <b/>
      <sz val="12"/>
      <color theme="1"/>
      <name val="Arial CE"/>
      <family val="0"/>
    </font>
    <font>
      <b/>
      <sz val="12"/>
      <color rgb="FF0000FF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gray0625"/>
    </fill>
    <fill>
      <patternFill patternType="solid">
        <fgColor rgb="FFFFEB9C"/>
        <bgColor indexed="64"/>
      </patternFill>
    </fill>
    <fill>
      <patternFill patternType="gray125">
        <fgColor indexed="12"/>
        <bgColor indexed="13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E4E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double"/>
      <bottom style="double"/>
    </border>
    <border>
      <left/>
      <right/>
      <top/>
      <bottom style="medium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dotted">
        <color indexed="23"/>
      </bottom>
    </border>
    <border>
      <left style="hair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uble">
        <color rgb="FF000000"/>
      </top>
      <bottom>
        <color indexed="63"/>
      </bottom>
    </border>
    <border>
      <left/>
      <right>
        <color indexed="63"/>
      </right>
      <top style="thin">
        <color rgb="FF000000"/>
      </top>
      <bottom>
        <color indexed="63"/>
      </bottom>
    </border>
    <border>
      <left style="medium"/>
      <right/>
      <top style="medium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</borders>
  <cellStyleXfs count="3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49" fontId="19" fillId="0" borderId="0">
      <alignment/>
      <protection/>
    </xf>
    <xf numFmtId="49" fontId="19" fillId="0" borderId="0">
      <alignment/>
      <protection/>
    </xf>
    <xf numFmtId="49" fontId="19" fillId="0" borderId="0">
      <alignment/>
      <protection/>
    </xf>
    <xf numFmtId="49" fontId="19" fillId="0" borderId="0">
      <alignment/>
      <protection/>
    </xf>
    <xf numFmtId="49" fontId="19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" fillId="0" borderId="0" applyProtection="0">
      <alignment/>
    </xf>
    <xf numFmtId="0" fontId="18" fillId="0" borderId="0">
      <alignment/>
      <protection/>
    </xf>
    <xf numFmtId="0" fontId="12" fillId="2" borderId="0" applyProtection="0">
      <alignment/>
    </xf>
    <xf numFmtId="6" fontId="2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8" fontId="20" fillId="0" borderId="0" applyFont="0" applyFill="0" applyBorder="0" applyAlignment="0" applyProtection="0"/>
    <xf numFmtId="0" fontId="12" fillId="2" borderId="0" applyProtection="0">
      <alignment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0" fontId="14" fillId="3" borderId="1" applyNumberFormat="0" applyBorder="0" applyAlignment="0" applyProtection="0"/>
    <xf numFmtId="0" fontId="22" fillId="0" borderId="0">
      <alignment/>
      <protection/>
    </xf>
    <xf numFmtId="0" fontId="11" fillId="4" borderId="2">
      <alignment horizontal="center" vertical="center"/>
      <protection/>
    </xf>
    <xf numFmtId="182" fontId="9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183" fontId="23" fillId="0" borderId="0">
      <alignment/>
      <protection/>
    </xf>
    <xf numFmtId="0" fontId="11" fillId="0" borderId="3" applyNumberFormat="0" applyAlignment="0" applyProtection="0"/>
    <xf numFmtId="38" fontId="20" fillId="0" borderId="4">
      <alignment vertical="center"/>
      <protection/>
    </xf>
    <xf numFmtId="38" fontId="20" fillId="0" borderId="4">
      <alignment vertical="center"/>
      <protection/>
    </xf>
    <xf numFmtId="38" fontId="20" fillId="0" borderId="4">
      <alignment vertical="center"/>
      <protection/>
    </xf>
    <xf numFmtId="38" fontId="20" fillId="0" borderId="4">
      <alignment vertical="center"/>
      <protection/>
    </xf>
    <xf numFmtId="38" fontId="20" fillId="0" borderId="4">
      <alignment vertical="center"/>
      <protection/>
    </xf>
    <xf numFmtId="0" fontId="24" fillId="0" borderId="0">
      <alignment/>
      <protection/>
    </xf>
    <xf numFmtId="14" fontId="25" fillId="0" borderId="0" applyFill="0" applyBorder="0" applyAlignment="0">
      <protection/>
    </xf>
    <xf numFmtId="0" fontId="9" fillId="0" borderId="1">
      <alignment horizontal="center" vertical="center" wrapText="1"/>
      <protection/>
    </xf>
    <xf numFmtId="0" fontId="9" fillId="0" borderId="1">
      <alignment horizontal="center" vertical="center" wrapText="1"/>
      <protection/>
    </xf>
    <xf numFmtId="0" fontId="9" fillId="0" borderId="1">
      <alignment horizontal="center" vertical="center" wrapText="1"/>
      <protection/>
    </xf>
    <xf numFmtId="0" fontId="9" fillId="0" borderId="1">
      <alignment horizontal="center" vertical="center" wrapText="1"/>
      <protection/>
    </xf>
    <xf numFmtId="0" fontId="9" fillId="0" borderId="1">
      <alignment horizontal="center" vertical="center" wrapText="1"/>
      <protection/>
    </xf>
    <xf numFmtId="49" fontId="25" fillId="0" borderId="0" applyFill="0" applyBorder="0" applyAlignment="0">
      <protection/>
    </xf>
    <xf numFmtId="38" fontId="14" fillId="4" borderId="0" applyNumberFormat="0" applyBorder="0" applyAlignment="0" applyProtection="0"/>
    <xf numFmtId="0" fontId="24" fillId="0" borderId="5">
      <alignment/>
      <protection/>
    </xf>
    <xf numFmtId="184" fontId="9" fillId="0" borderId="0" applyFont="0" applyFill="0" applyBorder="0" applyAlignment="0" applyProtection="0"/>
    <xf numFmtId="0" fontId="20" fillId="0" borderId="0" applyFill="0" applyBorder="0" applyAlignment="0">
      <protection/>
    </xf>
    <xf numFmtId="0" fontId="20" fillId="0" borderId="0" applyFill="0" applyBorder="0" applyAlignment="0">
      <protection/>
    </xf>
    <xf numFmtId="0" fontId="20" fillId="0" borderId="0" applyFill="0" applyBorder="0" applyAlignment="0">
      <protection/>
    </xf>
    <xf numFmtId="0" fontId="20" fillId="0" borderId="0" applyFill="0" applyBorder="0" applyAlignment="0">
      <protection/>
    </xf>
    <xf numFmtId="0" fontId="20" fillId="0" borderId="0" applyFill="0" applyBorder="0" applyAlignment="0">
      <protection/>
    </xf>
    <xf numFmtId="185" fontId="9" fillId="0" borderId="0" applyFont="0" applyFill="0" applyBorder="0" applyAlignment="0" applyProtection="0"/>
    <xf numFmtId="0" fontId="11" fillId="0" borderId="6">
      <alignment horizontal="left" vertical="center"/>
      <protection/>
    </xf>
    <xf numFmtId="0" fontId="9" fillId="0" borderId="0" applyFill="0" applyBorder="0" applyAlignment="0">
      <protection/>
    </xf>
    <xf numFmtId="10" fontId="9" fillId="0" borderId="0" applyFont="0" applyFill="0" applyBorder="0" applyAlignment="0" applyProtection="0"/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0" fontId="9" fillId="0" borderId="0" applyFill="0" applyBorder="0" applyAlignment="0">
      <protection/>
    </xf>
    <xf numFmtId="182" fontId="9" fillId="0" borderId="0" applyFont="0" applyFill="0" applyBorder="0" applyAlignment="0" applyProtection="0"/>
    <xf numFmtId="183" fontId="23" fillId="0" borderId="0">
      <alignment/>
      <protection/>
    </xf>
    <xf numFmtId="38" fontId="20" fillId="0" borderId="4">
      <alignment vertical="center"/>
      <protection/>
    </xf>
    <xf numFmtId="38" fontId="20" fillId="0" borderId="4">
      <alignment vertical="center"/>
      <protection/>
    </xf>
    <xf numFmtId="38" fontId="20" fillId="0" borderId="4">
      <alignment vertical="center"/>
      <protection/>
    </xf>
    <xf numFmtId="38" fontId="20" fillId="0" borderId="4">
      <alignment vertical="center"/>
      <protection/>
    </xf>
    <xf numFmtId="38" fontId="20" fillId="0" borderId="4">
      <alignment vertical="center"/>
      <protection/>
    </xf>
    <xf numFmtId="0" fontId="9" fillId="0" borderId="1">
      <alignment horizontal="center" vertical="center" wrapText="1"/>
      <protection/>
    </xf>
    <xf numFmtId="0" fontId="9" fillId="0" borderId="1">
      <alignment horizontal="center" vertical="center" wrapText="1"/>
      <protection/>
    </xf>
    <xf numFmtId="0" fontId="9" fillId="0" borderId="1">
      <alignment horizontal="center" vertical="center" wrapText="1"/>
      <protection/>
    </xf>
    <xf numFmtId="0" fontId="9" fillId="0" borderId="1">
      <alignment horizontal="center" vertical="center" wrapText="1"/>
      <protection/>
    </xf>
    <xf numFmtId="0" fontId="9" fillId="0" borderId="1">
      <alignment horizontal="center" vertical="center" wrapText="1"/>
      <protection/>
    </xf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0" fontId="9" fillId="0" borderId="0" applyFont="0" applyFill="0" applyBorder="0" applyAlignment="0" applyProtection="0"/>
    <xf numFmtId="0" fontId="11" fillId="0" borderId="6">
      <alignment horizontal="left"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4" borderId="2">
      <alignment horizontal="center" vertical="center"/>
      <protection/>
    </xf>
    <xf numFmtId="14" fontId="25" fillId="0" borderId="0" applyFill="0" applyBorder="0" applyAlignment="0">
      <protection/>
    </xf>
    <xf numFmtId="0" fontId="20" fillId="0" borderId="0" applyFill="0" applyBorder="0" applyAlignment="0">
      <protection/>
    </xf>
    <xf numFmtId="0" fontId="20" fillId="0" borderId="0" applyFill="0" applyBorder="0" applyAlignment="0">
      <protection/>
    </xf>
    <xf numFmtId="0" fontId="20" fillId="0" borderId="0" applyFill="0" applyBorder="0" applyAlignment="0">
      <protection/>
    </xf>
    <xf numFmtId="0" fontId="20" fillId="0" borderId="0" applyFill="0" applyBorder="0" applyAlignment="0">
      <protection/>
    </xf>
    <xf numFmtId="0" fontId="20" fillId="0" borderId="0" applyFill="0" applyBorder="0" applyAlignment="0">
      <protection/>
    </xf>
    <xf numFmtId="38" fontId="14" fillId="4" borderId="0" applyNumberFormat="0" applyBorder="0" applyAlignment="0" applyProtection="0"/>
    <xf numFmtId="10" fontId="14" fillId="3" borderId="1" applyNumberFormat="0" applyBorder="0" applyAlignment="0" applyProtection="0"/>
    <xf numFmtId="0" fontId="22" fillId="0" borderId="0">
      <alignment/>
      <protection/>
    </xf>
    <xf numFmtId="0" fontId="11" fillId="0" borderId="3" applyNumberFormat="0" applyAlignment="0" applyProtection="0"/>
    <xf numFmtId="0" fontId="24" fillId="0" borderId="0">
      <alignment/>
      <protection/>
    </xf>
    <xf numFmtId="49" fontId="25" fillId="0" borderId="0" applyFill="0" applyBorder="0" applyAlignment="0">
      <protection/>
    </xf>
    <xf numFmtId="0" fontId="24" fillId="0" borderId="5">
      <alignment/>
      <protection/>
    </xf>
    <xf numFmtId="0" fontId="18" fillId="0" borderId="0">
      <alignment/>
      <protection/>
    </xf>
    <xf numFmtId="49" fontId="2" fillId="0" borderId="1">
      <alignment/>
      <protection/>
    </xf>
    <xf numFmtId="49" fontId="2" fillId="0" borderId="1">
      <alignment/>
      <protection/>
    </xf>
    <xf numFmtId="49" fontId="2" fillId="0" borderId="1">
      <alignment/>
      <protection/>
    </xf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49" fontId="5" fillId="0" borderId="0">
      <alignment horizontal="left" vertical="center"/>
      <protection/>
    </xf>
    <xf numFmtId="49" fontId="5" fillId="0" borderId="0">
      <alignment horizontal="left" vertical="center"/>
      <protection/>
    </xf>
    <xf numFmtId="49" fontId="4" fillId="0" borderId="0">
      <alignment horizontal="left" vertical="center"/>
      <protection/>
    </xf>
    <xf numFmtId="186" fontId="26" fillId="23" borderId="7" applyProtection="0">
      <alignment vertical="center"/>
    </xf>
    <xf numFmtId="187" fontId="2" fillId="0" borderId="0">
      <alignment/>
      <protection/>
    </xf>
    <xf numFmtId="188" fontId="2" fillId="0" borderId="0" applyFill="0" applyBorder="0" applyAlignment="0">
      <protection/>
    </xf>
    <xf numFmtId="189" fontId="2" fillId="0" borderId="0" applyFill="0" applyBorder="0" applyAlignment="0">
      <protection/>
    </xf>
    <xf numFmtId="190" fontId="2" fillId="0" borderId="0" applyFill="0" applyBorder="0" applyAlignment="0">
      <protection/>
    </xf>
    <xf numFmtId="191" fontId="2" fillId="0" borderId="0" applyFill="0" applyBorder="0" applyAlignment="0">
      <protection/>
    </xf>
    <xf numFmtId="192" fontId="2" fillId="0" borderId="0" applyFill="0" applyBorder="0" applyAlignment="0">
      <protection/>
    </xf>
    <xf numFmtId="188" fontId="2" fillId="0" borderId="0" applyFill="0" applyBorder="0" applyAlignment="0">
      <protection/>
    </xf>
    <xf numFmtId="193" fontId="2" fillId="0" borderId="0" applyFill="0" applyBorder="0" applyAlignment="0">
      <protection/>
    </xf>
    <xf numFmtId="189" fontId="2" fillId="0" borderId="0" applyFill="0" applyBorder="0" applyAlignment="0">
      <protection/>
    </xf>
    <xf numFmtId="1" fontId="14" fillId="0" borderId="8" applyAlignment="0">
      <protection/>
    </xf>
    <xf numFmtId="194" fontId="27" fillId="24" borderId="9" applyNumberFormat="0" applyFont="0" applyFill="0" applyBorder="0" applyAlignment="0">
      <protection/>
    </xf>
    <xf numFmtId="0" fontId="75" fillId="0" borderId="10" applyNumberFormat="0" applyFill="0" applyAlignment="0" applyProtection="0"/>
    <xf numFmtId="3" fontId="4" fillId="0" borderId="0">
      <alignment horizontal="right" vertical="top"/>
      <protection/>
    </xf>
    <xf numFmtId="195" fontId="28" fillId="0" borderId="7" applyProtection="0">
      <alignment horizontal="right" vertical="center"/>
    </xf>
    <xf numFmtId="195" fontId="28" fillId="0" borderId="7" applyProtection="0">
      <alignment horizontal="right" vertical="center"/>
    </xf>
    <xf numFmtId="0" fontId="9" fillId="0" borderId="0" applyFont="0" applyFill="0" applyBorder="0" applyAlignment="0" applyProtection="0"/>
    <xf numFmtId="188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3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5" fillId="0" borderId="11" applyFill="0" applyBorder="0">
      <alignment vertical="center"/>
      <protection/>
    </xf>
    <xf numFmtId="3" fontId="5" fillId="0" borderId="11" applyFill="0" applyBorder="0">
      <alignment vertical="center"/>
      <protection/>
    </xf>
    <xf numFmtId="49" fontId="4" fillId="0" borderId="0">
      <alignment horizontal="left" vertical="center"/>
      <protection/>
    </xf>
    <xf numFmtId="179" fontId="2" fillId="0" borderId="0">
      <alignment/>
      <protection/>
    </xf>
    <xf numFmtId="14" fontId="25" fillId="0" borderId="0" applyFill="0" applyBorder="0" applyAlignment="0">
      <protection/>
    </xf>
    <xf numFmtId="0" fontId="29" fillId="0" borderId="0">
      <alignment/>
      <protection/>
    </xf>
    <xf numFmtId="197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88" fontId="2" fillId="0" borderId="0" applyFill="0" applyBorder="0" applyAlignment="0">
      <protection/>
    </xf>
    <xf numFmtId="189" fontId="2" fillId="0" borderId="0" applyFill="0" applyBorder="0" applyAlignment="0">
      <protection/>
    </xf>
    <xf numFmtId="188" fontId="2" fillId="0" borderId="0" applyFill="0" applyBorder="0" applyAlignment="0">
      <protection/>
    </xf>
    <xf numFmtId="193" fontId="2" fillId="0" borderId="0" applyFill="0" applyBorder="0" applyAlignment="0">
      <protection/>
    </xf>
    <xf numFmtId="189" fontId="2" fillId="0" borderId="0" applyFill="0" applyBorder="0" applyAlignment="0">
      <protection/>
    </xf>
    <xf numFmtId="0" fontId="11" fillId="0" borderId="3" applyNumberFormat="0" applyAlignment="0" applyProtection="0"/>
    <xf numFmtId="0" fontId="11" fillId="0" borderId="6">
      <alignment horizontal="left" vertical="center"/>
      <protection/>
    </xf>
    <xf numFmtId="0" fontId="30" fillId="0" borderId="0">
      <alignment horizontal="left"/>
      <protection locked="0"/>
    </xf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7" fillId="25" borderId="12" applyNumberFormat="0" applyAlignment="0" applyProtection="0"/>
    <xf numFmtId="0" fontId="33" fillId="0" borderId="13" applyNumberFormat="0" applyFont="0" applyFill="0" applyAlignment="0" applyProtection="0"/>
    <xf numFmtId="188" fontId="2" fillId="0" borderId="0" applyFill="0" applyBorder="0" applyAlignment="0">
      <protection/>
    </xf>
    <xf numFmtId="189" fontId="2" fillId="0" borderId="0" applyFill="0" applyBorder="0" applyAlignment="0">
      <protection/>
    </xf>
    <xf numFmtId="188" fontId="2" fillId="0" borderId="0" applyFill="0" applyBorder="0" applyAlignment="0">
      <protection/>
    </xf>
    <xf numFmtId="193" fontId="2" fillId="0" borderId="0" applyFill="0" applyBorder="0" applyAlignment="0">
      <protection/>
    </xf>
    <xf numFmtId="189" fontId="2" fillId="0" borderId="0" applyFill="0" applyBorder="0" applyAlignment="0">
      <protection/>
    </xf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>
      <alignment/>
      <protection/>
    </xf>
    <xf numFmtId="0" fontId="35" fillId="0" borderId="0" applyNumberFormat="0" applyFill="0" applyBorder="0" applyProtection="0">
      <alignment horizontal="center"/>
    </xf>
    <xf numFmtId="0" fontId="78" fillId="0" borderId="14" applyNumberFormat="0" applyFill="0" applyAlignment="0" applyProtection="0"/>
    <xf numFmtId="0" fontId="79" fillId="0" borderId="15" applyNumberFormat="0" applyFill="0" applyAlignment="0" applyProtection="0"/>
    <xf numFmtId="0" fontId="80" fillId="0" borderId="16" applyNumberFormat="0" applyFill="0" applyAlignment="0" applyProtection="0"/>
    <xf numFmtId="0" fontId="80" fillId="0" borderId="0" applyNumberFormat="0" applyFill="0" applyBorder="0" applyAlignment="0" applyProtection="0"/>
    <xf numFmtId="0" fontId="36" fillId="26" borderId="7" applyProtection="0">
      <alignment horizontal="left" vertical="center"/>
    </xf>
    <xf numFmtId="0" fontId="19" fillId="0" borderId="17" applyBorder="0" applyAlignment="0">
      <protection/>
    </xf>
    <xf numFmtId="0" fontId="81" fillId="0" borderId="0" applyNumberFormat="0" applyFill="0" applyBorder="0" applyAlignment="0" applyProtection="0"/>
    <xf numFmtId="0" fontId="37" fillId="27" borderId="6" applyNumberFormat="0">
      <alignment/>
      <protection/>
    </xf>
    <xf numFmtId="0" fontId="82" fillId="28" borderId="0" applyNumberFormat="0" applyBorder="0" applyAlignment="0" applyProtection="0"/>
    <xf numFmtId="0" fontId="28" fillId="0" borderId="7">
      <alignment horizontal="justify" vertical="center" wrapText="1"/>
      <protection locked="0"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8" fillId="0" borderId="0" applyAlignment="0">
      <protection locked="0"/>
    </xf>
    <xf numFmtId="0" fontId="20" fillId="0" borderId="0">
      <alignment/>
      <protection/>
    </xf>
    <xf numFmtId="0" fontId="9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Protection="0">
      <alignment/>
    </xf>
    <xf numFmtId="0" fontId="2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9" fillId="0" borderId="0" applyProtection="0">
      <alignment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Protection="0">
      <alignment/>
    </xf>
    <xf numFmtId="0" fontId="2" fillId="0" borderId="0">
      <alignment/>
      <protection/>
    </xf>
    <xf numFmtId="49" fontId="2" fillId="0" borderId="0" applyProtection="0">
      <alignment/>
    </xf>
    <xf numFmtId="0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186" fontId="26" fillId="26" borderId="7" applyProtection="0">
      <alignment vertical="center" wrapText="1"/>
    </xf>
    <xf numFmtId="0" fontId="2" fillId="29" borderId="0">
      <alignment/>
      <protection/>
    </xf>
    <xf numFmtId="0" fontId="5" fillId="0" borderId="0">
      <alignment horizontal="left"/>
      <protection/>
    </xf>
    <xf numFmtId="192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40" fillId="0" borderId="0">
      <alignment horizontal="right"/>
      <protection/>
    </xf>
    <xf numFmtId="0" fontId="28" fillId="0" borderId="7" applyProtection="0">
      <alignment vertical="center"/>
    </xf>
    <xf numFmtId="0" fontId="4" fillId="0" borderId="0">
      <alignment vertical="top" wrapText="1"/>
      <protection/>
    </xf>
    <xf numFmtId="0" fontId="41" fillId="0" borderId="7" applyProtection="0">
      <alignment horizontal="justify" vertical="center" wrapText="1"/>
    </xf>
    <xf numFmtId="0" fontId="0" fillId="30" borderId="18" applyNumberFormat="0" applyFont="0" applyAlignment="0" applyProtection="0"/>
    <xf numFmtId="188" fontId="2" fillId="0" borderId="0" applyFill="0" applyBorder="0" applyAlignment="0">
      <protection/>
    </xf>
    <xf numFmtId="189" fontId="2" fillId="0" borderId="0" applyFill="0" applyBorder="0" applyAlignment="0">
      <protection/>
    </xf>
    <xf numFmtId="188" fontId="2" fillId="0" borderId="0" applyFill="0" applyBorder="0" applyAlignment="0">
      <protection/>
    </xf>
    <xf numFmtId="193" fontId="2" fillId="0" borderId="0" applyFill="0" applyBorder="0" applyAlignment="0">
      <protection/>
    </xf>
    <xf numFmtId="189" fontId="2" fillId="0" borderId="0" applyFill="0" applyBorder="0" applyAlignment="0">
      <protection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3" fillId="0" borderId="19" applyNumberFormat="0" applyFill="0" applyAlignment="0" applyProtection="0"/>
    <xf numFmtId="0" fontId="42" fillId="0" borderId="20">
      <alignment horizontal="left" vertical="center" wrapText="1" indent="1"/>
      <protection/>
    </xf>
    <xf numFmtId="0" fontId="42" fillId="0" borderId="20">
      <alignment horizontal="left" vertical="center" wrapText="1" indent="1"/>
      <protection/>
    </xf>
    <xf numFmtId="0" fontId="42" fillId="0" borderId="21">
      <alignment horizontal="left" vertical="center" indent="1"/>
      <protection/>
    </xf>
    <xf numFmtId="0" fontId="42" fillId="0" borderId="21">
      <alignment horizontal="left" vertical="center" indent="1"/>
      <protection/>
    </xf>
    <xf numFmtId="0" fontId="43" fillId="0" borderId="0">
      <alignment/>
      <protection/>
    </xf>
    <xf numFmtId="200" fontId="44" fillId="31" borderId="22" applyAlignment="0" applyProtection="0"/>
    <xf numFmtId="200" fontId="44" fillId="31" borderId="22" applyAlignment="0" applyProtection="0"/>
    <xf numFmtId="49" fontId="3" fillId="0" borderId="0">
      <alignment horizontal="left" vertical="center"/>
      <protection/>
    </xf>
    <xf numFmtId="186" fontId="26" fillId="32" borderId="7" applyProtection="0">
      <alignment vertical="center"/>
    </xf>
    <xf numFmtId="1" fontId="2" fillId="0" borderId="0">
      <alignment horizontal="center" vertical="center"/>
      <protection locked="0"/>
    </xf>
    <xf numFmtId="0" fontId="84" fillId="33" borderId="0" applyNumberFormat="0" applyBorder="0" applyAlignment="0" applyProtection="0"/>
    <xf numFmtId="0" fontId="45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85" fillId="34" borderId="0" applyNumberFormat="0" applyBorder="0" applyAlignment="0" applyProtection="0"/>
    <xf numFmtId="49" fontId="2" fillId="0" borderId="0" applyFill="0" applyProtection="0">
      <alignment/>
    </xf>
    <xf numFmtId="49" fontId="25" fillId="0" borderId="0" applyFill="0" applyBorder="0" applyAlignment="0">
      <protection/>
    </xf>
    <xf numFmtId="199" fontId="2" fillId="0" borderId="0" applyFill="0" applyBorder="0" applyAlignment="0">
      <protection/>
    </xf>
    <xf numFmtId="201" fontId="2" fillId="0" borderId="0" applyFill="0" applyBorder="0" applyAlignment="0">
      <protection/>
    </xf>
    <xf numFmtId="0" fontId="86" fillId="0" borderId="0" applyNumberFormat="0" applyFill="0" applyBorder="0" applyAlignment="0" applyProtection="0"/>
    <xf numFmtId="202" fontId="12" fillId="0" borderId="1">
      <alignment horizontal="right" vertical="center"/>
      <protection/>
    </xf>
    <xf numFmtId="0" fontId="87" fillId="35" borderId="23" applyNumberFormat="0" applyAlignment="0" applyProtection="0"/>
    <xf numFmtId="0" fontId="2" fillId="0" borderId="1">
      <alignment horizontal="center" vertical="center"/>
      <protection locked="0"/>
    </xf>
    <xf numFmtId="0" fontId="88" fillId="36" borderId="23" applyNumberFormat="0" applyAlignment="0" applyProtection="0"/>
    <xf numFmtId="203" fontId="46" fillId="37" borderId="7">
      <alignment horizontal="right" vertical="center"/>
      <protection locked="0"/>
    </xf>
    <xf numFmtId="0" fontId="47" fillId="38" borderId="7" applyProtection="0">
      <alignment horizontal="left" vertical="center" wrapText="1"/>
    </xf>
    <xf numFmtId="0" fontId="89" fillId="36" borderId="24" applyNumberFormat="0" applyAlignment="0" applyProtection="0"/>
    <xf numFmtId="0" fontId="90" fillId="0" borderId="0" applyNumberFormat="0" applyFill="0" applyBorder="0" applyAlignment="0" applyProtection="0"/>
    <xf numFmtId="204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Alignment="0" applyProtection="0"/>
    <xf numFmtId="207" fontId="9" fillId="0" borderId="0" applyFont="0" applyFill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5" fillId="2" borderId="0" applyProtection="0">
      <alignment/>
    </xf>
    <xf numFmtId="0" fontId="9" fillId="0" borderId="0" applyNumberFormat="0" applyFont="0" applyFill="0" applyAlignment="0" applyProtection="0"/>
  </cellStyleXfs>
  <cellXfs count="160">
    <xf numFmtId="0" fontId="0" fillId="0" borderId="0" xfId="0" applyFont="1" applyAlignment="1">
      <alignment/>
    </xf>
    <xf numFmtId="0" fontId="91" fillId="0" borderId="0" xfId="0" applyFont="1" applyAlignment="1">
      <alignment vertical="top"/>
    </xf>
    <xf numFmtId="0" fontId="91" fillId="0" borderId="0" xfId="0" applyFont="1" applyAlignment="1">
      <alignment horizontal="right" vertical="top"/>
    </xf>
    <xf numFmtId="0" fontId="91" fillId="45" borderId="25" xfId="0" applyFont="1" applyFill="1" applyBorder="1" applyAlignment="1">
      <alignment horizontal="right" vertical="top"/>
    </xf>
    <xf numFmtId="0" fontId="91" fillId="45" borderId="25" xfId="0" applyFont="1" applyFill="1" applyBorder="1" applyAlignment="1">
      <alignment horizontal="left" vertical="top"/>
    </xf>
    <xf numFmtId="1" fontId="91" fillId="0" borderId="0" xfId="0" applyNumberFormat="1" applyFont="1" applyAlignment="1">
      <alignment horizontal="right" vertical="top"/>
    </xf>
    <xf numFmtId="49" fontId="91" fillId="0" borderId="0" xfId="0" applyNumberFormat="1" applyFont="1" applyAlignment="1">
      <alignment horizontal="left" vertical="top" wrapText="1"/>
    </xf>
    <xf numFmtId="2" fontId="91" fillId="0" borderId="0" xfId="0" applyNumberFormat="1" applyFont="1" applyAlignment="1">
      <alignment horizontal="right" vertical="top"/>
    </xf>
    <xf numFmtId="9" fontId="91" fillId="0" borderId="0" xfId="0" applyNumberFormat="1" applyFont="1" applyAlignment="1">
      <alignment horizontal="right" vertical="top"/>
    </xf>
    <xf numFmtId="0" fontId="92" fillId="0" borderId="0" xfId="0" applyFont="1" applyAlignment="1">
      <alignment horizontal="left" vertical="top"/>
    </xf>
    <xf numFmtId="2" fontId="93" fillId="0" borderId="0" xfId="0" applyNumberFormat="1" applyFont="1" applyAlignment="1">
      <alignment horizontal="right" vertical="top"/>
    </xf>
    <xf numFmtId="0" fontId="91" fillId="0" borderId="26" xfId="0" applyFont="1" applyBorder="1" applyAlignment="1">
      <alignment vertical="top"/>
    </xf>
    <xf numFmtId="2" fontId="93" fillId="0" borderId="26" xfId="0" applyNumberFormat="1" applyFont="1" applyBorder="1" applyAlignment="1">
      <alignment horizontal="right" vertical="top"/>
    </xf>
    <xf numFmtId="0" fontId="93" fillId="0" borderId="0" xfId="0" applyFont="1" applyAlignment="1">
      <alignment horizontal="left" vertical="top"/>
    </xf>
    <xf numFmtId="0" fontId="94" fillId="0" borderId="0" xfId="0" applyFont="1" applyAlignment="1">
      <alignment horizontal="left" vertical="top"/>
    </xf>
    <xf numFmtId="0" fontId="91" fillId="45" borderId="25" xfId="0" applyFont="1" applyFill="1" applyBorder="1" applyAlignment="1">
      <alignment vertical="top"/>
    </xf>
    <xf numFmtId="0" fontId="91" fillId="0" borderId="0" xfId="0" applyFont="1" applyAlignment="1">
      <alignment vertical="top" wrapText="1"/>
    </xf>
    <xf numFmtId="2" fontId="91" fillId="0" borderId="0" xfId="0" applyNumberFormat="1" applyFont="1" applyAlignment="1">
      <alignment vertical="top"/>
    </xf>
    <xf numFmtId="0" fontId="92" fillId="0" borderId="0" xfId="0" applyFont="1" applyAlignment="1">
      <alignment horizontal="right" vertical="top"/>
    </xf>
    <xf numFmtId="0" fontId="92" fillId="0" borderId="0" xfId="0" applyFont="1" applyAlignment="1">
      <alignment vertical="top" wrapText="1"/>
    </xf>
    <xf numFmtId="2" fontId="92" fillId="0" borderId="0" xfId="0" applyNumberFormat="1" applyFont="1" applyAlignment="1">
      <alignment vertical="top"/>
    </xf>
    <xf numFmtId="0" fontId="92" fillId="0" borderId="27" xfId="0" applyFont="1" applyBorder="1" applyAlignment="1">
      <alignment horizontal="right" vertical="top"/>
    </xf>
    <xf numFmtId="0" fontId="92" fillId="0" borderId="27" xfId="0" applyFont="1" applyBorder="1" applyAlignment="1">
      <alignment vertical="top" wrapText="1"/>
    </xf>
    <xf numFmtId="2" fontId="92" fillId="0" borderId="27" xfId="0" applyNumberFormat="1" applyFont="1" applyBorder="1" applyAlignment="1">
      <alignment vertical="top"/>
    </xf>
    <xf numFmtId="0" fontId="92" fillId="0" borderId="26" xfId="0" applyFont="1" applyBorder="1" applyAlignment="1">
      <alignment horizontal="right" vertical="top"/>
    </xf>
    <xf numFmtId="0" fontId="92" fillId="0" borderId="26" xfId="0" applyFont="1" applyBorder="1" applyAlignment="1">
      <alignment vertical="top" wrapText="1"/>
    </xf>
    <xf numFmtId="2" fontId="92" fillId="0" borderId="26" xfId="0" applyNumberFormat="1" applyFont="1" applyBorder="1" applyAlignment="1">
      <alignment vertical="top"/>
    </xf>
    <xf numFmtId="0" fontId="93" fillId="0" borderId="0" xfId="0" applyFont="1" applyAlignment="1">
      <alignment vertical="top"/>
    </xf>
    <xf numFmtId="0" fontId="93" fillId="0" borderId="0" xfId="0" applyFont="1" applyAlignment="1">
      <alignment horizontal="right" vertical="top"/>
    </xf>
    <xf numFmtId="49" fontId="95" fillId="46" borderId="28" xfId="0" applyNumberFormat="1" applyFont="1" applyFill="1" applyBorder="1" applyAlignment="1">
      <alignment horizontal="left" vertical="top"/>
    </xf>
    <xf numFmtId="0" fontId="2" fillId="0" borderId="0" xfId="251">
      <alignment/>
      <protection/>
    </xf>
    <xf numFmtId="0" fontId="2" fillId="0" borderId="0" xfId="251" applyAlignment="1">
      <alignment horizontal="center"/>
      <protection/>
    </xf>
    <xf numFmtId="4" fontId="7" fillId="0" borderId="11" xfId="251" applyNumberFormat="1" applyFont="1" applyBorder="1" applyAlignment="1">
      <alignment vertical="top" shrinkToFit="1"/>
      <protection/>
    </xf>
    <xf numFmtId="164" fontId="7" fillId="0" borderId="11" xfId="251" applyNumberFormat="1" applyFont="1" applyBorder="1" applyAlignment="1">
      <alignment vertical="top" shrinkToFit="1"/>
      <protection/>
    </xf>
    <xf numFmtId="0" fontId="7" fillId="0" borderId="29" xfId="251" applyFont="1" applyBorder="1" applyAlignment="1">
      <alignment horizontal="center" vertical="top" shrinkToFit="1"/>
      <protection/>
    </xf>
    <xf numFmtId="0" fontId="7" fillId="0" borderId="11" xfId="251" applyNumberFormat="1" applyFont="1" applyBorder="1" applyAlignment="1">
      <alignment horizontal="left" vertical="top" wrapText="1"/>
      <protection/>
    </xf>
    <xf numFmtId="0" fontId="7" fillId="0" borderId="30" xfId="251" applyNumberFormat="1" applyFont="1" applyBorder="1" applyAlignment="1">
      <alignment vertical="top"/>
      <protection/>
    </xf>
    <xf numFmtId="0" fontId="7" fillId="0" borderId="30" xfId="251" applyFont="1" applyBorder="1" applyAlignment="1">
      <alignment vertical="top"/>
      <protection/>
    </xf>
    <xf numFmtId="4" fontId="7" fillId="0" borderId="31" xfId="251" applyNumberFormat="1" applyFont="1" applyBorder="1" applyAlignment="1">
      <alignment vertical="top" shrinkToFit="1"/>
      <protection/>
    </xf>
    <xf numFmtId="164" fontId="7" fillId="0" borderId="31" xfId="251" applyNumberFormat="1" applyFont="1" applyBorder="1" applyAlignment="1">
      <alignment vertical="top" shrinkToFit="1"/>
      <protection/>
    </xf>
    <xf numFmtId="0" fontId="7" fillId="0" borderId="32" xfId="251" applyFont="1" applyBorder="1" applyAlignment="1">
      <alignment horizontal="center" vertical="top" shrinkToFit="1"/>
      <protection/>
    </xf>
    <xf numFmtId="0" fontId="7" fillId="0" borderId="31" xfId="251" applyNumberFormat="1" applyFont="1" applyBorder="1" applyAlignment="1">
      <alignment horizontal="left" vertical="top" wrapText="1"/>
      <protection/>
    </xf>
    <xf numFmtId="0" fontId="7" fillId="0" borderId="33" xfId="251" applyNumberFormat="1" applyFont="1" applyBorder="1" applyAlignment="1">
      <alignment vertical="top"/>
      <protection/>
    </xf>
    <xf numFmtId="0" fontId="7" fillId="0" borderId="33" xfId="251" applyFont="1" applyBorder="1" applyAlignment="1">
      <alignment vertical="top"/>
      <protection/>
    </xf>
    <xf numFmtId="4" fontId="7" fillId="0" borderId="34" xfId="251" applyNumberFormat="1" applyFont="1" applyBorder="1" applyAlignment="1">
      <alignment vertical="top" shrinkToFit="1"/>
      <protection/>
    </xf>
    <xf numFmtId="4" fontId="2" fillId="47" borderId="11" xfId="251" applyNumberFormat="1" applyFill="1" applyBorder="1" applyAlignment="1">
      <alignment vertical="top" shrinkToFit="1"/>
      <protection/>
    </xf>
    <xf numFmtId="164" fontId="2" fillId="47" borderId="11" xfId="251" applyNumberFormat="1" applyFill="1" applyBorder="1" applyAlignment="1">
      <alignment vertical="top" shrinkToFit="1"/>
      <protection/>
    </xf>
    <xf numFmtId="0" fontId="2" fillId="47" borderId="29" xfId="251" applyFill="1" applyBorder="1" applyAlignment="1">
      <alignment horizontal="center" vertical="top" shrinkToFit="1"/>
      <protection/>
    </xf>
    <xf numFmtId="0" fontId="2" fillId="47" borderId="11" xfId="251" applyNumberFormat="1" applyFill="1" applyBorder="1" applyAlignment="1">
      <alignment horizontal="left" vertical="top" wrapText="1"/>
      <protection/>
    </xf>
    <xf numFmtId="0" fontId="2" fillId="47" borderId="30" xfId="251" applyNumberFormat="1" applyFill="1" applyBorder="1" applyAlignment="1">
      <alignment vertical="top"/>
      <protection/>
    </xf>
    <xf numFmtId="0" fontId="2" fillId="47" borderId="30" xfId="251" applyFill="1" applyBorder="1" applyAlignment="1">
      <alignment vertical="top"/>
      <protection/>
    </xf>
    <xf numFmtId="4" fontId="2" fillId="47" borderId="1" xfId="251" applyNumberFormat="1" applyFill="1" applyBorder="1" applyAlignment="1">
      <alignment vertical="top"/>
      <protection/>
    </xf>
    <xf numFmtId="164" fontId="2" fillId="47" borderId="1" xfId="251" applyNumberFormat="1" applyFill="1" applyBorder="1" applyAlignment="1">
      <alignment vertical="top"/>
      <protection/>
    </xf>
    <xf numFmtId="0" fontId="2" fillId="47" borderId="35" xfId="251" applyFill="1" applyBorder="1" applyAlignment="1">
      <alignment horizontal="center" vertical="top"/>
      <protection/>
    </xf>
    <xf numFmtId="49" fontId="2" fillId="47" borderId="1" xfId="251" applyNumberFormat="1" applyFill="1" applyBorder="1" applyAlignment="1">
      <alignment vertical="top"/>
      <protection/>
    </xf>
    <xf numFmtId="49" fontId="2" fillId="47" borderId="36" xfId="251" applyNumberFormat="1" applyFill="1" applyBorder="1" applyAlignment="1">
      <alignment vertical="top"/>
      <protection/>
    </xf>
    <xf numFmtId="0" fontId="2" fillId="47" borderId="36" xfId="251" applyFill="1" applyBorder="1" applyAlignment="1">
      <alignment vertical="top"/>
      <protection/>
    </xf>
    <xf numFmtId="0" fontId="2" fillId="48" borderId="34" xfId="251" applyFill="1" applyBorder="1">
      <alignment/>
      <protection/>
    </xf>
    <xf numFmtId="0" fontId="2" fillId="48" borderId="37" xfId="251" applyFill="1" applyBorder="1">
      <alignment/>
      <protection/>
    </xf>
    <xf numFmtId="0" fontId="2" fillId="48" borderId="34" xfId="251" applyFill="1" applyBorder="1" applyAlignment="1">
      <alignment horizontal="center"/>
      <protection/>
    </xf>
    <xf numFmtId="49" fontId="2" fillId="48" borderId="34" xfId="251" applyNumberFormat="1" applyFill="1" applyBorder="1">
      <alignment/>
      <protection/>
    </xf>
    <xf numFmtId="49" fontId="96" fillId="46" borderId="38" xfId="0" applyNumberFormat="1" applyFont="1" applyFill="1" applyBorder="1" applyAlignment="1">
      <alignment horizontal="left" vertical="top"/>
    </xf>
    <xf numFmtId="49" fontId="96" fillId="46" borderId="39" xfId="0" applyNumberFormat="1" applyFont="1" applyFill="1" applyBorder="1" applyAlignment="1">
      <alignment horizontal="left" vertical="top"/>
    </xf>
    <xf numFmtId="49" fontId="97" fillId="46" borderId="40" xfId="0" applyNumberFormat="1" applyFont="1" applyFill="1" applyBorder="1" applyAlignment="1">
      <alignment horizontal="left" vertical="top"/>
    </xf>
    <xf numFmtId="49" fontId="96" fillId="46" borderId="5" xfId="0" applyNumberFormat="1" applyFont="1" applyFill="1" applyBorder="1" applyAlignment="1">
      <alignment horizontal="left" vertical="top"/>
    </xf>
    <xf numFmtId="49" fontId="96" fillId="46" borderId="41" xfId="0" applyNumberFormat="1" applyFont="1" applyFill="1" applyBorder="1" applyAlignment="1">
      <alignment horizontal="left" vertical="top"/>
    </xf>
    <xf numFmtId="49" fontId="96" fillId="46" borderId="0" xfId="0" applyNumberFormat="1" applyFont="1" applyFill="1" applyAlignment="1">
      <alignment horizontal="left" vertical="top"/>
    </xf>
    <xf numFmtId="49" fontId="98" fillId="46" borderId="28" xfId="0" applyNumberFormat="1" applyFont="1" applyFill="1" applyBorder="1" applyAlignment="1">
      <alignment horizontal="left" vertical="top"/>
    </xf>
    <xf numFmtId="49" fontId="96" fillId="46" borderId="42" xfId="0" applyNumberFormat="1" applyFont="1" applyFill="1" applyBorder="1" applyAlignment="1">
      <alignment horizontal="left" vertical="top"/>
    </xf>
    <xf numFmtId="49" fontId="99" fillId="46" borderId="43" xfId="0" applyNumberFormat="1" applyFont="1" applyFill="1" applyBorder="1" applyAlignment="1">
      <alignment horizontal="left" vertical="top"/>
    </xf>
    <xf numFmtId="49" fontId="99" fillId="46" borderId="0" xfId="0" applyNumberFormat="1" applyFont="1" applyFill="1" applyBorder="1" applyAlignment="1">
      <alignment horizontal="left" vertical="top"/>
    </xf>
    <xf numFmtId="49" fontId="96" fillId="46" borderId="0" xfId="0" applyNumberFormat="1" applyFont="1" applyFill="1" applyBorder="1" applyAlignment="1">
      <alignment horizontal="left" vertical="top"/>
    </xf>
    <xf numFmtId="49" fontId="96" fillId="46" borderId="43" xfId="0" applyNumberFormat="1" applyFont="1" applyFill="1" applyBorder="1" applyAlignment="1">
      <alignment horizontal="left" vertical="top"/>
    </xf>
    <xf numFmtId="49" fontId="98" fillId="46" borderId="42" xfId="0" applyNumberFormat="1" applyFont="1" applyFill="1" applyBorder="1" applyAlignment="1">
      <alignment horizontal="left" vertical="top"/>
    </xf>
    <xf numFmtId="49" fontId="98" fillId="46" borderId="43" xfId="0" applyNumberFormat="1" applyFont="1" applyFill="1" applyBorder="1" applyAlignment="1">
      <alignment horizontal="left" vertical="top"/>
    </xf>
    <xf numFmtId="49" fontId="98" fillId="46" borderId="0" xfId="0" applyNumberFormat="1" applyFont="1" applyFill="1" applyBorder="1" applyAlignment="1">
      <alignment horizontal="left" vertical="top"/>
    </xf>
    <xf numFmtId="49" fontId="96" fillId="46" borderId="40" xfId="0" applyNumberFormat="1" applyFont="1" applyFill="1" applyBorder="1" applyAlignment="1">
      <alignment horizontal="left" vertical="top"/>
    </xf>
    <xf numFmtId="49" fontId="97" fillId="46" borderId="43" xfId="0" applyNumberFormat="1" applyFont="1" applyFill="1" applyBorder="1" applyAlignment="1">
      <alignment horizontal="left" vertical="top"/>
    </xf>
    <xf numFmtId="49" fontId="97" fillId="46" borderId="41" xfId="0" applyNumberFormat="1" applyFont="1" applyFill="1" applyBorder="1" applyAlignment="1">
      <alignment horizontal="left" vertical="top"/>
    </xf>
    <xf numFmtId="49" fontId="98" fillId="49" borderId="44" xfId="0" applyNumberFormat="1" applyFont="1" applyFill="1" applyBorder="1" applyAlignment="1">
      <alignment horizontal="center" vertical="top" wrapText="1"/>
    </xf>
    <xf numFmtId="49" fontId="98" fillId="49" borderId="45" xfId="0" applyNumberFormat="1" applyFont="1" applyFill="1" applyBorder="1" applyAlignment="1">
      <alignment horizontal="center" vertical="top" wrapText="1"/>
    </xf>
    <xf numFmtId="49" fontId="98" fillId="49" borderId="46" xfId="0" applyNumberFormat="1" applyFont="1" applyFill="1" applyBorder="1" applyAlignment="1">
      <alignment horizontal="center" vertical="top" wrapText="1"/>
    </xf>
    <xf numFmtId="49" fontId="98" fillId="50" borderId="47" xfId="0" applyNumberFormat="1" applyFont="1" applyFill="1" applyBorder="1" applyAlignment="1">
      <alignment horizontal="left" vertical="top"/>
    </xf>
    <xf numFmtId="49" fontId="96" fillId="50" borderId="48" xfId="0" applyNumberFormat="1" applyFont="1" applyFill="1" applyBorder="1" applyAlignment="1">
      <alignment horizontal="left" vertical="top"/>
    </xf>
    <xf numFmtId="4" fontId="96" fillId="50" borderId="49" xfId="0" applyNumberFormat="1" applyFont="1" applyFill="1" applyBorder="1" applyAlignment="1">
      <alignment horizontal="right" vertical="top"/>
    </xf>
    <xf numFmtId="49" fontId="96" fillId="46" borderId="50" xfId="0" applyNumberFormat="1" applyFont="1" applyFill="1" applyBorder="1" applyAlignment="1">
      <alignment horizontal="right" vertical="top"/>
    </xf>
    <xf numFmtId="1" fontId="96" fillId="46" borderId="36" xfId="0" applyNumberFormat="1" applyFont="1" applyFill="1" applyBorder="1" applyAlignment="1">
      <alignment horizontal="right" vertical="top" indent="1"/>
    </xf>
    <xf numFmtId="4" fontId="96" fillId="46" borderId="51" xfId="0" applyNumberFormat="1" applyFont="1" applyFill="1" applyBorder="1" applyAlignment="1">
      <alignment horizontal="right" vertical="top"/>
    </xf>
    <xf numFmtId="49" fontId="96" fillId="46" borderId="52" xfId="0" applyNumberFormat="1" applyFont="1" applyFill="1" applyBorder="1" applyAlignment="1">
      <alignment horizontal="left" vertical="top"/>
    </xf>
    <xf numFmtId="49" fontId="96" fillId="46" borderId="53" xfId="0" applyNumberFormat="1" applyFont="1" applyFill="1" applyBorder="1" applyAlignment="1">
      <alignment horizontal="left" vertical="top"/>
    </xf>
    <xf numFmtId="4" fontId="8" fillId="50" borderId="54" xfId="0" applyNumberFormat="1" applyFont="1" applyFill="1" applyBorder="1" applyAlignment="1">
      <alignment horizontal="right" vertical="top"/>
    </xf>
    <xf numFmtId="1" fontId="96" fillId="51" borderId="36" xfId="0" applyNumberFormat="1" applyFont="1" applyFill="1" applyBorder="1" applyAlignment="1">
      <alignment horizontal="right" vertical="top" indent="1"/>
    </xf>
    <xf numFmtId="0" fontId="0" fillId="0" borderId="0" xfId="0" applyAlignment="1">
      <alignment/>
    </xf>
    <xf numFmtId="0" fontId="13" fillId="0" borderId="0" xfId="280" applyFont="1" applyFill="1" applyAlignment="1">
      <alignment horizontal="center"/>
    </xf>
    <xf numFmtId="0" fontId="11" fillId="0" borderId="0" xfId="280" applyFont="1" applyFill="1">
      <alignment/>
    </xf>
    <xf numFmtId="0" fontId="11" fillId="0" borderId="0" xfId="280" applyFont="1" applyFill="1" applyAlignment="1">
      <alignment horizontal="center"/>
    </xf>
    <xf numFmtId="170" fontId="10" fillId="0" borderId="0" xfId="280" applyNumberFormat="1" applyFont="1" applyFill="1" applyAlignment="1">
      <alignment horizontal="right"/>
    </xf>
    <xf numFmtId="0" fontId="13" fillId="0" borderId="33" xfId="280" applyFont="1" applyBorder="1" applyAlignment="1">
      <alignment horizontal="center" wrapText="1"/>
    </xf>
    <xf numFmtId="0" fontId="13" fillId="0" borderId="0" xfId="280" applyFont="1" applyBorder="1" applyAlignment="1">
      <alignment vertical="center" wrapText="1"/>
    </xf>
    <xf numFmtId="0" fontId="13" fillId="0" borderId="0" xfId="280" applyFont="1" applyBorder="1" applyAlignment="1">
      <alignment horizontal="center" vertical="center" wrapText="1"/>
    </xf>
    <xf numFmtId="170" fontId="13" fillId="0" borderId="0" xfId="280" applyNumberFormat="1" applyFont="1" applyBorder="1" applyAlignment="1">
      <alignment horizontal="center" vertical="center" wrapText="1"/>
    </xf>
    <xf numFmtId="170" fontId="13" fillId="0" borderId="0" xfId="280" applyNumberFormat="1" applyFont="1" applyBorder="1" applyAlignment="1">
      <alignment horizontal="right" vertical="center" wrapText="1"/>
    </xf>
    <xf numFmtId="170" fontId="13" fillId="0" borderId="32" xfId="280" applyNumberFormat="1" applyFont="1" applyBorder="1" applyAlignment="1">
      <alignment horizontal="right" vertical="center" wrapText="1"/>
    </xf>
    <xf numFmtId="0" fontId="13" fillId="0" borderId="55" xfId="280" applyFont="1" applyBorder="1" applyAlignment="1">
      <alignment horizontal="center"/>
    </xf>
    <xf numFmtId="0" fontId="14" fillId="0" borderId="56" xfId="280" applyFont="1" applyFill="1" applyBorder="1" applyAlignment="1">
      <alignment horizontal="left" vertical="center" wrapText="1"/>
    </xf>
    <xf numFmtId="0" fontId="10" fillId="0" borderId="56" xfId="280" applyFont="1" applyBorder="1" applyAlignment="1">
      <alignment horizontal="center"/>
    </xf>
    <xf numFmtId="170" fontId="14" fillId="0" borderId="56" xfId="280" applyNumberFormat="1" applyFont="1" applyFill="1" applyBorder="1" applyAlignment="1">
      <alignment horizontal="right" vertical="center" wrapText="1"/>
    </xf>
    <xf numFmtId="170" fontId="14" fillId="0" borderId="57" xfId="280" applyNumberFormat="1" applyFont="1" applyFill="1" applyBorder="1" applyAlignment="1">
      <alignment horizontal="right" vertical="center" wrapText="1"/>
    </xf>
    <xf numFmtId="170" fontId="14" fillId="0" borderId="58" xfId="280" applyNumberFormat="1" applyFont="1" applyFill="1" applyBorder="1" applyAlignment="1">
      <alignment horizontal="right" vertical="center" wrapText="1"/>
    </xf>
    <xf numFmtId="0" fontId="15" fillId="0" borderId="56" xfId="280" applyFont="1" applyFill="1" applyBorder="1" applyAlignment="1" applyProtection="1">
      <alignment horizontal="left" vertical="center" wrapText="1"/>
      <protection hidden="1" locked="0"/>
    </xf>
    <xf numFmtId="0" fontId="14" fillId="0" borderId="56" xfId="280" applyFont="1" applyFill="1" applyBorder="1" applyAlignment="1" applyProtection="1">
      <alignment horizontal="left" vertical="center" wrapText="1"/>
      <protection hidden="1" locked="0"/>
    </xf>
    <xf numFmtId="170" fontId="16" fillId="4" borderId="0" xfId="0" applyNumberFormat="1" applyFont="1" applyFill="1" applyAlignment="1">
      <alignment/>
    </xf>
    <xf numFmtId="0" fontId="13" fillId="0" borderId="1" xfId="280" applyFont="1" applyBorder="1" applyAlignment="1">
      <alignment horizontal="center" wrapText="1"/>
    </xf>
    <xf numFmtId="0" fontId="13" fillId="0" borderId="1" xfId="280" applyFont="1" applyBorder="1" applyAlignment="1">
      <alignment vertical="center" wrapText="1"/>
    </xf>
    <xf numFmtId="0" fontId="13" fillId="0" borderId="1" xfId="280" applyFont="1" applyBorder="1" applyAlignment="1">
      <alignment horizontal="center" vertical="center" wrapText="1"/>
    </xf>
    <xf numFmtId="170" fontId="13" fillId="0" borderId="1" xfId="280" applyNumberFormat="1" applyFont="1" applyBorder="1" applyAlignment="1">
      <alignment horizontal="center" vertical="center" wrapText="1"/>
    </xf>
    <xf numFmtId="170" fontId="13" fillId="0" borderId="36" xfId="280" applyNumberFormat="1" applyFont="1" applyBorder="1" applyAlignment="1">
      <alignment horizontal="right" vertical="center" wrapText="1"/>
    </xf>
    <xf numFmtId="170" fontId="13" fillId="0" borderId="1" xfId="280" applyNumberFormat="1" applyFont="1" applyBorder="1" applyAlignment="1">
      <alignment horizontal="right" vertical="center" wrapText="1"/>
    </xf>
    <xf numFmtId="0" fontId="17" fillId="0" borderId="0" xfId="280" applyFont="1" applyFill="1" applyAlignment="1">
      <alignment horizontal="left" vertical="center"/>
    </xf>
    <xf numFmtId="0" fontId="13" fillId="0" borderId="33" xfId="280" applyFont="1" applyFill="1" applyBorder="1" applyAlignment="1">
      <alignment horizontal="center" wrapText="1"/>
    </xf>
    <xf numFmtId="0" fontId="13" fillId="0" borderId="0" xfId="280" applyFont="1" applyFill="1" applyBorder="1" applyAlignment="1">
      <alignment vertical="center" wrapText="1"/>
    </xf>
    <xf numFmtId="0" fontId="13" fillId="0" borderId="0" xfId="280" applyFont="1" applyFill="1" applyBorder="1" applyAlignment="1">
      <alignment horizontal="center" vertical="center" wrapText="1"/>
    </xf>
    <xf numFmtId="0" fontId="13" fillId="0" borderId="55" xfId="280" applyFont="1" applyFill="1" applyBorder="1" applyAlignment="1">
      <alignment horizontal="center"/>
    </xf>
    <xf numFmtId="0" fontId="10" fillId="0" borderId="56" xfId="280" applyFont="1" applyFill="1" applyBorder="1" applyAlignment="1">
      <alignment horizontal="center"/>
    </xf>
    <xf numFmtId="0" fontId="13" fillId="0" borderId="56" xfId="280" applyFont="1" applyFill="1" applyBorder="1" applyAlignment="1">
      <alignment horizontal="center" vertical="center"/>
    </xf>
    <xf numFmtId="0" fontId="13" fillId="0" borderId="56" xfId="280" applyFont="1" applyBorder="1" applyAlignment="1">
      <alignment horizontal="center" vertical="center"/>
    </xf>
    <xf numFmtId="0" fontId="91" fillId="51" borderId="0" xfId="0" applyFont="1" applyFill="1" applyAlignment="1">
      <alignment vertical="top"/>
    </xf>
    <xf numFmtId="2" fontId="93" fillId="52" borderId="0" xfId="0" applyNumberFormat="1" applyFont="1" applyFill="1" applyAlignment="1">
      <alignment horizontal="right" vertical="top"/>
    </xf>
    <xf numFmtId="2" fontId="93" fillId="53" borderId="0" xfId="0" applyNumberFormat="1" applyFont="1" applyFill="1" applyAlignment="1">
      <alignment horizontal="right" vertical="top"/>
    </xf>
    <xf numFmtId="0" fontId="0" fillId="0" borderId="0" xfId="0" applyAlignment="1">
      <alignment/>
    </xf>
    <xf numFmtId="0" fontId="0" fillId="0" borderId="0" xfId="0" applyAlignment="1">
      <alignment/>
    </xf>
    <xf numFmtId="170" fontId="13" fillId="0" borderId="0" xfId="280" applyNumberFormat="1" applyFont="1" applyFill="1" applyBorder="1" applyAlignment="1">
      <alignment horizontal="center" vertical="center" wrapText="1"/>
    </xf>
    <xf numFmtId="170" fontId="13" fillId="0" borderId="0" xfId="280" applyNumberFormat="1" applyFont="1" applyFill="1" applyBorder="1" applyAlignment="1">
      <alignment horizontal="right" vertical="center" wrapText="1"/>
    </xf>
    <xf numFmtId="170" fontId="13" fillId="0" borderId="32" xfId="280" applyNumberFormat="1" applyFont="1" applyFill="1" applyBorder="1" applyAlignment="1">
      <alignment horizontal="right" vertical="center" wrapText="1"/>
    </xf>
    <xf numFmtId="0" fontId="13" fillId="0" borderId="1" xfId="280" applyFont="1" applyFill="1" applyBorder="1" applyAlignment="1">
      <alignment horizontal="center" wrapText="1"/>
    </xf>
    <xf numFmtId="0" fontId="13" fillId="0" borderId="1" xfId="280" applyFont="1" applyFill="1" applyBorder="1" applyAlignment="1">
      <alignment vertical="center" wrapText="1"/>
    </xf>
    <xf numFmtId="0" fontId="13" fillId="0" borderId="1" xfId="280" applyFont="1" applyFill="1" applyBorder="1" applyAlignment="1">
      <alignment horizontal="center" vertical="center" wrapText="1"/>
    </xf>
    <xf numFmtId="170" fontId="13" fillId="0" borderId="1" xfId="280" applyNumberFormat="1" applyFont="1" applyFill="1" applyBorder="1" applyAlignment="1">
      <alignment horizontal="center" vertical="center" wrapText="1"/>
    </xf>
    <xf numFmtId="170" fontId="13" fillId="0" borderId="36" xfId="280" applyNumberFormat="1" applyFont="1" applyFill="1" applyBorder="1" applyAlignment="1">
      <alignment horizontal="right" vertical="center" wrapText="1"/>
    </xf>
    <xf numFmtId="170" fontId="13" fillId="0" borderId="1" xfId="280" applyNumberFormat="1" applyFont="1" applyFill="1" applyBorder="1" applyAlignment="1">
      <alignment horizontal="right" vertical="center" wrapText="1"/>
    </xf>
    <xf numFmtId="0" fontId="0" fillId="0" borderId="0" xfId="0" applyAlignment="1">
      <alignment/>
    </xf>
    <xf numFmtId="0" fontId="100" fillId="0" borderId="0" xfId="0" applyFont="1" applyAlignment="1">
      <alignment horizontal="center" vertical="top"/>
    </xf>
    <xf numFmtId="0" fontId="100" fillId="0" borderId="0" xfId="0" applyFont="1" applyBorder="1" applyAlignment="1">
      <alignment horizontal="center" vertical="top"/>
    </xf>
    <xf numFmtId="49" fontId="96" fillId="46" borderId="36" xfId="0" applyNumberFormat="1" applyFont="1" applyFill="1" applyBorder="1" applyAlignment="1">
      <alignment horizontal="left" vertical="top" wrapText="1"/>
    </xf>
    <xf numFmtId="49" fontId="96" fillId="46" borderId="6" xfId="0" applyNumberFormat="1" applyFont="1" applyFill="1" applyBorder="1" applyAlignment="1">
      <alignment horizontal="left" vertical="top" wrapText="1"/>
    </xf>
    <xf numFmtId="49" fontId="96" fillId="46" borderId="36" xfId="0" applyNumberFormat="1" applyFont="1" applyFill="1" applyBorder="1" applyAlignment="1">
      <alignment horizontal="left" vertical="top"/>
    </xf>
    <xf numFmtId="49" fontId="96" fillId="46" borderId="6" xfId="0" applyNumberFormat="1" applyFont="1" applyFill="1" applyBorder="1" applyAlignment="1">
      <alignment horizontal="left" vertical="top"/>
    </xf>
    <xf numFmtId="49" fontId="98" fillId="49" borderId="45" xfId="0" applyNumberFormat="1" applyFont="1" applyFill="1" applyBorder="1" applyAlignment="1">
      <alignment horizontal="center" vertical="top" wrapText="1"/>
    </xf>
    <xf numFmtId="0" fontId="6" fillId="0" borderId="0" xfId="251" applyFont="1" applyAlignment="1">
      <alignment horizontal="center"/>
      <protection/>
    </xf>
    <xf numFmtId="49" fontId="96" fillId="46" borderId="36" xfId="0" applyNumberFormat="1" applyFont="1" applyFill="1" applyBorder="1" applyAlignment="1" applyProtection="1">
      <alignment horizontal="left" vertical="top"/>
      <protection locked="0"/>
    </xf>
    <xf numFmtId="49" fontId="96" fillId="46" borderId="6" xfId="0" applyNumberFormat="1" applyFont="1" applyFill="1" applyBorder="1" applyAlignment="1" applyProtection="1">
      <alignment horizontal="left" vertical="top"/>
      <protection locked="0"/>
    </xf>
    <xf numFmtId="4" fontId="7" fillId="0" borderId="31" xfId="251" applyNumberFormat="1" applyFont="1" applyBorder="1" applyAlignment="1" applyProtection="1">
      <alignment vertical="top" shrinkToFit="1"/>
      <protection locked="0"/>
    </xf>
    <xf numFmtId="170" fontId="13" fillId="0" borderId="31" xfId="280" applyNumberFormat="1" applyFont="1" applyBorder="1" applyAlignment="1">
      <alignment horizontal="right" vertical="center" wrapText="1"/>
    </xf>
    <xf numFmtId="170" fontId="14" fillId="0" borderId="59" xfId="280" applyNumberFormat="1" applyFont="1" applyFill="1" applyBorder="1" applyAlignment="1">
      <alignment horizontal="right" vertical="center" wrapText="1"/>
    </xf>
    <xf numFmtId="170" fontId="0" fillId="0" borderId="0" xfId="0" applyNumberFormat="1" applyAlignment="1">
      <alignment/>
    </xf>
    <xf numFmtId="170" fontId="75" fillId="0" borderId="0" xfId="0" applyNumberFormat="1" applyFont="1" applyAlignment="1">
      <alignment/>
    </xf>
    <xf numFmtId="170" fontId="14" fillId="0" borderId="56" xfId="280" applyNumberFormat="1" applyFont="1" applyFill="1" applyBorder="1" applyAlignment="1" applyProtection="1">
      <alignment horizontal="right" vertical="center" wrapText="1"/>
      <protection locked="0"/>
    </xf>
    <xf numFmtId="170" fontId="14" fillId="0" borderId="57" xfId="280" applyNumberFormat="1" applyFont="1" applyFill="1" applyBorder="1" applyAlignment="1" applyProtection="1">
      <alignment horizontal="right" vertical="center" wrapText="1"/>
      <protection locked="0"/>
    </xf>
    <xf numFmtId="2" fontId="91" fillId="0" borderId="0" xfId="0" applyNumberFormat="1" applyFont="1" applyAlignment="1" applyProtection="1">
      <alignment horizontal="right" vertical="top"/>
      <protection locked="0"/>
    </xf>
    <xf numFmtId="0" fontId="91" fillId="0" borderId="0" xfId="0" applyFont="1" applyAlignment="1" applyProtection="1">
      <alignment vertical="top"/>
      <protection locked="0"/>
    </xf>
  </cellXfs>
  <cellStyles count="353">
    <cellStyle name="Normal" xfId="0"/>
    <cellStyle name="__SO_16_Multifunkční hala" xfId="15"/>
    <cellStyle name="_06-MSPR-05.PST_Odhad nakladu SLP+NN" xfId="16"/>
    <cellStyle name="_08-ZLST-01.REA2 - SLP, SoD - Dodatek č.1_varianta +-_091103_mail - Zjišťovák - Do 15.10.2009" xfId="17"/>
    <cellStyle name="_2007_08_09 Výrobky Korunní" xfId="18"/>
    <cellStyle name="_7139_Obchodní pasáž Modřany_RO" xfId="19"/>
    <cellStyle name="_A_B-truhl_zam_klemp_ost" xfId="20"/>
    <cellStyle name="_A-tab_vyr2" xfId="21"/>
    <cellStyle name="_B-tab_vyr2" xfId="22"/>
    <cellStyle name="_Celkova rekapitulace_" xfId="23"/>
    <cellStyle name="_cenik_2007_01_03" xfId="24"/>
    <cellStyle name="_cenová nabídka" xfId="25"/>
    <cellStyle name="_Ladronka_2_VV-DVD_kontrola_FINAL" xfId="26"/>
    <cellStyle name="_Ladronka_2_VV-DVD_kontrola_FINAL__SO_01_OBJEKTY AB_200208" xfId="27"/>
    <cellStyle name="_Ladronka_2_VV-DVD_kontrola_FINAL_Celkova rekapitulace_" xfId="28"/>
    <cellStyle name="_Ladronka_2_VV-DVD_kontrola_FINAL_slaboproud_redukce" xfId="29"/>
    <cellStyle name="_Ladronka_2_VV-DVD_kontrola_FINAL_Zduchovice - MaR_AB_redukováno 22_2_08" xfId="30"/>
    <cellStyle name="_Nad Závěrkou_Profese s navýšením_071106" xfId="31"/>
    <cellStyle name="_PERSONAL" xfId="32"/>
    <cellStyle name="_PERSONAL_1" xfId="33"/>
    <cellStyle name="_PERSONAL_1_Benice_dům typ M3_propočet_070329" xfId="34"/>
    <cellStyle name="_PERSONAL_1_Celkova rekapitulace_" xfId="35"/>
    <cellStyle name="_PERSONAL_7139_Obchodní pasáž Modřany_RO" xfId="36"/>
    <cellStyle name="_PERSONAL_Benice_dům typ M3_propočet_070329" xfId="37"/>
    <cellStyle name="_PERSONAL_Celkova rekapitulace_" xfId="38"/>
    <cellStyle name="_PERSONAL_Nad Závěrkou_Profese s navýšením_071106" xfId="39"/>
    <cellStyle name="_PERSONAL_vzory" xfId="40"/>
    <cellStyle name="_Pivovarský dvůr - Truhlářské, zámečnické, klempíř. výrobky" xfId="41"/>
    <cellStyle name="_Pivovarský dvůr - Žaluzie, ostatní výrobky" xfId="42"/>
    <cellStyle name="_Profese " xfId="43"/>
    <cellStyle name="_Profese Administračka" xfId="44"/>
    <cellStyle name="_Q-Sadovky-výkaz-2003-07-01" xfId="45"/>
    <cellStyle name="_Q-Sadovky-výkaz-2003-07-01_1" xfId="46"/>
    <cellStyle name="_Q-Sadovky-výkaz-2003-07-01_2" xfId="47"/>
    <cellStyle name="_Q-Sadovky-výkaz-2003-07-01_2__SO_01_OBJEKTY AB_200208" xfId="48"/>
    <cellStyle name="_Q-Sadovky-výkaz-2003-07-01_2_Celkova rekapitulace_" xfId="49"/>
    <cellStyle name="_Q-Sadovky-výkaz-2003-07-01_2_Kopie - _SO_01_OBJEKTY AB_200208" xfId="50"/>
    <cellStyle name="_Q-Sadovky-výkaz-2003-07-01_2_slaboproud_redukce" xfId="51"/>
    <cellStyle name="_Q-Sadovky-výkaz-2003-07-01_2_Zduchovice - MaR_AB_redukováno 22_2_08" xfId="52"/>
    <cellStyle name="_Q-Sadovky-výkaz-2003-07-01_3" xfId="53"/>
    <cellStyle name="_Q-Sadovky-výkaz-2003-07-01_Celkova rekapitulace_" xfId="54"/>
    <cellStyle name="_Questima- Mazankar-2007-04-24" xfId="55"/>
    <cellStyle name="_Sadovky" xfId="56"/>
    <cellStyle name="_SK_SPECIFIKACE_VZOR" xfId="57"/>
    <cellStyle name="_SO 01c_ESO_specifikace" xfId="58"/>
    <cellStyle name="_SO_16_Multifinkční hala" xfId="59"/>
    <cellStyle name="_SO002_3_E91_SK" xfId="60"/>
    <cellStyle name="_SO-02 elektroinstalace" xfId="61"/>
    <cellStyle name="_Solarix_D2_11_2006" xfId="62"/>
    <cellStyle name="_Solarix_D2_11_2006__SO_01_OBJEKTY AB_200208" xfId="63"/>
    <cellStyle name="_Solarix_D2_11_2006_1" xfId="64"/>
    <cellStyle name="_Solarix_D2_11_2006_2" xfId="65"/>
    <cellStyle name="_Solarix_D2_11_2006_2__SO_01_OBJEKTY AB_200208" xfId="66"/>
    <cellStyle name="_Solarix_D2_11_2006_2_slaboproud_redukce" xfId="67"/>
    <cellStyle name="_Solarix_D2_11_2006_2_Zduchovice - MaR_AB_redukováno 22_2_08" xfId="68"/>
    <cellStyle name="_Solarix_D2_11_2006_3" xfId="69"/>
    <cellStyle name="_Solarix_D2_11_2006_4" xfId="70"/>
    <cellStyle name="_Solarix_D2_11_2006_5" xfId="71"/>
    <cellStyle name="_Solarix_D2_11_2006_6" xfId="72"/>
    <cellStyle name="_Solarix_D2_11_2006_7" xfId="73"/>
    <cellStyle name="_Solarix_D2_11_2006_7__SO_01_OBJEKTY AB_200208" xfId="74"/>
    <cellStyle name="_Solarix_D2_11_2006_7_Kopie - _SO_01_OBJEKTY AB_200208" xfId="75"/>
    <cellStyle name="_Solarix_D2_11_2006_7_slaboproud_redukce" xfId="76"/>
    <cellStyle name="_Solarix_D2_11_2006_7_Zduchovice - MaR_AB_redukováno 22_2_08" xfId="77"/>
    <cellStyle name="_Solarix_D2_11_2006_8" xfId="78"/>
    <cellStyle name="_Solarix_D2_11_2006_9" xfId="79"/>
    <cellStyle name="_Solarix_D2_11_2006_A" xfId="80"/>
    <cellStyle name="_Solarix_D2_11_2006_A__SO_01_OBJEKTY AB_200208" xfId="81"/>
    <cellStyle name="_Solarix_D2_11_2006_A_Kopie - _SO_01_OBJEKTY AB_200208" xfId="82"/>
    <cellStyle name="_Solarix_D2_11_2006_A_slaboproud_redukce" xfId="83"/>
    <cellStyle name="_Solarix_D2_11_2006_A_Zduchovice - MaR_AB_redukováno 22_2_08" xfId="84"/>
    <cellStyle name="_Solarix_D2_11_2006_B" xfId="85"/>
    <cellStyle name="_Solarix_D2_11_2006_C" xfId="86"/>
    <cellStyle name="_Solarix_D2_11_2006_D" xfId="87"/>
    <cellStyle name="_Solarix_D2_11_2006_D__SO_01_OBJEKTY AB_200208" xfId="88"/>
    <cellStyle name="_Solarix_D2_11_2006_D_Kopie - _SO_01_OBJEKTY AB_200208" xfId="89"/>
    <cellStyle name="_Solarix_D2_11_2006_D_slaboproud_redukce" xfId="90"/>
    <cellStyle name="_Solarix_D2_11_2006_D_Zduchovice - MaR_AB_redukováno 22_2_08" xfId="91"/>
    <cellStyle name="_Solarix_D2_11_2006_E" xfId="92"/>
    <cellStyle name="_Solarix_D2_11_2006_F" xfId="93"/>
    <cellStyle name="_Solarix_D2_11_2006_G" xfId="94"/>
    <cellStyle name="_Solarix_D2_11_2006_H" xfId="95"/>
    <cellStyle name="_Solarix_D2_11_2006_I" xfId="96"/>
    <cellStyle name="_Solarix_D2_11_2006_I__SO_01_OBJEKTY AB_200208" xfId="97"/>
    <cellStyle name="_Solarix_D2_11_2006_I_Kopie - _SO_01_OBJEKTY AB_200208" xfId="98"/>
    <cellStyle name="_Solarix_D2_11_2006_I_slaboproud_redukce" xfId="99"/>
    <cellStyle name="_Solarix_D2_11_2006_I_Zduchovice - MaR_AB_redukováno 22_2_08" xfId="100"/>
    <cellStyle name="_Solarix_D2_11_2006_J" xfId="101"/>
    <cellStyle name="_Solarix_D2_11_2006_K" xfId="102"/>
    <cellStyle name="_Solarix_D2_11_2006_Kopie - _SO_01_OBJEKTY AB_200208" xfId="103"/>
    <cellStyle name="_Solarix_D2_11_2006_L" xfId="104"/>
    <cellStyle name="_Solarix_D2_11_2006_slaboproud_redukce" xfId="105"/>
    <cellStyle name="_Solarix_D2_11_2006_Zduchovice - MaR_AB_redukováno 22_2_08" xfId="106"/>
    <cellStyle name="_Solarix_další_2005" xfId="107"/>
    <cellStyle name="_Solarix_další_2005_1" xfId="108"/>
    <cellStyle name="_Solarix_další_2005_1__SO_01_OBJEKTY AB_200208" xfId="109"/>
    <cellStyle name="_Solarix_další_2005_1_slaboproud_redukce" xfId="110"/>
    <cellStyle name="_Solarix_další_2005_1_Zduchovice - MaR_AB_redukováno 22_2_08" xfId="111"/>
    <cellStyle name="_Solarix_další_2005_2" xfId="112"/>
    <cellStyle name="_Solarix_další_2005_2__SO_01_OBJEKTY AB_200208" xfId="113"/>
    <cellStyle name="_Solarix_další_2005_2_Kopie - _SO_01_OBJEKTY AB_200208" xfId="114"/>
    <cellStyle name="_Solarix_další_2005_2_slaboproud_redukce" xfId="115"/>
    <cellStyle name="_Solarix_další_2005_2_Zduchovice - MaR_AB_redukováno 22_2_08" xfId="116"/>
    <cellStyle name="_Solarix_další_2005_3" xfId="117"/>
    <cellStyle name="_Solarix_další_2005_4" xfId="118"/>
    <cellStyle name="_Solarix_další_2005_5" xfId="119"/>
    <cellStyle name="_Solarix_další_2005_5__SO_01_OBJEKTY AB_200208" xfId="120"/>
    <cellStyle name="_Solarix_další_2005_5_Kopie - _SO_01_OBJEKTY AB_200208" xfId="121"/>
    <cellStyle name="_Solarix_další_2005_5_slaboproud_redukce" xfId="122"/>
    <cellStyle name="_Solarix_další_2005_5_Zduchovice - MaR_AB_redukováno 22_2_08" xfId="123"/>
    <cellStyle name="_Solarix_další_2005_6" xfId="124"/>
    <cellStyle name="_Solarix_další_2005_6__SO_01_OBJEKTY AB_200208" xfId="125"/>
    <cellStyle name="_Solarix_další_2005_6_Kopie - _SO_01_OBJEKTY AB_200208" xfId="126"/>
    <cellStyle name="_Solarix_další_2005_6_slaboproud_redukce" xfId="127"/>
    <cellStyle name="_Solarix_další_2005_6_Zduchovice - MaR_AB_redukováno 22_2_08" xfId="128"/>
    <cellStyle name="_Solarix_další_2005_7" xfId="129"/>
    <cellStyle name="_Solarix_další_2005_8" xfId="130"/>
    <cellStyle name="_Solarix_další_2005_9" xfId="131"/>
    <cellStyle name="_Solarix_další_2005_A" xfId="132"/>
    <cellStyle name="_Solarix_další_2005_B" xfId="133"/>
    <cellStyle name="_Solarix_další_2005_B__SO_01_OBJEKTY AB_200208" xfId="134"/>
    <cellStyle name="_Solarix_další_2005_B_Kopie - _SO_01_OBJEKTY AB_200208" xfId="135"/>
    <cellStyle name="_Solarix_další_2005_B_slaboproud_redukce" xfId="136"/>
    <cellStyle name="_Solarix_další_2005_B_Zduchovice - MaR_AB_redukováno 22_2_08" xfId="137"/>
    <cellStyle name="_Solarix_další_2005_C" xfId="138"/>
    <cellStyle name="_Solarix_další_2005_D" xfId="139"/>
    <cellStyle name="_Solarix_další_2005_E" xfId="140"/>
    <cellStyle name="_Solarix_další_2005_E__SO_01_OBJEKTY AB_200208" xfId="141"/>
    <cellStyle name="_Solarix_další_2005_E_Kopie - _SO_01_OBJEKTY AB_200208" xfId="142"/>
    <cellStyle name="_Solarix_další_2005_E_slaboproud_redukce" xfId="143"/>
    <cellStyle name="_Solarix_další_2005_E_Zduchovice - MaR_AB_redukováno 22_2_08" xfId="144"/>
    <cellStyle name="_Solarix_další_2005_F" xfId="145"/>
    <cellStyle name="_Solarix_další_2005_G" xfId="146"/>
    <cellStyle name="_Solarix_další_2005_H" xfId="147"/>
    <cellStyle name="_Solarix_další_2005_I" xfId="148"/>
    <cellStyle name="_Solarix_další_2005_J" xfId="149"/>
    <cellStyle name="_Solarix_další_2005_K" xfId="150"/>
    <cellStyle name="_Solarix_další_2005_L" xfId="151"/>
    <cellStyle name="_Tabulka oken" xfId="152"/>
    <cellStyle name="1" xfId="153"/>
    <cellStyle name="1_Benice_dům typ M3_propočet_070329" xfId="154"/>
    <cellStyle name="1_Celkova rekapitulace_" xfId="155"/>
    <cellStyle name="20 % – Zvýraznění1" xfId="156"/>
    <cellStyle name="20 % – Zvýraznění2" xfId="157"/>
    <cellStyle name="20 % – Zvýraznění3" xfId="158"/>
    <cellStyle name="20 % – Zvýraznění4" xfId="159"/>
    <cellStyle name="20 % – Zvýraznění5" xfId="160"/>
    <cellStyle name="20 % – Zvýraznění6" xfId="161"/>
    <cellStyle name="40 % – Zvýraznění1" xfId="162"/>
    <cellStyle name="40 % – Zvýraznění2" xfId="163"/>
    <cellStyle name="40 % – Zvýraznění3" xfId="164"/>
    <cellStyle name="40 % – Zvýraznění4" xfId="165"/>
    <cellStyle name="40 % – Zvýraznění5" xfId="166"/>
    <cellStyle name="40 % – Zvýraznění6" xfId="167"/>
    <cellStyle name="60 % – Zvýraznění1" xfId="168"/>
    <cellStyle name="60 % – Zvýraznění2" xfId="169"/>
    <cellStyle name="60 % – Zvýraznění3" xfId="170"/>
    <cellStyle name="60 % – Zvýraznění4" xfId="171"/>
    <cellStyle name="60 % – Zvýraznění5" xfId="172"/>
    <cellStyle name="60 % – Zvýraznění6" xfId="173"/>
    <cellStyle name="Artikl" xfId="174"/>
    <cellStyle name="Artikl-hlavní popis" xfId="175"/>
    <cellStyle name="Artikl-vedlejší popis" xfId="176"/>
    <cellStyle name="balicek" xfId="177"/>
    <cellStyle name="bezčárky_" xfId="178"/>
    <cellStyle name="Calc Currency (0)" xfId="179"/>
    <cellStyle name="Calc Currency (2)" xfId="180"/>
    <cellStyle name="Calc Percent (0)" xfId="181"/>
    <cellStyle name="Calc Percent (1)" xfId="182"/>
    <cellStyle name="Calc Percent (2)" xfId="183"/>
    <cellStyle name="Calc Units (0)" xfId="184"/>
    <cellStyle name="Calc Units (1)" xfId="185"/>
    <cellStyle name="Calc Units (2)" xfId="186"/>
    <cellStyle name="cárkyd" xfId="187"/>
    <cellStyle name="cary" xfId="188"/>
    <cellStyle name="Celkem" xfId="189"/>
    <cellStyle name="cena" xfId="190"/>
    <cellStyle name="cena mon" xfId="191"/>
    <cellStyle name="cena_EUROSAT cctv_11_2006" xfId="192"/>
    <cellStyle name="Comma [0]_#6 Temps &amp; Contractors" xfId="193"/>
    <cellStyle name="Comma [00]" xfId="194"/>
    <cellStyle name="Comma_#6 Temps &amp; Contractors" xfId="195"/>
    <cellStyle name="Currency [0]_#6 Temps &amp; Contractors" xfId="196"/>
    <cellStyle name="Currency [00]" xfId="197"/>
    <cellStyle name="Currency_#6 Temps &amp; Contractors" xfId="198"/>
    <cellStyle name="Currency0" xfId="199"/>
    <cellStyle name="Comma" xfId="200"/>
    <cellStyle name="Comma [0]" xfId="201"/>
    <cellStyle name="Čísla v krycím listu" xfId="202"/>
    <cellStyle name="Čísla v krycím listu 2" xfId="203"/>
    <cellStyle name="Číslo artiklu" xfId="204"/>
    <cellStyle name="číslo.00_" xfId="205"/>
    <cellStyle name="Date Short" xfId="206"/>
    <cellStyle name="definity" xfId="207"/>
    <cellStyle name="Dezimal [0]_laroux" xfId="208"/>
    <cellStyle name="Dezimal_laroux" xfId="209"/>
    <cellStyle name="Dziesiętny [0]_laroux" xfId="210"/>
    <cellStyle name="Dziesiętny_laroux" xfId="211"/>
    <cellStyle name="Enter Currency (0)" xfId="212"/>
    <cellStyle name="Enter Currency (2)" xfId="213"/>
    <cellStyle name="Enter Units (0)" xfId="214"/>
    <cellStyle name="Enter Units (1)" xfId="215"/>
    <cellStyle name="Enter Units (2)" xfId="216"/>
    <cellStyle name="Header1" xfId="217"/>
    <cellStyle name="Header2" xfId="218"/>
    <cellStyle name="hlavicka" xfId="219"/>
    <cellStyle name="Hyperlink" xfId="220"/>
    <cellStyle name="Hypertextový odkaz 2" xfId="221"/>
    <cellStyle name="Hypertextový odkaz 3" xfId="222"/>
    <cellStyle name="Hypertextový odkaz 4" xfId="223"/>
    <cellStyle name="Kontrolní buňka" xfId="224"/>
    <cellStyle name="lehký dolní okraj" xfId="225"/>
    <cellStyle name="Link Currency (0)" xfId="226"/>
    <cellStyle name="Link Currency (2)" xfId="227"/>
    <cellStyle name="Link Units (0)" xfId="228"/>
    <cellStyle name="Link Units (1)" xfId="229"/>
    <cellStyle name="Link Units (2)" xfId="230"/>
    <cellStyle name="Currency" xfId="231"/>
    <cellStyle name="Měna 2" xfId="232"/>
    <cellStyle name="měny 2" xfId="233"/>
    <cellStyle name="měny 2 2" xfId="234"/>
    <cellStyle name="měny 3" xfId="235"/>
    <cellStyle name="Currency [0]" xfId="236"/>
    <cellStyle name="muj" xfId="237"/>
    <cellStyle name="Nadpis" xfId="238"/>
    <cellStyle name="Nadpis 1" xfId="239"/>
    <cellStyle name="Nadpis 2" xfId="240"/>
    <cellStyle name="Nadpis 3" xfId="241"/>
    <cellStyle name="Nadpis 4" xfId="242"/>
    <cellStyle name="nadpis kapitoly" xfId="243"/>
    <cellStyle name="NAROW" xfId="244"/>
    <cellStyle name="Název" xfId="245"/>
    <cellStyle name="Název skupiny" xfId="246"/>
    <cellStyle name="Neutrální" xfId="247"/>
    <cellStyle name="normal" xfId="248"/>
    <cellStyle name="Normale_595" xfId="249"/>
    <cellStyle name="normálne 2" xfId="250"/>
    <cellStyle name="Normální 10" xfId="251"/>
    <cellStyle name="normální 10 2" xfId="252"/>
    <cellStyle name="normální 11" xfId="253"/>
    <cellStyle name="normální 12" xfId="254"/>
    <cellStyle name="normální 13" xfId="255"/>
    <cellStyle name="normální 14" xfId="256"/>
    <cellStyle name="normální 15" xfId="257"/>
    <cellStyle name="normální 16" xfId="258"/>
    <cellStyle name="normální 17" xfId="259"/>
    <cellStyle name="normální 18" xfId="260"/>
    <cellStyle name="normální 19" xfId="261"/>
    <cellStyle name="normální 2" xfId="262"/>
    <cellStyle name="normální 2 2" xfId="263"/>
    <cellStyle name="normální 2 2 2" xfId="264"/>
    <cellStyle name="normální 2 2 2 2" xfId="265"/>
    <cellStyle name="normální 2 2 2 3" xfId="266"/>
    <cellStyle name="normální 2 2 3" xfId="267"/>
    <cellStyle name="normální 2 2 4" xfId="268"/>
    <cellStyle name="normální 2 3" xfId="269"/>
    <cellStyle name="normální 2 4" xfId="270"/>
    <cellStyle name="normální 2 4 2" xfId="271"/>
    <cellStyle name="normální 2 4 3" xfId="272"/>
    <cellStyle name="normální 2 5" xfId="273"/>
    <cellStyle name="normální 2 6" xfId="274"/>
    <cellStyle name="normální 2 7" xfId="275"/>
    <cellStyle name="normální 2 8" xfId="276"/>
    <cellStyle name="normální 20" xfId="277"/>
    <cellStyle name="normální 21" xfId="278"/>
    <cellStyle name="normální 22" xfId="279"/>
    <cellStyle name="normální 22 2" xfId="280"/>
    <cellStyle name="normální 23" xfId="281"/>
    <cellStyle name="normální 24" xfId="282"/>
    <cellStyle name="normální 25" xfId="283"/>
    <cellStyle name="normální 25 2" xfId="284"/>
    <cellStyle name="normální 25 3" xfId="285"/>
    <cellStyle name="Normální 3" xfId="286"/>
    <cellStyle name="normální 3 2" xfId="287"/>
    <cellStyle name="normální 3 2 2" xfId="288"/>
    <cellStyle name="normální 3 2 3" xfId="289"/>
    <cellStyle name="normální 3 3" xfId="290"/>
    <cellStyle name="Normální 4" xfId="291"/>
    <cellStyle name="normální 4 2" xfId="292"/>
    <cellStyle name="normální 4 3" xfId="293"/>
    <cellStyle name="Normální 5" xfId="294"/>
    <cellStyle name="Normální 6" xfId="295"/>
    <cellStyle name="normální 6 2" xfId="296"/>
    <cellStyle name="Normální 7" xfId="297"/>
    <cellStyle name="normální 7 2" xfId="298"/>
    <cellStyle name="Normální 8" xfId="299"/>
    <cellStyle name="normální 8 2" xfId="300"/>
    <cellStyle name="Normální 9" xfId="301"/>
    <cellStyle name="normální 9 2" xfId="302"/>
    <cellStyle name="Normalny_laroux" xfId="303"/>
    <cellStyle name="novinka" xfId="304"/>
    <cellStyle name="obsah" xfId="305"/>
    <cellStyle name="oddíl" xfId="306"/>
    <cellStyle name="Percent [0]" xfId="307"/>
    <cellStyle name="Percent [00]" xfId="308"/>
    <cellStyle name="Percent_#6 Temps &amp; Contractors" xfId="309"/>
    <cellStyle name="počty kusů" xfId="310"/>
    <cellStyle name="polozka" xfId="311"/>
    <cellStyle name="popis" xfId="312"/>
    <cellStyle name="popis polozky" xfId="313"/>
    <cellStyle name="Poznámka" xfId="314"/>
    <cellStyle name="PrePop Currency (0)" xfId="315"/>
    <cellStyle name="PrePop Currency (2)" xfId="316"/>
    <cellStyle name="PrePop Units (0)" xfId="317"/>
    <cellStyle name="PrePop Units (1)" xfId="318"/>
    <cellStyle name="PrePop Units (2)" xfId="319"/>
    <cellStyle name="procent 2" xfId="320"/>
    <cellStyle name="procent 2 2" xfId="321"/>
    <cellStyle name="Percent" xfId="322"/>
    <cellStyle name="Propojená buňka" xfId="323"/>
    <cellStyle name="R_text" xfId="324"/>
    <cellStyle name="R_text 2" xfId="325"/>
    <cellStyle name="R_type" xfId="326"/>
    <cellStyle name="R_type 2" xfId="327"/>
    <cellStyle name="rozpočet" xfId="328"/>
    <cellStyle name="Sekce" xfId="329"/>
    <cellStyle name="Sekce 2" xfId="330"/>
    <cellStyle name="Skupiny artiklů" xfId="331"/>
    <cellStyle name="snizeni" xfId="332"/>
    <cellStyle name="Specifikace" xfId="333"/>
    <cellStyle name="Správně" xfId="334"/>
    <cellStyle name="Standaard_Blad1_3" xfId="335"/>
    <cellStyle name="Standard_aktuell" xfId="336"/>
    <cellStyle name="Styl 1" xfId="337"/>
    <cellStyle name="Styl 1 2" xfId="338"/>
    <cellStyle name="Styl 2" xfId="339"/>
    <cellStyle name="Style 1" xfId="340"/>
    <cellStyle name="Špatně" xfId="341"/>
    <cellStyle name="text" xfId="342"/>
    <cellStyle name="Text Indent A" xfId="343"/>
    <cellStyle name="Text Indent B" xfId="344"/>
    <cellStyle name="Text Indent C" xfId="345"/>
    <cellStyle name="Text upozornění" xfId="346"/>
    <cellStyle name="TYP ŘÁDKU_4(sloupceJ-L)" xfId="347"/>
    <cellStyle name="Vstup" xfId="348"/>
    <cellStyle name="výkaz výměr" xfId="349"/>
    <cellStyle name="Výpočet" xfId="350"/>
    <cellStyle name="výprodej" xfId="351"/>
    <cellStyle name="vyrobce" xfId="352"/>
    <cellStyle name="Výstup" xfId="353"/>
    <cellStyle name="Vysvětlující text" xfId="354"/>
    <cellStyle name="Währung [0]_laroux" xfId="355"/>
    <cellStyle name="Währung_laroux" xfId="356"/>
    <cellStyle name="Walutowy [0]_laroux" xfId="357"/>
    <cellStyle name="Walutowy_laroux" xfId="358"/>
    <cellStyle name="Zvýraznění 1" xfId="359"/>
    <cellStyle name="Zvýraznění 2" xfId="360"/>
    <cellStyle name="Zvýraznění 3" xfId="361"/>
    <cellStyle name="Zvýraznění 4" xfId="362"/>
    <cellStyle name="Zvýraznění 5" xfId="363"/>
    <cellStyle name="Zvýraznění 6" xfId="364"/>
    <cellStyle name="Zvýrazni" xfId="365"/>
    <cellStyle name="通貨_販促-2005" xfId="3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="130" zoomScaleNormal="130" zoomScalePageLayoutView="0" workbookViewId="0" topLeftCell="A1">
      <selection activeCell="F36" sqref="F36"/>
    </sheetView>
  </sheetViews>
  <sheetFormatPr defaultColWidth="9.140625" defaultRowHeight="15"/>
  <cols>
    <col min="1" max="1" width="4.7109375" style="1" customWidth="1"/>
    <col min="2" max="2" width="45.7109375" style="1" customWidth="1"/>
    <col min="3" max="5" width="11.7109375" style="1" customWidth="1"/>
    <col min="6" max="16384" width="8.8515625" style="1" customWidth="1"/>
  </cols>
  <sheetData>
    <row r="1" spans="1:5" ht="15">
      <c r="A1" s="141" t="s">
        <v>316</v>
      </c>
      <c r="B1" s="141"/>
      <c r="C1" s="141"/>
      <c r="D1" s="141"/>
      <c r="E1" s="141"/>
    </row>
    <row r="3" spans="1:5" ht="9.75">
      <c r="A3" s="3" t="s">
        <v>313</v>
      </c>
      <c r="B3" s="15" t="s">
        <v>3</v>
      </c>
      <c r="C3" s="3" t="s">
        <v>314</v>
      </c>
      <c r="D3" s="3" t="s">
        <v>315</v>
      </c>
      <c r="E3" s="3" t="s">
        <v>315</v>
      </c>
    </row>
    <row r="4" spans="1:5" ht="9.75">
      <c r="A4" s="18" t="s">
        <v>317</v>
      </c>
      <c r="B4" s="19" t="s">
        <v>318</v>
      </c>
      <c r="C4" s="20"/>
      <c r="D4" s="20"/>
      <c r="E4" s="20"/>
    </row>
    <row r="5" spans="1:5" ht="9.75">
      <c r="A5" s="2">
        <v>1</v>
      </c>
      <c r="B5" s="16" t="s">
        <v>319</v>
      </c>
      <c r="C5" s="17">
        <f>Položky!G75</f>
        <v>0</v>
      </c>
      <c r="D5" s="17"/>
      <c r="E5" s="17"/>
    </row>
    <row r="6" spans="1:5" ht="9.75">
      <c r="A6" s="2">
        <v>2</v>
      </c>
      <c r="B6" s="16" t="s">
        <v>320</v>
      </c>
      <c r="C6" s="17">
        <f>Položky!G163</f>
        <v>0</v>
      </c>
      <c r="D6" s="17"/>
      <c r="E6" s="17"/>
    </row>
    <row r="7" spans="1:5" ht="9.75">
      <c r="A7" s="2">
        <v>3</v>
      </c>
      <c r="B7" s="16" t="s">
        <v>556</v>
      </c>
      <c r="C7" s="17">
        <f>C6*0.05</f>
        <v>0</v>
      </c>
      <c r="D7" s="17"/>
      <c r="E7" s="17"/>
    </row>
    <row r="8" spans="1:5" ht="20.25">
      <c r="A8" s="2">
        <v>4</v>
      </c>
      <c r="B8" s="16" t="s">
        <v>557</v>
      </c>
      <c r="C8" s="17">
        <f>(C5+C6)*0.06</f>
        <v>0</v>
      </c>
      <c r="D8" s="17"/>
      <c r="E8" s="17"/>
    </row>
    <row r="9" spans="1:5" ht="9.75">
      <c r="A9" s="2">
        <v>5</v>
      </c>
      <c r="B9" s="16" t="s">
        <v>321</v>
      </c>
      <c r="C9" s="17">
        <f>Položky!G90</f>
        <v>0</v>
      </c>
      <c r="D9" s="17"/>
      <c r="E9" s="17"/>
    </row>
    <row r="10" spans="1:5" ht="9.75">
      <c r="A10" s="2">
        <v>6</v>
      </c>
      <c r="B10" s="16" t="s">
        <v>558</v>
      </c>
      <c r="C10" s="17">
        <f>C9*0.016</f>
        <v>0</v>
      </c>
      <c r="D10" s="17"/>
      <c r="E10" s="17"/>
    </row>
    <row r="11" spans="1:5" ht="9.75">
      <c r="A11" s="2">
        <v>7</v>
      </c>
      <c r="B11" s="16" t="s">
        <v>322</v>
      </c>
      <c r="C11" s="17">
        <f>Položky!G145+Položky!G144</f>
        <v>0</v>
      </c>
      <c r="D11" s="17"/>
      <c r="E11" s="17"/>
    </row>
    <row r="12" spans="1:5" ht="9.75">
      <c r="A12" s="2">
        <v>8</v>
      </c>
      <c r="B12" s="16" t="s">
        <v>561</v>
      </c>
      <c r="C12" s="17">
        <f>C11*0.05</f>
        <v>0</v>
      </c>
      <c r="D12" s="17"/>
      <c r="E12" s="17"/>
    </row>
    <row r="13" spans="1:5" ht="9.75">
      <c r="A13" s="2">
        <v>9</v>
      </c>
      <c r="B13" s="16" t="s">
        <v>559</v>
      </c>
      <c r="C13" s="17">
        <f>C21*0.01</f>
        <v>0</v>
      </c>
      <c r="D13" s="17"/>
      <c r="E13" s="17"/>
    </row>
    <row r="14" spans="1:5" ht="9.75">
      <c r="A14" s="21"/>
      <c r="B14" s="22" t="s">
        <v>323</v>
      </c>
      <c r="C14" s="23">
        <f>SUM(C5:C13)</f>
        <v>0</v>
      </c>
      <c r="D14" s="23"/>
      <c r="E14" s="23"/>
    </row>
    <row r="15" spans="1:5" ht="9.75">
      <c r="A15" s="2"/>
      <c r="B15" s="16"/>
      <c r="C15" s="17"/>
      <c r="D15" s="17"/>
      <c r="E15" s="17"/>
    </row>
    <row r="16" spans="1:5" ht="9.75">
      <c r="A16" s="18" t="s">
        <v>324</v>
      </c>
      <c r="B16" s="19" t="s">
        <v>325</v>
      </c>
      <c r="C16" s="20"/>
      <c r="D16" s="20"/>
      <c r="E16" s="20"/>
    </row>
    <row r="17" spans="1:5" ht="9.75">
      <c r="A17" s="2">
        <v>10</v>
      </c>
      <c r="B17" s="16" t="s">
        <v>326</v>
      </c>
      <c r="C17" s="17">
        <f>Položky!G199</f>
        <v>0</v>
      </c>
      <c r="D17" s="17"/>
      <c r="E17" s="17"/>
    </row>
    <row r="18" spans="1:5" ht="9.75">
      <c r="A18" s="21"/>
      <c r="B18" s="22" t="s">
        <v>327</v>
      </c>
      <c r="C18" s="23">
        <f>SUM(C17)</f>
        <v>0</v>
      </c>
      <c r="D18" s="23"/>
      <c r="E18" s="23"/>
    </row>
    <row r="19" spans="1:5" ht="9.75">
      <c r="A19" s="2"/>
      <c r="B19" s="16"/>
      <c r="C19" s="17"/>
      <c r="D19" s="17"/>
      <c r="E19" s="17"/>
    </row>
    <row r="20" spans="1:5" ht="9.75">
      <c r="A20" s="18" t="s">
        <v>328</v>
      </c>
      <c r="B20" s="19" t="s">
        <v>329</v>
      </c>
      <c r="C20" s="20"/>
      <c r="D20" s="20"/>
      <c r="E20" s="20"/>
    </row>
    <row r="21" spans="1:5" ht="9.75">
      <c r="A21" s="2">
        <v>11</v>
      </c>
      <c r="B21" s="16" t="s">
        <v>330</v>
      </c>
      <c r="C21" s="17">
        <f>Položky!G183</f>
        <v>0</v>
      </c>
      <c r="D21" s="17"/>
      <c r="E21" s="17"/>
    </row>
    <row r="22" spans="1:5" ht="9.75">
      <c r="A22" s="2">
        <v>12</v>
      </c>
      <c r="B22" s="16" t="s">
        <v>560</v>
      </c>
      <c r="C22" s="17">
        <f>C21*0.052</f>
        <v>0</v>
      </c>
      <c r="D22" s="17"/>
      <c r="E22" s="17"/>
    </row>
    <row r="23" spans="1:5" ht="9.75">
      <c r="A23" s="21"/>
      <c r="B23" s="22" t="s">
        <v>331</v>
      </c>
      <c r="C23" s="23">
        <f>SUM(C21:C22)</f>
        <v>0</v>
      </c>
      <c r="D23" s="23"/>
      <c r="E23" s="23"/>
    </row>
    <row r="24" spans="1:5" ht="9.75">
      <c r="A24" s="2"/>
      <c r="B24" s="16"/>
      <c r="C24" s="17"/>
      <c r="D24" s="17"/>
      <c r="E24" s="17"/>
    </row>
    <row r="25" spans="1:5" ht="9.75">
      <c r="A25" s="18" t="s">
        <v>332</v>
      </c>
      <c r="B25" s="19" t="s">
        <v>333</v>
      </c>
      <c r="C25" s="20"/>
      <c r="D25" s="20"/>
      <c r="E25" s="20"/>
    </row>
    <row r="26" spans="1:5" ht="9.75">
      <c r="A26" s="21"/>
      <c r="B26" s="22" t="s">
        <v>334</v>
      </c>
      <c r="C26" s="23"/>
      <c r="D26" s="23"/>
      <c r="E26" s="23"/>
    </row>
    <row r="27" spans="1:5" ht="10.5" thickBot="1">
      <c r="A27" s="2"/>
      <c r="B27" s="16"/>
      <c r="C27" s="17"/>
      <c r="D27" s="17"/>
      <c r="E27" s="17"/>
    </row>
    <row r="28" spans="1:5" ht="10.5" thickTop="1">
      <c r="A28" s="24"/>
      <c r="B28" s="25" t="s">
        <v>335</v>
      </c>
      <c r="C28" s="26">
        <f>C14+C18+C23</f>
        <v>0</v>
      </c>
      <c r="D28" s="26"/>
      <c r="E28" s="26"/>
    </row>
    <row r="31" spans="2:5" ht="12">
      <c r="B31" s="27"/>
      <c r="C31" s="28"/>
      <c r="D31" s="28"/>
      <c r="E31" s="28"/>
    </row>
    <row r="32" spans="2:5" ht="12">
      <c r="B32" s="27" t="s">
        <v>336</v>
      </c>
      <c r="C32" s="127">
        <f>C28</f>
        <v>0</v>
      </c>
      <c r="D32" s="10"/>
      <c r="E32" s="10"/>
    </row>
    <row r="33" spans="2:5" ht="12">
      <c r="B33" s="27" t="s">
        <v>562</v>
      </c>
      <c r="C33" s="10">
        <f>C32*0.21</f>
        <v>0</v>
      </c>
      <c r="D33" s="10"/>
      <c r="E33" s="10"/>
    </row>
    <row r="34" spans="2:5" ht="12">
      <c r="B34" s="27" t="s">
        <v>337</v>
      </c>
      <c r="C34" s="128">
        <f>C32+C33</f>
        <v>0</v>
      </c>
      <c r="D34" s="10"/>
      <c r="E34" s="10"/>
    </row>
    <row r="35" ht="9.75">
      <c r="C35" s="126"/>
    </row>
  </sheetData>
  <sheetProtection/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39">
      <selection activeCell="L143" sqref="L143"/>
    </sheetView>
  </sheetViews>
  <sheetFormatPr defaultColWidth="9.140625" defaultRowHeight="15"/>
  <cols>
    <col min="1" max="1" width="5.7109375" style="1" customWidth="1"/>
    <col min="2" max="2" width="11.7109375" style="1" customWidth="1"/>
    <col min="3" max="3" width="16.7109375" style="1" customWidth="1"/>
    <col min="4" max="5" width="11.7109375" style="1" customWidth="1"/>
    <col min="6" max="6" width="7.7109375" style="1" customWidth="1"/>
    <col min="7" max="7" width="11.7109375" style="1" customWidth="1"/>
    <col min="8" max="8" width="4.7109375" style="1" customWidth="1"/>
    <col min="9" max="16384" width="8.8515625" style="1" customWidth="1"/>
  </cols>
  <sheetData>
    <row r="1" spans="1:8" ht="15">
      <c r="A1" s="142" t="s">
        <v>0</v>
      </c>
      <c r="B1" s="142"/>
      <c r="C1" s="142"/>
      <c r="D1" s="142"/>
      <c r="E1" s="142"/>
      <c r="F1" s="142"/>
      <c r="G1" s="142"/>
      <c r="H1" s="142"/>
    </row>
    <row r="2" spans="1:8" ht="9.75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spans="1:8" ht="20.25">
      <c r="A3" s="5">
        <v>1</v>
      </c>
      <c r="B3" s="6" t="s">
        <v>9</v>
      </c>
      <c r="C3" s="6" t="s">
        <v>10</v>
      </c>
      <c r="D3" s="158"/>
      <c r="E3" s="7">
        <v>45</v>
      </c>
      <c r="F3" s="6" t="s">
        <v>11</v>
      </c>
      <c r="G3" s="7">
        <f>E3*D3</f>
        <v>0</v>
      </c>
      <c r="H3" s="8"/>
    </row>
    <row r="4" spans="1:8" ht="20.25">
      <c r="A4" s="5">
        <v>2</v>
      </c>
      <c r="B4" s="6" t="s">
        <v>12</v>
      </c>
      <c r="C4" s="6" t="s">
        <v>13</v>
      </c>
      <c r="D4" s="158"/>
      <c r="E4" s="7">
        <v>5</v>
      </c>
      <c r="F4" s="6" t="s">
        <v>11</v>
      </c>
      <c r="G4" s="7">
        <f aca="true" t="shared" si="0" ref="G4:G67">E4*D4</f>
        <v>0</v>
      </c>
      <c r="H4" s="8"/>
    </row>
    <row r="5" spans="1:8" ht="20.25">
      <c r="A5" s="5">
        <v>3</v>
      </c>
      <c r="B5" s="6" t="s">
        <v>14</v>
      </c>
      <c r="C5" s="6" t="s">
        <v>15</v>
      </c>
      <c r="D5" s="158"/>
      <c r="E5" s="7">
        <v>96</v>
      </c>
      <c r="F5" s="6" t="s">
        <v>11</v>
      </c>
      <c r="G5" s="7">
        <f t="shared" si="0"/>
        <v>0</v>
      </c>
      <c r="H5" s="8"/>
    </row>
    <row r="6" spans="1:8" ht="20.25">
      <c r="A6" s="5">
        <v>4</v>
      </c>
      <c r="B6" s="6" t="s">
        <v>16</v>
      </c>
      <c r="C6" s="6" t="s">
        <v>17</v>
      </c>
      <c r="D6" s="158"/>
      <c r="E6" s="7">
        <v>12</v>
      </c>
      <c r="F6" s="6" t="s">
        <v>11</v>
      </c>
      <c r="G6" s="7">
        <f t="shared" si="0"/>
        <v>0</v>
      </c>
      <c r="H6" s="8"/>
    </row>
    <row r="7" spans="1:8" ht="30">
      <c r="A7" s="5">
        <v>5</v>
      </c>
      <c r="B7" s="6" t="s">
        <v>18</v>
      </c>
      <c r="C7" s="6" t="s">
        <v>19</v>
      </c>
      <c r="D7" s="158"/>
      <c r="E7" s="7">
        <v>447</v>
      </c>
      <c r="F7" s="6" t="s">
        <v>20</v>
      </c>
      <c r="G7" s="7">
        <f t="shared" si="0"/>
        <v>0</v>
      </c>
      <c r="H7" s="8"/>
    </row>
    <row r="8" spans="1:8" ht="30">
      <c r="A8" s="5">
        <v>6</v>
      </c>
      <c r="B8" s="6" t="s">
        <v>21</v>
      </c>
      <c r="C8" s="6" t="s">
        <v>22</v>
      </c>
      <c r="D8" s="158"/>
      <c r="E8" s="7">
        <v>72</v>
      </c>
      <c r="F8" s="6" t="s">
        <v>20</v>
      </c>
      <c r="G8" s="7">
        <f t="shared" si="0"/>
        <v>0</v>
      </c>
      <c r="H8" s="8"/>
    </row>
    <row r="9" spans="1:8" ht="30">
      <c r="A9" s="5">
        <v>7</v>
      </c>
      <c r="B9" s="6" t="s">
        <v>23</v>
      </c>
      <c r="C9" s="6" t="s">
        <v>24</v>
      </c>
      <c r="D9" s="158"/>
      <c r="E9" s="7">
        <v>45</v>
      </c>
      <c r="F9" s="6" t="s">
        <v>20</v>
      </c>
      <c r="G9" s="7">
        <f t="shared" si="0"/>
        <v>0</v>
      </c>
      <c r="H9" s="8"/>
    </row>
    <row r="10" spans="1:8" ht="30">
      <c r="A10" s="5">
        <v>8</v>
      </c>
      <c r="B10" s="6" t="s">
        <v>25</v>
      </c>
      <c r="C10" s="6" t="s">
        <v>26</v>
      </c>
      <c r="D10" s="158"/>
      <c r="E10" s="7">
        <v>2</v>
      </c>
      <c r="F10" s="6" t="s">
        <v>20</v>
      </c>
      <c r="G10" s="7">
        <f t="shared" si="0"/>
        <v>0</v>
      </c>
      <c r="H10" s="8"/>
    </row>
    <row r="11" spans="1:8" ht="20.25">
      <c r="A11" s="5">
        <v>9</v>
      </c>
      <c r="B11" s="6" t="s">
        <v>27</v>
      </c>
      <c r="C11" s="6" t="s">
        <v>28</v>
      </c>
      <c r="D11" s="158"/>
      <c r="E11" s="7">
        <v>42</v>
      </c>
      <c r="F11" s="6" t="s">
        <v>20</v>
      </c>
      <c r="G11" s="7">
        <f t="shared" si="0"/>
        <v>0</v>
      </c>
      <c r="H11" s="8"/>
    </row>
    <row r="12" spans="1:8" ht="20.25">
      <c r="A12" s="5">
        <v>10</v>
      </c>
      <c r="B12" s="6" t="s">
        <v>29</v>
      </c>
      <c r="C12" s="6" t="s">
        <v>30</v>
      </c>
      <c r="D12" s="158"/>
      <c r="E12" s="7">
        <v>43</v>
      </c>
      <c r="F12" s="6" t="s">
        <v>20</v>
      </c>
      <c r="G12" s="7">
        <f t="shared" si="0"/>
        <v>0</v>
      </c>
      <c r="H12" s="8"/>
    </row>
    <row r="13" spans="1:8" ht="20.25">
      <c r="A13" s="5">
        <v>11</v>
      </c>
      <c r="B13" s="6" t="s">
        <v>31</v>
      </c>
      <c r="C13" s="6" t="s">
        <v>32</v>
      </c>
      <c r="D13" s="158"/>
      <c r="E13" s="7">
        <v>803</v>
      </c>
      <c r="F13" s="6" t="s">
        <v>20</v>
      </c>
      <c r="G13" s="7">
        <f t="shared" si="0"/>
        <v>0</v>
      </c>
      <c r="H13" s="8"/>
    </row>
    <row r="14" spans="1:8" ht="20.25">
      <c r="A14" s="5">
        <v>12</v>
      </c>
      <c r="B14" s="6" t="s">
        <v>33</v>
      </c>
      <c r="C14" s="6" t="s">
        <v>34</v>
      </c>
      <c r="D14" s="158"/>
      <c r="E14" s="7">
        <v>117</v>
      </c>
      <c r="F14" s="6" t="s">
        <v>20</v>
      </c>
      <c r="G14" s="7">
        <f t="shared" si="0"/>
        <v>0</v>
      </c>
      <c r="H14" s="8"/>
    </row>
    <row r="15" spans="1:8" ht="20.25">
      <c r="A15" s="5">
        <v>13</v>
      </c>
      <c r="B15" s="6" t="s">
        <v>35</v>
      </c>
      <c r="C15" s="6" t="s">
        <v>36</v>
      </c>
      <c r="D15" s="158"/>
      <c r="E15" s="7">
        <v>45</v>
      </c>
      <c r="F15" s="6" t="s">
        <v>20</v>
      </c>
      <c r="G15" s="7">
        <f t="shared" si="0"/>
        <v>0</v>
      </c>
      <c r="H15" s="8"/>
    </row>
    <row r="16" spans="1:8" ht="20.25">
      <c r="A16" s="5">
        <v>14</v>
      </c>
      <c r="B16" s="6" t="s">
        <v>37</v>
      </c>
      <c r="C16" s="6" t="s">
        <v>38</v>
      </c>
      <c r="D16" s="158"/>
      <c r="E16" s="7">
        <v>480</v>
      </c>
      <c r="F16" s="6" t="s">
        <v>20</v>
      </c>
      <c r="G16" s="7">
        <f t="shared" si="0"/>
        <v>0</v>
      </c>
      <c r="H16" s="8"/>
    </row>
    <row r="17" spans="1:8" ht="20.25">
      <c r="A17" s="5">
        <v>15</v>
      </c>
      <c r="B17" s="6" t="s">
        <v>39</v>
      </c>
      <c r="C17" s="6" t="s">
        <v>40</v>
      </c>
      <c r="D17" s="158"/>
      <c r="E17" s="7">
        <v>2</v>
      </c>
      <c r="F17" s="6" t="s">
        <v>20</v>
      </c>
      <c r="G17" s="7">
        <f t="shared" si="0"/>
        <v>0</v>
      </c>
      <c r="H17" s="8"/>
    </row>
    <row r="18" spans="1:8" ht="30">
      <c r="A18" s="5">
        <v>16</v>
      </c>
      <c r="B18" s="6" t="s">
        <v>41</v>
      </c>
      <c r="C18" s="6" t="s">
        <v>42</v>
      </c>
      <c r="D18" s="158"/>
      <c r="E18" s="7">
        <v>485</v>
      </c>
      <c r="F18" s="6" t="s">
        <v>20</v>
      </c>
      <c r="G18" s="7">
        <f t="shared" si="0"/>
        <v>0</v>
      </c>
      <c r="H18" s="8"/>
    </row>
    <row r="19" spans="1:8" ht="30">
      <c r="A19" s="5">
        <v>17</v>
      </c>
      <c r="B19" s="6" t="s">
        <v>43</v>
      </c>
      <c r="C19" s="6" t="s">
        <v>44</v>
      </c>
      <c r="D19" s="158"/>
      <c r="E19" s="7">
        <v>58</v>
      </c>
      <c r="F19" s="6" t="s">
        <v>20</v>
      </c>
      <c r="G19" s="7">
        <f t="shared" si="0"/>
        <v>0</v>
      </c>
      <c r="H19" s="8"/>
    </row>
    <row r="20" spans="1:8" ht="30">
      <c r="A20" s="5">
        <v>18</v>
      </c>
      <c r="B20" s="6" t="s">
        <v>45</v>
      </c>
      <c r="C20" s="6" t="s">
        <v>46</v>
      </c>
      <c r="D20" s="158"/>
      <c r="E20" s="7">
        <v>58</v>
      </c>
      <c r="F20" s="6" t="s">
        <v>20</v>
      </c>
      <c r="G20" s="7">
        <f t="shared" si="0"/>
        <v>0</v>
      </c>
      <c r="H20" s="8"/>
    </row>
    <row r="21" spans="1:8" ht="30">
      <c r="A21" s="5">
        <v>19</v>
      </c>
      <c r="B21" s="6" t="s">
        <v>47</v>
      </c>
      <c r="C21" s="6" t="s">
        <v>48</v>
      </c>
      <c r="D21" s="158"/>
      <c r="E21" s="7">
        <v>8</v>
      </c>
      <c r="F21" s="6" t="s">
        <v>20</v>
      </c>
      <c r="G21" s="7">
        <f t="shared" si="0"/>
        <v>0</v>
      </c>
      <c r="H21" s="8"/>
    </row>
    <row r="22" spans="1:8" ht="20.25">
      <c r="A22" s="5">
        <v>20</v>
      </c>
      <c r="B22" s="6" t="s">
        <v>49</v>
      </c>
      <c r="C22" s="6" t="s">
        <v>50</v>
      </c>
      <c r="D22" s="158"/>
      <c r="E22" s="7">
        <v>6</v>
      </c>
      <c r="F22" s="6" t="s">
        <v>20</v>
      </c>
      <c r="G22" s="7">
        <f t="shared" si="0"/>
        <v>0</v>
      </c>
      <c r="H22" s="8"/>
    </row>
    <row r="23" spans="1:8" ht="20.25">
      <c r="A23" s="5">
        <v>21</v>
      </c>
      <c r="B23" s="6" t="s">
        <v>51</v>
      </c>
      <c r="C23" s="6" t="s">
        <v>52</v>
      </c>
      <c r="D23" s="158"/>
      <c r="E23" s="7">
        <v>10</v>
      </c>
      <c r="F23" s="6" t="s">
        <v>20</v>
      </c>
      <c r="G23" s="7">
        <f t="shared" si="0"/>
        <v>0</v>
      </c>
      <c r="H23" s="8"/>
    </row>
    <row r="24" spans="1:8" ht="20.25">
      <c r="A24" s="5">
        <v>22</v>
      </c>
      <c r="B24" s="6" t="s">
        <v>53</v>
      </c>
      <c r="C24" s="6" t="s">
        <v>54</v>
      </c>
      <c r="D24" s="158"/>
      <c r="E24" s="7">
        <v>2</v>
      </c>
      <c r="F24" s="6" t="s">
        <v>20</v>
      </c>
      <c r="G24" s="7">
        <f t="shared" si="0"/>
        <v>0</v>
      </c>
      <c r="H24" s="8"/>
    </row>
    <row r="25" spans="1:8" ht="20.25">
      <c r="A25" s="5">
        <v>23</v>
      </c>
      <c r="B25" s="6" t="s">
        <v>55</v>
      </c>
      <c r="C25" s="6" t="s">
        <v>56</v>
      </c>
      <c r="D25" s="158"/>
      <c r="E25" s="7">
        <v>147</v>
      </c>
      <c r="F25" s="6" t="s">
        <v>20</v>
      </c>
      <c r="G25" s="7">
        <f t="shared" si="0"/>
        <v>0</v>
      </c>
      <c r="H25" s="8"/>
    </row>
    <row r="26" spans="1:8" ht="20.25">
      <c r="A26" s="5">
        <v>24</v>
      </c>
      <c r="B26" s="6" t="s">
        <v>57</v>
      </c>
      <c r="C26" s="6" t="s">
        <v>58</v>
      </c>
      <c r="D26" s="158"/>
      <c r="E26" s="7">
        <v>14</v>
      </c>
      <c r="F26" s="6" t="s">
        <v>20</v>
      </c>
      <c r="G26" s="7">
        <f t="shared" si="0"/>
        <v>0</v>
      </c>
      <c r="H26" s="8"/>
    </row>
    <row r="27" spans="1:8" ht="20.25">
      <c r="A27" s="5">
        <v>25</v>
      </c>
      <c r="B27" s="6" t="s">
        <v>59</v>
      </c>
      <c r="C27" s="6" t="s">
        <v>60</v>
      </c>
      <c r="D27" s="158"/>
      <c r="E27" s="7">
        <v>18</v>
      </c>
      <c r="F27" s="6" t="s">
        <v>20</v>
      </c>
      <c r="G27" s="7">
        <f t="shared" si="0"/>
        <v>0</v>
      </c>
      <c r="H27" s="8"/>
    </row>
    <row r="28" spans="1:8" ht="20.25">
      <c r="A28" s="5">
        <v>26</v>
      </c>
      <c r="B28" s="6" t="s">
        <v>61</v>
      </c>
      <c r="C28" s="6" t="s">
        <v>62</v>
      </c>
      <c r="D28" s="158"/>
      <c r="E28" s="7">
        <v>39</v>
      </c>
      <c r="F28" s="6" t="s">
        <v>20</v>
      </c>
      <c r="G28" s="7">
        <f t="shared" si="0"/>
        <v>0</v>
      </c>
      <c r="H28" s="8"/>
    </row>
    <row r="29" spans="1:8" ht="30">
      <c r="A29" s="5">
        <v>27</v>
      </c>
      <c r="B29" s="6" t="s">
        <v>63</v>
      </c>
      <c r="C29" s="6" t="s">
        <v>64</v>
      </c>
      <c r="D29" s="158"/>
      <c r="E29" s="7">
        <v>16</v>
      </c>
      <c r="F29" s="6" t="s">
        <v>20</v>
      </c>
      <c r="G29" s="7">
        <f t="shared" si="0"/>
        <v>0</v>
      </c>
      <c r="H29" s="8"/>
    </row>
    <row r="30" spans="1:8" ht="20.25">
      <c r="A30" s="5">
        <v>28</v>
      </c>
      <c r="B30" s="6" t="s">
        <v>65</v>
      </c>
      <c r="C30" s="6" t="s">
        <v>66</v>
      </c>
      <c r="D30" s="158"/>
      <c r="E30" s="7">
        <v>3</v>
      </c>
      <c r="F30" s="6" t="s">
        <v>20</v>
      </c>
      <c r="G30" s="7">
        <f t="shared" si="0"/>
        <v>0</v>
      </c>
      <c r="H30" s="8"/>
    </row>
    <row r="31" spans="1:8" ht="20.25">
      <c r="A31" s="5">
        <v>29</v>
      </c>
      <c r="B31" s="6" t="s">
        <v>67</v>
      </c>
      <c r="C31" s="6" t="s">
        <v>68</v>
      </c>
      <c r="D31" s="158"/>
      <c r="E31" s="7">
        <v>3</v>
      </c>
      <c r="F31" s="6" t="s">
        <v>20</v>
      </c>
      <c r="G31" s="7">
        <f t="shared" si="0"/>
        <v>0</v>
      </c>
      <c r="H31" s="8"/>
    </row>
    <row r="32" spans="1:8" ht="30">
      <c r="A32" s="5">
        <v>30</v>
      </c>
      <c r="B32" s="6" t="s">
        <v>69</v>
      </c>
      <c r="C32" s="6" t="s">
        <v>70</v>
      </c>
      <c r="D32" s="158"/>
      <c r="E32" s="7">
        <v>238</v>
      </c>
      <c r="F32" s="6" t="s">
        <v>20</v>
      </c>
      <c r="G32" s="7">
        <f t="shared" si="0"/>
        <v>0</v>
      </c>
      <c r="H32" s="8"/>
    </row>
    <row r="33" spans="1:8" ht="30">
      <c r="A33" s="5">
        <v>31</v>
      </c>
      <c r="B33" s="6" t="s">
        <v>69</v>
      </c>
      <c r="C33" s="6" t="s">
        <v>70</v>
      </c>
      <c r="D33" s="158"/>
      <c r="E33" s="7">
        <v>84</v>
      </c>
      <c r="F33" s="6" t="s">
        <v>20</v>
      </c>
      <c r="G33" s="7">
        <f t="shared" si="0"/>
        <v>0</v>
      </c>
      <c r="H33" s="8"/>
    </row>
    <row r="34" spans="1:8" ht="30">
      <c r="A34" s="5">
        <v>32</v>
      </c>
      <c r="B34" s="6" t="s">
        <v>69</v>
      </c>
      <c r="C34" s="6" t="s">
        <v>70</v>
      </c>
      <c r="D34" s="158"/>
      <c r="E34" s="7">
        <v>39</v>
      </c>
      <c r="F34" s="6" t="s">
        <v>20</v>
      </c>
      <c r="G34" s="7">
        <f t="shared" si="0"/>
        <v>0</v>
      </c>
      <c r="H34" s="8"/>
    </row>
    <row r="35" spans="1:8" ht="20.25">
      <c r="A35" s="5">
        <v>33</v>
      </c>
      <c r="B35" s="6" t="s">
        <v>71</v>
      </c>
      <c r="C35" s="6" t="s">
        <v>72</v>
      </c>
      <c r="D35" s="158"/>
      <c r="E35" s="7">
        <v>10</v>
      </c>
      <c r="F35" s="6" t="s">
        <v>20</v>
      </c>
      <c r="G35" s="7">
        <f t="shared" si="0"/>
        <v>0</v>
      </c>
      <c r="H35" s="8"/>
    </row>
    <row r="36" spans="1:8" ht="20.25">
      <c r="A36" s="5">
        <v>34</v>
      </c>
      <c r="B36" s="6" t="s">
        <v>73</v>
      </c>
      <c r="C36" s="6" t="s">
        <v>74</v>
      </c>
      <c r="D36" s="158"/>
      <c r="E36" s="7">
        <v>2</v>
      </c>
      <c r="F36" s="6" t="s">
        <v>20</v>
      </c>
      <c r="G36" s="7">
        <f t="shared" si="0"/>
        <v>0</v>
      </c>
      <c r="H36" s="8"/>
    </row>
    <row r="37" spans="1:8" ht="20.25">
      <c r="A37" s="5">
        <v>35</v>
      </c>
      <c r="B37" s="6" t="s">
        <v>75</v>
      </c>
      <c r="C37" s="6" t="s">
        <v>76</v>
      </c>
      <c r="D37" s="158"/>
      <c r="E37" s="7">
        <v>2</v>
      </c>
      <c r="F37" s="6" t="s">
        <v>20</v>
      </c>
      <c r="G37" s="7">
        <f t="shared" si="0"/>
        <v>0</v>
      </c>
      <c r="H37" s="8"/>
    </row>
    <row r="38" spans="1:8" ht="30">
      <c r="A38" s="5">
        <v>36</v>
      </c>
      <c r="B38" s="6" t="s">
        <v>77</v>
      </c>
      <c r="C38" s="6" t="s">
        <v>78</v>
      </c>
      <c r="D38" s="158"/>
      <c r="E38" s="7">
        <v>1</v>
      </c>
      <c r="F38" s="6" t="s">
        <v>20</v>
      </c>
      <c r="G38" s="7">
        <f t="shared" si="0"/>
        <v>0</v>
      </c>
      <c r="H38" s="8"/>
    </row>
    <row r="39" spans="1:8" ht="20.25">
      <c r="A39" s="5">
        <v>37</v>
      </c>
      <c r="B39" s="6" t="s">
        <v>79</v>
      </c>
      <c r="C39" s="6" t="s">
        <v>80</v>
      </c>
      <c r="D39" s="158"/>
      <c r="E39" s="7">
        <v>5</v>
      </c>
      <c r="F39" s="6" t="s">
        <v>20</v>
      </c>
      <c r="G39" s="7">
        <f t="shared" si="0"/>
        <v>0</v>
      </c>
      <c r="H39" s="8"/>
    </row>
    <row r="40" spans="1:8" ht="30">
      <c r="A40" s="5">
        <v>38</v>
      </c>
      <c r="B40" s="6" t="s">
        <v>81</v>
      </c>
      <c r="C40" s="6" t="s">
        <v>82</v>
      </c>
      <c r="D40" s="158"/>
      <c r="E40" s="7">
        <v>1</v>
      </c>
      <c r="F40" s="6" t="s">
        <v>20</v>
      </c>
      <c r="G40" s="7">
        <f t="shared" si="0"/>
        <v>0</v>
      </c>
      <c r="H40" s="8"/>
    </row>
    <row r="41" spans="1:8" ht="30">
      <c r="A41" s="5">
        <v>39</v>
      </c>
      <c r="B41" s="6" t="s">
        <v>83</v>
      </c>
      <c r="C41" s="6" t="s">
        <v>84</v>
      </c>
      <c r="D41" s="158"/>
      <c r="E41" s="7">
        <v>288</v>
      </c>
      <c r="F41" s="6" t="s">
        <v>20</v>
      </c>
      <c r="G41" s="7">
        <f t="shared" si="0"/>
        <v>0</v>
      </c>
      <c r="H41" s="8"/>
    </row>
    <row r="42" spans="1:8" ht="30">
      <c r="A42" s="5">
        <v>40</v>
      </c>
      <c r="B42" s="6" t="s">
        <v>83</v>
      </c>
      <c r="C42" s="6" t="s">
        <v>84</v>
      </c>
      <c r="D42" s="158"/>
      <c r="E42" s="7">
        <v>32</v>
      </c>
      <c r="F42" s="6" t="s">
        <v>20</v>
      </c>
      <c r="G42" s="7">
        <f t="shared" si="0"/>
        <v>0</v>
      </c>
      <c r="H42" s="8"/>
    </row>
    <row r="43" spans="1:8" ht="30">
      <c r="A43" s="5">
        <v>41</v>
      </c>
      <c r="B43" s="6" t="s">
        <v>83</v>
      </c>
      <c r="C43" s="6" t="s">
        <v>84</v>
      </c>
      <c r="D43" s="158"/>
      <c r="E43" s="7">
        <v>14</v>
      </c>
      <c r="F43" s="6" t="s">
        <v>20</v>
      </c>
      <c r="G43" s="7">
        <f t="shared" si="0"/>
        <v>0</v>
      </c>
      <c r="H43" s="8"/>
    </row>
    <row r="44" spans="1:8" ht="30">
      <c r="A44" s="5">
        <v>42</v>
      </c>
      <c r="B44" s="6" t="s">
        <v>83</v>
      </c>
      <c r="C44" s="6" t="s">
        <v>84</v>
      </c>
      <c r="D44" s="158"/>
      <c r="E44" s="7">
        <v>21</v>
      </c>
      <c r="F44" s="6" t="s">
        <v>20</v>
      </c>
      <c r="G44" s="7">
        <f t="shared" si="0"/>
        <v>0</v>
      </c>
      <c r="H44" s="8"/>
    </row>
    <row r="45" spans="1:8" ht="30">
      <c r="A45" s="5">
        <v>43</v>
      </c>
      <c r="B45" s="6" t="s">
        <v>83</v>
      </c>
      <c r="C45" s="6" t="s">
        <v>84</v>
      </c>
      <c r="D45" s="158"/>
      <c r="E45" s="7">
        <v>5</v>
      </c>
      <c r="F45" s="6" t="s">
        <v>20</v>
      </c>
      <c r="G45" s="7">
        <f t="shared" si="0"/>
        <v>0</v>
      </c>
      <c r="H45" s="8"/>
    </row>
    <row r="46" spans="1:8" ht="30">
      <c r="A46" s="5">
        <v>44</v>
      </c>
      <c r="B46" s="6" t="s">
        <v>83</v>
      </c>
      <c r="C46" s="6" t="s">
        <v>84</v>
      </c>
      <c r="D46" s="158"/>
      <c r="E46" s="7">
        <v>2</v>
      </c>
      <c r="F46" s="6" t="s">
        <v>20</v>
      </c>
      <c r="G46" s="7">
        <f t="shared" si="0"/>
        <v>0</v>
      </c>
      <c r="H46" s="8"/>
    </row>
    <row r="47" spans="1:8" ht="30">
      <c r="A47" s="5">
        <v>45</v>
      </c>
      <c r="B47" s="6" t="s">
        <v>83</v>
      </c>
      <c r="C47" s="6" t="s">
        <v>84</v>
      </c>
      <c r="D47" s="158"/>
      <c r="E47" s="7">
        <v>6</v>
      </c>
      <c r="F47" s="6" t="s">
        <v>20</v>
      </c>
      <c r="G47" s="7">
        <f t="shared" si="0"/>
        <v>0</v>
      </c>
      <c r="H47" s="8"/>
    </row>
    <row r="48" spans="1:8" ht="30">
      <c r="A48" s="5">
        <v>46</v>
      </c>
      <c r="B48" s="6" t="s">
        <v>85</v>
      </c>
      <c r="C48" s="6" t="s">
        <v>86</v>
      </c>
      <c r="D48" s="158"/>
      <c r="E48" s="7">
        <v>15</v>
      </c>
      <c r="F48" s="6" t="s">
        <v>11</v>
      </c>
      <c r="G48" s="7">
        <f t="shared" si="0"/>
        <v>0</v>
      </c>
      <c r="H48" s="8"/>
    </row>
    <row r="49" spans="1:8" ht="30">
      <c r="A49" s="5">
        <v>47</v>
      </c>
      <c r="B49" s="6" t="s">
        <v>85</v>
      </c>
      <c r="C49" s="6" t="s">
        <v>86</v>
      </c>
      <c r="D49" s="158"/>
      <c r="E49" s="7">
        <v>10</v>
      </c>
      <c r="F49" s="6" t="s">
        <v>11</v>
      </c>
      <c r="G49" s="7">
        <f t="shared" si="0"/>
        <v>0</v>
      </c>
      <c r="H49" s="8"/>
    </row>
    <row r="50" spans="1:8" ht="20.25">
      <c r="A50" s="5">
        <v>48</v>
      </c>
      <c r="B50" s="6" t="s">
        <v>87</v>
      </c>
      <c r="C50" s="6" t="s">
        <v>88</v>
      </c>
      <c r="D50" s="158"/>
      <c r="E50" s="7">
        <v>2</v>
      </c>
      <c r="F50" s="6" t="s">
        <v>20</v>
      </c>
      <c r="G50" s="7">
        <f t="shared" si="0"/>
        <v>0</v>
      </c>
      <c r="H50" s="8"/>
    </row>
    <row r="51" spans="1:8" ht="20.25">
      <c r="A51" s="5">
        <v>49</v>
      </c>
      <c r="B51" s="6" t="s">
        <v>87</v>
      </c>
      <c r="C51" s="6" t="s">
        <v>88</v>
      </c>
      <c r="D51" s="158"/>
      <c r="E51" s="7">
        <v>2</v>
      </c>
      <c r="F51" s="6" t="s">
        <v>20</v>
      </c>
      <c r="G51" s="7">
        <f t="shared" si="0"/>
        <v>0</v>
      </c>
      <c r="H51" s="8"/>
    </row>
    <row r="52" spans="1:8" ht="20.25">
      <c r="A52" s="5">
        <v>50</v>
      </c>
      <c r="B52" s="6" t="s">
        <v>89</v>
      </c>
      <c r="C52" s="6" t="s">
        <v>90</v>
      </c>
      <c r="D52" s="158"/>
      <c r="E52" s="7">
        <v>153</v>
      </c>
      <c r="F52" s="6" t="s">
        <v>11</v>
      </c>
      <c r="G52" s="7">
        <f t="shared" si="0"/>
        <v>0</v>
      </c>
      <c r="H52" s="8"/>
    </row>
    <row r="53" spans="1:8" ht="20.25">
      <c r="A53" s="5">
        <v>51</v>
      </c>
      <c r="B53" s="6" t="s">
        <v>91</v>
      </c>
      <c r="C53" s="6" t="s">
        <v>92</v>
      </c>
      <c r="D53" s="158"/>
      <c r="E53" s="7">
        <v>262</v>
      </c>
      <c r="F53" s="6" t="s">
        <v>11</v>
      </c>
      <c r="G53" s="7">
        <f t="shared" si="0"/>
        <v>0</v>
      </c>
      <c r="H53" s="8"/>
    </row>
    <row r="54" spans="1:8" ht="20.25">
      <c r="A54" s="5">
        <v>52</v>
      </c>
      <c r="B54" s="6" t="s">
        <v>93</v>
      </c>
      <c r="C54" s="6" t="s">
        <v>94</v>
      </c>
      <c r="D54" s="158"/>
      <c r="E54" s="7">
        <v>175</v>
      </c>
      <c r="F54" s="6" t="s">
        <v>11</v>
      </c>
      <c r="G54" s="7">
        <f t="shared" si="0"/>
        <v>0</v>
      </c>
      <c r="H54" s="8"/>
    </row>
    <row r="55" spans="1:8" ht="20.25">
      <c r="A55" s="5">
        <v>53</v>
      </c>
      <c r="B55" s="6" t="s">
        <v>95</v>
      </c>
      <c r="C55" s="6" t="s">
        <v>96</v>
      </c>
      <c r="D55" s="158"/>
      <c r="E55" s="7">
        <v>18</v>
      </c>
      <c r="F55" s="6" t="s">
        <v>11</v>
      </c>
      <c r="G55" s="7">
        <f t="shared" si="0"/>
        <v>0</v>
      </c>
      <c r="H55" s="8"/>
    </row>
    <row r="56" spans="1:8" ht="20.25">
      <c r="A56" s="5">
        <v>54</v>
      </c>
      <c r="B56" s="6" t="s">
        <v>97</v>
      </c>
      <c r="C56" s="6" t="s">
        <v>98</v>
      </c>
      <c r="D56" s="158"/>
      <c r="E56" s="7">
        <v>6</v>
      </c>
      <c r="F56" s="6" t="s">
        <v>11</v>
      </c>
      <c r="G56" s="7">
        <f t="shared" si="0"/>
        <v>0</v>
      </c>
      <c r="H56" s="8"/>
    </row>
    <row r="57" spans="1:8" ht="20.25">
      <c r="A57" s="5">
        <v>55</v>
      </c>
      <c r="B57" s="6" t="s">
        <v>99</v>
      </c>
      <c r="C57" s="6" t="s">
        <v>100</v>
      </c>
      <c r="D57" s="158"/>
      <c r="E57" s="7">
        <v>5</v>
      </c>
      <c r="F57" s="6" t="s">
        <v>11</v>
      </c>
      <c r="G57" s="7">
        <f t="shared" si="0"/>
        <v>0</v>
      </c>
      <c r="H57" s="8"/>
    </row>
    <row r="58" spans="1:8" ht="20.25">
      <c r="A58" s="5">
        <v>56</v>
      </c>
      <c r="B58" s="6" t="s">
        <v>101</v>
      </c>
      <c r="C58" s="6" t="s">
        <v>102</v>
      </c>
      <c r="D58" s="158"/>
      <c r="E58" s="7">
        <v>4844</v>
      </c>
      <c r="F58" s="6" t="s">
        <v>11</v>
      </c>
      <c r="G58" s="7">
        <f t="shared" si="0"/>
        <v>0</v>
      </c>
      <c r="H58" s="8"/>
    </row>
    <row r="59" spans="1:8" ht="20.25">
      <c r="A59" s="5">
        <v>57</v>
      </c>
      <c r="B59" s="6" t="s">
        <v>103</v>
      </c>
      <c r="C59" s="6" t="s">
        <v>104</v>
      </c>
      <c r="D59" s="158"/>
      <c r="E59" s="7">
        <v>6168</v>
      </c>
      <c r="F59" s="6" t="s">
        <v>11</v>
      </c>
      <c r="G59" s="7">
        <f t="shared" si="0"/>
        <v>0</v>
      </c>
      <c r="H59" s="8"/>
    </row>
    <row r="60" spans="1:8" ht="20.25">
      <c r="A60" s="5">
        <v>58</v>
      </c>
      <c r="B60" s="6" t="s">
        <v>105</v>
      </c>
      <c r="C60" s="6" t="s">
        <v>106</v>
      </c>
      <c r="D60" s="158"/>
      <c r="E60" s="7">
        <v>55</v>
      </c>
      <c r="F60" s="6" t="s">
        <v>11</v>
      </c>
      <c r="G60" s="7">
        <f t="shared" si="0"/>
        <v>0</v>
      </c>
      <c r="H60" s="8"/>
    </row>
    <row r="61" spans="1:8" ht="20.25">
      <c r="A61" s="5">
        <v>59</v>
      </c>
      <c r="B61" s="6" t="s">
        <v>107</v>
      </c>
      <c r="C61" s="6" t="s">
        <v>108</v>
      </c>
      <c r="D61" s="158"/>
      <c r="E61" s="7">
        <v>135</v>
      </c>
      <c r="F61" s="6" t="s">
        <v>11</v>
      </c>
      <c r="G61" s="7">
        <f t="shared" si="0"/>
        <v>0</v>
      </c>
      <c r="H61" s="8"/>
    </row>
    <row r="62" spans="1:8" ht="20.25">
      <c r="A62" s="5">
        <v>60</v>
      </c>
      <c r="B62" s="6" t="s">
        <v>109</v>
      </c>
      <c r="C62" s="6" t="s">
        <v>110</v>
      </c>
      <c r="D62" s="158"/>
      <c r="E62" s="7">
        <v>185</v>
      </c>
      <c r="F62" s="6" t="s">
        <v>11</v>
      </c>
      <c r="G62" s="7">
        <f t="shared" si="0"/>
        <v>0</v>
      </c>
      <c r="H62" s="8"/>
    </row>
    <row r="63" spans="1:8" ht="20.25">
      <c r="A63" s="5">
        <v>61</v>
      </c>
      <c r="B63" s="6" t="s">
        <v>111</v>
      </c>
      <c r="C63" s="6" t="s">
        <v>112</v>
      </c>
      <c r="D63" s="158"/>
      <c r="E63" s="7">
        <v>72</v>
      </c>
      <c r="F63" s="6" t="s">
        <v>11</v>
      </c>
      <c r="G63" s="7">
        <f t="shared" si="0"/>
        <v>0</v>
      </c>
      <c r="H63" s="8"/>
    </row>
    <row r="64" spans="1:8" ht="20.25">
      <c r="A64" s="5">
        <v>62</v>
      </c>
      <c r="B64" s="6" t="s">
        <v>113</v>
      </c>
      <c r="C64" s="6" t="s">
        <v>114</v>
      </c>
      <c r="D64" s="158"/>
      <c r="E64" s="7">
        <v>184</v>
      </c>
      <c r="F64" s="6" t="s">
        <v>11</v>
      </c>
      <c r="G64" s="7">
        <f t="shared" si="0"/>
        <v>0</v>
      </c>
      <c r="H64" s="8"/>
    </row>
    <row r="65" spans="1:8" ht="20.25">
      <c r="A65" s="5">
        <v>63</v>
      </c>
      <c r="B65" s="6" t="s">
        <v>115</v>
      </c>
      <c r="C65" s="6" t="s">
        <v>116</v>
      </c>
      <c r="D65" s="158"/>
      <c r="E65" s="7">
        <v>40</v>
      </c>
      <c r="F65" s="6" t="s">
        <v>11</v>
      </c>
      <c r="G65" s="7">
        <f t="shared" si="0"/>
        <v>0</v>
      </c>
      <c r="H65" s="8"/>
    </row>
    <row r="66" spans="1:8" ht="20.25">
      <c r="A66" s="5">
        <v>64</v>
      </c>
      <c r="B66" s="6" t="s">
        <v>117</v>
      </c>
      <c r="C66" s="6" t="s">
        <v>118</v>
      </c>
      <c r="D66" s="158"/>
      <c r="E66" s="7">
        <v>519</v>
      </c>
      <c r="F66" s="6" t="s">
        <v>20</v>
      </c>
      <c r="G66" s="7">
        <f t="shared" si="0"/>
        <v>0</v>
      </c>
      <c r="H66" s="8"/>
    </row>
    <row r="67" spans="1:8" ht="20.25">
      <c r="A67" s="5">
        <v>65</v>
      </c>
      <c r="B67" s="6" t="s">
        <v>119</v>
      </c>
      <c r="C67" s="6" t="s">
        <v>120</v>
      </c>
      <c r="D67" s="158"/>
      <c r="E67" s="7">
        <v>212</v>
      </c>
      <c r="F67" s="6" t="s">
        <v>11</v>
      </c>
      <c r="G67" s="7">
        <f t="shared" si="0"/>
        <v>0</v>
      </c>
      <c r="H67" s="8"/>
    </row>
    <row r="68" spans="1:8" ht="20.25">
      <c r="A68" s="5">
        <v>66</v>
      </c>
      <c r="B68" s="6" t="s">
        <v>121</v>
      </c>
      <c r="C68" s="6" t="s">
        <v>122</v>
      </c>
      <c r="D68" s="158"/>
      <c r="E68" s="7">
        <v>432</v>
      </c>
      <c r="F68" s="6" t="s">
        <v>20</v>
      </c>
      <c r="G68" s="7">
        <f aca="true" t="shared" si="1" ref="G68:G73">E68*D68</f>
        <v>0</v>
      </c>
      <c r="H68" s="8"/>
    </row>
    <row r="69" spans="1:8" ht="20.25">
      <c r="A69" s="5">
        <v>67</v>
      </c>
      <c r="B69" s="6" t="s">
        <v>123</v>
      </c>
      <c r="C69" s="6" t="s">
        <v>124</v>
      </c>
      <c r="D69" s="158"/>
      <c r="E69" s="7">
        <v>24</v>
      </c>
      <c r="F69" s="6" t="s">
        <v>20</v>
      </c>
      <c r="G69" s="7">
        <f t="shared" si="1"/>
        <v>0</v>
      </c>
      <c r="H69" s="8"/>
    </row>
    <row r="70" spans="1:8" ht="20.25">
      <c r="A70" s="5">
        <v>68</v>
      </c>
      <c r="B70" s="6" t="s">
        <v>125</v>
      </c>
      <c r="C70" s="6" t="s">
        <v>126</v>
      </c>
      <c r="D70" s="158"/>
      <c r="E70" s="7">
        <v>26</v>
      </c>
      <c r="F70" s="6" t="s">
        <v>11</v>
      </c>
      <c r="G70" s="7">
        <f t="shared" si="1"/>
        <v>0</v>
      </c>
      <c r="H70" s="8"/>
    </row>
    <row r="71" spans="1:8" ht="20.25">
      <c r="A71" s="5">
        <v>69</v>
      </c>
      <c r="B71" s="6" t="s">
        <v>127</v>
      </c>
      <c r="C71" s="6" t="s">
        <v>128</v>
      </c>
      <c r="D71" s="158"/>
      <c r="E71" s="7">
        <v>40</v>
      </c>
      <c r="F71" s="6" t="s">
        <v>11</v>
      </c>
      <c r="G71" s="7">
        <f t="shared" si="1"/>
        <v>0</v>
      </c>
      <c r="H71" s="8"/>
    </row>
    <row r="72" spans="1:8" ht="20.25">
      <c r="A72" s="5">
        <v>70</v>
      </c>
      <c r="B72" s="6" t="s">
        <v>129</v>
      </c>
      <c r="C72" s="6" t="s">
        <v>130</v>
      </c>
      <c r="D72" s="158"/>
      <c r="E72" s="7">
        <v>3</v>
      </c>
      <c r="F72" s="6" t="s">
        <v>11</v>
      </c>
      <c r="G72" s="7">
        <f t="shared" si="1"/>
        <v>0</v>
      </c>
      <c r="H72" s="8"/>
    </row>
    <row r="73" spans="1:8" ht="20.25">
      <c r="A73" s="5">
        <v>71</v>
      </c>
      <c r="B73" s="6" t="s">
        <v>131</v>
      </c>
      <c r="C73" s="6" t="s">
        <v>132</v>
      </c>
      <c r="D73" s="158"/>
      <c r="E73" s="7">
        <v>16</v>
      </c>
      <c r="F73" s="6" t="s">
        <v>11</v>
      </c>
      <c r="G73" s="7">
        <f t="shared" si="1"/>
        <v>0</v>
      </c>
      <c r="H73" s="8"/>
    </row>
    <row r="74" ht="9.75">
      <c r="H74" s="2"/>
    </row>
    <row r="75" spans="1:7" ht="10.5" thickBot="1">
      <c r="A75" s="9" t="s">
        <v>133</v>
      </c>
      <c r="G75" s="17">
        <f>SUM(G3:G74)</f>
        <v>0</v>
      </c>
    </row>
    <row r="76" spans="1:8" ht="12" thickTop="1">
      <c r="A76" s="11"/>
      <c r="B76" s="11"/>
      <c r="C76" s="11"/>
      <c r="D76" s="11"/>
      <c r="E76" s="11"/>
      <c r="F76" s="11"/>
      <c r="G76" s="12"/>
      <c r="H76" s="11"/>
    </row>
    <row r="78" ht="12">
      <c r="A78" s="14"/>
    </row>
    <row r="79" ht="12">
      <c r="A79" s="13"/>
    </row>
    <row r="81" spans="1:8" ht="15">
      <c r="A81" s="142" t="s">
        <v>134</v>
      </c>
      <c r="B81" s="142"/>
      <c r="C81" s="142"/>
      <c r="D81" s="142"/>
      <c r="E81" s="142"/>
      <c r="F81" s="142"/>
      <c r="G81" s="142"/>
      <c r="H81" s="142"/>
    </row>
    <row r="82" spans="1:8" ht="9.75">
      <c r="A82" s="3" t="s">
        <v>1</v>
      </c>
      <c r="B82" s="4" t="s">
        <v>2</v>
      </c>
      <c r="C82" s="4" t="s">
        <v>3</v>
      </c>
      <c r="D82" s="3" t="s">
        <v>4</v>
      </c>
      <c r="E82" s="3" t="s">
        <v>5</v>
      </c>
      <c r="F82" s="4" t="s">
        <v>6</v>
      </c>
      <c r="G82" s="3" t="s">
        <v>7</v>
      </c>
      <c r="H82" s="3" t="s">
        <v>8</v>
      </c>
    </row>
    <row r="83" spans="1:8" ht="20.25">
      <c r="A83" s="5">
        <v>1</v>
      </c>
      <c r="B83" s="6" t="s">
        <v>135</v>
      </c>
      <c r="C83" s="6" t="s">
        <v>136</v>
      </c>
      <c r="D83" s="158"/>
      <c r="E83" s="7">
        <v>0.02</v>
      </c>
      <c r="F83" s="6" t="s">
        <v>137</v>
      </c>
      <c r="G83" s="7">
        <f>E83*D83</f>
        <v>0</v>
      </c>
      <c r="H83" s="8"/>
    </row>
    <row r="84" spans="1:8" ht="20.25">
      <c r="A84" s="5">
        <v>2</v>
      </c>
      <c r="B84" s="6" t="s">
        <v>138</v>
      </c>
      <c r="C84" s="6" t="s">
        <v>139</v>
      </c>
      <c r="D84" s="158"/>
      <c r="E84" s="7">
        <v>12</v>
      </c>
      <c r="F84" s="6" t="s">
        <v>11</v>
      </c>
      <c r="G84" s="7">
        <f>E84*D84</f>
        <v>0</v>
      </c>
      <c r="H84" s="8"/>
    </row>
    <row r="85" spans="1:8" ht="20.25">
      <c r="A85" s="5">
        <v>3</v>
      </c>
      <c r="B85" s="6" t="s">
        <v>140</v>
      </c>
      <c r="C85" s="6" t="s">
        <v>141</v>
      </c>
      <c r="D85" s="158"/>
      <c r="E85" s="7">
        <v>24</v>
      </c>
      <c r="F85" s="6" t="s">
        <v>11</v>
      </c>
      <c r="G85" s="7">
        <f>E85*D85</f>
        <v>0</v>
      </c>
      <c r="H85" s="8"/>
    </row>
    <row r="86" spans="1:8" ht="20.25">
      <c r="A86" s="5">
        <v>4</v>
      </c>
      <c r="B86" s="6" t="s">
        <v>142</v>
      </c>
      <c r="C86" s="6" t="s">
        <v>143</v>
      </c>
      <c r="D86" s="158"/>
      <c r="E86" s="7">
        <v>12</v>
      </c>
      <c r="F86" s="6" t="s">
        <v>11</v>
      </c>
      <c r="G86" s="7">
        <f>E86*D86</f>
        <v>0</v>
      </c>
      <c r="H86" s="8"/>
    </row>
    <row r="87" spans="1:8" ht="30">
      <c r="A87" s="5">
        <v>5</v>
      </c>
      <c r="B87" s="6" t="s">
        <v>144</v>
      </c>
      <c r="C87" s="6" t="s">
        <v>145</v>
      </c>
      <c r="D87" s="158"/>
      <c r="E87" s="7">
        <v>12</v>
      </c>
      <c r="F87" s="6" t="s">
        <v>11</v>
      </c>
      <c r="G87" s="7">
        <f>E87*D87</f>
        <v>0</v>
      </c>
      <c r="H87" s="8"/>
    </row>
    <row r="88" spans="1:8" ht="20.25">
      <c r="A88" s="5">
        <v>6</v>
      </c>
      <c r="B88" s="6" t="s">
        <v>146</v>
      </c>
      <c r="C88" s="6" t="s">
        <v>147</v>
      </c>
      <c r="D88" s="158"/>
      <c r="E88" s="7">
        <v>12</v>
      </c>
      <c r="F88" s="6" t="s">
        <v>148</v>
      </c>
      <c r="G88" s="7">
        <f>E88*D88</f>
        <v>0</v>
      </c>
      <c r="H88" s="8"/>
    </row>
    <row r="89" ht="9.75">
      <c r="H89" s="2"/>
    </row>
    <row r="90" spans="1:7" ht="10.5" thickBot="1">
      <c r="A90" s="9" t="s">
        <v>133</v>
      </c>
      <c r="G90" s="17">
        <f>SUM(G83:G89)</f>
        <v>0</v>
      </c>
    </row>
    <row r="91" spans="1:8" ht="12" thickTop="1">
      <c r="A91" s="11"/>
      <c r="B91" s="11"/>
      <c r="C91" s="11"/>
      <c r="D91" s="11"/>
      <c r="E91" s="11"/>
      <c r="F91" s="11"/>
      <c r="G91" s="12"/>
      <c r="H91" s="11"/>
    </row>
    <row r="93" ht="12">
      <c r="A93" s="14"/>
    </row>
    <row r="94" ht="12">
      <c r="A94" s="13"/>
    </row>
    <row r="96" spans="1:8" ht="15">
      <c r="A96" s="142" t="s">
        <v>149</v>
      </c>
      <c r="B96" s="142"/>
      <c r="C96" s="142"/>
      <c r="D96" s="142"/>
      <c r="E96" s="142"/>
      <c r="F96" s="142"/>
      <c r="G96" s="142"/>
      <c r="H96" s="142"/>
    </row>
    <row r="97" spans="1:8" ht="9.75">
      <c r="A97" s="3" t="s">
        <v>1</v>
      </c>
      <c r="B97" s="4" t="s">
        <v>2</v>
      </c>
      <c r="C97" s="4" t="s">
        <v>3</v>
      </c>
      <c r="D97" s="3" t="s">
        <v>4</v>
      </c>
      <c r="E97" s="3" t="s">
        <v>5</v>
      </c>
      <c r="F97" s="4" t="s">
        <v>6</v>
      </c>
      <c r="G97" s="3" t="s">
        <v>7</v>
      </c>
      <c r="H97" s="3" t="s">
        <v>8</v>
      </c>
    </row>
    <row r="98" spans="1:8" ht="20.25">
      <c r="A98" s="5">
        <v>1</v>
      </c>
      <c r="B98" s="6" t="s">
        <v>150</v>
      </c>
      <c r="C98" s="6" t="s">
        <v>151</v>
      </c>
      <c r="D98" s="158"/>
      <c r="E98" s="7">
        <v>45</v>
      </c>
      <c r="F98" s="6" t="s">
        <v>11</v>
      </c>
      <c r="G98" s="7">
        <f>E98*D98</f>
        <v>0</v>
      </c>
      <c r="H98" s="8"/>
    </row>
    <row r="99" spans="1:8" ht="20.25">
      <c r="A99" s="5">
        <v>2</v>
      </c>
      <c r="B99" s="6" t="s">
        <v>152</v>
      </c>
      <c r="C99" s="6" t="s">
        <v>153</v>
      </c>
      <c r="D99" s="158"/>
      <c r="E99" s="7">
        <v>5</v>
      </c>
      <c r="F99" s="6" t="s">
        <v>11</v>
      </c>
      <c r="G99" s="7">
        <f aca="true" t="shared" si="2" ref="G99:G154">E99*D99</f>
        <v>0</v>
      </c>
      <c r="H99" s="8"/>
    </row>
    <row r="100" spans="1:8" ht="20.25">
      <c r="A100" s="5">
        <v>3</v>
      </c>
      <c r="B100" s="6" t="s">
        <v>154</v>
      </c>
      <c r="C100" s="6" t="s">
        <v>155</v>
      </c>
      <c r="D100" s="158"/>
      <c r="E100" s="7">
        <v>12</v>
      </c>
      <c r="F100" s="6" t="s">
        <v>11</v>
      </c>
      <c r="G100" s="7">
        <f t="shared" si="2"/>
        <v>0</v>
      </c>
      <c r="H100" s="8"/>
    </row>
    <row r="101" spans="1:8" ht="20.25">
      <c r="A101" s="5">
        <v>4</v>
      </c>
      <c r="B101" s="6" t="s">
        <v>156</v>
      </c>
      <c r="C101" s="6" t="s">
        <v>157</v>
      </c>
      <c r="D101" s="158"/>
      <c r="E101" s="7">
        <v>96</v>
      </c>
      <c r="F101" s="6" t="s">
        <v>11</v>
      </c>
      <c r="G101" s="7">
        <f t="shared" si="2"/>
        <v>0</v>
      </c>
      <c r="H101" s="8"/>
    </row>
    <row r="102" spans="1:8" ht="9.75">
      <c r="A102" s="5">
        <v>5</v>
      </c>
      <c r="B102" s="6" t="s">
        <v>158</v>
      </c>
      <c r="C102" s="6" t="s">
        <v>159</v>
      </c>
      <c r="D102" s="158"/>
      <c r="E102" s="7">
        <v>72</v>
      </c>
      <c r="F102" s="6" t="s">
        <v>20</v>
      </c>
      <c r="G102" s="7">
        <f t="shared" si="2"/>
        <v>0</v>
      </c>
      <c r="H102" s="8"/>
    </row>
    <row r="103" spans="1:8" ht="9.75">
      <c r="A103" s="5">
        <v>6</v>
      </c>
      <c r="B103" s="6" t="s">
        <v>160</v>
      </c>
      <c r="C103" s="6" t="s">
        <v>161</v>
      </c>
      <c r="D103" s="158"/>
      <c r="E103" s="7">
        <v>45</v>
      </c>
      <c r="F103" s="6" t="s">
        <v>20</v>
      </c>
      <c r="G103" s="7">
        <f t="shared" si="2"/>
        <v>0</v>
      </c>
      <c r="H103" s="8"/>
    </row>
    <row r="104" spans="1:8" ht="9.75">
      <c r="A104" s="5">
        <v>7</v>
      </c>
      <c r="B104" s="6" t="s">
        <v>162</v>
      </c>
      <c r="C104" s="6" t="s">
        <v>163</v>
      </c>
      <c r="D104" s="158"/>
      <c r="E104" s="7">
        <v>2</v>
      </c>
      <c r="F104" s="6" t="s">
        <v>20</v>
      </c>
      <c r="G104" s="7">
        <f t="shared" si="2"/>
        <v>0</v>
      </c>
      <c r="H104" s="8"/>
    </row>
    <row r="105" spans="1:8" ht="9.75">
      <c r="A105" s="5">
        <v>8</v>
      </c>
      <c r="B105" s="6" t="s">
        <v>164</v>
      </c>
      <c r="C105" s="6" t="s">
        <v>165</v>
      </c>
      <c r="D105" s="158"/>
      <c r="E105" s="7">
        <v>447</v>
      </c>
      <c r="F105" s="6" t="s">
        <v>20</v>
      </c>
      <c r="G105" s="7">
        <f t="shared" si="2"/>
        <v>0</v>
      </c>
      <c r="H105" s="8"/>
    </row>
    <row r="106" spans="1:8" ht="20.25">
      <c r="A106" s="5">
        <v>9</v>
      </c>
      <c r="B106" s="6" t="s">
        <v>166</v>
      </c>
      <c r="C106" s="6" t="s">
        <v>167</v>
      </c>
      <c r="D106" s="158"/>
      <c r="E106" s="7">
        <v>43</v>
      </c>
      <c r="F106" s="6" t="s">
        <v>20</v>
      </c>
      <c r="G106" s="7">
        <f t="shared" si="2"/>
        <v>0</v>
      </c>
      <c r="H106" s="8"/>
    </row>
    <row r="107" spans="1:8" ht="20.25">
      <c r="A107" s="5">
        <v>10</v>
      </c>
      <c r="B107" s="6" t="s">
        <v>168</v>
      </c>
      <c r="C107" s="6" t="s">
        <v>169</v>
      </c>
      <c r="D107" s="158"/>
      <c r="E107" s="7">
        <v>803</v>
      </c>
      <c r="F107" s="6" t="s">
        <v>20</v>
      </c>
      <c r="G107" s="7">
        <f t="shared" si="2"/>
        <v>0</v>
      </c>
      <c r="H107" s="8"/>
    </row>
    <row r="108" spans="1:8" ht="20.25">
      <c r="A108" s="5">
        <v>11</v>
      </c>
      <c r="B108" s="6" t="s">
        <v>170</v>
      </c>
      <c r="C108" s="6" t="s">
        <v>68</v>
      </c>
      <c r="D108" s="158"/>
      <c r="E108" s="7">
        <v>3</v>
      </c>
      <c r="F108" s="6" t="s">
        <v>20</v>
      </c>
      <c r="G108" s="7">
        <f t="shared" si="2"/>
        <v>0</v>
      </c>
      <c r="H108" s="8"/>
    </row>
    <row r="109" spans="1:8" ht="81">
      <c r="A109" s="5">
        <v>12</v>
      </c>
      <c r="B109" s="6" t="s">
        <v>171</v>
      </c>
      <c r="C109" s="6" t="s">
        <v>172</v>
      </c>
      <c r="D109" s="158"/>
      <c r="E109" s="7">
        <v>238</v>
      </c>
      <c r="F109" s="6" t="s">
        <v>20</v>
      </c>
      <c r="G109" s="7">
        <f t="shared" si="2"/>
        <v>0</v>
      </c>
      <c r="H109" s="8"/>
    </row>
    <row r="110" spans="1:8" ht="9.75">
      <c r="A110" s="5">
        <v>13</v>
      </c>
      <c r="B110" s="6" t="s">
        <v>173</v>
      </c>
      <c r="C110" s="6" t="s">
        <v>174</v>
      </c>
      <c r="D110" s="158"/>
      <c r="E110" s="7">
        <v>15</v>
      </c>
      <c r="F110" s="6" t="s">
        <v>11</v>
      </c>
      <c r="G110" s="7">
        <f t="shared" si="2"/>
        <v>0</v>
      </c>
      <c r="H110" s="8"/>
    </row>
    <row r="111" spans="1:8" ht="9.75">
      <c r="A111" s="5">
        <v>14</v>
      </c>
      <c r="B111" s="6" t="s">
        <v>173</v>
      </c>
      <c r="C111" s="6" t="s">
        <v>174</v>
      </c>
      <c r="D111" s="158"/>
      <c r="E111" s="7">
        <v>10</v>
      </c>
      <c r="F111" s="6" t="s">
        <v>11</v>
      </c>
      <c r="G111" s="7">
        <f t="shared" si="2"/>
        <v>0</v>
      </c>
      <c r="H111" s="8"/>
    </row>
    <row r="112" spans="1:8" ht="91.5">
      <c r="A112" s="5">
        <v>15</v>
      </c>
      <c r="B112" s="6" t="s">
        <v>175</v>
      </c>
      <c r="C112" s="6" t="s">
        <v>176</v>
      </c>
      <c r="D112" s="158"/>
      <c r="E112" s="7">
        <v>39</v>
      </c>
      <c r="F112" s="6" t="s">
        <v>20</v>
      </c>
      <c r="G112" s="7">
        <f t="shared" si="2"/>
        <v>0</v>
      </c>
      <c r="H112" s="8"/>
    </row>
    <row r="113" spans="1:8" ht="9.75">
      <c r="A113" s="5">
        <v>16</v>
      </c>
      <c r="B113" s="6" t="s">
        <v>177</v>
      </c>
      <c r="C113" s="6" t="s">
        <v>178</v>
      </c>
      <c r="D113" s="158"/>
      <c r="E113" s="7">
        <v>40</v>
      </c>
      <c r="F113" s="6" t="s">
        <v>11</v>
      </c>
      <c r="G113" s="7">
        <f t="shared" si="2"/>
        <v>0</v>
      </c>
      <c r="H113" s="8"/>
    </row>
    <row r="114" spans="1:8" ht="9.75">
      <c r="A114" s="5">
        <v>17</v>
      </c>
      <c r="B114" s="6" t="s">
        <v>179</v>
      </c>
      <c r="C114" s="6" t="s">
        <v>180</v>
      </c>
      <c r="D114" s="158"/>
      <c r="E114" s="7">
        <v>55</v>
      </c>
      <c r="F114" s="6" t="s">
        <v>11</v>
      </c>
      <c r="G114" s="7">
        <f t="shared" si="2"/>
        <v>0</v>
      </c>
      <c r="H114" s="8"/>
    </row>
    <row r="115" spans="1:8" ht="9.75">
      <c r="A115" s="5">
        <v>18</v>
      </c>
      <c r="B115" s="6" t="s">
        <v>181</v>
      </c>
      <c r="C115" s="6" t="s">
        <v>182</v>
      </c>
      <c r="D115" s="158"/>
      <c r="E115" s="7">
        <v>185</v>
      </c>
      <c r="F115" s="6" t="s">
        <v>11</v>
      </c>
      <c r="G115" s="7">
        <f t="shared" si="2"/>
        <v>0</v>
      </c>
      <c r="H115" s="8"/>
    </row>
    <row r="116" spans="1:8" ht="9.75">
      <c r="A116" s="5">
        <v>19</v>
      </c>
      <c r="B116" s="6" t="s">
        <v>183</v>
      </c>
      <c r="C116" s="6" t="s">
        <v>184</v>
      </c>
      <c r="D116" s="158"/>
      <c r="E116" s="7">
        <v>72</v>
      </c>
      <c r="F116" s="6" t="s">
        <v>11</v>
      </c>
      <c r="G116" s="7">
        <f t="shared" si="2"/>
        <v>0</v>
      </c>
      <c r="H116" s="8"/>
    </row>
    <row r="117" spans="1:8" ht="9.75">
      <c r="A117" s="5">
        <v>20</v>
      </c>
      <c r="B117" s="6" t="s">
        <v>185</v>
      </c>
      <c r="C117" s="6" t="s">
        <v>186</v>
      </c>
      <c r="D117" s="158"/>
      <c r="E117" s="7">
        <v>184</v>
      </c>
      <c r="F117" s="6" t="s">
        <v>11</v>
      </c>
      <c r="G117" s="7">
        <f t="shared" si="2"/>
        <v>0</v>
      </c>
      <c r="H117" s="8"/>
    </row>
    <row r="118" spans="1:8" ht="9.75">
      <c r="A118" s="5">
        <v>21</v>
      </c>
      <c r="B118" s="6" t="s">
        <v>187</v>
      </c>
      <c r="C118" s="6" t="s">
        <v>188</v>
      </c>
      <c r="D118" s="158"/>
      <c r="E118" s="7">
        <v>5</v>
      </c>
      <c r="F118" s="6" t="s">
        <v>11</v>
      </c>
      <c r="G118" s="7">
        <f t="shared" si="2"/>
        <v>0</v>
      </c>
      <c r="H118" s="8"/>
    </row>
    <row r="119" spans="1:8" ht="9.75">
      <c r="A119" s="5">
        <v>22</v>
      </c>
      <c r="B119" s="6" t="s">
        <v>189</v>
      </c>
      <c r="C119" s="6" t="s">
        <v>190</v>
      </c>
      <c r="D119" s="158"/>
      <c r="E119" s="7">
        <v>432</v>
      </c>
      <c r="F119" s="6" t="s">
        <v>20</v>
      </c>
      <c r="G119" s="7">
        <f t="shared" si="2"/>
        <v>0</v>
      </c>
      <c r="H119" s="8"/>
    </row>
    <row r="120" spans="1:8" ht="9.75">
      <c r="A120" s="5">
        <v>23</v>
      </c>
      <c r="B120" s="6" t="s">
        <v>191</v>
      </c>
      <c r="C120" s="6" t="s">
        <v>192</v>
      </c>
      <c r="D120" s="158"/>
      <c r="E120" s="7">
        <v>2</v>
      </c>
      <c r="F120" s="6" t="s">
        <v>20</v>
      </c>
      <c r="G120" s="7">
        <f t="shared" si="2"/>
        <v>0</v>
      </c>
      <c r="H120" s="8"/>
    </row>
    <row r="121" spans="1:8" ht="20.25">
      <c r="A121" s="5">
        <v>24</v>
      </c>
      <c r="B121" s="6" t="s">
        <v>193</v>
      </c>
      <c r="C121" s="6" t="s">
        <v>194</v>
      </c>
      <c r="D121" s="158"/>
      <c r="E121" s="7">
        <v>2</v>
      </c>
      <c r="F121" s="6" t="s">
        <v>195</v>
      </c>
      <c r="G121" s="7">
        <f t="shared" si="2"/>
        <v>0</v>
      </c>
      <c r="H121" s="8"/>
    </row>
    <row r="122" spans="1:8" ht="9.75">
      <c r="A122" s="5">
        <v>25</v>
      </c>
      <c r="B122" s="6" t="s">
        <v>196</v>
      </c>
      <c r="C122" s="6" t="s">
        <v>197</v>
      </c>
      <c r="D122" s="158"/>
      <c r="E122" s="7">
        <v>2</v>
      </c>
      <c r="F122" s="6" t="s">
        <v>195</v>
      </c>
      <c r="G122" s="7">
        <f t="shared" si="2"/>
        <v>0</v>
      </c>
      <c r="H122" s="8"/>
    </row>
    <row r="123" spans="1:8" ht="20.25">
      <c r="A123" s="5">
        <v>26</v>
      </c>
      <c r="B123" s="6" t="s">
        <v>198</v>
      </c>
      <c r="C123" s="6" t="s">
        <v>199</v>
      </c>
      <c r="D123" s="158"/>
      <c r="E123" s="7">
        <v>480</v>
      </c>
      <c r="F123" s="6" t="s">
        <v>195</v>
      </c>
      <c r="G123" s="7">
        <f t="shared" si="2"/>
        <v>0</v>
      </c>
      <c r="H123" s="8"/>
    </row>
    <row r="124" spans="1:8" ht="20.25">
      <c r="A124" s="5">
        <v>27</v>
      </c>
      <c r="B124" s="6" t="s">
        <v>200</v>
      </c>
      <c r="C124" s="6" t="s">
        <v>88</v>
      </c>
      <c r="D124" s="158"/>
      <c r="E124" s="7">
        <v>2</v>
      </c>
      <c r="F124" s="6" t="s">
        <v>195</v>
      </c>
      <c r="G124" s="7">
        <f t="shared" si="2"/>
        <v>0</v>
      </c>
      <c r="H124" s="8"/>
    </row>
    <row r="125" spans="1:8" ht="9.75">
      <c r="A125" s="5">
        <v>28</v>
      </c>
      <c r="B125" s="6" t="s">
        <v>201</v>
      </c>
      <c r="C125" s="6" t="s">
        <v>202</v>
      </c>
      <c r="D125" s="158"/>
      <c r="E125" s="7">
        <v>42</v>
      </c>
      <c r="F125" s="6" t="s">
        <v>20</v>
      </c>
      <c r="G125" s="7">
        <f t="shared" si="2"/>
        <v>0</v>
      </c>
      <c r="H125" s="8"/>
    </row>
    <row r="126" spans="1:8" ht="81">
      <c r="A126" s="5">
        <v>29</v>
      </c>
      <c r="B126" s="6" t="s">
        <v>203</v>
      </c>
      <c r="C126" s="6" t="s">
        <v>204</v>
      </c>
      <c r="D126" s="158"/>
      <c r="E126" s="7">
        <v>84</v>
      </c>
      <c r="F126" s="6" t="s">
        <v>20</v>
      </c>
      <c r="G126" s="7">
        <f t="shared" si="2"/>
        <v>0</v>
      </c>
      <c r="H126" s="8"/>
    </row>
    <row r="127" spans="1:8" ht="9.75">
      <c r="A127" s="5">
        <v>30</v>
      </c>
      <c r="B127" s="6" t="s">
        <v>205</v>
      </c>
      <c r="C127" s="6" t="s">
        <v>206</v>
      </c>
      <c r="D127" s="158"/>
      <c r="E127" s="7">
        <v>26</v>
      </c>
      <c r="F127" s="6" t="s">
        <v>11</v>
      </c>
      <c r="G127" s="7">
        <f t="shared" si="2"/>
        <v>0</v>
      </c>
      <c r="H127" s="8"/>
    </row>
    <row r="128" spans="1:8" ht="9.75">
      <c r="A128" s="5">
        <v>31</v>
      </c>
      <c r="B128" s="6" t="s">
        <v>207</v>
      </c>
      <c r="C128" s="6" t="s">
        <v>208</v>
      </c>
      <c r="D128" s="158"/>
      <c r="E128" s="7">
        <v>40</v>
      </c>
      <c r="F128" s="6" t="s">
        <v>11</v>
      </c>
      <c r="G128" s="7">
        <f t="shared" si="2"/>
        <v>0</v>
      </c>
      <c r="H128" s="8"/>
    </row>
    <row r="129" spans="1:8" ht="9.75">
      <c r="A129" s="5">
        <v>32</v>
      </c>
      <c r="B129" s="6" t="s">
        <v>209</v>
      </c>
      <c r="C129" s="6" t="s">
        <v>210</v>
      </c>
      <c r="D129" s="158"/>
      <c r="E129" s="7">
        <v>3</v>
      </c>
      <c r="F129" s="6" t="s">
        <v>11</v>
      </c>
      <c r="G129" s="7">
        <f t="shared" si="2"/>
        <v>0</v>
      </c>
      <c r="H129" s="8"/>
    </row>
    <row r="130" spans="1:8" ht="20.25">
      <c r="A130" s="5">
        <v>33</v>
      </c>
      <c r="B130" s="6" t="s">
        <v>211</v>
      </c>
      <c r="C130" s="6" t="s">
        <v>132</v>
      </c>
      <c r="D130" s="158"/>
      <c r="E130" s="7">
        <v>16</v>
      </c>
      <c r="F130" s="6" t="s">
        <v>11</v>
      </c>
      <c r="G130" s="7">
        <f t="shared" si="2"/>
        <v>0</v>
      </c>
      <c r="H130" s="8"/>
    </row>
    <row r="131" spans="1:8" ht="20.25">
      <c r="A131" s="5">
        <v>34</v>
      </c>
      <c r="B131" s="6" t="s">
        <v>212</v>
      </c>
      <c r="C131" s="6" t="s">
        <v>213</v>
      </c>
      <c r="D131" s="158"/>
      <c r="E131" s="7">
        <v>153</v>
      </c>
      <c r="F131" s="6" t="s">
        <v>11</v>
      </c>
      <c r="G131" s="7">
        <f t="shared" si="2"/>
        <v>0</v>
      </c>
      <c r="H131" s="8"/>
    </row>
    <row r="132" spans="1:8" ht="20.25">
      <c r="A132" s="5">
        <v>35</v>
      </c>
      <c r="B132" s="6" t="s">
        <v>214</v>
      </c>
      <c r="C132" s="6" t="s">
        <v>215</v>
      </c>
      <c r="D132" s="158"/>
      <c r="E132" s="7">
        <v>262</v>
      </c>
      <c r="F132" s="6" t="s">
        <v>11</v>
      </c>
      <c r="G132" s="7">
        <f t="shared" si="2"/>
        <v>0</v>
      </c>
      <c r="H132" s="8"/>
    </row>
    <row r="133" spans="1:8" ht="20.25">
      <c r="A133" s="5">
        <v>36</v>
      </c>
      <c r="B133" s="6" t="s">
        <v>216</v>
      </c>
      <c r="C133" s="6" t="s">
        <v>217</v>
      </c>
      <c r="D133" s="158"/>
      <c r="E133" s="7">
        <v>175</v>
      </c>
      <c r="F133" s="6" t="s">
        <v>11</v>
      </c>
      <c r="G133" s="7">
        <f t="shared" si="2"/>
        <v>0</v>
      </c>
      <c r="H133" s="8"/>
    </row>
    <row r="134" spans="1:8" ht="20.25">
      <c r="A134" s="5">
        <v>37</v>
      </c>
      <c r="B134" s="6" t="s">
        <v>218</v>
      </c>
      <c r="C134" s="6" t="s">
        <v>219</v>
      </c>
      <c r="D134" s="158"/>
      <c r="E134" s="7">
        <v>18</v>
      </c>
      <c r="F134" s="6" t="s">
        <v>11</v>
      </c>
      <c r="G134" s="7">
        <f t="shared" si="2"/>
        <v>0</v>
      </c>
      <c r="H134" s="8"/>
    </row>
    <row r="135" spans="1:8" ht="9.75">
      <c r="A135" s="5">
        <v>38</v>
      </c>
      <c r="B135" s="6" t="s">
        <v>220</v>
      </c>
      <c r="C135" s="6" t="s">
        <v>221</v>
      </c>
      <c r="D135" s="158"/>
      <c r="E135" s="7">
        <v>4844</v>
      </c>
      <c r="F135" s="6" t="s">
        <v>11</v>
      </c>
      <c r="G135" s="7">
        <f t="shared" si="2"/>
        <v>0</v>
      </c>
      <c r="H135" s="8"/>
    </row>
    <row r="136" spans="1:8" ht="9.75">
      <c r="A136" s="5">
        <v>39</v>
      </c>
      <c r="B136" s="6" t="s">
        <v>222</v>
      </c>
      <c r="C136" s="6" t="s">
        <v>223</v>
      </c>
      <c r="D136" s="158"/>
      <c r="E136" s="7">
        <v>6168</v>
      </c>
      <c r="F136" s="6" t="s">
        <v>11</v>
      </c>
      <c r="G136" s="7">
        <f t="shared" si="2"/>
        <v>0</v>
      </c>
      <c r="H136" s="8"/>
    </row>
    <row r="137" spans="1:8" ht="9.75">
      <c r="A137" s="5">
        <v>40</v>
      </c>
      <c r="B137" s="6" t="s">
        <v>224</v>
      </c>
      <c r="C137" s="6" t="s">
        <v>225</v>
      </c>
      <c r="D137" s="158"/>
      <c r="E137" s="7">
        <v>135</v>
      </c>
      <c r="F137" s="6" t="s">
        <v>11</v>
      </c>
      <c r="G137" s="7">
        <f t="shared" si="2"/>
        <v>0</v>
      </c>
      <c r="H137" s="8"/>
    </row>
    <row r="138" spans="1:8" ht="9.75">
      <c r="A138" s="5">
        <v>41</v>
      </c>
      <c r="B138" s="6" t="s">
        <v>226</v>
      </c>
      <c r="C138" s="6" t="s">
        <v>227</v>
      </c>
      <c r="D138" s="158"/>
      <c r="E138" s="7">
        <v>6</v>
      </c>
      <c r="F138" s="6" t="s">
        <v>11</v>
      </c>
      <c r="G138" s="7">
        <f t="shared" si="2"/>
        <v>0</v>
      </c>
      <c r="H138" s="8"/>
    </row>
    <row r="139" spans="1:8" ht="51">
      <c r="A139" s="5">
        <v>42</v>
      </c>
      <c r="B139" s="6" t="s">
        <v>228</v>
      </c>
      <c r="C139" s="6" t="s">
        <v>229</v>
      </c>
      <c r="D139" s="158"/>
      <c r="E139" s="7">
        <v>18</v>
      </c>
      <c r="F139" s="6" t="s">
        <v>20</v>
      </c>
      <c r="G139" s="7">
        <f t="shared" si="2"/>
        <v>0</v>
      </c>
      <c r="H139" s="8"/>
    </row>
    <row r="140" spans="1:8" ht="51">
      <c r="A140" s="5">
        <v>43</v>
      </c>
      <c r="B140" s="6" t="s">
        <v>230</v>
      </c>
      <c r="C140" s="6" t="s">
        <v>231</v>
      </c>
      <c r="D140" s="158"/>
      <c r="E140" s="7">
        <v>39</v>
      </c>
      <c r="F140" s="6" t="s">
        <v>20</v>
      </c>
      <c r="G140" s="7">
        <f t="shared" si="2"/>
        <v>0</v>
      </c>
      <c r="H140" s="8"/>
    </row>
    <row r="141" spans="1:8" ht="51">
      <c r="A141" s="5">
        <v>44</v>
      </c>
      <c r="B141" s="6" t="s">
        <v>232</v>
      </c>
      <c r="C141" s="6" t="s">
        <v>233</v>
      </c>
      <c r="D141" s="158"/>
      <c r="E141" s="7">
        <v>16</v>
      </c>
      <c r="F141" s="6" t="s">
        <v>20</v>
      </c>
      <c r="G141" s="7">
        <f t="shared" si="2"/>
        <v>0</v>
      </c>
      <c r="H141" s="8"/>
    </row>
    <row r="142" spans="1:8" ht="51">
      <c r="A142" s="5">
        <v>45</v>
      </c>
      <c r="B142" s="6" t="s">
        <v>234</v>
      </c>
      <c r="C142" s="6" t="s">
        <v>235</v>
      </c>
      <c r="D142" s="158"/>
      <c r="E142" s="7">
        <v>3</v>
      </c>
      <c r="F142" s="6" t="s">
        <v>20</v>
      </c>
      <c r="G142" s="7">
        <f t="shared" si="2"/>
        <v>0</v>
      </c>
      <c r="H142" s="8"/>
    </row>
    <row r="143" spans="1:8" ht="91.5">
      <c r="A143" s="5">
        <v>46</v>
      </c>
      <c r="B143" s="6" t="s">
        <v>236</v>
      </c>
      <c r="C143" s="6" t="s">
        <v>237</v>
      </c>
      <c r="D143" s="158"/>
      <c r="E143" s="7">
        <v>10</v>
      </c>
      <c r="F143" s="6" t="s">
        <v>20</v>
      </c>
      <c r="G143" s="7">
        <f t="shared" si="2"/>
        <v>0</v>
      </c>
      <c r="H143" s="8"/>
    </row>
    <row r="144" spans="1:8" ht="9.75">
      <c r="A144" s="5">
        <v>47</v>
      </c>
      <c r="B144" s="6" t="s">
        <v>238</v>
      </c>
      <c r="C144" s="6" t="s">
        <v>239</v>
      </c>
      <c r="D144" s="158"/>
      <c r="E144" s="7">
        <v>1.56</v>
      </c>
      <c r="F144" s="6" t="s">
        <v>240</v>
      </c>
      <c r="G144" s="7">
        <f t="shared" si="2"/>
        <v>0</v>
      </c>
      <c r="H144" s="8"/>
    </row>
    <row r="145" spans="1:8" ht="20.25">
      <c r="A145" s="5">
        <v>48</v>
      </c>
      <c r="B145" s="6" t="s">
        <v>241</v>
      </c>
      <c r="C145" s="6" t="s">
        <v>242</v>
      </c>
      <c r="D145" s="158"/>
      <c r="E145" s="7">
        <v>12</v>
      </c>
      <c r="F145" s="6" t="s">
        <v>243</v>
      </c>
      <c r="G145" s="7">
        <f t="shared" si="2"/>
        <v>0</v>
      </c>
      <c r="H145" s="8"/>
    </row>
    <row r="146" spans="4:8" ht="9.75">
      <c r="D146" s="159"/>
      <c r="G146" s="7">
        <f t="shared" si="2"/>
        <v>0</v>
      </c>
      <c r="H146" s="2"/>
    </row>
    <row r="147" spans="1:8" ht="30">
      <c r="A147" s="5">
        <v>49</v>
      </c>
      <c r="B147" s="6" t="s">
        <v>244</v>
      </c>
      <c r="C147" s="6" t="s">
        <v>245</v>
      </c>
      <c r="D147" s="158"/>
      <c r="E147" s="7">
        <v>24</v>
      </c>
      <c r="F147" s="6" t="s">
        <v>20</v>
      </c>
      <c r="G147" s="7">
        <f t="shared" si="2"/>
        <v>0</v>
      </c>
      <c r="H147" s="8"/>
    </row>
    <row r="148" spans="1:8" ht="30">
      <c r="A148" s="5">
        <v>50</v>
      </c>
      <c r="B148" s="6" t="s">
        <v>246</v>
      </c>
      <c r="C148" s="6" t="s">
        <v>247</v>
      </c>
      <c r="D148" s="158"/>
      <c r="E148" s="7">
        <v>288</v>
      </c>
      <c r="F148" s="6" t="s">
        <v>20</v>
      </c>
      <c r="G148" s="7">
        <f t="shared" si="2"/>
        <v>0</v>
      </c>
      <c r="H148" s="8"/>
    </row>
    <row r="149" spans="1:8" ht="30">
      <c r="A149" s="5">
        <v>51</v>
      </c>
      <c r="B149" s="6" t="s">
        <v>246</v>
      </c>
      <c r="C149" s="6" t="s">
        <v>248</v>
      </c>
      <c r="D149" s="158"/>
      <c r="E149" s="7">
        <v>32</v>
      </c>
      <c r="F149" s="6" t="s">
        <v>20</v>
      </c>
      <c r="G149" s="7">
        <f t="shared" si="2"/>
        <v>0</v>
      </c>
      <c r="H149" s="8"/>
    </row>
    <row r="150" spans="1:8" ht="30">
      <c r="A150" s="5">
        <v>52</v>
      </c>
      <c r="B150" s="6" t="s">
        <v>246</v>
      </c>
      <c r="C150" s="6" t="s">
        <v>249</v>
      </c>
      <c r="D150" s="158"/>
      <c r="E150" s="7">
        <v>14</v>
      </c>
      <c r="F150" s="6" t="s">
        <v>20</v>
      </c>
      <c r="G150" s="7">
        <f t="shared" si="2"/>
        <v>0</v>
      </c>
      <c r="H150" s="8"/>
    </row>
    <row r="151" spans="1:8" ht="30">
      <c r="A151" s="5">
        <v>53</v>
      </c>
      <c r="B151" s="6" t="s">
        <v>246</v>
      </c>
      <c r="C151" s="6" t="s">
        <v>250</v>
      </c>
      <c r="D151" s="158"/>
      <c r="E151" s="7">
        <v>21</v>
      </c>
      <c r="F151" s="6" t="s">
        <v>20</v>
      </c>
      <c r="G151" s="7">
        <f t="shared" si="2"/>
        <v>0</v>
      </c>
      <c r="H151" s="8"/>
    </row>
    <row r="152" spans="1:8" ht="30">
      <c r="A152" s="5">
        <v>54</v>
      </c>
      <c r="B152" s="6" t="s">
        <v>246</v>
      </c>
      <c r="C152" s="6" t="s">
        <v>251</v>
      </c>
      <c r="D152" s="158"/>
      <c r="E152" s="7">
        <v>5</v>
      </c>
      <c r="F152" s="6" t="s">
        <v>20</v>
      </c>
      <c r="G152" s="7">
        <f t="shared" si="2"/>
        <v>0</v>
      </c>
      <c r="H152" s="8"/>
    </row>
    <row r="153" spans="1:8" ht="30">
      <c r="A153" s="5">
        <v>55</v>
      </c>
      <c r="B153" s="6" t="s">
        <v>246</v>
      </c>
      <c r="C153" s="6" t="s">
        <v>252</v>
      </c>
      <c r="D153" s="158"/>
      <c r="E153" s="7">
        <v>2</v>
      </c>
      <c r="F153" s="6" t="s">
        <v>20</v>
      </c>
      <c r="G153" s="7">
        <f t="shared" si="2"/>
        <v>0</v>
      </c>
      <c r="H153" s="8"/>
    </row>
    <row r="154" spans="1:8" ht="30">
      <c r="A154" s="5">
        <v>56</v>
      </c>
      <c r="B154" s="6" t="s">
        <v>246</v>
      </c>
      <c r="C154" s="6" t="s">
        <v>253</v>
      </c>
      <c r="D154" s="158"/>
      <c r="E154" s="7">
        <v>6</v>
      </c>
      <c r="F154" s="6" t="s">
        <v>20</v>
      </c>
      <c r="G154" s="7">
        <f t="shared" si="2"/>
        <v>0</v>
      </c>
      <c r="H154" s="8"/>
    </row>
    <row r="155" ht="9.75">
      <c r="H155" s="2"/>
    </row>
    <row r="156" spans="1:7" ht="10.5" thickBot="1">
      <c r="A156" s="9" t="s">
        <v>254</v>
      </c>
      <c r="G156" s="17">
        <f>SUM(G98:G155)</f>
        <v>0</v>
      </c>
    </row>
    <row r="157" spans="1:8" ht="12" thickTop="1">
      <c r="A157" s="11"/>
      <c r="B157" s="11"/>
      <c r="C157" s="11"/>
      <c r="D157" s="11"/>
      <c r="E157" s="11"/>
      <c r="F157" s="11"/>
      <c r="G157" s="12"/>
      <c r="H157" s="11"/>
    </row>
    <row r="159" ht="12">
      <c r="A159" s="14"/>
    </row>
    <row r="160" spans="1:7" ht="12">
      <c r="A160" s="13" t="s">
        <v>542</v>
      </c>
      <c r="G160" s="17">
        <f>(G145+G144+G138+G137+G136+G135+G134+G133+G132+G131+G130+G129+G128+G127+G118+G117+G116+G115+G114+G113+G111+G110+G101+G100+G98+G99)*0.05</f>
        <v>0</v>
      </c>
    </row>
    <row r="162" ht="12">
      <c r="A162" s="14"/>
    </row>
    <row r="163" spans="1:7" ht="12">
      <c r="A163" s="13" t="s">
        <v>543</v>
      </c>
      <c r="G163" s="17">
        <f>G156+G160</f>
        <v>0</v>
      </c>
    </row>
    <row r="165" spans="1:8" ht="15">
      <c r="A165" s="142" t="s">
        <v>255</v>
      </c>
      <c r="B165" s="142"/>
      <c r="C165" s="142"/>
      <c r="D165" s="142"/>
      <c r="E165" s="142"/>
      <c r="F165" s="142"/>
      <c r="G165" s="142"/>
      <c r="H165" s="142"/>
    </row>
    <row r="166" spans="1:8" ht="9.75">
      <c r="A166" s="3" t="s">
        <v>1</v>
      </c>
      <c r="B166" s="4" t="s">
        <v>2</v>
      </c>
      <c r="C166" s="4" t="s">
        <v>3</v>
      </c>
      <c r="D166" s="3" t="s">
        <v>4</v>
      </c>
      <c r="E166" s="3" t="s">
        <v>5</v>
      </c>
      <c r="F166" s="4" t="s">
        <v>6</v>
      </c>
      <c r="G166" s="3" t="s">
        <v>7</v>
      </c>
      <c r="H166" s="3" t="s">
        <v>8</v>
      </c>
    </row>
    <row r="167" spans="1:8" ht="9.75">
      <c r="A167" s="5" t="s">
        <v>256</v>
      </c>
      <c r="B167" s="6" t="s">
        <v>257</v>
      </c>
      <c r="C167" s="6" t="s">
        <v>258</v>
      </c>
      <c r="D167" s="158">
        <f>Rozvodnice!K56</f>
        <v>0</v>
      </c>
      <c r="E167" s="7">
        <v>1</v>
      </c>
      <c r="F167" s="6" t="s">
        <v>20</v>
      </c>
      <c r="G167" s="7">
        <f>E167*D167</f>
        <v>0</v>
      </c>
      <c r="H167" s="8"/>
    </row>
    <row r="168" spans="1:8" ht="9.75">
      <c r="A168" s="5" t="s">
        <v>259</v>
      </c>
      <c r="B168" s="6" t="s">
        <v>260</v>
      </c>
      <c r="C168" s="6" t="s">
        <v>261</v>
      </c>
      <c r="D168" s="158">
        <f>Rozvodnice!K63</f>
        <v>0</v>
      </c>
      <c r="E168" s="7">
        <v>1</v>
      </c>
      <c r="F168" s="6" t="s">
        <v>20</v>
      </c>
      <c r="G168" s="7">
        <f aca="true" t="shared" si="3" ref="G168:G181">E168*D168</f>
        <v>0</v>
      </c>
      <c r="H168" s="8"/>
    </row>
    <row r="169" spans="1:8" ht="9.75">
      <c r="A169" s="5" t="s">
        <v>262</v>
      </c>
      <c r="B169" s="6" t="s">
        <v>263</v>
      </c>
      <c r="C169" s="6" t="s">
        <v>264</v>
      </c>
      <c r="D169" s="158">
        <f>Rozvodnice!K80</f>
        <v>0</v>
      </c>
      <c r="E169" s="7">
        <v>1</v>
      </c>
      <c r="F169" s="6" t="s">
        <v>20</v>
      </c>
      <c r="G169" s="7">
        <f t="shared" si="3"/>
        <v>0</v>
      </c>
      <c r="H169" s="8"/>
    </row>
    <row r="170" spans="1:8" ht="9.75">
      <c r="A170" s="5" t="s">
        <v>265</v>
      </c>
      <c r="B170" s="6" t="s">
        <v>266</v>
      </c>
      <c r="C170" s="6" t="s">
        <v>267</v>
      </c>
      <c r="D170" s="158">
        <f>Rozvodnice!K95</f>
        <v>0</v>
      </c>
      <c r="E170" s="7">
        <v>1</v>
      </c>
      <c r="F170" s="6" t="s">
        <v>20</v>
      </c>
      <c r="G170" s="7">
        <f t="shared" si="3"/>
        <v>0</v>
      </c>
      <c r="H170" s="8"/>
    </row>
    <row r="171" spans="1:8" ht="9.75">
      <c r="A171" s="5" t="s">
        <v>268</v>
      </c>
      <c r="B171" s="6" t="s">
        <v>269</v>
      </c>
      <c r="C171" s="6" t="s">
        <v>270</v>
      </c>
      <c r="D171" s="158">
        <f>Rozvodnice!K110</f>
        <v>0</v>
      </c>
      <c r="E171" s="7">
        <v>1</v>
      </c>
      <c r="F171" s="6" t="s">
        <v>20</v>
      </c>
      <c r="G171" s="7">
        <f t="shared" si="3"/>
        <v>0</v>
      </c>
      <c r="H171" s="8"/>
    </row>
    <row r="172" spans="1:8" ht="9.75">
      <c r="A172" s="5" t="s">
        <v>271</v>
      </c>
      <c r="B172" s="6" t="s">
        <v>272</v>
      </c>
      <c r="C172" s="6" t="s">
        <v>273</v>
      </c>
      <c r="D172" s="158">
        <f>Rozvodnice!K125</f>
        <v>0</v>
      </c>
      <c r="E172" s="7">
        <v>1</v>
      </c>
      <c r="F172" s="6" t="s">
        <v>20</v>
      </c>
      <c r="G172" s="7">
        <f t="shared" si="3"/>
        <v>0</v>
      </c>
      <c r="H172" s="8"/>
    </row>
    <row r="173" spans="1:8" ht="9.75">
      <c r="A173" s="5" t="s">
        <v>274</v>
      </c>
      <c r="B173" s="6" t="s">
        <v>275</v>
      </c>
      <c r="C173" s="6" t="s">
        <v>276</v>
      </c>
      <c r="D173" s="158"/>
      <c r="E173" s="7">
        <v>796</v>
      </c>
      <c r="F173" s="6" t="s">
        <v>148</v>
      </c>
      <c r="G173" s="7">
        <f t="shared" si="3"/>
        <v>0</v>
      </c>
      <c r="H173" s="8"/>
    </row>
    <row r="174" spans="1:8" ht="20.25">
      <c r="A174" s="5" t="s">
        <v>277</v>
      </c>
      <c r="B174" s="6" t="s">
        <v>278</v>
      </c>
      <c r="C174" s="6" t="s">
        <v>279</v>
      </c>
      <c r="D174" s="158"/>
      <c r="E174" s="7">
        <v>3534</v>
      </c>
      <c r="F174" s="6" t="s">
        <v>148</v>
      </c>
      <c r="G174" s="7">
        <f t="shared" si="3"/>
        <v>0</v>
      </c>
      <c r="H174" s="8"/>
    </row>
    <row r="175" spans="1:8" ht="30">
      <c r="A175" s="5" t="s">
        <v>280</v>
      </c>
      <c r="B175" s="6" t="s">
        <v>281</v>
      </c>
      <c r="C175" s="6" t="s">
        <v>282</v>
      </c>
      <c r="D175" s="158"/>
      <c r="E175" s="7">
        <v>1547</v>
      </c>
      <c r="F175" s="6" t="s">
        <v>148</v>
      </c>
      <c r="G175" s="7">
        <f t="shared" si="3"/>
        <v>0</v>
      </c>
      <c r="H175" s="8"/>
    </row>
    <row r="176" spans="1:8" ht="20.25">
      <c r="A176" s="5" t="s">
        <v>283</v>
      </c>
      <c r="B176" s="6" t="s">
        <v>284</v>
      </c>
      <c r="C176" s="6" t="s">
        <v>541</v>
      </c>
      <c r="D176" s="158">
        <f>SK!H57+Rohlas!H30+Zvonky!H26+'EZS výměna kabeláže'!H28</f>
        <v>0</v>
      </c>
      <c r="E176" s="7">
        <v>1</v>
      </c>
      <c r="F176" s="6" t="s">
        <v>285</v>
      </c>
      <c r="G176" s="7">
        <f t="shared" si="3"/>
        <v>0</v>
      </c>
      <c r="H176" s="8"/>
    </row>
    <row r="177" spans="1:8" ht="9.75">
      <c r="A177" s="5" t="s">
        <v>286</v>
      </c>
      <c r="B177" s="6" t="s">
        <v>287</v>
      </c>
      <c r="C177" s="6" t="s">
        <v>288</v>
      </c>
      <c r="D177" s="158"/>
      <c r="E177" s="7">
        <v>4</v>
      </c>
      <c r="F177" s="6" t="s">
        <v>289</v>
      </c>
      <c r="G177" s="7">
        <f t="shared" si="3"/>
        <v>0</v>
      </c>
      <c r="H177" s="8"/>
    </row>
    <row r="178" spans="1:8" ht="30">
      <c r="A178" s="5" t="s">
        <v>290</v>
      </c>
      <c r="B178" s="6" t="s">
        <v>291</v>
      </c>
      <c r="C178" s="6" t="s">
        <v>292</v>
      </c>
      <c r="D178" s="158"/>
      <c r="E178" s="7">
        <v>1</v>
      </c>
      <c r="F178" s="6" t="s">
        <v>20</v>
      </c>
      <c r="G178" s="7">
        <f t="shared" si="3"/>
        <v>0</v>
      </c>
      <c r="H178" s="8"/>
    </row>
    <row r="179" spans="1:8" ht="40.5">
      <c r="A179" s="5" t="s">
        <v>293</v>
      </c>
      <c r="B179" s="6" t="s">
        <v>294</v>
      </c>
      <c r="C179" s="6" t="s">
        <v>295</v>
      </c>
      <c r="D179" s="158"/>
      <c r="E179" s="7">
        <v>1</v>
      </c>
      <c r="F179" s="6" t="s">
        <v>285</v>
      </c>
      <c r="G179" s="7">
        <f t="shared" si="3"/>
        <v>0</v>
      </c>
      <c r="H179" s="8"/>
    </row>
    <row r="180" spans="1:8" ht="30">
      <c r="A180" s="5" t="s">
        <v>296</v>
      </c>
      <c r="B180" s="6" t="s">
        <v>297</v>
      </c>
      <c r="C180" s="6" t="s">
        <v>338</v>
      </c>
      <c r="D180" s="158">
        <f>'zaomítání rýh, přesun'!G4+'zaomítání rýh, přesun'!G8</f>
        <v>0</v>
      </c>
      <c r="E180" s="7">
        <v>1</v>
      </c>
      <c r="F180" s="6" t="s">
        <v>20</v>
      </c>
      <c r="G180" s="7">
        <f t="shared" si="3"/>
        <v>0</v>
      </c>
      <c r="H180" s="8"/>
    </row>
    <row r="181" spans="1:8" ht="30">
      <c r="A181" s="5" t="s">
        <v>298</v>
      </c>
      <c r="B181" s="6" t="s">
        <v>299</v>
      </c>
      <c r="C181" s="6" t="s">
        <v>300</v>
      </c>
      <c r="D181" s="158"/>
      <c r="E181" s="7">
        <v>10.5</v>
      </c>
      <c r="F181" s="6" t="s">
        <v>301</v>
      </c>
      <c r="G181" s="7">
        <f t="shared" si="3"/>
        <v>0</v>
      </c>
      <c r="H181" s="8"/>
    </row>
    <row r="182" ht="9.75">
      <c r="H182" s="2"/>
    </row>
    <row r="183" spans="1:7" ht="10.5" thickBot="1">
      <c r="A183" s="9" t="s">
        <v>302</v>
      </c>
      <c r="G183" s="17">
        <f>SUM(G167:G182)</f>
        <v>0</v>
      </c>
    </row>
    <row r="184" spans="1:8" ht="12" thickTop="1">
      <c r="A184" s="11"/>
      <c r="B184" s="11"/>
      <c r="C184" s="11"/>
      <c r="D184" s="11"/>
      <c r="E184" s="11"/>
      <c r="F184" s="11"/>
      <c r="G184" s="12"/>
      <c r="H184" s="11"/>
    </row>
    <row r="186" ht="12">
      <c r="A186" s="14"/>
    </row>
    <row r="187" ht="12">
      <c r="A187" s="13"/>
    </row>
    <row r="189" spans="1:8" ht="15">
      <c r="A189" s="142" t="s">
        <v>303</v>
      </c>
      <c r="B189" s="142"/>
      <c r="C189" s="142"/>
      <c r="D189" s="142"/>
      <c r="E189" s="142"/>
      <c r="F189" s="142"/>
      <c r="G189" s="142"/>
      <c r="H189" s="142"/>
    </row>
    <row r="190" spans="1:8" ht="9.75">
      <c r="A190" s="3" t="s">
        <v>1</v>
      </c>
      <c r="B190" s="4" t="s">
        <v>2</v>
      </c>
      <c r="C190" s="4" t="s">
        <v>3</v>
      </c>
      <c r="D190" s="3" t="s">
        <v>4</v>
      </c>
      <c r="E190" s="3" t="s">
        <v>5</v>
      </c>
      <c r="F190" s="4" t="s">
        <v>6</v>
      </c>
      <c r="G190" s="3" t="s">
        <v>7</v>
      </c>
      <c r="H190" s="3" t="s">
        <v>8</v>
      </c>
    </row>
    <row r="191" spans="1:8" ht="9.75">
      <c r="A191" s="5">
        <v>1</v>
      </c>
      <c r="B191" s="6" t="s">
        <v>301</v>
      </c>
      <c r="C191" s="6" t="s">
        <v>304</v>
      </c>
      <c r="D191" s="158"/>
      <c r="E191" s="7">
        <v>86</v>
      </c>
      <c r="F191" s="6" t="s">
        <v>305</v>
      </c>
      <c r="G191" s="7">
        <f>E191*D191</f>
        <v>0</v>
      </c>
      <c r="H191" s="8"/>
    </row>
    <row r="192" spans="1:8" ht="9.75">
      <c r="A192" s="5">
        <v>2</v>
      </c>
      <c r="B192" s="6" t="s">
        <v>301</v>
      </c>
      <c r="C192" s="6" t="s">
        <v>306</v>
      </c>
      <c r="D192" s="158"/>
      <c r="E192" s="7">
        <v>58</v>
      </c>
      <c r="F192" s="6" t="s">
        <v>305</v>
      </c>
      <c r="G192" s="7">
        <f aca="true" t="shared" si="4" ref="G192:G197">E192*D192</f>
        <v>0</v>
      </c>
      <c r="H192" s="8"/>
    </row>
    <row r="193" spans="1:8" ht="20.25">
      <c r="A193" s="5">
        <v>3</v>
      </c>
      <c r="B193" s="6" t="s">
        <v>301</v>
      </c>
      <c r="C193" s="6" t="s">
        <v>307</v>
      </c>
      <c r="D193" s="158"/>
      <c r="E193" s="7">
        <v>16</v>
      </c>
      <c r="F193" s="6" t="s">
        <v>305</v>
      </c>
      <c r="G193" s="7">
        <f t="shared" si="4"/>
        <v>0</v>
      </c>
      <c r="H193" s="8"/>
    </row>
    <row r="194" spans="1:8" ht="40.5">
      <c r="A194" s="5">
        <v>4</v>
      </c>
      <c r="B194" s="6" t="s">
        <v>301</v>
      </c>
      <c r="C194" s="6" t="s">
        <v>308</v>
      </c>
      <c r="D194" s="158"/>
      <c r="E194" s="7">
        <v>120</v>
      </c>
      <c r="F194" s="6" t="s">
        <v>305</v>
      </c>
      <c r="G194" s="7">
        <f t="shared" si="4"/>
        <v>0</v>
      </c>
      <c r="H194" s="8"/>
    </row>
    <row r="195" spans="1:8" ht="20.25">
      <c r="A195" s="5">
        <v>5</v>
      </c>
      <c r="B195" s="6" t="s">
        <v>301</v>
      </c>
      <c r="C195" s="6" t="s">
        <v>309</v>
      </c>
      <c r="D195" s="158"/>
      <c r="E195" s="7">
        <v>300</v>
      </c>
      <c r="F195" s="6" t="s">
        <v>305</v>
      </c>
      <c r="G195" s="7">
        <f t="shared" si="4"/>
        <v>0</v>
      </c>
      <c r="H195" s="8"/>
    </row>
    <row r="196" spans="1:8" ht="9.75">
      <c r="A196" s="5">
        <v>6</v>
      </c>
      <c r="B196" s="6" t="s">
        <v>301</v>
      </c>
      <c r="C196" s="6" t="s">
        <v>310</v>
      </c>
      <c r="D196" s="158"/>
      <c r="E196" s="7">
        <v>24</v>
      </c>
      <c r="F196" s="6" t="s">
        <v>305</v>
      </c>
      <c r="G196" s="7">
        <f t="shared" si="4"/>
        <v>0</v>
      </c>
      <c r="H196" s="8"/>
    </row>
    <row r="197" spans="1:8" ht="20.25">
      <c r="A197" s="5">
        <v>7</v>
      </c>
      <c r="B197" s="6" t="s">
        <v>301</v>
      </c>
      <c r="C197" s="6" t="s">
        <v>311</v>
      </c>
      <c r="D197" s="158"/>
      <c r="E197" s="7">
        <v>24</v>
      </c>
      <c r="F197" s="6" t="s">
        <v>305</v>
      </c>
      <c r="G197" s="7">
        <f t="shared" si="4"/>
        <v>0</v>
      </c>
      <c r="H197" s="8"/>
    </row>
    <row r="198" ht="9.75">
      <c r="H198" s="2"/>
    </row>
    <row r="199" spans="1:7" ht="10.5" thickBot="1">
      <c r="A199" s="9" t="s">
        <v>312</v>
      </c>
      <c r="G199" s="17">
        <f>SUM(G191:G198)</f>
        <v>0</v>
      </c>
    </row>
    <row r="200" spans="1:8" ht="12" thickTop="1">
      <c r="A200" s="11"/>
      <c r="B200" s="11"/>
      <c r="C200" s="11"/>
      <c r="D200" s="11"/>
      <c r="E200" s="11"/>
      <c r="F200" s="11"/>
      <c r="G200" s="12"/>
      <c r="H200" s="11"/>
    </row>
    <row r="202" ht="12">
      <c r="A202" s="14"/>
    </row>
    <row r="203" ht="12">
      <c r="A203" s="13"/>
    </row>
  </sheetData>
  <sheetProtection sheet="1"/>
  <mergeCells count="5">
    <mergeCell ref="A1:H1"/>
    <mergeCell ref="A81:H81"/>
    <mergeCell ref="A96:H96"/>
    <mergeCell ref="A165:H165"/>
    <mergeCell ref="A189:H189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26"/>
  <sheetViews>
    <sheetView zoomScale="120" zoomScaleNormal="120" zoomScalePageLayoutView="0" workbookViewId="0" topLeftCell="A101">
      <selection activeCell="M120" sqref="M120"/>
    </sheetView>
  </sheetViews>
  <sheetFormatPr defaultColWidth="9.140625" defaultRowHeight="15"/>
  <cols>
    <col min="3" max="3" width="47.00390625" style="0" customWidth="1"/>
    <col min="11" max="11" width="14.28125" style="0" customWidth="1"/>
  </cols>
  <sheetData>
    <row r="1" spans="1:11" ht="21">
      <c r="A1" s="29" t="s">
        <v>358</v>
      </c>
      <c r="B1" s="61"/>
      <c r="C1" s="61"/>
      <c r="D1" s="61"/>
      <c r="E1" s="61"/>
      <c r="F1" s="61"/>
      <c r="G1" s="61"/>
      <c r="H1" s="61"/>
      <c r="I1" s="61"/>
      <c r="J1" s="61"/>
      <c r="K1" s="62"/>
    </row>
    <row r="2" spans="1:11" ht="15" thickBot="1">
      <c r="A2" s="63"/>
      <c r="B2" s="64"/>
      <c r="C2" s="64"/>
      <c r="D2" s="64"/>
      <c r="E2" s="64"/>
      <c r="F2" s="64"/>
      <c r="G2" s="64"/>
      <c r="H2" s="64"/>
      <c r="I2" s="64"/>
      <c r="J2" s="64"/>
      <c r="K2" s="65"/>
    </row>
    <row r="3" spans="1:11" ht="15" thickBot="1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</row>
    <row r="4" spans="1:11" ht="14.25">
      <c r="A4" s="66"/>
      <c r="B4" s="67" t="s">
        <v>359</v>
      </c>
      <c r="C4" s="62"/>
      <c r="D4" s="66"/>
      <c r="E4" s="66"/>
      <c r="F4" s="67" t="s">
        <v>360</v>
      </c>
      <c r="G4" s="61"/>
      <c r="H4" s="61"/>
      <c r="I4" s="61"/>
      <c r="J4" s="61"/>
      <c r="K4" s="62"/>
    </row>
    <row r="5" spans="1:11" ht="15">
      <c r="A5" s="66"/>
      <c r="B5" s="68"/>
      <c r="C5" s="69" t="s">
        <v>361</v>
      </c>
      <c r="D5" s="66"/>
      <c r="E5" s="66"/>
      <c r="F5" s="68"/>
      <c r="G5" s="70" t="s">
        <v>301</v>
      </c>
      <c r="H5" s="71"/>
      <c r="I5" s="71"/>
      <c r="J5" s="71"/>
      <c r="K5" s="72"/>
    </row>
    <row r="6" spans="1:11" ht="14.25">
      <c r="A6" s="66"/>
      <c r="B6" s="68"/>
      <c r="C6" s="72" t="s">
        <v>362</v>
      </c>
      <c r="D6" s="66"/>
      <c r="E6" s="66"/>
      <c r="F6" s="68"/>
      <c r="G6" s="71" t="s">
        <v>301</v>
      </c>
      <c r="H6" s="71"/>
      <c r="I6" s="71"/>
      <c r="J6" s="71"/>
      <c r="K6" s="72"/>
    </row>
    <row r="7" spans="1:11" ht="14.25">
      <c r="A7" s="66"/>
      <c r="B7" s="73"/>
      <c r="C7" s="74" t="s">
        <v>363</v>
      </c>
      <c r="D7" s="66"/>
      <c r="E7" s="66"/>
      <c r="F7" s="68"/>
      <c r="G7" s="75" t="s">
        <v>195</v>
      </c>
      <c r="H7" s="71"/>
      <c r="I7" s="71"/>
      <c r="J7" s="71"/>
      <c r="K7" s="72"/>
    </row>
    <row r="8" spans="1:11" ht="14.25">
      <c r="A8" s="66"/>
      <c r="B8" s="68"/>
      <c r="C8" s="72"/>
      <c r="D8" s="66"/>
      <c r="E8" s="66"/>
      <c r="F8" s="68"/>
      <c r="G8" s="71"/>
      <c r="H8" s="71"/>
      <c r="I8" s="71"/>
      <c r="J8" s="71"/>
      <c r="K8" s="72"/>
    </row>
    <row r="9" spans="1:11" ht="14.25">
      <c r="A9" s="66"/>
      <c r="B9" s="68"/>
      <c r="C9" s="72" t="s">
        <v>364</v>
      </c>
      <c r="D9" s="66"/>
      <c r="E9" s="66"/>
      <c r="F9" s="68"/>
      <c r="G9" s="71" t="s">
        <v>364</v>
      </c>
      <c r="H9" s="71"/>
      <c r="I9" s="71"/>
      <c r="J9" s="71"/>
      <c r="K9" s="72"/>
    </row>
    <row r="10" spans="1:11" ht="14.25">
      <c r="A10" s="66"/>
      <c r="B10" s="68"/>
      <c r="C10" s="72" t="s">
        <v>365</v>
      </c>
      <c r="D10" s="66"/>
      <c r="E10" s="66"/>
      <c r="F10" s="68"/>
      <c r="G10" s="71" t="s">
        <v>365</v>
      </c>
      <c r="H10" s="71"/>
      <c r="I10" s="71"/>
      <c r="J10" s="71"/>
      <c r="K10" s="72"/>
    </row>
    <row r="11" spans="1:11" ht="14.25">
      <c r="A11" s="66"/>
      <c r="B11" s="68"/>
      <c r="C11" s="72" t="s">
        <v>366</v>
      </c>
      <c r="D11" s="66"/>
      <c r="E11" s="66"/>
      <c r="F11" s="68"/>
      <c r="G11" s="71" t="s">
        <v>366</v>
      </c>
      <c r="H11" s="71"/>
      <c r="I11" s="71"/>
      <c r="J11" s="71"/>
      <c r="K11" s="72"/>
    </row>
    <row r="12" spans="1:11" ht="14.25">
      <c r="A12" s="66"/>
      <c r="B12" s="68"/>
      <c r="C12" s="72" t="s">
        <v>367</v>
      </c>
      <c r="D12" s="66"/>
      <c r="E12" s="66"/>
      <c r="F12" s="68"/>
      <c r="G12" s="71" t="s">
        <v>367</v>
      </c>
      <c r="H12" s="71"/>
      <c r="I12" s="71"/>
      <c r="J12" s="71"/>
      <c r="K12" s="72"/>
    </row>
    <row r="13" spans="1:11" ht="14.25">
      <c r="A13" s="66"/>
      <c r="B13" s="68"/>
      <c r="C13" s="72"/>
      <c r="D13" s="66"/>
      <c r="E13" s="66"/>
      <c r="F13" s="68"/>
      <c r="G13" s="71"/>
      <c r="H13" s="71"/>
      <c r="I13" s="71"/>
      <c r="J13" s="71"/>
      <c r="K13" s="72"/>
    </row>
    <row r="14" spans="1:11" ht="14.25">
      <c r="A14" s="66"/>
      <c r="B14" s="68"/>
      <c r="C14" s="72" t="s">
        <v>368</v>
      </c>
      <c r="D14" s="66"/>
      <c r="E14" s="66"/>
      <c r="F14" s="68"/>
      <c r="G14" s="71" t="s">
        <v>301</v>
      </c>
      <c r="H14" s="71"/>
      <c r="I14" s="71"/>
      <c r="J14" s="71"/>
      <c r="K14" s="72"/>
    </row>
    <row r="15" spans="1:11" ht="14.25">
      <c r="A15" s="66"/>
      <c r="B15" s="68"/>
      <c r="C15" s="72" t="s">
        <v>369</v>
      </c>
      <c r="D15" s="66"/>
      <c r="E15" s="66"/>
      <c r="F15" s="68"/>
      <c r="G15" s="71" t="s">
        <v>370</v>
      </c>
      <c r="H15" s="71"/>
      <c r="I15" s="71"/>
      <c r="J15" s="71"/>
      <c r="K15" s="72"/>
    </row>
    <row r="16" spans="1:11" ht="15" thickBot="1">
      <c r="A16" s="66"/>
      <c r="B16" s="76"/>
      <c r="C16" s="65" t="s">
        <v>371</v>
      </c>
      <c r="D16" s="66"/>
      <c r="E16" s="66"/>
      <c r="F16" s="76"/>
      <c r="G16" s="64" t="s">
        <v>372</v>
      </c>
      <c r="H16" s="64"/>
      <c r="I16" s="64"/>
      <c r="J16" s="64"/>
      <c r="K16" s="65"/>
    </row>
    <row r="17" spans="1:11" ht="15" thickBo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pans="1:11" ht="14.25">
      <c r="A18" s="66"/>
      <c r="B18" s="67" t="s">
        <v>373</v>
      </c>
      <c r="C18" s="62"/>
      <c r="D18" s="66"/>
      <c r="E18" s="66"/>
      <c r="F18" s="67" t="s">
        <v>374</v>
      </c>
      <c r="G18" s="61"/>
      <c r="H18" s="61"/>
      <c r="I18" s="61"/>
      <c r="J18" s="61"/>
      <c r="K18" s="62"/>
    </row>
    <row r="19" spans="1:11" ht="14.25">
      <c r="A19" s="66"/>
      <c r="B19" s="68"/>
      <c r="C19" s="72"/>
      <c r="D19" s="66"/>
      <c r="E19" s="66"/>
      <c r="F19" s="68"/>
      <c r="G19" s="71" t="s">
        <v>301</v>
      </c>
      <c r="H19" s="71"/>
      <c r="I19" s="71"/>
      <c r="J19" s="71"/>
      <c r="K19" s="72"/>
    </row>
    <row r="20" spans="1:11" ht="14.25">
      <c r="A20" s="66"/>
      <c r="B20" s="68"/>
      <c r="C20" s="72"/>
      <c r="D20" s="66"/>
      <c r="E20" s="66"/>
      <c r="F20" s="68"/>
      <c r="G20" s="71" t="s">
        <v>301</v>
      </c>
      <c r="H20" s="71"/>
      <c r="I20" s="71"/>
      <c r="J20" s="71"/>
      <c r="K20" s="72"/>
    </row>
    <row r="21" spans="1:11" ht="14.25">
      <c r="A21" s="66"/>
      <c r="B21" s="73" t="s">
        <v>375</v>
      </c>
      <c r="C21" s="72"/>
      <c r="D21" s="66"/>
      <c r="E21" s="66"/>
      <c r="F21" s="73" t="s">
        <v>376</v>
      </c>
      <c r="G21" s="71"/>
      <c r="H21" s="71"/>
      <c r="I21" s="71"/>
      <c r="J21" s="71"/>
      <c r="K21" s="72"/>
    </row>
    <row r="22" spans="1:11" ht="14.25">
      <c r="A22" s="66"/>
      <c r="B22" s="68"/>
      <c r="C22" s="72" t="s">
        <v>301</v>
      </c>
      <c r="D22" s="66"/>
      <c r="E22" s="66"/>
      <c r="F22" s="68"/>
      <c r="G22" s="71"/>
      <c r="H22" s="71"/>
      <c r="I22" s="71"/>
      <c r="J22" s="71"/>
      <c r="K22" s="72"/>
    </row>
    <row r="23" spans="1:11" ht="14.25">
      <c r="A23" s="66"/>
      <c r="B23" s="68"/>
      <c r="C23" s="77"/>
      <c r="D23" s="66"/>
      <c r="E23" s="66"/>
      <c r="F23" s="68"/>
      <c r="G23" s="71"/>
      <c r="H23" s="71"/>
      <c r="I23" s="71"/>
      <c r="J23" s="71"/>
      <c r="K23" s="72"/>
    </row>
    <row r="24" spans="1:11" ht="15" thickBot="1">
      <c r="A24" s="66"/>
      <c r="B24" s="76"/>
      <c r="C24" s="78"/>
      <c r="D24" s="66"/>
      <c r="E24" s="66"/>
      <c r="F24" s="76"/>
      <c r="G24" s="64"/>
      <c r="H24" s="64"/>
      <c r="I24" s="64"/>
      <c r="J24" s="64"/>
      <c r="K24" s="65"/>
    </row>
    <row r="25" spans="1:11" ht="15" thickBo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pans="1:11" ht="39.75" thickBot="1">
      <c r="A26" s="79" t="s">
        <v>377</v>
      </c>
      <c r="B26" s="147" t="s">
        <v>378</v>
      </c>
      <c r="C26" s="147"/>
      <c r="D26" s="147" t="s">
        <v>379</v>
      </c>
      <c r="E26" s="147"/>
      <c r="F26" s="147"/>
      <c r="G26" s="147"/>
      <c r="H26" s="147" t="s">
        <v>544</v>
      </c>
      <c r="I26" s="147"/>
      <c r="J26" s="80" t="s">
        <v>380</v>
      </c>
      <c r="K26" s="81" t="s">
        <v>381</v>
      </c>
    </row>
    <row r="27" spans="1:11" ht="14.25">
      <c r="A27" s="82" t="s">
        <v>382</v>
      </c>
      <c r="B27" s="83"/>
      <c r="C27" s="83"/>
      <c r="D27" s="83"/>
      <c r="E27" s="83"/>
      <c r="F27" s="83"/>
      <c r="G27" s="83"/>
      <c r="H27" s="83"/>
      <c r="I27" s="83"/>
      <c r="J27" s="83"/>
      <c r="K27" s="84"/>
    </row>
    <row r="28" spans="1:11" ht="14.25">
      <c r="A28" s="85" t="s">
        <v>383</v>
      </c>
      <c r="B28" s="143" t="s">
        <v>384</v>
      </c>
      <c r="C28" s="144"/>
      <c r="D28" s="145"/>
      <c r="E28" s="146"/>
      <c r="F28" s="146"/>
      <c r="G28" s="146"/>
      <c r="H28" s="149"/>
      <c r="I28" s="150"/>
      <c r="J28" s="86">
        <v>1</v>
      </c>
      <c r="K28" s="87">
        <f>J28*H28</f>
        <v>0</v>
      </c>
    </row>
    <row r="29" spans="1:11" ht="14.25">
      <c r="A29" s="85" t="s">
        <v>385</v>
      </c>
      <c r="B29" s="143" t="s">
        <v>386</v>
      </c>
      <c r="C29" s="144"/>
      <c r="D29" s="145"/>
      <c r="E29" s="146"/>
      <c r="F29" s="146"/>
      <c r="G29" s="146"/>
      <c r="H29" s="149"/>
      <c r="I29" s="150"/>
      <c r="J29" s="86">
        <v>1</v>
      </c>
      <c r="K29" s="87">
        <f aca="true" t="shared" si="0" ref="K29:K55">J29*H29</f>
        <v>0</v>
      </c>
    </row>
    <row r="30" spans="1:11" ht="14.25">
      <c r="A30" s="85" t="s">
        <v>387</v>
      </c>
      <c r="B30" s="143" t="s">
        <v>388</v>
      </c>
      <c r="C30" s="144"/>
      <c r="D30" s="145"/>
      <c r="E30" s="146"/>
      <c r="F30" s="146"/>
      <c r="G30" s="146"/>
      <c r="H30" s="149"/>
      <c r="I30" s="150"/>
      <c r="J30" s="86">
        <v>1</v>
      </c>
      <c r="K30" s="87">
        <f t="shared" si="0"/>
        <v>0</v>
      </c>
    </row>
    <row r="31" spans="1:11" ht="14.25">
      <c r="A31" s="85" t="s">
        <v>389</v>
      </c>
      <c r="B31" s="143" t="s">
        <v>390</v>
      </c>
      <c r="C31" s="144"/>
      <c r="D31" s="145"/>
      <c r="E31" s="146"/>
      <c r="F31" s="146"/>
      <c r="G31" s="146"/>
      <c r="H31" s="149"/>
      <c r="I31" s="150"/>
      <c r="J31" s="86">
        <v>1</v>
      </c>
      <c r="K31" s="87">
        <f t="shared" si="0"/>
        <v>0</v>
      </c>
    </row>
    <row r="32" spans="1:11" ht="14.25">
      <c r="A32" s="85" t="s">
        <v>391</v>
      </c>
      <c r="B32" s="143" t="s">
        <v>392</v>
      </c>
      <c r="C32" s="144"/>
      <c r="D32" s="145"/>
      <c r="E32" s="146"/>
      <c r="F32" s="146"/>
      <c r="G32" s="146"/>
      <c r="H32" s="149"/>
      <c r="I32" s="150"/>
      <c r="J32" s="86">
        <v>1</v>
      </c>
      <c r="K32" s="87">
        <f t="shared" si="0"/>
        <v>0</v>
      </c>
    </row>
    <row r="33" spans="1:11" ht="14.25">
      <c r="A33" s="85" t="s">
        <v>393</v>
      </c>
      <c r="B33" s="143" t="s">
        <v>394</v>
      </c>
      <c r="C33" s="144"/>
      <c r="D33" s="145"/>
      <c r="E33" s="146"/>
      <c r="F33" s="146"/>
      <c r="G33" s="146"/>
      <c r="H33" s="149"/>
      <c r="I33" s="150"/>
      <c r="J33" s="86">
        <v>1</v>
      </c>
      <c r="K33" s="87">
        <f t="shared" si="0"/>
        <v>0</v>
      </c>
    </row>
    <row r="34" spans="1:11" ht="14.25">
      <c r="A34" s="85" t="s">
        <v>395</v>
      </c>
      <c r="B34" s="143" t="s">
        <v>396</v>
      </c>
      <c r="C34" s="144"/>
      <c r="D34" s="145"/>
      <c r="E34" s="146"/>
      <c r="F34" s="146"/>
      <c r="G34" s="146"/>
      <c r="H34" s="149"/>
      <c r="I34" s="150"/>
      <c r="J34" s="86">
        <v>2</v>
      </c>
      <c r="K34" s="87">
        <f t="shared" si="0"/>
        <v>0</v>
      </c>
    </row>
    <row r="35" spans="1:11" ht="14.25">
      <c r="A35" s="85" t="s">
        <v>397</v>
      </c>
      <c r="B35" s="143" t="s">
        <v>398</v>
      </c>
      <c r="C35" s="144"/>
      <c r="D35" s="145"/>
      <c r="E35" s="146"/>
      <c r="F35" s="146"/>
      <c r="G35" s="146"/>
      <c r="H35" s="149"/>
      <c r="I35" s="150"/>
      <c r="J35" s="91">
        <v>6</v>
      </c>
      <c r="K35" s="87">
        <f t="shared" si="0"/>
        <v>0</v>
      </c>
    </row>
    <row r="36" spans="1:11" ht="14.25">
      <c r="A36" s="85" t="s">
        <v>399</v>
      </c>
      <c r="B36" s="143" t="s">
        <v>400</v>
      </c>
      <c r="C36" s="144"/>
      <c r="D36" s="145"/>
      <c r="E36" s="146"/>
      <c r="F36" s="146"/>
      <c r="G36" s="146"/>
      <c r="H36" s="149"/>
      <c r="I36" s="150"/>
      <c r="J36" s="86">
        <v>1</v>
      </c>
      <c r="K36" s="87">
        <f t="shared" si="0"/>
        <v>0</v>
      </c>
    </row>
    <row r="37" spans="1:11" ht="14.25">
      <c r="A37" s="85" t="s">
        <v>284</v>
      </c>
      <c r="B37" s="143" t="s">
        <v>401</v>
      </c>
      <c r="C37" s="144"/>
      <c r="D37" s="145"/>
      <c r="E37" s="146"/>
      <c r="F37" s="146"/>
      <c r="G37" s="146"/>
      <c r="H37" s="149"/>
      <c r="I37" s="150"/>
      <c r="J37" s="86">
        <v>5</v>
      </c>
      <c r="K37" s="87">
        <f t="shared" si="0"/>
        <v>0</v>
      </c>
    </row>
    <row r="38" spans="1:11" ht="14.25">
      <c r="A38" s="85" t="s">
        <v>287</v>
      </c>
      <c r="B38" s="143" t="s">
        <v>402</v>
      </c>
      <c r="C38" s="144"/>
      <c r="D38" s="145"/>
      <c r="E38" s="146"/>
      <c r="F38" s="146"/>
      <c r="G38" s="146"/>
      <c r="H38" s="149"/>
      <c r="I38" s="150"/>
      <c r="J38" s="86">
        <v>5</v>
      </c>
      <c r="K38" s="87">
        <f t="shared" si="0"/>
        <v>0</v>
      </c>
    </row>
    <row r="39" spans="1:11" ht="14.25">
      <c r="A39" s="85" t="s">
        <v>403</v>
      </c>
      <c r="B39" s="143" t="s">
        <v>404</v>
      </c>
      <c r="C39" s="144"/>
      <c r="D39" s="145"/>
      <c r="E39" s="146"/>
      <c r="F39" s="146"/>
      <c r="G39" s="146"/>
      <c r="H39" s="149"/>
      <c r="I39" s="150"/>
      <c r="J39" s="86">
        <v>1</v>
      </c>
      <c r="K39" s="87">
        <f t="shared" si="0"/>
        <v>0</v>
      </c>
    </row>
    <row r="40" spans="1:11" ht="14.25">
      <c r="A40" s="85" t="s">
        <v>294</v>
      </c>
      <c r="B40" s="143" t="s">
        <v>405</v>
      </c>
      <c r="C40" s="144"/>
      <c r="D40" s="145"/>
      <c r="E40" s="146"/>
      <c r="F40" s="146"/>
      <c r="G40" s="146"/>
      <c r="H40" s="149"/>
      <c r="I40" s="150"/>
      <c r="J40" s="86">
        <v>4</v>
      </c>
      <c r="K40" s="87">
        <f t="shared" si="0"/>
        <v>0</v>
      </c>
    </row>
    <row r="41" spans="1:11" ht="14.25">
      <c r="A41" s="85" t="s">
        <v>297</v>
      </c>
      <c r="B41" s="143" t="s">
        <v>406</v>
      </c>
      <c r="C41" s="144"/>
      <c r="D41" s="145"/>
      <c r="E41" s="146"/>
      <c r="F41" s="146"/>
      <c r="G41" s="146"/>
      <c r="H41" s="149"/>
      <c r="I41" s="150"/>
      <c r="J41" s="86">
        <v>3</v>
      </c>
      <c r="K41" s="87">
        <f t="shared" si="0"/>
        <v>0</v>
      </c>
    </row>
    <row r="42" spans="1:11" ht="14.25">
      <c r="A42" s="85" t="s">
        <v>299</v>
      </c>
      <c r="B42" s="143" t="s">
        <v>407</v>
      </c>
      <c r="C42" s="144"/>
      <c r="D42" s="145"/>
      <c r="E42" s="146"/>
      <c r="F42" s="146"/>
      <c r="G42" s="146"/>
      <c r="H42" s="149"/>
      <c r="I42" s="150"/>
      <c r="J42" s="86">
        <v>3</v>
      </c>
      <c r="K42" s="87">
        <f t="shared" si="0"/>
        <v>0</v>
      </c>
    </row>
    <row r="43" spans="1:11" ht="14.25">
      <c r="A43" s="85" t="s">
        <v>408</v>
      </c>
      <c r="B43" s="143" t="s">
        <v>409</v>
      </c>
      <c r="C43" s="144"/>
      <c r="D43" s="145"/>
      <c r="E43" s="146"/>
      <c r="F43" s="146"/>
      <c r="G43" s="146"/>
      <c r="H43" s="149"/>
      <c r="I43" s="150"/>
      <c r="J43" s="86">
        <v>2</v>
      </c>
      <c r="K43" s="87">
        <f t="shared" si="0"/>
        <v>0</v>
      </c>
    </row>
    <row r="44" spans="1:11" ht="14.25">
      <c r="A44" s="85" t="s">
        <v>410</v>
      </c>
      <c r="B44" s="143" t="s">
        <v>411</v>
      </c>
      <c r="C44" s="144"/>
      <c r="D44" s="145"/>
      <c r="E44" s="146"/>
      <c r="F44" s="146"/>
      <c r="G44" s="146"/>
      <c r="H44" s="149"/>
      <c r="I44" s="150"/>
      <c r="J44" s="86">
        <v>1</v>
      </c>
      <c r="K44" s="87">
        <f t="shared" si="0"/>
        <v>0</v>
      </c>
    </row>
    <row r="45" spans="1:11" ht="14.25">
      <c r="A45" s="85" t="s">
        <v>412</v>
      </c>
      <c r="B45" s="143" t="s">
        <v>413</v>
      </c>
      <c r="C45" s="144"/>
      <c r="D45" s="145"/>
      <c r="E45" s="146"/>
      <c r="F45" s="146"/>
      <c r="G45" s="146"/>
      <c r="H45" s="149"/>
      <c r="I45" s="150"/>
      <c r="J45" s="86">
        <v>10</v>
      </c>
      <c r="K45" s="87">
        <f t="shared" si="0"/>
        <v>0</v>
      </c>
    </row>
    <row r="46" spans="1:11" ht="14.25">
      <c r="A46" s="85" t="s">
        <v>414</v>
      </c>
      <c r="B46" s="143" t="s">
        <v>415</v>
      </c>
      <c r="C46" s="144"/>
      <c r="D46" s="145"/>
      <c r="E46" s="146"/>
      <c r="F46" s="146"/>
      <c r="G46" s="146"/>
      <c r="H46" s="149"/>
      <c r="I46" s="150"/>
      <c r="J46" s="86">
        <v>2</v>
      </c>
      <c r="K46" s="87">
        <f t="shared" si="0"/>
        <v>0</v>
      </c>
    </row>
    <row r="47" spans="1:11" ht="14.25">
      <c r="A47" s="85" t="s">
        <v>416</v>
      </c>
      <c r="B47" s="143" t="s">
        <v>417</v>
      </c>
      <c r="C47" s="144"/>
      <c r="D47" s="145"/>
      <c r="E47" s="146"/>
      <c r="F47" s="146"/>
      <c r="G47" s="146"/>
      <c r="H47" s="149"/>
      <c r="I47" s="150"/>
      <c r="J47" s="86">
        <v>1</v>
      </c>
      <c r="K47" s="87">
        <f t="shared" si="0"/>
        <v>0</v>
      </c>
    </row>
    <row r="48" spans="1:11" ht="14.25">
      <c r="A48" s="85" t="s">
        <v>418</v>
      </c>
      <c r="B48" s="143" t="s">
        <v>419</v>
      </c>
      <c r="C48" s="144"/>
      <c r="D48" s="145"/>
      <c r="E48" s="146"/>
      <c r="F48" s="146"/>
      <c r="G48" s="146"/>
      <c r="H48" s="149"/>
      <c r="I48" s="150"/>
      <c r="J48" s="86">
        <v>1</v>
      </c>
      <c r="K48" s="87">
        <f t="shared" si="0"/>
        <v>0</v>
      </c>
    </row>
    <row r="49" spans="1:11" ht="14.25">
      <c r="A49" s="85" t="s">
        <v>420</v>
      </c>
      <c r="B49" s="143" t="s">
        <v>421</v>
      </c>
      <c r="C49" s="144"/>
      <c r="D49" s="145"/>
      <c r="E49" s="146"/>
      <c r="F49" s="146"/>
      <c r="G49" s="146"/>
      <c r="H49" s="149"/>
      <c r="I49" s="150"/>
      <c r="J49" s="86">
        <v>1</v>
      </c>
      <c r="K49" s="87">
        <f t="shared" si="0"/>
        <v>0</v>
      </c>
    </row>
    <row r="50" spans="1:11" ht="14.25">
      <c r="A50" s="85" t="s">
        <v>422</v>
      </c>
      <c r="B50" s="143" t="s">
        <v>423</v>
      </c>
      <c r="C50" s="144"/>
      <c r="D50" s="145"/>
      <c r="E50" s="146"/>
      <c r="F50" s="146"/>
      <c r="G50" s="146"/>
      <c r="H50" s="149"/>
      <c r="I50" s="150"/>
      <c r="J50" s="86">
        <v>6</v>
      </c>
      <c r="K50" s="87">
        <f t="shared" si="0"/>
        <v>0</v>
      </c>
    </row>
    <row r="51" spans="1:11" ht="14.25">
      <c r="A51" s="85" t="s">
        <v>424</v>
      </c>
      <c r="B51" s="143" t="s">
        <v>425</v>
      </c>
      <c r="C51" s="144"/>
      <c r="D51" s="145"/>
      <c r="E51" s="146"/>
      <c r="F51" s="146"/>
      <c r="G51" s="146"/>
      <c r="H51" s="149"/>
      <c r="I51" s="150"/>
      <c r="J51" s="86">
        <v>12</v>
      </c>
      <c r="K51" s="87">
        <f t="shared" si="0"/>
        <v>0</v>
      </c>
    </row>
    <row r="52" spans="1:11" ht="14.25">
      <c r="A52" s="85" t="s">
        <v>426</v>
      </c>
      <c r="B52" s="143" t="s">
        <v>427</v>
      </c>
      <c r="C52" s="144"/>
      <c r="D52" s="145"/>
      <c r="E52" s="146"/>
      <c r="F52" s="146"/>
      <c r="G52" s="146"/>
      <c r="H52" s="149"/>
      <c r="I52" s="150"/>
      <c r="J52" s="86">
        <v>1</v>
      </c>
      <c r="K52" s="87">
        <f t="shared" si="0"/>
        <v>0</v>
      </c>
    </row>
    <row r="53" spans="1:11" ht="14.25">
      <c r="A53" s="85" t="s">
        <v>428</v>
      </c>
      <c r="B53" s="143" t="s">
        <v>429</v>
      </c>
      <c r="C53" s="144"/>
      <c r="D53" s="145"/>
      <c r="E53" s="146"/>
      <c r="F53" s="146"/>
      <c r="G53" s="146"/>
      <c r="H53" s="149"/>
      <c r="I53" s="150"/>
      <c r="J53" s="86">
        <v>2</v>
      </c>
      <c r="K53" s="87">
        <f t="shared" si="0"/>
        <v>0</v>
      </c>
    </row>
    <row r="54" spans="1:11" ht="14.25">
      <c r="A54" s="85" t="s">
        <v>430</v>
      </c>
      <c r="B54" s="143" t="s">
        <v>431</v>
      </c>
      <c r="C54" s="144"/>
      <c r="D54" s="145"/>
      <c r="E54" s="146"/>
      <c r="F54" s="146"/>
      <c r="G54" s="146"/>
      <c r="H54" s="149"/>
      <c r="I54" s="150"/>
      <c r="J54" s="86">
        <v>2</v>
      </c>
      <c r="K54" s="87">
        <f t="shared" si="0"/>
        <v>0</v>
      </c>
    </row>
    <row r="55" spans="1:11" ht="14.25">
      <c r="A55" s="85" t="s">
        <v>432</v>
      </c>
      <c r="B55" s="143" t="s">
        <v>433</v>
      </c>
      <c r="C55" s="144"/>
      <c r="D55" s="145"/>
      <c r="E55" s="146"/>
      <c r="F55" s="146"/>
      <c r="G55" s="146"/>
      <c r="H55" s="149"/>
      <c r="I55" s="150"/>
      <c r="J55" s="86">
        <v>1</v>
      </c>
      <c r="K55" s="87">
        <f t="shared" si="0"/>
        <v>0</v>
      </c>
    </row>
    <row r="56" spans="1:11" ht="15" thickBot="1">
      <c r="A56" s="88"/>
      <c r="B56" s="89"/>
      <c r="C56" s="89"/>
      <c r="D56" s="89"/>
      <c r="E56" s="89"/>
      <c r="F56" s="89"/>
      <c r="G56" s="89"/>
      <c r="H56" s="89"/>
      <c r="I56" s="89"/>
      <c r="J56" s="89"/>
      <c r="K56" s="90">
        <f>SUM(K28:K55)</f>
        <v>0</v>
      </c>
    </row>
    <row r="57" spans="1:11" ht="14.25">
      <c r="A57" s="82" t="s">
        <v>434</v>
      </c>
      <c r="B57" s="83"/>
      <c r="C57" s="83"/>
      <c r="D57" s="83"/>
      <c r="E57" s="83"/>
      <c r="F57" s="83"/>
      <c r="G57" s="83"/>
      <c r="H57" s="83"/>
      <c r="I57" s="83"/>
      <c r="J57" s="83"/>
      <c r="K57" s="84"/>
    </row>
    <row r="58" spans="1:11" ht="14.25">
      <c r="A58" s="85" t="s">
        <v>383</v>
      </c>
      <c r="B58" s="143" t="s">
        <v>435</v>
      </c>
      <c r="C58" s="144"/>
      <c r="D58" s="145" t="s">
        <v>545</v>
      </c>
      <c r="E58" s="146"/>
      <c r="F58" s="146"/>
      <c r="G58" s="146"/>
      <c r="H58" s="149"/>
      <c r="I58" s="150"/>
      <c r="J58" s="86">
        <v>1</v>
      </c>
      <c r="K58" s="87">
        <f>J58*H58</f>
        <v>0</v>
      </c>
    </row>
    <row r="59" spans="1:11" ht="14.25">
      <c r="A59" s="85" t="s">
        <v>385</v>
      </c>
      <c r="B59" s="143" t="s">
        <v>413</v>
      </c>
      <c r="C59" s="144"/>
      <c r="D59" s="145"/>
      <c r="E59" s="146"/>
      <c r="F59" s="146"/>
      <c r="G59" s="146"/>
      <c r="H59" s="149"/>
      <c r="I59" s="150"/>
      <c r="J59" s="86">
        <v>15</v>
      </c>
      <c r="K59" s="87">
        <f>J59*H59</f>
        <v>0</v>
      </c>
    </row>
    <row r="60" spans="1:11" ht="14.25">
      <c r="A60" s="85" t="s">
        <v>387</v>
      </c>
      <c r="B60" s="143" t="s">
        <v>436</v>
      </c>
      <c r="C60" s="144"/>
      <c r="D60" s="145"/>
      <c r="E60" s="146"/>
      <c r="F60" s="146"/>
      <c r="G60" s="146"/>
      <c r="H60" s="149"/>
      <c r="I60" s="150"/>
      <c r="J60" s="86">
        <v>1</v>
      </c>
      <c r="K60" s="87">
        <f>J60*H60</f>
        <v>0</v>
      </c>
    </row>
    <row r="61" spans="1:11" ht="14.25">
      <c r="A61" s="85" t="s">
        <v>389</v>
      </c>
      <c r="B61" s="143" t="s">
        <v>437</v>
      </c>
      <c r="C61" s="144"/>
      <c r="D61" s="145"/>
      <c r="E61" s="146"/>
      <c r="F61" s="146"/>
      <c r="G61" s="146"/>
      <c r="H61" s="149"/>
      <c r="I61" s="150"/>
      <c r="J61" s="86">
        <v>1</v>
      </c>
      <c r="K61" s="87">
        <f>J61*H61</f>
        <v>0</v>
      </c>
    </row>
    <row r="62" spans="1:11" ht="14.25">
      <c r="A62" s="85" t="s">
        <v>391</v>
      </c>
      <c r="B62" s="143" t="s">
        <v>433</v>
      </c>
      <c r="C62" s="144"/>
      <c r="D62" s="145"/>
      <c r="E62" s="146"/>
      <c r="F62" s="146"/>
      <c r="G62" s="146"/>
      <c r="H62" s="149"/>
      <c r="I62" s="150"/>
      <c r="J62" s="86">
        <v>1</v>
      </c>
      <c r="K62" s="87">
        <f>J62*H62</f>
        <v>0</v>
      </c>
    </row>
    <row r="63" spans="1:11" ht="15" thickBot="1">
      <c r="A63" s="88"/>
      <c r="B63" s="89"/>
      <c r="C63" s="89"/>
      <c r="D63" s="89"/>
      <c r="E63" s="89"/>
      <c r="F63" s="89"/>
      <c r="G63" s="89"/>
      <c r="H63" s="89"/>
      <c r="I63" s="89"/>
      <c r="J63" s="89"/>
      <c r="K63" s="90">
        <f>SUM(K58:K62)</f>
        <v>0</v>
      </c>
    </row>
    <row r="64" spans="1:11" ht="14.25">
      <c r="A64" s="82" t="s">
        <v>438</v>
      </c>
      <c r="B64" s="83"/>
      <c r="C64" s="83"/>
      <c r="D64" s="83"/>
      <c r="E64" s="83"/>
      <c r="F64" s="83"/>
      <c r="G64" s="83"/>
      <c r="H64" s="83"/>
      <c r="I64" s="83"/>
      <c r="J64" s="83"/>
      <c r="K64" s="84"/>
    </row>
    <row r="65" spans="1:11" ht="14.25">
      <c r="A65" s="85" t="s">
        <v>383</v>
      </c>
      <c r="B65" s="143" t="s">
        <v>435</v>
      </c>
      <c r="C65" s="144"/>
      <c r="D65" s="145" t="s">
        <v>546</v>
      </c>
      <c r="E65" s="146"/>
      <c r="F65" s="146"/>
      <c r="G65" s="146"/>
      <c r="H65" s="149"/>
      <c r="I65" s="150"/>
      <c r="J65" s="86">
        <v>1</v>
      </c>
      <c r="K65" s="87">
        <f>J65*H65</f>
        <v>0</v>
      </c>
    </row>
    <row r="66" spans="1:11" ht="14.25">
      <c r="A66" s="85" t="s">
        <v>385</v>
      </c>
      <c r="B66" s="143" t="s">
        <v>413</v>
      </c>
      <c r="C66" s="144"/>
      <c r="D66" s="145"/>
      <c r="E66" s="146"/>
      <c r="F66" s="146"/>
      <c r="G66" s="146"/>
      <c r="H66" s="149"/>
      <c r="I66" s="150"/>
      <c r="J66" s="86">
        <v>6</v>
      </c>
      <c r="K66" s="87">
        <f aca="true" t="shared" si="1" ref="K66:K79">J66*H66</f>
        <v>0</v>
      </c>
    </row>
    <row r="67" spans="1:11" ht="14.25">
      <c r="A67" s="85" t="s">
        <v>387</v>
      </c>
      <c r="B67" s="143" t="s">
        <v>437</v>
      </c>
      <c r="C67" s="144"/>
      <c r="D67" s="145"/>
      <c r="E67" s="146"/>
      <c r="F67" s="146"/>
      <c r="G67" s="146"/>
      <c r="H67" s="149"/>
      <c r="I67" s="150"/>
      <c r="J67" s="86">
        <v>1</v>
      </c>
      <c r="K67" s="87">
        <f t="shared" si="1"/>
        <v>0</v>
      </c>
    </row>
    <row r="68" spans="1:11" ht="14.25">
      <c r="A68" s="85" t="s">
        <v>389</v>
      </c>
      <c r="B68" s="143" t="s">
        <v>439</v>
      </c>
      <c r="C68" s="144"/>
      <c r="D68" s="145"/>
      <c r="E68" s="146"/>
      <c r="F68" s="146"/>
      <c r="G68" s="146"/>
      <c r="H68" s="149"/>
      <c r="I68" s="150"/>
      <c r="J68" s="86">
        <v>11</v>
      </c>
      <c r="K68" s="87">
        <f t="shared" si="1"/>
        <v>0</v>
      </c>
    </row>
    <row r="69" spans="1:11" ht="14.25">
      <c r="A69" s="85" t="s">
        <v>391</v>
      </c>
      <c r="B69" s="143" t="s">
        <v>421</v>
      </c>
      <c r="C69" s="144"/>
      <c r="D69" s="145"/>
      <c r="E69" s="146"/>
      <c r="F69" s="146"/>
      <c r="G69" s="146"/>
      <c r="H69" s="149"/>
      <c r="I69" s="150"/>
      <c r="J69" s="86">
        <v>1</v>
      </c>
      <c r="K69" s="87">
        <f t="shared" si="1"/>
        <v>0</v>
      </c>
    </row>
    <row r="70" spans="1:11" ht="14.25">
      <c r="A70" s="85" t="s">
        <v>393</v>
      </c>
      <c r="B70" s="143" t="s">
        <v>440</v>
      </c>
      <c r="C70" s="144"/>
      <c r="D70" s="145"/>
      <c r="E70" s="146"/>
      <c r="F70" s="146"/>
      <c r="G70" s="146"/>
      <c r="H70" s="149"/>
      <c r="I70" s="150"/>
      <c r="J70" s="86">
        <v>1</v>
      </c>
      <c r="K70" s="87">
        <f t="shared" si="1"/>
        <v>0</v>
      </c>
    </row>
    <row r="71" spans="1:11" ht="14.25">
      <c r="A71" s="85" t="s">
        <v>395</v>
      </c>
      <c r="B71" s="143" t="s">
        <v>441</v>
      </c>
      <c r="C71" s="144"/>
      <c r="D71" s="145"/>
      <c r="E71" s="146"/>
      <c r="F71" s="146"/>
      <c r="G71" s="146"/>
      <c r="H71" s="149"/>
      <c r="I71" s="150"/>
      <c r="J71" s="86">
        <v>1</v>
      </c>
      <c r="K71" s="87">
        <f t="shared" si="1"/>
        <v>0</v>
      </c>
    </row>
    <row r="72" spans="1:11" ht="14.25">
      <c r="A72" s="85" t="s">
        <v>397</v>
      </c>
      <c r="B72" s="143" t="s">
        <v>449</v>
      </c>
      <c r="C72" s="144"/>
      <c r="D72" s="145"/>
      <c r="E72" s="146"/>
      <c r="F72" s="146"/>
      <c r="G72" s="146"/>
      <c r="H72" s="149"/>
      <c r="I72" s="150"/>
      <c r="J72" s="86">
        <v>15</v>
      </c>
      <c r="K72" s="87">
        <f t="shared" si="1"/>
        <v>0</v>
      </c>
    </row>
    <row r="73" spans="1:11" ht="14.25">
      <c r="A73" s="85" t="s">
        <v>399</v>
      </c>
      <c r="B73" s="143" t="s">
        <v>442</v>
      </c>
      <c r="C73" s="144"/>
      <c r="D73" s="145" t="s">
        <v>547</v>
      </c>
      <c r="E73" s="146"/>
      <c r="F73" s="146"/>
      <c r="G73" s="146"/>
      <c r="H73" s="149"/>
      <c r="I73" s="150"/>
      <c r="J73" s="86">
        <v>8</v>
      </c>
      <c r="K73" s="87">
        <f t="shared" si="1"/>
        <v>0</v>
      </c>
    </row>
    <row r="74" spans="1:11" ht="14.25">
      <c r="A74" s="85" t="s">
        <v>284</v>
      </c>
      <c r="B74" s="143" t="s">
        <v>443</v>
      </c>
      <c r="C74" s="144"/>
      <c r="D74" s="145"/>
      <c r="E74" s="146"/>
      <c r="F74" s="146"/>
      <c r="G74" s="146"/>
      <c r="H74" s="149"/>
      <c r="I74" s="150"/>
      <c r="J74" s="86">
        <v>1</v>
      </c>
      <c r="K74" s="87">
        <f t="shared" si="1"/>
        <v>0</v>
      </c>
    </row>
    <row r="75" spans="1:11" ht="14.25">
      <c r="A75" s="85" t="s">
        <v>287</v>
      </c>
      <c r="B75" s="143" t="s">
        <v>436</v>
      </c>
      <c r="C75" s="144"/>
      <c r="D75" s="145"/>
      <c r="E75" s="146"/>
      <c r="F75" s="146"/>
      <c r="G75" s="146"/>
      <c r="H75" s="149"/>
      <c r="I75" s="150"/>
      <c r="J75" s="86">
        <v>1</v>
      </c>
      <c r="K75" s="87">
        <f t="shared" si="1"/>
        <v>0</v>
      </c>
    </row>
    <row r="76" spans="1:11" ht="14.25">
      <c r="A76" s="85" t="s">
        <v>403</v>
      </c>
      <c r="B76" s="143" t="s">
        <v>444</v>
      </c>
      <c r="C76" s="144"/>
      <c r="D76" s="145"/>
      <c r="E76" s="146"/>
      <c r="F76" s="146"/>
      <c r="G76" s="146"/>
      <c r="H76" s="149"/>
      <c r="I76" s="150"/>
      <c r="J76" s="86">
        <v>1</v>
      </c>
      <c r="K76" s="87">
        <f t="shared" si="1"/>
        <v>0</v>
      </c>
    </row>
    <row r="77" spans="1:11" ht="14.25">
      <c r="A77" s="85" t="s">
        <v>294</v>
      </c>
      <c r="B77" s="143" t="s">
        <v>433</v>
      </c>
      <c r="C77" s="144"/>
      <c r="D77" s="145"/>
      <c r="E77" s="146"/>
      <c r="F77" s="146"/>
      <c r="G77" s="146"/>
      <c r="H77" s="149"/>
      <c r="I77" s="150"/>
      <c r="J77" s="86">
        <v>1</v>
      </c>
      <c r="K77" s="87">
        <f t="shared" si="1"/>
        <v>0</v>
      </c>
    </row>
    <row r="78" spans="1:11" ht="14.25">
      <c r="A78" s="85" t="s">
        <v>297</v>
      </c>
      <c r="B78" s="143" t="s">
        <v>445</v>
      </c>
      <c r="C78" s="144"/>
      <c r="D78" s="145"/>
      <c r="E78" s="146"/>
      <c r="F78" s="146"/>
      <c r="G78" s="146"/>
      <c r="H78" s="149"/>
      <c r="I78" s="150"/>
      <c r="J78" s="86">
        <v>11</v>
      </c>
      <c r="K78" s="87">
        <f t="shared" si="1"/>
        <v>0</v>
      </c>
    </row>
    <row r="79" spans="1:11" ht="14.25">
      <c r="A79" s="85" t="s">
        <v>299</v>
      </c>
      <c r="B79" s="143" t="s">
        <v>446</v>
      </c>
      <c r="C79" s="144"/>
      <c r="D79" s="145"/>
      <c r="E79" s="146"/>
      <c r="F79" s="146"/>
      <c r="G79" s="146"/>
      <c r="H79" s="149"/>
      <c r="I79" s="150"/>
      <c r="J79" s="86">
        <v>1</v>
      </c>
      <c r="K79" s="87">
        <f t="shared" si="1"/>
        <v>0</v>
      </c>
    </row>
    <row r="80" spans="1:11" ht="15" thickBot="1">
      <c r="A80" s="88"/>
      <c r="B80" s="89"/>
      <c r="C80" s="89"/>
      <c r="D80" s="89"/>
      <c r="E80" s="89"/>
      <c r="F80" s="89"/>
      <c r="G80" s="89"/>
      <c r="H80" s="89"/>
      <c r="I80" s="89"/>
      <c r="J80" s="89"/>
      <c r="K80" s="90">
        <f>SUM(K65:K79)</f>
        <v>0</v>
      </c>
    </row>
    <row r="81" spans="1:11" ht="14.25">
      <c r="A81" s="82" t="s">
        <v>447</v>
      </c>
      <c r="B81" s="83"/>
      <c r="C81" s="83"/>
      <c r="D81" s="83"/>
      <c r="E81" s="83"/>
      <c r="F81" s="83"/>
      <c r="G81" s="83"/>
      <c r="H81" s="83"/>
      <c r="I81" s="83"/>
      <c r="J81" s="83"/>
      <c r="K81" s="84"/>
    </row>
    <row r="82" spans="1:11" ht="14.25">
      <c r="A82" s="85" t="s">
        <v>383</v>
      </c>
      <c r="B82" s="143" t="s">
        <v>435</v>
      </c>
      <c r="C82" s="144"/>
      <c r="D82" s="145" t="s">
        <v>548</v>
      </c>
      <c r="E82" s="146"/>
      <c r="F82" s="146"/>
      <c r="G82" s="146"/>
      <c r="H82" s="149"/>
      <c r="I82" s="150"/>
      <c r="J82" s="86">
        <v>1</v>
      </c>
      <c r="K82" s="87">
        <f>J82*H82</f>
        <v>0</v>
      </c>
    </row>
    <row r="83" spans="1:11" ht="14.25">
      <c r="A83" s="85" t="s">
        <v>385</v>
      </c>
      <c r="B83" s="143" t="s">
        <v>413</v>
      </c>
      <c r="C83" s="144"/>
      <c r="D83" s="145"/>
      <c r="E83" s="146"/>
      <c r="F83" s="146"/>
      <c r="G83" s="146"/>
      <c r="H83" s="149"/>
      <c r="I83" s="150"/>
      <c r="J83" s="86">
        <v>7</v>
      </c>
      <c r="K83" s="87">
        <f aca="true" t="shared" si="2" ref="K83:K94">J83*H83</f>
        <v>0</v>
      </c>
    </row>
    <row r="84" spans="1:11" ht="14.25">
      <c r="A84" s="85" t="s">
        <v>387</v>
      </c>
      <c r="B84" s="143" t="s">
        <v>437</v>
      </c>
      <c r="C84" s="144"/>
      <c r="D84" s="145"/>
      <c r="E84" s="146"/>
      <c r="F84" s="146"/>
      <c r="G84" s="146"/>
      <c r="H84" s="149"/>
      <c r="I84" s="150"/>
      <c r="J84" s="86">
        <v>1</v>
      </c>
      <c r="K84" s="87">
        <f t="shared" si="2"/>
        <v>0</v>
      </c>
    </row>
    <row r="85" spans="1:11" ht="14.25">
      <c r="A85" s="85" t="s">
        <v>389</v>
      </c>
      <c r="B85" s="143" t="s">
        <v>439</v>
      </c>
      <c r="C85" s="144"/>
      <c r="D85" s="145"/>
      <c r="E85" s="146"/>
      <c r="F85" s="146"/>
      <c r="G85" s="146"/>
      <c r="H85" s="149"/>
      <c r="I85" s="150"/>
      <c r="J85" s="86">
        <v>11</v>
      </c>
      <c r="K85" s="87">
        <f t="shared" si="2"/>
        <v>0</v>
      </c>
    </row>
    <row r="86" spans="1:11" ht="14.25">
      <c r="A86" s="85" t="s">
        <v>391</v>
      </c>
      <c r="B86" s="143" t="s">
        <v>421</v>
      </c>
      <c r="C86" s="144"/>
      <c r="D86" s="145"/>
      <c r="E86" s="146"/>
      <c r="F86" s="146"/>
      <c r="G86" s="146"/>
      <c r="H86" s="149"/>
      <c r="I86" s="150"/>
      <c r="J86" s="86">
        <v>1</v>
      </c>
      <c r="K86" s="87">
        <f t="shared" si="2"/>
        <v>0</v>
      </c>
    </row>
    <row r="87" spans="1:11" ht="14.25">
      <c r="A87" s="85" t="s">
        <v>393</v>
      </c>
      <c r="B87" s="143" t="s">
        <v>448</v>
      </c>
      <c r="C87" s="144"/>
      <c r="D87" s="145" t="s">
        <v>549</v>
      </c>
      <c r="E87" s="146"/>
      <c r="F87" s="146"/>
      <c r="G87" s="146"/>
      <c r="H87" s="149"/>
      <c r="I87" s="150"/>
      <c r="J87" s="86">
        <v>1</v>
      </c>
      <c r="K87" s="87">
        <f t="shared" si="2"/>
        <v>0</v>
      </c>
    </row>
    <row r="88" spans="1:11" ht="14.25">
      <c r="A88" s="85" t="s">
        <v>395</v>
      </c>
      <c r="B88" s="143" t="s">
        <v>442</v>
      </c>
      <c r="C88" s="144"/>
      <c r="D88" s="145" t="s">
        <v>547</v>
      </c>
      <c r="E88" s="146"/>
      <c r="F88" s="146"/>
      <c r="G88" s="146"/>
      <c r="H88" s="149"/>
      <c r="I88" s="150"/>
      <c r="J88" s="86">
        <v>22</v>
      </c>
      <c r="K88" s="87">
        <f t="shared" si="2"/>
        <v>0</v>
      </c>
    </row>
    <row r="89" spans="1:11" ht="14.25">
      <c r="A89" s="85" t="s">
        <v>397</v>
      </c>
      <c r="B89" s="143" t="s">
        <v>449</v>
      </c>
      <c r="C89" s="144"/>
      <c r="D89" s="145"/>
      <c r="E89" s="146"/>
      <c r="F89" s="146"/>
      <c r="G89" s="146"/>
      <c r="H89" s="149"/>
      <c r="I89" s="150"/>
      <c r="J89" s="86">
        <v>18</v>
      </c>
      <c r="K89" s="87">
        <f t="shared" si="2"/>
        <v>0</v>
      </c>
    </row>
    <row r="90" spans="1:11" ht="14.25">
      <c r="A90" s="85" t="s">
        <v>399</v>
      </c>
      <c r="B90" s="143" t="s">
        <v>443</v>
      </c>
      <c r="C90" s="144"/>
      <c r="D90" s="145"/>
      <c r="E90" s="146"/>
      <c r="F90" s="146"/>
      <c r="G90" s="146"/>
      <c r="H90" s="149"/>
      <c r="I90" s="150"/>
      <c r="J90" s="86">
        <v>1</v>
      </c>
      <c r="K90" s="87">
        <f t="shared" si="2"/>
        <v>0</v>
      </c>
    </row>
    <row r="91" spans="1:11" ht="14.25">
      <c r="A91" s="85" t="s">
        <v>284</v>
      </c>
      <c r="B91" s="143" t="s">
        <v>445</v>
      </c>
      <c r="C91" s="144"/>
      <c r="D91" s="145"/>
      <c r="E91" s="146"/>
      <c r="F91" s="146"/>
      <c r="G91" s="146"/>
      <c r="H91" s="149"/>
      <c r="I91" s="150"/>
      <c r="J91" s="86">
        <v>11</v>
      </c>
      <c r="K91" s="87">
        <f t="shared" si="2"/>
        <v>0</v>
      </c>
    </row>
    <row r="92" spans="1:11" ht="14.25">
      <c r="A92" s="85" t="s">
        <v>287</v>
      </c>
      <c r="B92" s="143" t="s">
        <v>446</v>
      </c>
      <c r="C92" s="144"/>
      <c r="D92" s="145"/>
      <c r="E92" s="146"/>
      <c r="F92" s="146"/>
      <c r="G92" s="146"/>
      <c r="H92" s="149"/>
      <c r="I92" s="150"/>
      <c r="J92" s="86">
        <v>1</v>
      </c>
      <c r="K92" s="87">
        <f t="shared" si="2"/>
        <v>0</v>
      </c>
    </row>
    <row r="93" spans="1:11" ht="14.25">
      <c r="A93" s="85" t="s">
        <v>403</v>
      </c>
      <c r="B93" s="143" t="s">
        <v>433</v>
      </c>
      <c r="C93" s="144"/>
      <c r="D93" s="145"/>
      <c r="E93" s="146"/>
      <c r="F93" s="146"/>
      <c r="G93" s="146"/>
      <c r="H93" s="149"/>
      <c r="I93" s="150"/>
      <c r="J93" s="86">
        <v>1</v>
      </c>
      <c r="K93" s="87">
        <f t="shared" si="2"/>
        <v>0</v>
      </c>
    </row>
    <row r="94" spans="1:11" ht="14.25">
      <c r="A94" s="85" t="s">
        <v>294</v>
      </c>
      <c r="B94" s="143" t="s">
        <v>444</v>
      </c>
      <c r="C94" s="144"/>
      <c r="D94" s="145"/>
      <c r="E94" s="146"/>
      <c r="F94" s="146"/>
      <c r="G94" s="146"/>
      <c r="H94" s="149"/>
      <c r="I94" s="150"/>
      <c r="J94" s="86">
        <v>1</v>
      </c>
      <c r="K94" s="87">
        <f t="shared" si="2"/>
        <v>0</v>
      </c>
    </row>
    <row r="95" spans="1:11" ht="15" thickBot="1">
      <c r="A95" s="88"/>
      <c r="B95" s="89"/>
      <c r="C95" s="89"/>
      <c r="D95" s="89"/>
      <c r="E95" s="89"/>
      <c r="F95" s="89"/>
      <c r="G95" s="89"/>
      <c r="H95" s="89"/>
      <c r="I95" s="89"/>
      <c r="J95" s="89"/>
      <c r="K95" s="90">
        <f>SUM(K82:K94)</f>
        <v>0</v>
      </c>
    </row>
    <row r="96" spans="1:11" ht="14.25">
      <c r="A96" s="82" t="s">
        <v>450</v>
      </c>
      <c r="B96" s="83"/>
      <c r="C96" s="83"/>
      <c r="D96" s="83"/>
      <c r="E96" s="83"/>
      <c r="F96" s="83"/>
      <c r="G96" s="83"/>
      <c r="H96" s="83"/>
      <c r="I96" s="83"/>
      <c r="J96" s="83"/>
      <c r="K96" s="84"/>
    </row>
    <row r="97" spans="1:11" ht="14.25">
      <c r="A97" s="85" t="s">
        <v>383</v>
      </c>
      <c r="B97" s="143" t="s">
        <v>435</v>
      </c>
      <c r="C97" s="144"/>
      <c r="D97" s="145" t="s">
        <v>546</v>
      </c>
      <c r="E97" s="146"/>
      <c r="F97" s="146"/>
      <c r="G97" s="146"/>
      <c r="H97" s="149"/>
      <c r="I97" s="150"/>
      <c r="J97" s="86">
        <v>1</v>
      </c>
      <c r="K97" s="87">
        <f>J97*H97</f>
        <v>0</v>
      </c>
    </row>
    <row r="98" spans="1:11" ht="14.25">
      <c r="A98" s="85" t="s">
        <v>385</v>
      </c>
      <c r="B98" s="143" t="s">
        <v>413</v>
      </c>
      <c r="C98" s="144"/>
      <c r="D98" s="145"/>
      <c r="E98" s="146"/>
      <c r="F98" s="146"/>
      <c r="G98" s="146"/>
      <c r="H98" s="149"/>
      <c r="I98" s="150"/>
      <c r="J98" s="86">
        <v>6</v>
      </c>
      <c r="K98" s="87">
        <f aca="true" t="shared" si="3" ref="K98:K109">J98*H98</f>
        <v>0</v>
      </c>
    </row>
    <row r="99" spans="1:11" ht="14.25">
      <c r="A99" s="85" t="s">
        <v>387</v>
      </c>
      <c r="B99" s="143" t="s">
        <v>437</v>
      </c>
      <c r="C99" s="144"/>
      <c r="D99" s="145"/>
      <c r="E99" s="146"/>
      <c r="F99" s="146"/>
      <c r="G99" s="146"/>
      <c r="H99" s="149"/>
      <c r="I99" s="150"/>
      <c r="J99" s="86">
        <v>1</v>
      </c>
      <c r="K99" s="87">
        <f t="shared" si="3"/>
        <v>0</v>
      </c>
    </row>
    <row r="100" spans="1:11" ht="14.25">
      <c r="A100" s="85" t="s">
        <v>389</v>
      </c>
      <c r="B100" s="143" t="s">
        <v>439</v>
      </c>
      <c r="C100" s="144"/>
      <c r="D100" s="145"/>
      <c r="E100" s="146"/>
      <c r="F100" s="146"/>
      <c r="G100" s="146"/>
      <c r="H100" s="149"/>
      <c r="I100" s="150"/>
      <c r="J100" s="86">
        <v>11</v>
      </c>
      <c r="K100" s="87">
        <f t="shared" si="3"/>
        <v>0</v>
      </c>
    </row>
    <row r="101" spans="1:11" ht="14.25">
      <c r="A101" s="85" t="s">
        <v>391</v>
      </c>
      <c r="B101" s="143" t="s">
        <v>421</v>
      </c>
      <c r="C101" s="144"/>
      <c r="D101" s="145"/>
      <c r="E101" s="146"/>
      <c r="F101" s="146"/>
      <c r="G101" s="146"/>
      <c r="H101" s="149"/>
      <c r="I101" s="150"/>
      <c r="J101" s="86">
        <v>2</v>
      </c>
      <c r="K101" s="87">
        <f t="shared" si="3"/>
        <v>0</v>
      </c>
    </row>
    <row r="102" spans="1:11" ht="14.25">
      <c r="A102" s="85" t="s">
        <v>393</v>
      </c>
      <c r="B102" s="143" t="s">
        <v>451</v>
      </c>
      <c r="C102" s="144"/>
      <c r="D102" s="145"/>
      <c r="E102" s="146"/>
      <c r="F102" s="146"/>
      <c r="G102" s="146"/>
      <c r="H102" s="149"/>
      <c r="I102" s="150"/>
      <c r="J102" s="86">
        <v>3</v>
      </c>
      <c r="K102" s="87">
        <f t="shared" si="3"/>
        <v>0</v>
      </c>
    </row>
    <row r="103" spans="1:11" ht="14.25">
      <c r="A103" s="85" t="s">
        <v>395</v>
      </c>
      <c r="B103" s="143" t="s">
        <v>445</v>
      </c>
      <c r="C103" s="144"/>
      <c r="D103" s="145"/>
      <c r="E103" s="146"/>
      <c r="F103" s="146"/>
      <c r="G103" s="146"/>
      <c r="H103" s="149"/>
      <c r="I103" s="150"/>
      <c r="J103" s="86">
        <v>14</v>
      </c>
      <c r="K103" s="87">
        <f t="shared" si="3"/>
        <v>0</v>
      </c>
    </row>
    <row r="104" spans="1:11" ht="14.25">
      <c r="A104" s="85" t="s">
        <v>397</v>
      </c>
      <c r="B104" s="143" t="s">
        <v>446</v>
      </c>
      <c r="C104" s="144"/>
      <c r="D104" s="145"/>
      <c r="E104" s="146"/>
      <c r="F104" s="146"/>
      <c r="G104" s="146"/>
      <c r="H104" s="149"/>
      <c r="I104" s="150"/>
      <c r="J104" s="86">
        <v>1</v>
      </c>
      <c r="K104" s="87">
        <f t="shared" si="3"/>
        <v>0</v>
      </c>
    </row>
    <row r="105" spans="1:11" ht="14.25">
      <c r="A105" s="85" t="s">
        <v>399</v>
      </c>
      <c r="B105" s="143" t="s">
        <v>442</v>
      </c>
      <c r="C105" s="144"/>
      <c r="D105" s="145" t="s">
        <v>547</v>
      </c>
      <c r="E105" s="146"/>
      <c r="F105" s="146"/>
      <c r="G105" s="146"/>
      <c r="H105" s="149"/>
      <c r="I105" s="150"/>
      <c r="J105" s="86">
        <v>11</v>
      </c>
      <c r="K105" s="87">
        <f t="shared" si="3"/>
        <v>0</v>
      </c>
    </row>
    <row r="106" spans="1:11" ht="14.25">
      <c r="A106" s="85" t="s">
        <v>284</v>
      </c>
      <c r="B106" s="143" t="s">
        <v>449</v>
      </c>
      <c r="C106" s="144"/>
      <c r="D106" s="145"/>
      <c r="E106" s="146"/>
      <c r="F106" s="146"/>
      <c r="G106" s="146"/>
      <c r="H106" s="149"/>
      <c r="I106" s="150"/>
      <c r="J106" s="86">
        <v>10</v>
      </c>
      <c r="K106" s="87">
        <f t="shared" si="3"/>
        <v>0</v>
      </c>
    </row>
    <row r="107" spans="1:11" ht="14.25">
      <c r="A107" s="85" t="s">
        <v>287</v>
      </c>
      <c r="B107" s="143" t="s">
        <v>436</v>
      </c>
      <c r="C107" s="144"/>
      <c r="D107" s="145"/>
      <c r="E107" s="146"/>
      <c r="F107" s="146"/>
      <c r="G107" s="146"/>
      <c r="H107" s="149"/>
      <c r="I107" s="150"/>
      <c r="J107" s="86">
        <v>3</v>
      </c>
      <c r="K107" s="87">
        <f t="shared" si="3"/>
        <v>0</v>
      </c>
    </row>
    <row r="108" spans="1:11" ht="14.25">
      <c r="A108" s="85" t="s">
        <v>403</v>
      </c>
      <c r="B108" s="143" t="s">
        <v>444</v>
      </c>
      <c r="C108" s="144"/>
      <c r="D108" s="145"/>
      <c r="E108" s="146"/>
      <c r="F108" s="146"/>
      <c r="G108" s="146"/>
      <c r="H108" s="149"/>
      <c r="I108" s="150"/>
      <c r="J108" s="86">
        <v>1</v>
      </c>
      <c r="K108" s="87">
        <f t="shared" si="3"/>
        <v>0</v>
      </c>
    </row>
    <row r="109" spans="1:11" ht="14.25">
      <c r="A109" s="85" t="s">
        <v>294</v>
      </c>
      <c r="B109" s="143" t="s">
        <v>433</v>
      </c>
      <c r="C109" s="144"/>
      <c r="D109" s="145"/>
      <c r="E109" s="146"/>
      <c r="F109" s="146"/>
      <c r="G109" s="146"/>
      <c r="H109" s="149"/>
      <c r="I109" s="150"/>
      <c r="J109" s="86">
        <v>1</v>
      </c>
      <c r="K109" s="87">
        <f t="shared" si="3"/>
        <v>0</v>
      </c>
    </row>
    <row r="110" spans="1:11" ht="15" thickBot="1">
      <c r="A110" s="88"/>
      <c r="B110" s="89"/>
      <c r="C110" s="89"/>
      <c r="D110" s="89"/>
      <c r="E110" s="89"/>
      <c r="F110" s="89"/>
      <c r="G110" s="89"/>
      <c r="H110" s="89"/>
      <c r="I110" s="89"/>
      <c r="J110" s="89"/>
      <c r="K110" s="90">
        <f>SUM(K97:K109)</f>
        <v>0</v>
      </c>
    </row>
    <row r="111" spans="1:11" ht="14.25">
      <c r="A111" s="82" t="s">
        <v>452</v>
      </c>
      <c r="B111" s="83"/>
      <c r="C111" s="83"/>
      <c r="D111" s="83"/>
      <c r="E111" s="83"/>
      <c r="F111" s="83"/>
      <c r="G111" s="83"/>
      <c r="H111" s="83"/>
      <c r="I111" s="83"/>
      <c r="J111" s="83"/>
      <c r="K111" s="84"/>
    </row>
    <row r="112" spans="1:11" ht="14.25">
      <c r="A112" s="85" t="s">
        <v>383</v>
      </c>
      <c r="B112" s="143" t="s">
        <v>435</v>
      </c>
      <c r="C112" s="144"/>
      <c r="D112" s="145" t="s">
        <v>550</v>
      </c>
      <c r="E112" s="146"/>
      <c r="F112" s="146"/>
      <c r="G112" s="146"/>
      <c r="H112" s="149"/>
      <c r="I112" s="150"/>
      <c r="J112" s="86">
        <v>1</v>
      </c>
      <c r="K112" s="87">
        <f>J112*H112</f>
        <v>0</v>
      </c>
    </row>
    <row r="113" spans="1:11" ht="14.25">
      <c r="A113" s="85" t="s">
        <v>385</v>
      </c>
      <c r="B113" s="143" t="s">
        <v>413</v>
      </c>
      <c r="C113" s="144"/>
      <c r="D113" s="145"/>
      <c r="E113" s="146"/>
      <c r="F113" s="146"/>
      <c r="G113" s="146"/>
      <c r="H113" s="149"/>
      <c r="I113" s="150"/>
      <c r="J113" s="86">
        <v>4</v>
      </c>
      <c r="K113" s="87">
        <f aca="true" t="shared" si="4" ref="K113:K124">J113*H113</f>
        <v>0</v>
      </c>
    </row>
    <row r="114" spans="1:11" ht="14.25">
      <c r="A114" s="85" t="s">
        <v>387</v>
      </c>
      <c r="B114" s="143" t="s">
        <v>437</v>
      </c>
      <c r="C114" s="144"/>
      <c r="D114" s="145"/>
      <c r="E114" s="146"/>
      <c r="F114" s="146"/>
      <c r="G114" s="146"/>
      <c r="H114" s="149"/>
      <c r="I114" s="150"/>
      <c r="J114" s="86">
        <v>1</v>
      </c>
      <c r="K114" s="87">
        <f t="shared" si="4"/>
        <v>0</v>
      </c>
    </row>
    <row r="115" spans="1:11" ht="14.25">
      <c r="A115" s="85" t="s">
        <v>389</v>
      </c>
      <c r="B115" s="143" t="s">
        <v>453</v>
      </c>
      <c r="C115" s="144"/>
      <c r="D115" s="145"/>
      <c r="E115" s="146"/>
      <c r="F115" s="146"/>
      <c r="G115" s="146"/>
      <c r="H115" s="149"/>
      <c r="I115" s="150"/>
      <c r="J115" s="86">
        <v>1</v>
      </c>
      <c r="K115" s="87">
        <f t="shared" si="4"/>
        <v>0</v>
      </c>
    </row>
    <row r="116" spans="1:11" ht="14.25">
      <c r="A116" s="85" t="s">
        <v>391</v>
      </c>
      <c r="B116" s="143" t="s">
        <v>421</v>
      </c>
      <c r="C116" s="144"/>
      <c r="D116" s="145"/>
      <c r="E116" s="146"/>
      <c r="F116" s="146"/>
      <c r="G116" s="146"/>
      <c r="H116" s="149"/>
      <c r="I116" s="150"/>
      <c r="J116" s="86">
        <v>1</v>
      </c>
      <c r="K116" s="87">
        <f t="shared" si="4"/>
        <v>0</v>
      </c>
    </row>
    <row r="117" spans="1:11" ht="14.25">
      <c r="A117" s="85" t="s">
        <v>393</v>
      </c>
      <c r="B117" s="143" t="s">
        <v>439</v>
      </c>
      <c r="C117" s="144"/>
      <c r="D117" s="145"/>
      <c r="E117" s="146"/>
      <c r="F117" s="146"/>
      <c r="G117" s="146"/>
      <c r="H117" s="149"/>
      <c r="I117" s="150"/>
      <c r="J117" s="86">
        <v>5</v>
      </c>
      <c r="K117" s="87">
        <f t="shared" si="4"/>
        <v>0</v>
      </c>
    </row>
    <row r="118" spans="1:11" ht="14.25">
      <c r="A118" s="85" t="s">
        <v>395</v>
      </c>
      <c r="B118" s="143" t="s">
        <v>445</v>
      </c>
      <c r="C118" s="144"/>
      <c r="D118" s="145"/>
      <c r="E118" s="146"/>
      <c r="F118" s="146"/>
      <c r="G118" s="146"/>
      <c r="H118" s="149"/>
      <c r="I118" s="150"/>
      <c r="J118" s="86">
        <v>5</v>
      </c>
      <c r="K118" s="87">
        <f t="shared" si="4"/>
        <v>0</v>
      </c>
    </row>
    <row r="119" spans="1:11" ht="14.25">
      <c r="A119" s="85" t="s">
        <v>397</v>
      </c>
      <c r="B119" s="143" t="s">
        <v>446</v>
      </c>
      <c r="C119" s="144"/>
      <c r="D119" s="145"/>
      <c r="E119" s="146"/>
      <c r="F119" s="146"/>
      <c r="G119" s="146"/>
      <c r="H119" s="149"/>
      <c r="I119" s="150"/>
      <c r="J119" s="86">
        <v>1</v>
      </c>
      <c r="K119" s="87">
        <f t="shared" si="4"/>
        <v>0</v>
      </c>
    </row>
    <row r="120" spans="1:14" ht="14.25">
      <c r="A120" s="85" t="s">
        <v>399</v>
      </c>
      <c r="B120" s="143" t="s">
        <v>442</v>
      </c>
      <c r="C120" s="144"/>
      <c r="D120" s="145" t="s">
        <v>547</v>
      </c>
      <c r="E120" s="146"/>
      <c r="F120" s="146"/>
      <c r="G120" s="146"/>
      <c r="H120" s="149"/>
      <c r="I120" s="150"/>
      <c r="J120" s="86">
        <v>7</v>
      </c>
      <c r="K120" s="87">
        <f t="shared" si="4"/>
        <v>0</v>
      </c>
      <c r="N120" t="s">
        <v>551</v>
      </c>
    </row>
    <row r="121" spans="1:11" ht="14.25">
      <c r="A121" s="85" t="s">
        <v>284</v>
      </c>
      <c r="B121" s="143" t="s">
        <v>449</v>
      </c>
      <c r="C121" s="144"/>
      <c r="D121" s="145"/>
      <c r="E121" s="146"/>
      <c r="F121" s="146"/>
      <c r="G121" s="146"/>
      <c r="H121" s="149"/>
      <c r="I121" s="150"/>
      <c r="J121" s="86">
        <v>6</v>
      </c>
      <c r="K121" s="87">
        <f t="shared" si="4"/>
        <v>0</v>
      </c>
    </row>
    <row r="122" spans="1:11" ht="14.25">
      <c r="A122" s="85" t="s">
        <v>287</v>
      </c>
      <c r="B122" s="143" t="s">
        <v>436</v>
      </c>
      <c r="C122" s="144"/>
      <c r="D122" s="145"/>
      <c r="E122" s="146"/>
      <c r="F122" s="146"/>
      <c r="G122" s="146"/>
      <c r="H122" s="149"/>
      <c r="I122" s="150"/>
      <c r="J122" s="86">
        <v>3</v>
      </c>
      <c r="K122" s="87">
        <f t="shared" si="4"/>
        <v>0</v>
      </c>
    </row>
    <row r="123" spans="1:11" ht="14.25">
      <c r="A123" s="85" t="s">
        <v>403</v>
      </c>
      <c r="B123" s="143" t="s">
        <v>433</v>
      </c>
      <c r="C123" s="144"/>
      <c r="D123" s="145"/>
      <c r="E123" s="146"/>
      <c r="F123" s="146"/>
      <c r="G123" s="146"/>
      <c r="H123" s="149"/>
      <c r="I123" s="150"/>
      <c r="J123" s="86">
        <v>2</v>
      </c>
      <c r="K123" s="87">
        <f t="shared" si="4"/>
        <v>0</v>
      </c>
    </row>
    <row r="124" spans="1:11" ht="14.25">
      <c r="A124" s="85" t="s">
        <v>294</v>
      </c>
      <c r="B124" s="143" t="s">
        <v>444</v>
      </c>
      <c r="C124" s="144"/>
      <c r="D124" s="145"/>
      <c r="E124" s="146"/>
      <c r="F124" s="146"/>
      <c r="G124" s="146"/>
      <c r="H124" s="149"/>
      <c r="I124" s="150"/>
      <c r="J124" s="86">
        <v>1</v>
      </c>
      <c r="K124" s="87">
        <f t="shared" si="4"/>
        <v>0</v>
      </c>
    </row>
    <row r="125" spans="1:11" ht="15" thickBot="1">
      <c r="A125" s="88"/>
      <c r="B125" s="89"/>
      <c r="C125" s="89"/>
      <c r="D125" s="89"/>
      <c r="E125" s="89"/>
      <c r="F125" s="89"/>
      <c r="G125" s="89"/>
      <c r="H125" s="89"/>
      <c r="I125" s="89"/>
      <c r="J125" s="89"/>
      <c r="K125" s="90">
        <f>SUM(K112:K124)</f>
        <v>0</v>
      </c>
    </row>
    <row r="126" spans="1:11" ht="14.2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</row>
  </sheetData>
  <sheetProtection sheet="1"/>
  <mergeCells count="264">
    <mergeCell ref="B26:C26"/>
    <mergeCell ref="D26:G26"/>
    <mergeCell ref="H26:I26"/>
    <mergeCell ref="B28:C28"/>
    <mergeCell ref="D28:G28"/>
    <mergeCell ref="H28:I28"/>
    <mergeCell ref="B29:C29"/>
    <mergeCell ref="D29:G29"/>
    <mergeCell ref="H29:I29"/>
    <mergeCell ref="B30:C30"/>
    <mergeCell ref="D30:G30"/>
    <mergeCell ref="H30:I30"/>
    <mergeCell ref="B31:C31"/>
    <mergeCell ref="D31:G31"/>
    <mergeCell ref="H31:I31"/>
    <mergeCell ref="B32:C32"/>
    <mergeCell ref="D32:G32"/>
    <mergeCell ref="H32:I32"/>
    <mergeCell ref="B33:C33"/>
    <mergeCell ref="D33:G33"/>
    <mergeCell ref="H33:I33"/>
    <mergeCell ref="B34:C34"/>
    <mergeCell ref="D34:G34"/>
    <mergeCell ref="H34:I34"/>
    <mergeCell ref="B35:C35"/>
    <mergeCell ref="D35:G35"/>
    <mergeCell ref="H35:I35"/>
    <mergeCell ref="B36:C36"/>
    <mergeCell ref="D36:G36"/>
    <mergeCell ref="H36:I36"/>
    <mergeCell ref="B37:C37"/>
    <mergeCell ref="D37:G37"/>
    <mergeCell ref="H37:I37"/>
    <mergeCell ref="B38:C38"/>
    <mergeCell ref="D38:G38"/>
    <mergeCell ref="H38:I38"/>
    <mergeCell ref="B39:C39"/>
    <mergeCell ref="D39:G39"/>
    <mergeCell ref="H39:I39"/>
    <mergeCell ref="B40:C40"/>
    <mergeCell ref="D40:G40"/>
    <mergeCell ref="H40:I40"/>
    <mergeCell ref="B41:C41"/>
    <mergeCell ref="D41:G41"/>
    <mergeCell ref="H41:I41"/>
    <mergeCell ref="B42:C42"/>
    <mergeCell ref="D42:G42"/>
    <mergeCell ref="H42:I42"/>
    <mergeCell ref="B43:C43"/>
    <mergeCell ref="D43:G43"/>
    <mergeCell ref="H43:I43"/>
    <mergeCell ref="B44:C44"/>
    <mergeCell ref="D44:G44"/>
    <mergeCell ref="H44:I44"/>
    <mergeCell ref="B45:C45"/>
    <mergeCell ref="D45:G45"/>
    <mergeCell ref="H45:I45"/>
    <mergeCell ref="B46:C46"/>
    <mergeCell ref="D46:G46"/>
    <mergeCell ref="H46:I46"/>
    <mergeCell ref="B47:C47"/>
    <mergeCell ref="D47:G47"/>
    <mergeCell ref="H47:I47"/>
    <mergeCell ref="B48:C48"/>
    <mergeCell ref="D48:G48"/>
    <mergeCell ref="H48:I48"/>
    <mergeCell ref="B49:C49"/>
    <mergeCell ref="D49:G49"/>
    <mergeCell ref="H49:I49"/>
    <mergeCell ref="B50:C50"/>
    <mergeCell ref="D50:G50"/>
    <mergeCell ref="H50:I50"/>
    <mergeCell ref="B51:C51"/>
    <mergeCell ref="D51:G51"/>
    <mergeCell ref="H51:I51"/>
    <mergeCell ref="B52:C52"/>
    <mergeCell ref="D52:G52"/>
    <mergeCell ref="H52:I52"/>
    <mergeCell ref="B53:C53"/>
    <mergeCell ref="D53:G53"/>
    <mergeCell ref="H53:I53"/>
    <mergeCell ref="B54:C54"/>
    <mergeCell ref="D54:G54"/>
    <mergeCell ref="H54:I54"/>
    <mergeCell ref="B55:C55"/>
    <mergeCell ref="D55:G55"/>
    <mergeCell ref="H55:I55"/>
    <mergeCell ref="B58:C58"/>
    <mergeCell ref="D58:G58"/>
    <mergeCell ref="H58:I58"/>
    <mergeCell ref="B59:C59"/>
    <mergeCell ref="D59:G59"/>
    <mergeCell ref="H59:I59"/>
    <mergeCell ref="B60:C60"/>
    <mergeCell ref="D60:G60"/>
    <mergeCell ref="H60:I60"/>
    <mergeCell ref="B61:C61"/>
    <mergeCell ref="D61:G61"/>
    <mergeCell ref="H61:I61"/>
    <mergeCell ref="B62:C62"/>
    <mergeCell ref="D62:G62"/>
    <mergeCell ref="H62:I62"/>
    <mergeCell ref="B65:C65"/>
    <mergeCell ref="D65:G65"/>
    <mergeCell ref="H65:I65"/>
    <mergeCell ref="B66:C66"/>
    <mergeCell ref="D66:G66"/>
    <mergeCell ref="H66:I66"/>
    <mergeCell ref="B67:C67"/>
    <mergeCell ref="D67:G67"/>
    <mergeCell ref="H67:I67"/>
    <mergeCell ref="B68:C68"/>
    <mergeCell ref="D68:G68"/>
    <mergeCell ref="H68:I68"/>
    <mergeCell ref="B69:C69"/>
    <mergeCell ref="D69:G69"/>
    <mergeCell ref="H69:I69"/>
    <mergeCell ref="B70:C70"/>
    <mergeCell ref="D70:G70"/>
    <mergeCell ref="H70:I70"/>
    <mergeCell ref="B71:C71"/>
    <mergeCell ref="D71:G71"/>
    <mergeCell ref="H71:I71"/>
    <mergeCell ref="B72:C72"/>
    <mergeCell ref="D72:G72"/>
    <mergeCell ref="H72:I72"/>
    <mergeCell ref="B73:C73"/>
    <mergeCell ref="D73:G73"/>
    <mergeCell ref="H73:I73"/>
    <mergeCell ref="B74:C74"/>
    <mergeCell ref="D74:G74"/>
    <mergeCell ref="H74:I74"/>
    <mergeCell ref="B75:C75"/>
    <mergeCell ref="D75:G75"/>
    <mergeCell ref="H75:I75"/>
    <mergeCell ref="B76:C76"/>
    <mergeCell ref="D76:G76"/>
    <mergeCell ref="H76:I76"/>
    <mergeCell ref="B77:C77"/>
    <mergeCell ref="D77:G77"/>
    <mergeCell ref="H77:I77"/>
    <mergeCell ref="B78:C78"/>
    <mergeCell ref="D78:G78"/>
    <mergeCell ref="H78:I78"/>
    <mergeCell ref="B79:C79"/>
    <mergeCell ref="D79:G79"/>
    <mergeCell ref="H79:I79"/>
    <mergeCell ref="B82:C82"/>
    <mergeCell ref="D82:G82"/>
    <mergeCell ref="H82:I82"/>
    <mergeCell ref="B83:C83"/>
    <mergeCell ref="D83:G83"/>
    <mergeCell ref="H83:I83"/>
    <mergeCell ref="B84:C84"/>
    <mergeCell ref="D84:G84"/>
    <mergeCell ref="H84:I84"/>
    <mergeCell ref="B85:C85"/>
    <mergeCell ref="D85:G85"/>
    <mergeCell ref="H85:I85"/>
    <mergeCell ref="B86:C86"/>
    <mergeCell ref="D86:G86"/>
    <mergeCell ref="H86:I86"/>
    <mergeCell ref="B87:C87"/>
    <mergeCell ref="D87:G87"/>
    <mergeCell ref="H87:I87"/>
    <mergeCell ref="B88:C88"/>
    <mergeCell ref="D88:G88"/>
    <mergeCell ref="H88:I88"/>
    <mergeCell ref="B89:C89"/>
    <mergeCell ref="D89:G89"/>
    <mergeCell ref="H89:I89"/>
    <mergeCell ref="B90:C90"/>
    <mergeCell ref="D90:G90"/>
    <mergeCell ref="H90:I90"/>
    <mergeCell ref="B91:C91"/>
    <mergeCell ref="D91:G91"/>
    <mergeCell ref="H91:I91"/>
    <mergeCell ref="B92:C92"/>
    <mergeCell ref="D92:G92"/>
    <mergeCell ref="H92:I92"/>
    <mergeCell ref="B93:C93"/>
    <mergeCell ref="D93:G93"/>
    <mergeCell ref="H93:I93"/>
    <mergeCell ref="B94:C94"/>
    <mergeCell ref="D94:G94"/>
    <mergeCell ref="H94:I94"/>
    <mergeCell ref="B97:C97"/>
    <mergeCell ref="D97:G97"/>
    <mergeCell ref="H97:I97"/>
    <mergeCell ref="B98:C98"/>
    <mergeCell ref="D98:G98"/>
    <mergeCell ref="H98:I98"/>
    <mergeCell ref="B99:C99"/>
    <mergeCell ref="D99:G99"/>
    <mergeCell ref="H99:I99"/>
    <mergeCell ref="B100:C100"/>
    <mergeCell ref="D100:G100"/>
    <mergeCell ref="H100:I100"/>
    <mergeCell ref="B101:C101"/>
    <mergeCell ref="D101:G101"/>
    <mergeCell ref="H101:I101"/>
    <mergeCell ref="B102:C102"/>
    <mergeCell ref="D102:G102"/>
    <mergeCell ref="H102:I102"/>
    <mergeCell ref="B103:C103"/>
    <mergeCell ref="D103:G103"/>
    <mergeCell ref="H103:I103"/>
    <mergeCell ref="B104:C104"/>
    <mergeCell ref="D104:G104"/>
    <mergeCell ref="H104:I104"/>
    <mergeCell ref="B105:C105"/>
    <mergeCell ref="D105:G105"/>
    <mergeCell ref="H105:I105"/>
    <mergeCell ref="B106:C106"/>
    <mergeCell ref="D106:G106"/>
    <mergeCell ref="H106:I106"/>
    <mergeCell ref="B107:C107"/>
    <mergeCell ref="D107:G107"/>
    <mergeCell ref="H107:I107"/>
    <mergeCell ref="B108:C108"/>
    <mergeCell ref="D108:G108"/>
    <mergeCell ref="H108:I108"/>
    <mergeCell ref="B109:C109"/>
    <mergeCell ref="D109:G109"/>
    <mergeCell ref="H109:I109"/>
    <mergeCell ref="B112:C112"/>
    <mergeCell ref="D112:G112"/>
    <mergeCell ref="H112:I112"/>
    <mergeCell ref="B113:C113"/>
    <mergeCell ref="D113:G113"/>
    <mergeCell ref="H113:I113"/>
    <mergeCell ref="B114:C114"/>
    <mergeCell ref="D114:G114"/>
    <mergeCell ref="H114:I114"/>
    <mergeCell ref="B115:C115"/>
    <mergeCell ref="D115:G115"/>
    <mergeCell ref="H115:I115"/>
    <mergeCell ref="B116:C116"/>
    <mergeCell ref="D116:G116"/>
    <mergeCell ref="H116:I116"/>
    <mergeCell ref="B117:C117"/>
    <mergeCell ref="D117:G117"/>
    <mergeCell ref="H117:I117"/>
    <mergeCell ref="B118:C118"/>
    <mergeCell ref="D118:G118"/>
    <mergeCell ref="H118:I118"/>
    <mergeCell ref="B119:C119"/>
    <mergeCell ref="D119:G119"/>
    <mergeCell ref="H119:I119"/>
    <mergeCell ref="B120:C120"/>
    <mergeCell ref="D120:G120"/>
    <mergeCell ref="H120:I120"/>
    <mergeCell ref="B121:C121"/>
    <mergeCell ref="D121:G121"/>
    <mergeCell ref="H121:I121"/>
    <mergeCell ref="B122:C122"/>
    <mergeCell ref="D122:G122"/>
    <mergeCell ref="H122:I122"/>
    <mergeCell ref="B123:C123"/>
    <mergeCell ref="D123:G123"/>
    <mergeCell ref="H123:I123"/>
    <mergeCell ref="B124:C124"/>
    <mergeCell ref="D124:G124"/>
    <mergeCell ref="H124:I124"/>
  </mergeCells>
  <printOptions/>
  <pageMargins left="0.7086614173228347" right="0.7086614173228347" top="0.7874015748031497" bottom="0.7874015748031497" header="0.31496062992125984" footer="0.31496062992125984"/>
  <pageSetup fitToHeight="2" fitToWidth="2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L24" sqref="L24"/>
    </sheetView>
  </sheetViews>
  <sheetFormatPr defaultColWidth="9.140625" defaultRowHeight="15"/>
  <cols>
    <col min="3" max="3" width="19.28125" style="0" bestFit="1" customWidth="1"/>
    <col min="7" max="7" width="10.140625" style="0" bestFit="1" customWidth="1"/>
  </cols>
  <sheetData>
    <row r="1" spans="1:7" ht="15">
      <c r="A1" s="148" t="s">
        <v>339</v>
      </c>
      <c r="B1" s="148"/>
      <c r="C1" s="148"/>
      <c r="D1" s="148"/>
      <c r="E1" s="148"/>
      <c r="F1" s="148"/>
      <c r="G1" s="148"/>
    </row>
    <row r="2" spans="1:7" ht="14.25">
      <c r="A2" s="30"/>
      <c r="B2" s="30"/>
      <c r="C2" s="30"/>
      <c r="D2" s="31"/>
      <c r="E2" s="30"/>
      <c r="F2" s="30"/>
      <c r="G2" s="30"/>
    </row>
    <row r="3" spans="1:7" ht="14.25">
      <c r="A3" s="57" t="s">
        <v>340</v>
      </c>
      <c r="B3" s="60" t="s">
        <v>341</v>
      </c>
      <c r="C3" s="60" t="s">
        <v>342</v>
      </c>
      <c r="D3" s="59" t="s">
        <v>343</v>
      </c>
      <c r="E3" s="57" t="s">
        <v>5</v>
      </c>
      <c r="F3" s="58" t="s">
        <v>344</v>
      </c>
      <c r="G3" s="57" t="s">
        <v>345</v>
      </c>
    </row>
    <row r="4" spans="1:7" ht="14.25">
      <c r="A4" s="56" t="s">
        <v>346</v>
      </c>
      <c r="B4" s="55" t="s">
        <v>347</v>
      </c>
      <c r="C4" s="54" t="s">
        <v>348</v>
      </c>
      <c r="D4" s="53"/>
      <c r="E4" s="52"/>
      <c r="F4" s="51"/>
      <c r="G4" s="51">
        <f>SUM(G5:G7)</f>
        <v>0</v>
      </c>
    </row>
    <row r="5" spans="1:7" ht="20.25">
      <c r="A5" s="43">
        <v>1</v>
      </c>
      <c r="B5" s="42" t="s">
        <v>349</v>
      </c>
      <c r="C5" s="41" t="s">
        <v>350</v>
      </c>
      <c r="D5" s="40" t="s">
        <v>11</v>
      </c>
      <c r="E5" s="39">
        <v>738</v>
      </c>
      <c r="F5" s="151"/>
      <c r="G5" s="38"/>
    </row>
    <row r="6" spans="1:7" ht="52.5" customHeight="1">
      <c r="A6" s="43">
        <v>2</v>
      </c>
      <c r="B6" s="42" t="s">
        <v>351</v>
      </c>
      <c r="C6" s="41" t="s">
        <v>352</v>
      </c>
      <c r="D6" s="40" t="s">
        <v>148</v>
      </c>
      <c r="E6" s="39">
        <v>2850</v>
      </c>
      <c r="F6" s="151"/>
      <c r="G6" s="38"/>
    </row>
    <row r="7" spans="1:7" ht="14.25">
      <c r="A7" s="43"/>
      <c r="B7" s="42"/>
      <c r="C7" s="41"/>
      <c r="D7" s="40"/>
      <c r="E7" s="39"/>
      <c r="F7" s="151"/>
      <c r="G7" s="38"/>
    </row>
    <row r="8" spans="1:7" ht="26.25">
      <c r="A8" s="50" t="s">
        <v>346</v>
      </c>
      <c r="B8" s="49" t="s">
        <v>353</v>
      </c>
      <c r="C8" s="48" t="s">
        <v>354</v>
      </c>
      <c r="D8" s="47"/>
      <c r="E8" s="46"/>
      <c r="F8" s="45"/>
      <c r="G8" s="45">
        <f>G9</f>
        <v>0</v>
      </c>
    </row>
    <row r="9" spans="1:7" ht="27" customHeight="1">
      <c r="A9" s="43">
        <v>4</v>
      </c>
      <c r="B9" s="42" t="s">
        <v>355</v>
      </c>
      <c r="C9" s="41" t="s">
        <v>356</v>
      </c>
      <c r="D9" s="40" t="s">
        <v>357</v>
      </c>
      <c r="E9" s="39">
        <v>11.33066</v>
      </c>
      <c r="F9" s="151"/>
      <c r="G9" s="38">
        <f>SUM(E9*F9)</f>
        <v>0</v>
      </c>
    </row>
    <row r="10" spans="1:7" ht="14.25">
      <c r="A10" s="50"/>
      <c r="B10" s="49"/>
      <c r="C10" s="48"/>
      <c r="D10" s="47"/>
      <c r="E10" s="46"/>
      <c r="F10" s="45"/>
      <c r="G10" s="45"/>
    </row>
    <row r="11" spans="1:7" ht="14.25">
      <c r="A11" s="43"/>
      <c r="B11" s="42"/>
      <c r="C11" s="41"/>
      <c r="D11" s="40"/>
      <c r="E11" s="39"/>
      <c r="F11" s="38"/>
      <c r="G11" s="44"/>
    </row>
    <row r="12" spans="1:7" ht="14.25">
      <c r="A12" s="43"/>
      <c r="B12" s="42"/>
      <c r="C12" s="41"/>
      <c r="D12" s="40"/>
      <c r="E12" s="39"/>
      <c r="F12" s="38"/>
      <c r="G12" s="38"/>
    </row>
    <row r="13" spans="1:7" ht="14.25">
      <c r="A13" s="37"/>
      <c r="B13" s="36"/>
      <c r="C13" s="35"/>
      <c r="D13" s="34"/>
      <c r="E13" s="33"/>
      <c r="F13" s="32"/>
      <c r="G13" s="32"/>
    </row>
  </sheetData>
  <sheetProtection sheet="1"/>
  <mergeCells count="1">
    <mergeCell ref="A1:G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31">
      <selection activeCell="Q11" sqref="Q11"/>
    </sheetView>
  </sheetViews>
  <sheetFormatPr defaultColWidth="9.140625" defaultRowHeight="15"/>
  <cols>
    <col min="2" max="2" width="18.00390625" style="0" customWidth="1"/>
    <col min="5" max="5" width="13.140625" style="0" customWidth="1"/>
    <col min="6" max="6" width="13.28125" style="0" customWidth="1"/>
    <col min="7" max="8" width="15.28125" style="0" customWidth="1"/>
  </cols>
  <sheetData>
    <row r="1" spans="1:8" ht="20.25">
      <c r="A1" s="93"/>
      <c r="B1" s="94" t="s">
        <v>454</v>
      </c>
      <c r="C1" s="118" t="s">
        <v>455</v>
      </c>
      <c r="D1" s="95"/>
      <c r="E1" s="96"/>
      <c r="F1" s="96"/>
      <c r="G1" s="96"/>
      <c r="H1" s="96"/>
    </row>
    <row r="2" spans="1:8" ht="24">
      <c r="A2" s="112"/>
      <c r="B2" s="113" t="s">
        <v>456</v>
      </c>
      <c r="C2" s="114" t="s">
        <v>457</v>
      </c>
      <c r="D2" s="114" t="s">
        <v>343</v>
      </c>
      <c r="E2" s="115" t="s">
        <v>458</v>
      </c>
      <c r="F2" s="116" t="s">
        <v>459</v>
      </c>
      <c r="G2" s="116" t="s">
        <v>460</v>
      </c>
      <c r="H2" s="117" t="s">
        <v>461</v>
      </c>
    </row>
    <row r="3" spans="1:8" ht="14.25">
      <c r="A3" s="97"/>
      <c r="B3" s="98" t="s">
        <v>462</v>
      </c>
      <c r="C3" s="99"/>
      <c r="D3" s="99"/>
      <c r="E3" s="100"/>
      <c r="F3" s="101"/>
      <c r="G3" s="101"/>
      <c r="H3" s="152"/>
    </row>
    <row r="4" spans="1:8" ht="20.25">
      <c r="A4" s="122">
        <v>1</v>
      </c>
      <c r="B4" s="104" t="s">
        <v>463</v>
      </c>
      <c r="C4" s="124">
        <v>1</v>
      </c>
      <c r="D4" s="123" t="s">
        <v>20</v>
      </c>
      <c r="E4" s="156"/>
      <c r="F4" s="107">
        <f>E4*C4</f>
        <v>0</v>
      </c>
      <c r="G4" s="107"/>
      <c r="H4" s="153">
        <f>G4*C4</f>
        <v>0</v>
      </c>
    </row>
    <row r="5" spans="1:8" ht="40.5">
      <c r="A5" s="122">
        <v>2</v>
      </c>
      <c r="B5" s="104" t="s">
        <v>464</v>
      </c>
      <c r="C5" s="124">
        <v>1</v>
      </c>
      <c r="D5" s="123" t="s">
        <v>20</v>
      </c>
      <c r="E5" s="156"/>
      <c r="F5" s="107">
        <f aca="true" t="shared" si="0" ref="F5:F54">E5*C5</f>
        <v>0</v>
      </c>
      <c r="G5" s="107"/>
      <c r="H5" s="153">
        <f aca="true" t="shared" si="1" ref="H5:H54">G5*C5</f>
        <v>0</v>
      </c>
    </row>
    <row r="6" spans="1:8" ht="30">
      <c r="A6" s="122">
        <v>3</v>
      </c>
      <c r="B6" s="104" t="s">
        <v>465</v>
      </c>
      <c r="C6" s="124">
        <v>1</v>
      </c>
      <c r="D6" s="123" t="s">
        <v>20</v>
      </c>
      <c r="E6" s="156"/>
      <c r="F6" s="107">
        <f t="shared" si="0"/>
        <v>0</v>
      </c>
      <c r="G6" s="107"/>
      <c r="H6" s="153">
        <f t="shared" si="1"/>
        <v>0</v>
      </c>
    </row>
    <row r="7" spans="1:8" ht="30">
      <c r="A7" s="122">
        <v>4</v>
      </c>
      <c r="B7" s="104" t="s">
        <v>466</v>
      </c>
      <c r="C7" s="124">
        <v>0</v>
      </c>
      <c r="D7" s="123" t="s">
        <v>20</v>
      </c>
      <c r="E7" s="156"/>
      <c r="F7" s="107">
        <f t="shared" si="0"/>
        <v>0</v>
      </c>
      <c r="G7" s="107"/>
      <c r="H7" s="153">
        <f t="shared" si="1"/>
        <v>0</v>
      </c>
    </row>
    <row r="8" spans="1:8" ht="20.25">
      <c r="A8" s="122">
        <v>5</v>
      </c>
      <c r="B8" s="104" t="s">
        <v>467</v>
      </c>
      <c r="C8" s="124">
        <v>0</v>
      </c>
      <c r="D8" s="123" t="s">
        <v>20</v>
      </c>
      <c r="E8" s="156"/>
      <c r="F8" s="107">
        <f t="shared" si="0"/>
        <v>0</v>
      </c>
      <c r="G8" s="107"/>
      <c r="H8" s="153">
        <f t="shared" si="1"/>
        <v>0</v>
      </c>
    </row>
    <row r="9" spans="1:8" ht="20.25">
      <c r="A9" s="122">
        <v>6</v>
      </c>
      <c r="B9" s="104" t="s">
        <v>468</v>
      </c>
      <c r="C9" s="124">
        <v>0</v>
      </c>
      <c r="D9" s="123" t="s">
        <v>20</v>
      </c>
      <c r="E9" s="156"/>
      <c r="F9" s="107">
        <f t="shared" si="0"/>
        <v>0</v>
      </c>
      <c r="G9" s="107"/>
      <c r="H9" s="153">
        <f t="shared" si="1"/>
        <v>0</v>
      </c>
    </row>
    <row r="10" spans="1:8" ht="20.25">
      <c r="A10" s="122">
        <v>7</v>
      </c>
      <c r="B10" s="104" t="s">
        <v>469</v>
      </c>
      <c r="C10" s="124">
        <v>0</v>
      </c>
      <c r="D10" s="123" t="s">
        <v>20</v>
      </c>
      <c r="E10" s="156"/>
      <c r="F10" s="107">
        <f t="shared" si="0"/>
        <v>0</v>
      </c>
      <c r="G10" s="107"/>
      <c r="H10" s="153">
        <f t="shared" si="1"/>
        <v>0</v>
      </c>
    </row>
    <row r="11" spans="1:8" ht="20.25">
      <c r="A11" s="122">
        <v>8</v>
      </c>
      <c r="B11" s="104" t="s">
        <v>470</v>
      </c>
      <c r="C11" s="124">
        <v>0</v>
      </c>
      <c r="D11" s="123" t="s">
        <v>20</v>
      </c>
      <c r="E11" s="156"/>
      <c r="F11" s="107">
        <f t="shared" si="0"/>
        <v>0</v>
      </c>
      <c r="G11" s="107"/>
      <c r="H11" s="153">
        <f t="shared" si="1"/>
        <v>0</v>
      </c>
    </row>
    <row r="12" spans="1:8" ht="20.25">
      <c r="A12" s="122">
        <v>9</v>
      </c>
      <c r="B12" s="104" t="s">
        <v>471</v>
      </c>
      <c r="C12" s="124">
        <v>3</v>
      </c>
      <c r="D12" s="123" t="s">
        <v>20</v>
      </c>
      <c r="E12" s="156"/>
      <c r="F12" s="107">
        <f t="shared" si="0"/>
        <v>0</v>
      </c>
      <c r="G12" s="107"/>
      <c r="H12" s="153">
        <f t="shared" si="1"/>
        <v>0</v>
      </c>
    </row>
    <row r="13" spans="1:8" ht="30">
      <c r="A13" s="122">
        <v>10</v>
      </c>
      <c r="B13" s="104" t="s">
        <v>472</v>
      </c>
      <c r="C13" s="124">
        <v>10</v>
      </c>
      <c r="D13" s="123" t="s">
        <v>20</v>
      </c>
      <c r="E13" s="156"/>
      <c r="F13" s="107">
        <f t="shared" si="0"/>
        <v>0</v>
      </c>
      <c r="G13" s="107"/>
      <c r="H13" s="153">
        <f t="shared" si="1"/>
        <v>0</v>
      </c>
    </row>
    <row r="14" spans="1:8" ht="14.25">
      <c r="A14" s="122">
        <v>11</v>
      </c>
      <c r="B14" s="104" t="s">
        <v>473</v>
      </c>
      <c r="C14" s="124">
        <v>1</v>
      </c>
      <c r="D14" s="123"/>
      <c r="E14" s="156"/>
      <c r="F14" s="107">
        <f t="shared" si="0"/>
        <v>0</v>
      </c>
      <c r="G14" s="107"/>
      <c r="H14" s="153">
        <f t="shared" si="1"/>
        <v>0</v>
      </c>
    </row>
    <row r="15" spans="1:8" ht="20.25">
      <c r="A15" s="122">
        <v>12</v>
      </c>
      <c r="B15" s="104" t="s">
        <v>474</v>
      </c>
      <c r="C15" s="124">
        <v>10</v>
      </c>
      <c r="D15" s="123" t="s">
        <v>20</v>
      </c>
      <c r="E15" s="156"/>
      <c r="F15" s="107">
        <f t="shared" si="0"/>
        <v>0</v>
      </c>
      <c r="G15" s="107"/>
      <c r="H15" s="153">
        <f t="shared" si="1"/>
        <v>0</v>
      </c>
    </row>
    <row r="16" spans="1:8" ht="20.25">
      <c r="A16" s="122">
        <v>13</v>
      </c>
      <c r="B16" s="104" t="s">
        <v>475</v>
      </c>
      <c r="C16" s="124">
        <v>93</v>
      </c>
      <c r="D16" s="123" t="s">
        <v>20</v>
      </c>
      <c r="E16" s="156"/>
      <c r="F16" s="107">
        <f t="shared" si="0"/>
        <v>0</v>
      </c>
      <c r="G16" s="107"/>
      <c r="H16" s="153">
        <f t="shared" si="1"/>
        <v>0</v>
      </c>
    </row>
    <row r="17" spans="1:8" ht="14.25">
      <c r="A17" s="122">
        <v>14</v>
      </c>
      <c r="B17" s="104" t="s">
        <v>476</v>
      </c>
      <c r="C17" s="124">
        <v>105</v>
      </c>
      <c r="D17" s="123" t="s">
        <v>20</v>
      </c>
      <c r="E17" s="156"/>
      <c r="F17" s="107">
        <f t="shared" si="0"/>
        <v>0</v>
      </c>
      <c r="G17" s="107"/>
      <c r="H17" s="153">
        <f t="shared" si="1"/>
        <v>0</v>
      </c>
    </row>
    <row r="18" spans="1:8" ht="20.25">
      <c r="A18" s="122">
        <v>15</v>
      </c>
      <c r="B18" s="104" t="s">
        <v>477</v>
      </c>
      <c r="C18" s="124">
        <v>12</v>
      </c>
      <c r="D18" s="123" t="s">
        <v>20</v>
      </c>
      <c r="E18" s="156"/>
      <c r="F18" s="107">
        <f t="shared" si="0"/>
        <v>0</v>
      </c>
      <c r="G18" s="107"/>
      <c r="H18" s="153">
        <f t="shared" si="1"/>
        <v>0</v>
      </c>
    </row>
    <row r="19" spans="1:8" ht="20.25">
      <c r="A19" s="122">
        <v>16</v>
      </c>
      <c r="B19" s="104" t="s">
        <v>478</v>
      </c>
      <c r="C19" s="124">
        <v>105</v>
      </c>
      <c r="D19" s="123" t="s">
        <v>20</v>
      </c>
      <c r="E19" s="156"/>
      <c r="F19" s="107">
        <f t="shared" si="0"/>
        <v>0</v>
      </c>
      <c r="G19" s="107"/>
      <c r="H19" s="153">
        <f t="shared" si="1"/>
        <v>0</v>
      </c>
    </row>
    <row r="20" spans="1:8" ht="20.25">
      <c r="A20" s="122">
        <v>17</v>
      </c>
      <c r="B20" s="104" t="s">
        <v>479</v>
      </c>
      <c r="C20" s="124">
        <v>198</v>
      </c>
      <c r="D20" s="123" t="s">
        <v>20</v>
      </c>
      <c r="E20" s="156"/>
      <c r="F20" s="107">
        <f t="shared" si="0"/>
        <v>0</v>
      </c>
      <c r="G20" s="107"/>
      <c r="H20" s="153">
        <f t="shared" si="1"/>
        <v>0</v>
      </c>
    </row>
    <row r="21" spans="1:8" ht="20.25">
      <c r="A21" s="122">
        <v>18</v>
      </c>
      <c r="B21" s="104" t="s">
        <v>480</v>
      </c>
      <c r="C21" s="124">
        <v>105</v>
      </c>
      <c r="D21" s="123" t="s">
        <v>20</v>
      </c>
      <c r="E21" s="156"/>
      <c r="F21" s="107">
        <f t="shared" si="0"/>
        <v>0</v>
      </c>
      <c r="G21" s="107"/>
      <c r="H21" s="153">
        <f t="shared" si="1"/>
        <v>0</v>
      </c>
    </row>
    <row r="22" spans="1:8" ht="40.5">
      <c r="A22" s="122">
        <v>19</v>
      </c>
      <c r="B22" s="104" t="s">
        <v>481</v>
      </c>
      <c r="C22" s="124">
        <v>3</v>
      </c>
      <c r="D22" s="123" t="s">
        <v>20</v>
      </c>
      <c r="E22" s="156"/>
      <c r="F22" s="107">
        <f t="shared" si="0"/>
        <v>0</v>
      </c>
      <c r="G22" s="107"/>
      <c r="H22" s="153">
        <f t="shared" si="1"/>
        <v>0</v>
      </c>
    </row>
    <row r="23" spans="1:8" ht="51">
      <c r="A23" s="122">
        <v>20</v>
      </c>
      <c r="B23" s="104" t="s">
        <v>482</v>
      </c>
      <c r="C23" s="124">
        <v>1</v>
      </c>
      <c r="D23" s="123" t="s">
        <v>20</v>
      </c>
      <c r="E23" s="156"/>
      <c r="F23" s="107">
        <f t="shared" si="0"/>
        <v>0</v>
      </c>
      <c r="G23" s="107"/>
      <c r="H23" s="153">
        <f t="shared" si="1"/>
        <v>0</v>
      </c>
    </row>
    <row r="24" spans="1:8" ht="60.75">
      <c r="A24" s="122">
        <v>21</v>
      </c>
      <c r="B24" s="104" t="s">
        <v>483</v>
      </c>
      <c r="C24" s="124">
        <v>6</v>
      </c>
      <c r="D24" s="123" t="s">
        <v>20</v>
      </c>
      <c r="E24" s="156"/>
      <c r="F24" s="107">
        <f t="shared" si="0"/>
        <v>0</v>
      </c>
      <c r="G24" s="107"/>
      <c r="H24" s="153">
        <f t="shared" si="1"/>
        <v>0</v>
      </c>
    </row>
    <row r="25" spans="1:8" ht="71.25">
      <c r="A25" s="122">
        <v>22</v>
      </c>
      <c r="B25" s="104" t="s">
        <v>484</v>
      </c>
      <c r="C25" s="124">
        <v>0</v>
      </c>
      <c r="D25" s="123" t="s">
        <v>20</v>
      </c>
      <c r="E25" s="156"/>
      <c r="F25" s="107">
        <f t="shared" si="0"/>
        <v>0</v>
      </c>
      <c r="G25" s="107"/>
      <c r="H25" s="153">
        <f t="shared" si="1"/>
        <v>0</v>
      </c>
    </row>
    <row r="26" spans="1:8" ht="20.25">
      <c r="A26" s="122">
        <v>23</v>
      </c>
      <c r="B26" s="104" t="s">
        <v>485</v>
      </c>
      <c r="C26" s="124">
        <v>160</v>
      </c>
      <c r="D26" s="123" t="s">
        <v>20</v>
      </c>
      <c r="E26" s="156"/>
      <c r="F26" s="107">
        <f t="shared" si="0"/>
        <v>0</v>
      </c>
      <c r="G26" s="107"/>
      <c r="H26" s="153">
        <f t="shared" si="1"/>
        <v>0</v>
      </c>
    </row>
    <row r="27" spans="1:8" ht="20.25">
      <c r="A27" s="122">
        <v>24</v>
      </c>
      <c r="B27" s="104" t="s">
        <v>486</v>
      </c>
      <c r="C27" s="124">
        <v>30</v>
      </c>
      <c r="D27" s="123" t="s">
        <v>20</v>
      </c>
      <c r="E27" s="156"/>
      <c r="F27" s="107">
        <f t="shared" si="0"/>
        <v>0</v>
      </c>
      <c r="G27" s="107"/>
      <c r="H27" s="153">
        <f t="shared" si="1"/>
        <v>0</v>
      </c>
    </row>
    <row r="28" spans="1:8" ht="20.25">
      <c r="A28" s="122">
        <v>25</v>
      </c>
      <c r="B28" s="104" t="s">
        <v>487</v>
      </c>
      <c r="C28" s="124">
        <v>20</v>
      </c>
      <c r="D28" s="123" t="s">
        <v>20</v>
      </c>
      <c r="E28" s="156"/>
      <c r="F28" s="107">
        <f t="shared" si="0"/>
        <v>0</v>
      </c>
      <c r="G28" s="107"/>
      <c r="H28" s="153">
        <f t="shared" si="1"/>
        <v>0</v>
      </c>
    </row>
    <row r="29" spans="1:8" ht="14.25">
      <c r="A29" s="122">
        <v>26</v>
      </c>
      <c r="B29" s="104" t="s">
        <v>488</v>
      </c>
      <c r="C29" s="124">
        <v>0</v>
      </c>
      <c r="D29" s="123" t="s">
        <v>20</v>
      </c>
      <c r="E29" s="156"/>
      <c r="F29" s="107">
        <f t="shared" si="0"/>
        <v>0</v>
      </c>
      <c r="G29" s="107"/>
      <c r="H29" s="153">
        <f t="shared" si="1"/>
        <v>0</v>
      </c>
    </row>
    <row r="30" spans="1:8" ht="14.25">
      <c r="A30" s="122">
        <v>27</v>
      </c>
      <c r="B30" s="104" t="s">
        <v>489</v>
      </c>
      <c r="C30" s="124">
        <v>1</v>
      </c>
      <c r="D30" s="123" t="s">
        <v>490</v>
      </c>
      <c r="E30" s="156"/>
      <c r="F30" s="107">
        <f t="shared" si="0"/>
        <v>0</v>
      </c>
      <c r="G30" s="107"/>
      <c r="H30" s="153">
        <f t="shared" si="1"/>
        <v>0</v>
      </c>
    </row>
    <row r="31" spans="1:8" ht="36">
      <c r="A31" s="119"/>
      <c r="B31" s="120" t="s">
        <v>491</v>
      </c>
      <c r="C31" s="121"/>
      <c r="D31" s="121"/>
      <c r="E31" s="156"/>
      <c r="F31" s="107">
        <f t="shared" si="0"/>
        <v>0</v>
      </c>
      <c r="G31" s="107"/>
      <c r="H31" s="153">
        <f t="shared" si="1"/>
        <v>0</v>
      </c>
    </row>
    <row r="32" spans="1:8" ht="20.25">
      <c r="A32" s="122">
        <v>28</v>
      </c>
      <c r="B32" s="104" t="s">
        <v>492</v>
      </c>
      <c r="C32" s="124">
        <v>0</v>
      </c>
      <c r="D32" s="123" t="s">
        <v>11</v>
      </c>
      <c r="E32" s="156"/>
      <c r="F32" s="107">
        <f t="shared" si="0"/>
        <v>0</v>
      </c>
      <c r="G32" s="107"/>
      <c r="H32" s="153">
        <f t="shared" si="1"/>
        <v>0</v>
      </c>
    </row>
    <row r="33" spans="1:8" ht="20.25">
      <c r="A33" s="122">
        <v>29</v>
      </c>
      <c r="B33" s="104" t="s">
        <v>493</v>
      </c>
      <c r="C33" s="124">
        <v>10000</v>
      </c>
      <c r="D33" s="123" t="s">
        <v>11</v>
      </c>
      <c r="E33" s="156"/>
      <c r="F33" s="107">
        <f t="shared" si="0"/>
        <v>0</v>
      </c>
      <c r="G33" s="107"/>
      <c r="H33" s="153">
        <f t="shared" si="1"/>
        <v>0</v>
      </c>
    </row>
    <row r="34" spans="1:8" ht="14.25">
      <c r="A34" s="122">
        <v>30</v>
      </c>
      <c r="B34" s="104" t="s">
        <v>494</v>
      </c>
      <c r="C34" s="124">
        <v>50</v>
      </c>
      <c r="D34" s="123" t="s">
        <v>11</v>
      </c>
      <c r="E34" s="156"/>
      <c r="F34" s="107">
        <f t="shared" si="0"/>
        <v>0</v>
      </c>
      <c r="G34" s="107"/>
      <c r="H34" s="153">
        <f t="shared" si="1"/>
        <v>0</v>
      </c>
    </row>
    <row r="35" spans="1:8" ht="14.25">
      <c r="A35" s="122">
        <v>31</v>
      </c>
      <c r="B35" s="104" t="s">
        <v>495</v>
      </c>
      <c r="C35" s="124">
        <v>50</v>
      </c>
      <c r="D35" s="123" t="s">
        <v>11</v>
      </c>
      <c r="E35" s="156"/>
      <c r="F35" s="107">
        <f t="shared" si="0"/>
        <v>0</v>
      </c>
      <c r="G35" s="107"/>
      <c r="H35" s="153">
        <f t="shared" si="1"/>
        <v>0</v>
      </c>
    </row>
    <row r="36" spans="1:8" ht="20.25">
      <c r="A36" s="122">
        <v>32</v>
      </c>
      <c r="B36" s="104" t="s">
        <v>496</v>
      </c>
      <c r="C36" s="124">
        <v>40</v>
      </c>
      <c r="D36" s="123" t="s">
        <v>20</v>
      </c>
      <c r="E36" s="156"/>
      <c r="F36" s="107">
        <f t="shared" si="0"/>
        <v>0</v>
      </c>
      <c r="G36" s="107"/>
      <c r="H36" s="153">
        <f t="shared" si="1"/>
        <v>0</v>
      </c>
    </row>
    <row r="37" spans="1:8" ht="20.25">
      <c r="A37" s="122">
        <v>33</v>
      </c>
      <c r="B37" s="104" t="s">
        <v>497</v>
      </c>
      <c r="C37" s="124">
        <v>64</v>
      </c>
      <c r="D37" s="123" t="s">
        <v>20</v>
      </c>
      <c r="E37" s="156"/>
      <c r="F37" s="107">
        <f t="shared" si="0"/>
        <v>0</v>
      </c>
      <c r="G37" s="107"/>
      <c r="H37" s="153">
        <f t="shared" si="1"/>
        <v>0</v>
      </c>
    </row>
    <row r="38" spans="1:8" ht="20.25">
      <c r="A38" s="122">
        <v>34</v>
      </c>
      <c r="B38" s="104" t="s">
        <v>498</v>
      </c>
      <c r="C38" s="124">
        <v>150</v>
      </c>
      <c r="D38" s="123" t="s">
        <v>11</v>
      </c>
      <c r="E38" s="156"/>
      <c r="F38" s="107">
        <f t="shared" si="0"/>
        <v>0</v>
      </c>
      <c r="G38" s="107"/>
      <c r="H38" s="153">
        <f t="shared" si="1"/>
        <v>0</v>
      </c>
    </row>
    <row r="39" spans="1:8" ht="20.25">
      <c r="A39" s="122">
        <v>35</v>
      </c>
      <c r="B39" s="104" t="s">
        <v>499</v>
      </c>
      <c r="C39" s="124">
        <v>650</v>
      </c>
      <c r="D39" s="123" t="s">
        <v>11</v>
      </c>
      <c r="E39" s="156"/>
      <c r="F39" s="107">
        <f t="shared" si="0"/>
        <v>0</v>
      </c>
      <c r="G39" s="107"/>
      <c r="H39" s="153">
        <f t="shared" si="1"/>
        <v>0</v>
      </c>
    </row>
    <row r="40" spans="1:8" ht="20.25">
      <c r="A40" s="122">
        <v>36</v>
      </c>
      <c r="B40" s="104" t="s">
        <v>500</v>
      </c>
      <c r="C40" s="124">
        <v>100</v>
      </c>
      <c r="D40" s="123" t="s">
        <v>11</v>
      </c>
      <c r="E40" s="156"/>
      <c r="F40" s="107">
        <f t="shared" si="0"/>
        <v>0</v>
      </c>
      <c r="G40" s="107"/>
      <c r="H40" s="153">
        <f t="shared" si="1"/>
        <v>0</v>
      </c>
    </row>
    <row r="41" spans="1:8" ht="20.25">
      <c r="A41" s="122">
        <v>37</v>
      </c>
      <c r="B41" s="104" t="s">
        <v>501</v>
      </c>
      <c r="C41" s="124">
        <v>250</v>
      </c>
      <c r="D41" s="123" t="s">
        <v>11</v>
      </c>
      <c r="E41" s="156"/>
      <c r="F41" s="107">
        <f t="shared" si="0"/>
        <v>0</v>
      </c>
      <c r="G41" s="107"/>
      <c r="H41" s="153">
        <f t="shared" si="1"/>
        <v>0</v>
      </c>
    </row>
    <row r="42" spans="1:8" ht="20.25">
      <c r="A42" s="122">
        <v>38</v>
      </c>
      <c r="B42" s="104" t="s">
        <v>502</v>
      </c>
      <c r="C42" s="124">
        <v>128</v>
      </c>
      <c r="D42" s="123" t="s">
        <v>11</v>
      </c>
      <c r="E42" s="156"/>
      <c r="F42" s="107">
        <f t="shared" si="0"/>
        <v>0</v>
      </c>
      <c r="G42" s="107"/>
      <c r="H42" s="153">
        <f t="shared" si="1"/>
        <v>0</v>
      </c>
    </row>
    <row r="43" spans="1:8" ht="30">
      <c r="A43" s="122">
        <v>39</v>
      </c>
      <c r="B43" s="104" t="s">
        <v>503</v>
      </c>
      <c r="C43" s="124">
        <v>80</v>
      </c>
      <c r="D43" s="123"/>
      <c r="E43" s="156"/>
      <c r="F43" s="107">
        <f t="shared" si="0"/>
        <v>0</v>
      </c>
      <c r="G43" s="107"/>
      <c r="H43" s="153">
        <f t="shared" si="1"/>
        <v>0</v>
      </c>
    </row>
    <row r="44" spans="1:8" ht="30">
      <c r="A44" s="122">
        <v>40</v>
      </c>
      <c r="B44" s="104" t="s">
        <v>504</v>
      </c>
      <c r="C44" s="124">
        <v>80</v>
      </c>
      <c r="D44" s="123" t="s">
        <v>20</v>
      </c>
      <c r="E44" s="156"/>
      <c r="F44" s="107">
        <f t="shared" si="0"/>
        <v>0</v>
      </c>
      <c r="G44" s="107"/>
      <c r="H44" s="153">
        <f t="shared" si="1"/>
        <v>0</v>
      </c>
    </row>
    <row r="45" spans="1:8" ht="14.25">
      <c r="A45" s="122">
        <v>41</v>
      </c>
      <c r="B45" s="104" t="s">
        <v>505</v>
      </c>
      <c r="C45" s="124">
        <v>1</v>
      </c>
      <c r="D45" s="123" t="s">
        <v>490</v>
      </c>
      <c r="E45" s="156"/>
      <c r="F45" s="107">
        <f t="shared" si="0"/>
        <v>0</v>
      </c>
      <c r="G45" s="107"/>
      <c r="H45" s="153">
        <f t="shared" si="1"/>
        <v>0</v>
      </c>
    </row>
    <row r="46" spans="1:8" ht="14.25">
      <c r="A46" s="122">
        <v>42</v>
      </c>
      <c r="B46" s="104" t="s">
        <v>506</v>
      </c>
      <c r="C46" s="124">
        <v>1</v>
      </c>
      <c r="D46" s="123" t="s">
        <v>490</v>
      </c>
      <c r="E46" s="156"/>
      <c r="F46" s="107">
        <f t="shared" si="0"/>
        <v>0</v>
      </c>
      <c r="G46" s="107"/>
      <c r="H46" s="153">
        <f t="shared" si="1"/>
        <v>0</v>
      </c>
    </row>
    <row r="47" spans="1:8" ht="14.25">
      <c r="A47" s="103"/>
      <c r="B47" s="109" t="s">
        <v>507</v>
      </c>
      <c r="C47" s="125"/>
      <c r="D47" s="105"/>
      <c r="E47" s="156"/>
      <c r="F47" s="107">
        <f t="shared" si="0"/>
        <v>0</v>
      </c>
      <c r="G47" s="107"/>
      <c r="H47" s="153">
        <f t="shared" si="1"/>
        <v>0</v>
      </c>
    </row>
    <row r="48" spans="1:8" ht="14.25">
      <c r="A48" s="103">
        <v>43</v>
      </c>
      <c r="B48" s="110" t="s">
        <v>508</v>
      </c>
      <c r="C48" s="125">
        <v>1</v>
      </c>
      <c r="D48" s="105" t="s">
        <v>490</v>
      </c>
      <c r="E48" s="156"/>
      <c r="F48" s="107">
        <f t="shared" si="0"/>
        <v>0</v>
      </c>
      <c r="G48" s="107"/>
      <c r="H48" s="153">
        <f t="shared" si="1"/>
        <v>0</v>
      </c>
    </row>
    <row r="49" spans="1:8" ht="14.25">
      <c r="A49" s="103">
        <v>44</v>
      </c>
      <c r="B49" s="110" t="s">
        <v>509</v>
      </c>
      <c r="C49" s="125">
        <v>1</v>
      </c>
      <c r="D49" s="105" t="s">
        <v>490</v>
      </c>
      <c r="E49" s="156"/>
      <c r="F49" s="107">
        <f t="shared" si="0"/>
        <v>0</v>
      </c>
      <c r="G49" s="107"/>
      <c r="H49" s="153">
        <f t="shared" si="1"/>
        <v>0</v>
      </c>
    </row>
    <row r="50" spans="1:8" ht="14.25">
      <c r="A50" s="103">
        <v>45</v>
      </c>
      <c r="B50" s="110" t="s">
        <v>510</v>
      </c>
      <c r="C50" s="125">
        <v>1</v>
      </c>
      <c r="D50" s="105" t="s">
        <v>490</v>
      </c>
      <c r="E50" s="156"/>
      <c r="F50" s="107">
        <f t="shared" si="0"/>
        <v>0</v>
      </c>
      <c r="G50" s="107"/>
      <c r="H50" s="153">
        <f t="shared" si="1"/>
        <v>0</v>
      </c>
    </row>
    <row r="51" spans="1:8" ht="20.25">
      <c r="A51" s="103">
        <v>46</v>
      </c>
      <c r="B51" s="110" t="s">
        <v>511</v>
      </c>
      <c r="C51" s="125">
        <v>1</v>
      </c>
      <c r="D51" s="105" t="s">
        <v>490</v>
      </c>
      <c r="E51" s="156"/>
      <c r="F51" s="107">
        <f t="shared" si="0"/>
        <v>0</v>
      </c>
      <c r="G51" s="107"/>
      <c r="H51" s="153">
        <f t="shared" si="1"/>
        <v>0</v>
      </c>
    </row>
    <row r="52" spans="1:8" ht="14.25">
      <c r="A52" s="103">
        <v>47</v>
      </c>
      <c r="B52" s="110" t="s">
        <v>512</v>
      </c>
      <c r="C52" s="125">
        <v>1</v>
      </c>
      <c r="D52" s="105" t="s">
        <v>490</v>
      </c>
      <c r="E52" s="156"/>
      <c r="F52" s="107">
        <f t="shared" si="0"/>
        <v>0</v>
      </c>
      <c r="G52" s="107"/>
      <c r="H52" s="153">
        <f t="shared" si="1"/>
        <v>0</v>
      </c>
    </row>
    <row r="53" spans="1:8" ht="14.25">
      <c r="A53" s="103">
        <v>48</v>
      </c>
      <c r="B53" s="110" t="s">
        <v>513</v>
      </c>
      <c r="C53" s="125">
        <v>1</v>
      </c>
      <c r="D53" s="105" t="s">
        <v>490</v>
      </c>
      <c r="E53" s="156"/>
      <c r="F53" s="107">
        <f t="shared" si="0"/>
        <v>0</v>
      </c>
      <c r="G53" s="107"/>
      <c r="H53" s="153">
        <f t="shared" si="1"/>
        <v>0</v>
      </c>
    </row>
    <row r="54" spans="1:8" ht="14.25">
      <c r="A54" s="103">
        <v>49</v>
      </c>
      <c r="B54" s="110" t="s">
        <v>514</v>
      </c>
      <c r="C54" s="125">
        <v>1</v>
      </c>
      <c r="D54" s="105" t="s">
        <v>490</v>
      </c>
      <c r="E54" s="156"/>
      <c r="F54" s="107">
        <f t="shared" si="0"/>
        <v>0</v>
      </c>
      <c r="G54" s="107"/>
      <c r="H54" s="153">
        <f t="shared" si="1"/>
        <v>0</v>
      </c>
    </row>
    <row r="55" spans="1:8" ht="14.25">
      <c r="A55" s="92"/>
      <c r="B55" s="92"/>
      <c r="C55" s="92"/>
      <c r="D55" s="92"/>
      <c r="E55" s="92"/>
      <c r="F55" s="111">
        <f>SUM(F4:F54)</f>
        <v>0</v>
      </c>
      <c r="G55" s="92"/>
      <c r="H55" s="111">
        <f>SUM(H4:H54)</f>
        <v>0</v>
      </c>
    </row>
    <row r="56" spans="6:8" ht="14.25">
      <c r="F56" s="154"/>
      <c r="H56" s="154"/>
    </row>
    <row r="57" spans="1:8" ht="14.25">
      <c r="A57" t="s">
        <v>195</v>
      </c>
      <c r="B57" t="s">
        <v>552</v>
      </c>
      <c r="H57" s="155">
        <f>H55+F55</f>
        <v>0</v>
      </c>
    </row>
  </sheetData>
  <sheetProtection sheet="1"/>
  <printOptions/>
  <pageMargins left="0.7086614173228347" right="0.7086614173228347" top="0.7874015748031497" bottom="0.7874015748031497" header="0.31496062992125984" footer="0.31496062992125984"/>
  <pageSetup fitToHeight="2" fitToWidth="2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7">
      <selection activeCell="L15" sqref="L15"/>
    </sheetView>
  </sheetViews>
  <sheetFormatPr defaultColWidth="9.140625" defaultRowHeight="15"/>
  <cols>
    <col min="2" max="2" width="26.7109375" style="0" customWidth="1"/>
    <col min="3" max="3" width="7.7109375" style="0" customWidth="1"/>
    <col min="5" max="5" width="14.7109375" style="0" customWidth="1"/>
    <col min="6" max="6" width="13.28125" style="0" customWidth="1"/>
    <col min="7" max="7" width="12.140625" style="0" customWidth="1"/>
    <col min="8" max="8" width="13.57421875" style="0" customWidth="1"/>
  </cols>
  <sheetData>
    <row r="1" spans="1:8" ht="20.25">
      <c r="A1" s="93"/>
      <c r="B1" s="94" t="s">
        <v>454</v>
      </c>
      <c r="C1" s="118" t="s">
        <v>515</v>
      </c>
      <c r="D1" s="95"/>
      <c r="E1" s="96"/>
      <c r="F1" s="96"/>
      <c r="G1" s="96"/>
      <c r="H1" s="96"/>
    </row>
    <row r="2" spans="1:8" ht="24">
      <c r="A2" s="112"/>
      <c r="B2" s="113" t="s">
        <v>456</v>
      </c>
      <c r="C2" s="114" t="s">
        <v>457</v>
      </c>
      <c r="D2" s="114" t="s">
        <v>343</v>
      </c>
      <c r="E2" s="115" t="s">
        <v>458</v>
      </c>
      <c r="F2" s="116" t="s">
        <v>459</v>
      </c>
      <c r="G2" s="116" t="s">
        <v>460</v>
      </c>
      <c r="H2" s="117" t="s">
        <v>461</v>
      </c>
    </row>
    <row r="3" spans="1:8" ht="14.25">
      <c r="A3" s="97"/>
      <c r="B3" s="98" t="s">
        <v>462</v>
      </c>
      <c r="C3" s="99"/>
      <c r="D3" s="99"/>
      <c r="E3" s="100"/>
      <c r="F3" s="101"/>
      <c r="G3" s="101"/>
      <c r="H3" s="102"/>
    </row>
    <row r="4" spans="1:8" ht="81">
      <c r="A4" s="122">
        <v>1</v>
      </c>
      <c r="B4" s="104" t="s">
        <v>516</v>
      </c>
      <c r="C4" s="124">
        <v>1</v>
      </c>
      <c r="D4" s="123" t="s">
        <v>20</v>
      </c>
      <c r="E4" s="156"/>
      <c r="F4" s="107">
        <f>E4*C4</f>
        <v>0</v>
      </c>
      <c r="G4" s="157"/>
      <c r="H4" s="108">
        <f>G4*C4</f>
        <v>0</v>
      </c>
    </row>
    <row r="5" spans="1:8" ht="20.25">
      <c r="A5" s="122">
        <v>2</v>
      </c>
      <c r="B5" s="104" t="s">
        <v>517</v>
      </c>
      <c r="C5" s="124">
        <v>1</v>
      </c>
      <c r="D5" s="123" t="s">
        <v>20</v>
      </c>
      <c r="E5" s="156"/>
      <c r="F5" s="107">
        <f aca="true" t="shared" si="0" ref="F5:F25">E5*C5</f>
        <v>0</v>
      </c>
      <c r="G5" s="157"/>
      <c r="H5" s="108">
        <f aca="true" t="shared" si="1" ref="H5:H26">G5*C5</f>
        <v>0</v>
      </c>
    </row>
    <row r="6" spans="1:8" ht="20.25">
      <c r="A6" s="122">
        <v>3</v>
      </c>
      <c r="B6" s="104" t="s">
        <v>518</v>
      </c>
      <c r="C6" s="124">
        <v>1</v>
      </c>
      <c r="D6" s="123" t="s">
        <v>20</v>
      </c>
      <c r="E6" s="156"/>
      <c r="F6" s="107">
        <f t="shared" si="0"/>
        <v>0</v>
      </c>
      <c r="G6" s="157"/>
      <c r="H6" s="108">
        <f t="shared" si="1"/>
        <v>0</v>
      </c>
    </row>
    <row r="7" spans="1:8" ht="51">
      <c r="A7" s="122">
        <v>4</v>
      </c>
      <c r="B7" s="104" t="s">
        <v>519</v>
      </c>
      <c r="C7" s="124">
        <v>17</v>
      </c>
      <c r="D7" s="123" t="s">
        <v>20</v>
      </c>
      <c r="E7" s="156"/>
      <c r="F7" s="107">
        <f t="shared" si="0"/>
        <v>0</v>
      </c>
      <c r="G7" s="157"/>
      <c r="H7" s="108">
        <f t="shared" si="1"/>
        <v>0</v>
      </c>
    </row>
    <row r="8" spans="1:8" ht="51">
      <c r="A8" s="122">
        <v>5</v>
      </c>
      <c r="B8" s="104" t="s">
        <v>519</v>
      </c>
      <c r="C8" s="124">
        <v>9</v>
      </c>
      <c r="D8" s="123" t="s">
        <v>20</v>
      </c>
      <c r="E8" s="156"/>
      <c r="F8" s="107">
        <f t="shared" si="0"/>
        <v>0</v>
      </c>
      <c r="G8" s="157"/>
      <c r="H8" s="108">
        <f t="shared" si="1"/>
        <v>0</v>
      </c>
    </row>
    <row r="9" spans="1:8" ht="20.25">
      <c r="A9" s="122">
        <v>6</v>
      </c>
      <c r="B9" s="104" t="s">
        <v>520</v>
      </c>
      <c r="C9" s="124">
        <v>9</v>
      </c>
      <c r="D9" s="123" t="s">
        <v>20</v>
      </c>
      <c r="E9" s="156"/>
      <c r="F9" s="107">
        <f t="shared" si="0"/>
        <v>0</v>
      </c>
      <c r="G9" s="157"/>
      <c r="H9" s="108">
        <f t="shared" si="1"/>
        <v>0</v>
      </c>
    </row>
    <row r="10" spans="1:8" ht="14.25">
      <c r="A10" s="122">
        <v>7</v>
      </c>
      <c r="B10" s="104" t="s">
        <v>480</v>
      </c>
      <c r="C10" s="124">
        <v>9</v>
      </c>
      <c r="D10" s="123" t="s">
        <v>20</v>
      </c>
      <c r="E10" s="156"/>
      <c r="F10" s="107">
        <f t="shared" si="0"/>
        <v>0</v>
      </c>
      <c r="G10" s="157"/>
      <c r="H10" s="108">
        <f t="shared" si="1"/>
        <v>0</v>
      </c>
    </row>
    <row r="11" spans="1:8" ht="14.25">
      <c r="A11" s="122">
        <v>8</v>
      </c>
      <c r="B11" s="104" t="s">
        <v>489</v>
      </c>
      <c r="C11" s="124">
        <v>1</v>
      </c>
      <c r="D11" s="123" t="s">
        <v>490</v>
      </c>
      <c r="E11" s="156"/>
      <c r="F11" s="107">
        <f t="shared" si="0"/>
        <v>0</v>
      </c>
      <c r="G11" s="157"/>
      <c r="H11" s="108">
        <f t="shared" si="1"/>
        <v>0</v>
      </c>
    </row>
    <row r="12" spans="1:8" ht="24">
      <c r="A12" s="119"/>
      <c r="B12" s="120" t="s">
        <v>491</v>
      </c>
      <c r="C12" s="121"/>
      <c r="D12" s="121"/>
      <c r="E12" s="156"/>
      <c r="F12" s="107">
        <f t="shared" si="0"/>
        <v>0</v>
      </c>
      <c r="G12" s="157"/>
      <c r="H12" s="108">
        <f t="shared" si="1"/>
        <v>0</v>
      </c>
    </row>
    <row r="13" spans="1:8" ht="14.25">
      <c r="A13" s="122">
        <v>9</v>
      </c>
      <c r="B13" s="104" t="s">
        <v>521</v>
      </c>
      <c r="C13" s="124">
        <v>350</v>
      </c>
      <c r="D13" s="123" t="s">
        <v>11</v>
      </c>
      <c r="E13" s="156"/>
      <c r="F13" s="107">
        <f t="shared" si="0"/>
        <v>0</v>
      </c>
      <c r="G13" s="157"/>
      <c r="H13" s="108">
        <f t="shared" si="1"/>
        <v>0</v>
      </c>
    </row>
    <row r="14" spans="1:8" ht="14.25">
      <c r="A14" s="122">
        <v>10</v>
      </c>
      <c r="B14" s="104" t="s">
        <v>522</v>
      </c>
      <c r="C14" s="124">
        <v>50</v>
      </c>
      <c r="D14" s="123" t="s">
        <v>11</v>
      </c>
      <c r="E14" s="156"/>
      <c r="F14" s="107">
        <f t="shared" si="0"/>
        <v>0</v>
      </c>
      <c r="G14" s="157"/>
      <c r="H14" s="108">
        <f t="shared" si="1"/>
        <v>0</v>
      </c>
    </row>
    <row r="15" spans="1:8" ht="14.25">
      <c r="A15" s="122">
        <v>11</v>
      </c>
      <c r="B15" s="104" t="s">
        <v>493</v>
      </c>
      <c r="C15" s="124">
        <v>50</v>
      </c>
      <c r="D15" s="123" t="s">
        <v>11</v>
      </c>
      <c r="E15" s="156"/>
      <c r="F15" s="107">
        <f t="shared" si="0"/>
        <v>0</v>
      </c>
      <c r="G15" s="157"/>
      <c r="H15" s="108">
        <f t="shared" si="1"/>
        <v>0</v>
      </c>
    </row>
    <row r="16" spans="1:8" ht="14.25">
      <c r="A16" s="122">
        <v>12</v>
      </c>
      <c r="B16" s="104" t="s">
        <v>499</v>
      </c>
      <c r="C16" s="124">
        <v>300</v>
      </c>
      <c r="D16" s="123" t="s">
        <v>11</v>
      </c>
      <c r="E16" s="156"/>
      <c r="F16" s="107">
        <f t="shared" si="0"/>
        <v>0</v>
      </c>
      <c r="G16" s="157"/>
      <c r="H16" s="108">
        <f t="shared" si="1"/>
        <v>0</v>
      </c>
    </row>
    <row r="17" spans="1:8" ht="14.25">
      <c r="A17" s="122">
        <v>13</v>
      </c>
      <c r="B17" s="104" t="s">
        <v>505</v>
      </c>
      <c r="C17" s="124">
        <v>1</v>
      </c>
      <c r="D17" s="123" t="s">
        <v>490</v>
      </c>
      <c r="E17" s="156"/>
      <c r="F17" s="107">
        <f t="shared" si="0"/>
        <v>0</v>
      </c>
      <c r="G17" s="157"/>
      <c r="H17" s="108">
        <f t="shared" si="1"/>
        <v>0</v>
      </c>
    </row>
    <row r="18" spans="1:8" ht="14.25">
      <c r="A18" s="122">
        <v>14</v>
      </c>
      <c r="B18" s="104" t="s">
        <v>506</v>
      </c>
      <c r="C18" s="124">
        <v>1</v>
      </c>
      <c r="D18" s="123" t="s">
        <v>490</v>
      </c>
      <c r="E18" s="156"/>
      <c r="F18" s="107">
        <f t="shared" si="0"/>
        <v>0</v>
      </c>
      <c r="G18" s="157"/>
      <c r="H18" s="108">
        <f t="shared" si="1"/>
        <v>0</v>
      </c>
    </row>
    <row r="19" spans="1:8" ht="14.25">
      <c r="A19" s="122"/>
      <c r="B19" s="109" t="s">
        <v>507</v>
      </c>
      <c r="C19" s="124"/>
      <c r="D19" s="123"/>
      <c r="E19" s="156"/>
      <c r="F19" s="107">
        <f t="shared" si="0"/>
        <v>0</v>
      </c>
      <c r="G19" s="157"/>
      <c r="H19" s="108">
        <f t="shared" si="1"/>
        <v>0</v>
      </c>
    </row>
    <row r="20" spans="1:8" ht="14.25">
      <c r="A20" s="122">
        <v>15</v>
      </c>
      <c r="B20" s="110" t="s">
        <v>508</v>
      </c>
      <c r="C20" s="124">
        <v>1</v>
      </c>
      <c r="D20" s="123" t="s">
        <v>490</v>
      </c>
      <c r="E20" s="156"/>
      <c r="F20" s="107">
        <f t="shared" si="0"/>
        <v>0</v>
      </c>
      <c r="G20" s="157"/>
      <c r="H20" s="108">
        <f t="shared" si="1"/>
        <v>0</v>
      </c>
    </row>
    <row r="21" spans="1:8" ht="14.25">
      <c r="A21" s="122">
        <v>16</v>
      </c>
      <c r="B21" s="110" t="s">
        <v>509</v>
      </c>
      <c r="C21" s="124">
        <v>1</v>
      </c>
      <c r="D21" s="123" t="s">
        <v>490</v>
      </c>
      <c r="E21" s="156"/>
      <c r="F21" s="107">
        <f t="shared" si="0"/>
        <v>0</v>
      </c>
      <c r="G21" s="157"/>
      <c r="H21" s="108">
        <f t="shared" si="1"/>
        <v>0</v>
      </c>
    </row>
    <row r="22" spans="1:8" ht="14.25">
      <c r="A22" s="122">
        <v>17</v>
      </c>
      <c r="B22" s="110" t="s">
        <v>510</v>
      </c>
      <c r="C22" s="124">
        <v>1</v>
      </c>
      <c r="D22" s="123" t="s">
        <v>490</v>
      </c>
      <c r="E22" s="156"/>
      <c r="F22" s="107">
        <f t="shared" si="0"/>
        <v>0</v>
      </c>
      <c r="G22" s="157"/>
      <c r="H22" s="108">
        <f t="shared" si="1"/>
        <v>0</v>
      </c>
    </row>
    <row r="23" spans="1:8" ht="14.25">
      <c r="A23" s="122">
        <v>18</v>
      </c>
      <c r="B23" s="110" t="s">
        <v>511</v>
      </c>
      <c r="C23" s="124">
        <v>1</v>
      </c>
      <c r="D23" s="123" t="s">
        <v>490</v>
      </c>
      <c r="E23" s="156"/>
      <c r="F23" s="107">
        <f t="shared" si="0"/>
        <v>0</v>
      </c>
      <c r="G23" s="157"/>
      <c r="H23" s="108">
        <f t="shared" si="1"/>
        <v>0</v>
      </c>
    </row>
    <row r="24" spans="1:8" ht="14.25">
      <c r="A24" s="122">
        <v>19</v>
      </c>
      <c r="B24" s="110" t="s">
        <v>512</v>
      </c>
      <c r="C24" s="124">
        <v>1</v>
      </c>
      <c r="D24" s="123" t="s">
        <v>490</v>
      </c>
      <c r="E24" s="156"/>
      <c r="F24" s="107">
        <f t="shared" si="0"/>
        <v>0</v>
      </c>
      <c r="G24" s="157"/>
      <c r="H24" s="108">
        <f t="shared" si="1"/>
        <v>0</v>
      </c>
    </row>
    <row r="25" spans="1:8" ht="14.25">
      <c r="A25" s="122">
        <v>20</v>
      </c>
      <c r="B25" s="110" t="s">
        <v>513</v>
      </c>
      <c r="C25" s="124">
        <v>1</v>
      </c>
      <c r="D25" s="123" t="s">
        <v>490</v>
      </c>
      <c r="E25" s="156"/>
      <c r="F25" s="107">
        <f t="shared" si="0"/>
        <v>0</v>
      </c>
      <c r="G25" s="157"/>
      <c r="H25" s="108">
        <f t="shared" si="1"/>
        <v>0</v>
      </c>
    </row>
    <row r="26" spans="1:8" ht="14.25">
      <c r="A26" s="122">
        <v>21</v>
      </c>
      <c r="B26" s="110" t="s">
        <v>514</v>
      </c>
      <c r="C26" s="124">
        <v>1</v>
      </c>
      <c r="D26" s="123" t="s">
        <v>490</v>
      </c>
      <c r="E26" s="156"/>
      <c r="F26" s="107">
        <v>0</v>
      </c>
      <c r="G26" s="157"/>
      <c r="H26" s="108">
        <f t="shared" si="1"/>
        <v>0</v>
      </c>
    </row>
    <row r="27" spans="1:8" ht="14.25">
      <c r="A27" s="129"/>
      <c r="B27" s="129"/>
      <c r="C27" s="129"/>
      <c r="D27" s="129"/>
      <c r="E27" s="129"/>
      <c r="F27" s="111">
        <f>SUM(F4:F26)</f>
        <v>0</v>
      </c>
      <c r="G27" s="129"/>
      <c r="H27" s="111">
        <f>SUM(H4:H26)</f>
        <v>0</v>
      </c>
    </row>
    <row r="30" spans="2:8" ht="14.25">
      <c r="B30" t="s">
        <v>553</v>
      </c>
      <c r="H30" s="155">
        <f>F27+H27</f>
        <v>0</v>
      </c>
    </row>
  </sheetData>
  <sheetProtection sheet="1"/>
  <printOptions/>
  <pageMargins left="0.7" right="0.7" top="0.787401575" bottom="0.787401575" header="0.3" footer="0.3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L27" sqref="L27"/>
    </sheetView>
  </sheetViews>
  <sheetFormatPr defaultColWidth="9.140625" defaultRowHeight="15"/>
  <cols>
    <col min="2" max="2" width="24.28125" style="0" customWidth="1"/>
    <col min="6" max="6" width="14.140625" style="0" customWidth="1"/>
    <col min="8" max="8" width="12.7109375" style="0" customWidth="1"/>
  </cols>
  <sheetData>
    <row r="1" spans="1:8" ht="20.25">
      <c r="A1" s="93"/>
      <c r="B1" s="94" t="s">
        <v>454</v>
      </c>
      <c r="C1" s="118" t="s">
        <v>523</v>
      </c>
      <c r="D1" s="95"/>
      <c r="E1" s="96"/>
      <c r="F1" s="96"/>
      <c r="G1" s="96"/>
      <c r="H1" s="96"/>
    </row>
    <row r="2" spans="1:8" ht="24">
      <c r="A2" s="134"/>
      <c r="B2" s="135" t="s">
        <v>456</v>
      </c>
      <c r="C2" s="136" t="s">
        <v>457</v>
      </c>
      <c r="D2" s="136" t="s">
        <v>343</v>
      </c>
      <c r="E2" s="137" t="s">
        <v>458</v>
      </c>
      <c r="F2" s="138" t="s">
        <v>459</v>
      </c>
      <c r="G2" s="138" t="s">
        <v>460</v>
      </c>
      <c r="H2" s="139" t="s">
        <v>461</v>
      </c>
    </row>
    <row r="3" spans="1:8" ht="14.25">
      <c r="A3" s="119"/>
      <c r="B3" s="120" t="s">
        <v>462</v>
      </c>
      <c r="C3" s="121"/>
      <c r="D3" s="121"/>
      <c r="E3" s="131"/>
      <c r="F3" s="132"/>
      <c r="G3" s="132"/>
      <c r="H3" s="133"/>
    </row>
    <row r="4" spans="1:8" ht="14.25">
      <c r="A4" s="122">
        <v>1</v>
      </c>
      <c r="B4" s="104" t="s">
        <v>524</v>
      </c>
      <c r="C4" s="124">
        <v>1</v>
      </c>
      <c r="D4" s="123" t="s">
        <v>20</v>
      </c>
      <c r="E4" s="156"/>
      <c r="F4" s="107">
        <f>E4*C4</f>
        <v>0</v>
      </c>
      <c r="G4" s="157"/>
      <c r="H4" s="108">
        <f>G4*C4</f>
        <v>0</v>
      </c>
    </row>
    <row r="5" spans="1:8" ht="14.25">
      <c r="A5" s="122">
        <v>2</v>
      </c>
      <c r="B5" s="104" t="s">
        <v>525</v>
      </c>
      <c r="C5" s="124">
        <v>1</v>
      </c>
      <c r="D5" s="123" t="s">
        <v>20</v>
      </c>
      <c r="E5" s="156"/>
      <c r="F5" s="107">
        <f aca="true" t="shared" si="0" ref="F5:F22">E5*C5</f>
        <v>0</v>
      </c>
      <c r="G5" s="157"/>
      <c r="H5" s="108">
        <f aca="true" t="shared" si="1" ref="H5:H22">G5*C5</f>
        <v>0</v>
      </c>
    </row>
    <row r="6" spans="1:8" ht="14.25">
      <c r="A6" s="122">
        <v>3</v>
      </c>
      <c r="B6" s="104" t="s">
        <v>526</v>
      </c>
      <c r="C6" s="124">
        <v>8</v>
      </c>
      <c r="D6" s="123" t="s">
        <v>20</v>
      </c>
      <c r="E6" s="156"/>
      <c r="F6" s="107">
        <f t="shared" si="0"/>
        <v>0</v>
      </c>
      <c r="G6" s="157"/>
      <c r="H6" s="108">
        <f t="shared" si="1"/>
        <v>0</v>
      </c>
    </row>
    <row r="7" spans="1:8" ht="14.25">
      <c r="A7" s="122">
        <v>4</v>
      </c>
      <c r="B7" s="104" t="s">
        <v>527</v>
      </c>
      <c r="C7" s="124">
        <v>1</v>
      </c>
      <c r="D7" s="123" t="s">
        <v>20</v>
      </c>
      <c r="E7" s="156"/>
      <c r="F7" s="107">
        <f t="shared" si="0"/>
        <v>0</v>
      </c>
      <c r="G7" s="157"/>
      <c r="H7" s="108">
        <f t="shared" si="1"/>
        <v>0</v>
      </c>
    </row>
    <row r="8" spans="1:8" ht="20.25">
      <c r="A8" s="122">
        <v>5</v>
      </c>
      <c r="B8" s="104" t="s">
        <v>528</v>
      </c>
      <c r="C8" s="124">
        <v>1</v>
      </c>
      <c r="D8" s="123" t="s">
        <v>20</v>
      </c>
      <c r="E8" s="156"/>
      <c r="F8" s="107">
        <f t="shared" si="0"/>
        <v>0</v>
      </c>
      <c r="G8" s="157"/>
      <c r="H8" s="108">
        <f t="shared" si="1"/>
        <v>0</v>
      </c>
    </row>
    <row r="9" spans="1:8" ht="14.25">
      <c r="A9" s="122">
        <v>6</v>
      </c>
      <c r="B9" s="104" t="s">
        <v>489</v>
      </c>
      <c r="C9" s="124">
        <v>1</v>
      </c>
      <c r="D9" s="123" t="s">
        <v>490</v>
      </c>
      <c r="E9" s="156"/>
      <c r="F9" s="107">
        <f t="shared" si="0"/>
        <v>0</v>
      </c>
      <c r="G9" s="157"/>
      <c r="H9" s="108">
        <f t="shared" si="1"/>
        <v>0</v>
      </c>
    </row>
    <row r="10" spans="1:8" ht="24">
      <c r="A10" s="119"/>
      <c r="B10" s="120" t="s">
        <v>491</v>
      </c>
      <c r="C10" s="121"/>
      <c r="D10" s="121"/>
      <c r="E10" s="156"/>
      <c r="F10" s="107">
        <f t="shared" si="0"/>
        <v>0</v>
      </c>
      <c r="G10" s="157"/>
      <c r="H10" s="108">
        <f t="shared" si="1"/>
        <v>0</v>
      </c>
    </row>
    <row r="11" spans="1:8" ht="14.25">
      <c r="A11" s="122">
        <v>7</v>
      </c>
      <c r="B11" s="104" t="s">
        <v>521</v>
      </c>
      <c r="C11" s="124">
        <v>150</v>
      </c>
      <c r="D11" s="123" t="s">
        <v>11</v>
      </c>
      <c r="E11" s="156"/>
      <c r="F11" s="107">
        <f t="shared" si="0"/>
        <v>0</v>
      </c>
      <c r="G11" s="157"/>
      <c r="H11" s="108">
        <f t="shared" si="1"/>
        <v>0</v>
      </c>
    </row>
    <row r="12" spans="1:8" ht="14.25">
      <c r="A12" s="122">
        <v>8</v>
      </c>
      <c r="B12" s="104" t="s">
        <v>499</v>
      </c>
      <c r="C12" s="124">
        <v>130</v>
      </c>
      <c r="D12" s="123" t="s">
        <v>11</v>
      </c>
      <c r="E12" s="156"/>
      <c r="F12" s="107">
        <f t="shared" si="0"/>
        <v>0</v>
      </c>
      <c r="G12" s="157"/>
      <c r="H12" s="108">
        <f t="shared" si="1"/>
        <v>0</v>
      </c>
    </row>
    <row r="13" spans="1:8" ht="14.25">
      <c r="A13" s="122">
        <v>9</v>
      </c>
      <c r="B13" s="104" t="s">
        <v>505</v>
      </c>
      <c r="C13" s="124">
        <v>1</v>
      </c>
      <c r="D13" s="123" t="s">
        <v>490</v>
      </c>
      <c r="E13" s="156"/>
      <c r="F13" s="107">
        <f t="shared" si="0"/>
        <v>0</v>
      </c>
      <c r="G13" s="157"/>
      <c r="H13" s="108">
        <f t="shared" si="1"/>
        <v>0</v>
      </c>
    </row>
    <row r="14" spans="1:8" ht="14.25">
      <c r="A14" s="122">
        <v>10</v>
      </c>
      <c r="B14" s="104" t="s">
        <v>506</v>
      </c>
      <c r="C14" s="124">
        <v>1</v>
      </c>
      <c r="D14" s="123" t="s">
        <v>490</v>
      </c>
      <c r="E14" s="156"/>
      <c r="F14" s="107">
        <f t="shared" si="0"/>
        <v>0</v>
      </c>
      <c r="G14" s="157"/>
      <c r="H14" s="108">
        <f t="shared" si="1"/>
        <v>0</v>
      </c>
    </row>
    <row r="15" spans="1:8" ht="14.25">
      <c r="A15" s="122"/>
      <c r="B15" s="109" t="s">
        <v>507</v>
      </c>
      <c r="C15" s="124"/>
      <c r="D15" s="123"/>
      <c r="E15" s="156"/>
      <c r="F15" s="107">
        <f t="shared" si="0"/>
        <v>0</v>
      </c>
      <c r="G15" s="157"/>
      <c r="H15" s="108">
        <f t="shared" si="1"/>
        <v>0</v>
      </c>
    </row>
    <row r="16" spans="1:8" ht="14.25">
      <c r="A16" s="122">
        <v>11</v>
      </c>
      <c r="B16" s="110" t="s">
        <v>508</v>
      </c>
      <c r="C16" s="124">
        <v>1</v>
      </c>
      <c r="D16" s="123" t="s">
        <v>490</v>
      </c>
      <c r="E16" s="156"/>
      <c r="F16" s="107">
        <f t="shared" si="0"/>
        <v>0</v>
      </c>
      <c r="G16" s="157"/>
      <c r="H16" s="108">
        <f t="shared" si="1"/>
        <v>0</v>
      </c>
    </row>
    <row r="17" spans="1:8" ht="14.25">
      <c r="A17" s="122">
        <v>12</v>
      </c>
      <c r="B17" s="110" t="s">
        <v>509</v>
      </c>
      <c r="C17" s="124">
        <v>1</v>
      </c>
      <c r="D17" s="123" t="s">
        <v>490</v>
      </c>
      <c r="E17" s="156"/>
      <c r="F17" s="107">
        <f t="shared" si="0"/>
        <v>0</v>
      </c>
      <c r="G17" s="157"/>
      <c r="H17" s="108">
        <f t="shared" si="1"/>
        <v>0</v>
      </c>
    </row>
    <row r="18" spans="1:8" ht="14.25">
      <c r="A18" s="122">
        <v>13</v>
      </c>
      <c r="B18" s="110" t="s">
        <v>510</v>
      </c>
      <c r="C18" s="124">
        <v>1</v>
      </c>
      <c r="D18" s="123" t="s">
        <v>490</v>
      </c>
      <c r="E18" s="156"/>
      <c r="F18" s="107">
        <f t="shared" si="0"/>
        <v>0</v>
      </c>
      <c r="G18" s="157"/>
      <c r="H18" s="108">
        <f t="shared" si="1"/>
        <v>0</v>
      </c>
    </row>
    <row r="19" spans="1:8" ht="14.25">
      <c r="A19" s="122">
        <v>14</v>
      </c>
      <c r="B19" s="110" t="s">
        <v>511</v>
      </c>
      <c r="C19" s="124">
        <v>1</v>
      </c>
      <c r="D19" s="123" t="s">
        <v>490</v>
      </c>
      <c r="E19" s="156"/>
      <c r="F19" s="107">
        <f t="shared" si="0"/>
        <v>0</v>
      </c>
      <c r="G19" s="157"/>
      <c r="H19" s="108">
        <f t="shared" si="1"/>
        <v>0</v>
      </c>
    </row>
    <row r="20" spans="1:8" ht="14.25">
      <c r="A20" s="122">
        <v>15</v>
      </c>
      <c r="B20" s="110" t="s">
        <v>512</v>
      </c>
      <c r="C20" s="124">
        <v>1</v>
      </c>
      <c r="D20" s="123" t="s">
        <v>490</v>
      </c>
      <c r="E20" s="156"/>
      <c r="F20" s="107">
        <f t="shared" si="0"/>
        <v>0</v>
      </c>
      <c r="G20" s="157"/>
      <c r="H20" s="108">
        <f t="shared" si="1"/>
        <v>0</v>
      </c>
    </row>
    <row r="21" spans="1:8" ht="14.25">
      <c r="A21" s="122">
        <v>16</v>
      </c>
      <c r="B21" s="110" t="s">
        <v>513</v>
      </c>
      <c r="C21" s="124">
        <v>1</v>
      </c>
      <c r="D21" s="123" t="s">
        <v>490</v>
      </c>
      <c r="E21" s="156"/>
      <c r="F21" s="107">
        <f t="shared" si="0"/>
        <v>0</v>
      </c>
      <c r="G21" s="157"/>
      <c r="H21" s="108">
        <f t="shared" si="1"/>
        <v>0</v>
      </c>
    </row>
    <row r="22" spans="1:8" ht="14.25">
      <c r="A22" s="122">
        <v>17</v>
      </c>
      <c r="B22" s="110" t="s">
        <v>514</v>
      </c>
      <c r="C22" s="124">
        <v>1</v>
      </c>
      <c r="D22" s="123" t="s">
        <v>490</v>
      </c>
      <c r="E22" s="156"/>
      <c r="F22" s="107">
        <f t="shared" si="0"/>
        <v>0</v>
      </c>
      <c r="G22" s="157"/>
      <c r="H22" s="108">
        <f t="shared" si="1"/>
        <v>0</v>
      </c>
    </row>
    <row r="23" spans="1:8" ht="14.25">
      <c r="A23" s="130"/>
      <c r="B23" s="130"/>
      <c r="C23" s="130"/>
      <c r="D23" s="130"/>
      <c r="E23" s="130"/>
      <c r="F23" s="111">
        <f>SUM(F4:F22)</f>
        <v>0</v>
      </c>
      <c r="G23" s="130"/>
      <c r="H23" s="111">
        <f>SUM(H4:H22)</f>
        <v>0</v>
      </c>
    </row>
    <row r="26" spans="2:8" ht="14.25">
      <c r="B26" t="s">
        <v>554</v>
      </c>
      <c r="H26" s="155">
        <f>F23+H23</f>
        <v>0</v>
      </c>
    </row>
  </sheetData>
  <sheetProtection sheet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I24" sqref="I24"/>
    </sheetView>
  </sheetViews>
  <sheetFormatPr defaultColWidth="9.140625" defaultRowHeight="15"/>
  <cols>
    <col min="2" max="2" width="25.28125" style="0" customWidth="1"/>
    <col min="5" max="5" width="10.57421875" style="0" customWidth="1"/>
    <col min="6" max="6" width="14.28125" style="0" customWidth="1"/>
    <col min="7" max="7" width="10.7109375" style="0" customWidth="1"/>
    <col min="8" max="8" width="12.57421875" style="0" customWidth="1"/>
  </cols>
  <sheetData>
    <row r="1" spans="1:8" ht="20.25">
      <c r="A1" s="93"/>
      <c r="B1" s="94" t="s">
        <v>454</v>
      </c>
      <c r="C1" s="118" t="s">
        <v>529</v>
      </c>
      <c r="D1" s="95"/>
      <c r="E1" s="96"/>
      <c r="F1" s="96"/>
      <c r="G1" s="96"/>
      <c r="H1" s="96"/>
    </row>
    <row r="2" spans="1:8" ht="24">
      <c r="A2" s="112"/>
      <c r="B2" s="113" t="s">
        <v>456</v>
      </c>
      <c r="C2" s="114" t="s">
        <v>457</v>
      </c>
      <c r="D2" s="114" t="s">
        <v>343</v>
      </c>
      <c r="E2" s="115" t="s">
        <v>458</v>
      </c>
      <c r="F2" s="116" t="s">
        <v>459</v>
      </c>
      <c r="G2" s="116" t="s">
        <v>460</v>
      </c>
      <c r="H2" s="117" t="s">
        <v>461</v>
      </c>
    </row>
    <row r="3" spans="1:8" ht="24">
      <c r="A3" s="119"/>
      <c r="B3" s="120" t="s">
        <v>491</v>
      </c>
      <c r="C3" s="121"/>
      <c r="D3" s="121"/>
      <c r="E3" s="106"/>
      <c r="F3" s="107"/>
      <c r="G3" s="107"/>
      <c r="H3" s="108"/>
    </row>
    <row r="4" spans="1:8" ht="14.25">
      <c r="A4" s="122">
        <v>1</v>
      </c>
      <c r="B4" s="104" t="s">
        <v>530</v>
      </c>
      <c r="C4" s="124">
        <v>200</v>
      </c>
      <c r="D4" s="123" t="s">
        <v>20</v>
      </c>
      <c r="E4" s="156"/>
      <c r="F4" s="107">
        <f>E4*C4</f>
        <v>0</v>
      </c>
      <c r="G4" s="157"/>
      <c r="H4" s="108">
        <f>G4*C4</f>
        <v>0</v>
      </c>
    </row>
    <row r="5" spans="1:8" ht="14.25">
      <c r="A5" s="122">
        <v>2</v>
      </c>
      <c r="B5" s="104" t="s">
        <v>531</v>
      </c>
      <c r="C5" s="124">
        <v>200</v>
      </c>
      <c r="D5" s="123" t="s">
        <v>11</v>
      </c>
      <c r="E5" s="156"/>
      <c r="F5" s="107">
        <f aca="true" t="shared" si="0" ref="F5:F24">E5*C5</f>
        <v>0</v>
      </c>
      <c r="G5" s="157"/>
      <c r="H5" s="108">
        <f aca="true" t="shared" si="1" ref="H5:H24">G5*C5</f>
        <v>0</v>
      </c>
    </row>
    <row r="6" spans="1:8" ht="14.25">
      <c r="A6" s="122">
        <v>3</v>
      </c>
      <c r="B6" s="104" t="s">
        <v>532</v>
      </c>
      <c r="C6" s="124">
        <v>100</v>
      </c>
      <c r="D6" s="123" t="s">
        <v>11</v>
      </c>
      <c r="E6" s="156"/>
      <c r="F6" s="107">
        <f t="shared" si="0"/>
        <v>0</v>
      </c>
      <c r="G6" s="157"/>
      <c r="H6" s="108">
        <f t="shared" si="1"/>
        <v>0</v>
      </c>
    </row>
    <row r="7" spans="1:8" ht="14.25">
      <c r="A7" s="122">
        <v>4</v>
      </c>
      <c r="B7" s="104" t="s">
        <v>533</v>
      </c>
      <c r="C7" s="124">
        <v>30</v>
      </c>
      <c r="D7" s="123" t="s">
        <v>11</v>
      </c>
      <c r="E7" s="156"/>
      <c r="F7" s="107">
        <f t="shared" si="0"/>
        <v>0</v>
      </c>
      <c r="G7" s="157"/>
      <c r="H7" s="108">
        <f t="shared" si="1"/>
        <v>0</v>
      </c>
    </row>
    <row r="8" spans="1:8" ht="20.25">
      <c r="A8" s="122">
        <v>5</v>
      </c>
      <c r="B8" s="104" t="s">
        <v>534</v>
      </c>
      <c r="C8" s="124">
        <v>26</v>
      </c>
      <c r="D8" s="123" t="s">
        <v>20</v>
      </c>
      <c r="E8" s="156"/>
      <c r="F8" s="107">
        <f t="shared" si="0"/>
        <v>0</v>
      </c>
      <c r="G8" s="157"/>
      <c r="H8" s="108">
        <f t="shared" si="1"/>
        <v>0</v>
      </c>
    </row>
    <row r="9" spans="1:8" ht="20.25">
      <c r="A9" s="122">
        <v>6</v>
      </c>
      <c r="B9" s="104" t="s">
        <v>535</v>
      </c>
      <c r="C9" s="124">
        <v>15</v>
      </c>
      <c r="D9" s="123" t="s">
        <v>20</v>
      </c>
      <c r="E9" s="156"/>
      <c r="F9" s="107">
        <f t="shared" si="0"/>
        <v>0</v>
      </c>
      <c r="G9" s="157"/>
      <c r="H9" s="108">
        <f t="shared" si="1"/>
        <v>0</v>
      </c>
    </row>
    <row r="10" spans="1:8" ht="14.25">
      <c r="A10" s="122">
        <v>7</v>
      </c>
      <c r="B10" s="104" t="s">
        <v>536</v>
      </c>
      <c r="C10" s="124">
        <v>40</v>
      </c>
      <c r="D10" s="123" t="s">
        <v>11</v>
      </c>
      <c r="E10" s="156"/>
      <c r="F10" s="107">
        <f t="shared" si="0"/>
        <v>0</v>
      </c>
      <c r="G10" s="157"/>
      <c r="H10" s="108">
        <f t="shared" si="1"/>
        <v>0</v>
      </c>
    </row>
    <row r="11" spans="1:8" ht="14.25">
      <c r="A11" s="122">
        <v>8</v>
      </c>
      <c r="B11" s="104" t="s">
        <v>537</v>
      </c>
      <c r="C11" s="124">
        <v>30</v>
      </c>
      <c r="D11" s="123" t="s">
        <v>11</v>
      </c>
      <c r="E11" s="156"/>
      <c r="F11" s="107">
        <f t="shared" si="0"/>
        <v>0</v>
      </c>
      <c r="G11" s="157"/>
      <c r="H11" s="108">
        <f t="shared" si="1"/>
        <v>0</v>
      </c>
    </row>
    <row r="12" spans="1:8" ht="14.25">
      <c r="A12" s="122">
        <v>9</v>
      </c>
      <c r="B12" s="104" t="s">
        <v>538</v>
      </c>
      <c r="C12" s="124">
        <v>50</v>
      </c>
      <c r="D12" s="123" t="s">
        <v>11</v>
      </c>
      <c r="E12" s="156"/>
      <c r="F12" s="107">
        <f t="shared" si="0"/>
        <v>0</v>
      </c>
      <c r="G12" s="157"/>
      <c r="H12" s="108">
        <f t="shared" si="1"/>
        <v>0</v>
      </c>
    </row>
    <row r="13" spans="1:8" ht="14.25">
      <c r="A13" s="122">
        <v>10</v>
      </c>
      <c r="B13" s="104" t="s">
        <v>539</v>
      </c>
      <c r="C13" s="124">
        <v>1</v>
      </c>
      <c r="D13" s="123" t="s">
        <v>490</v>
      </c>
      <c r="E13" s="156"/>
      <c r="F13" s="107">
        <f t="shared" si="0"/>
        <v>0</v>
      </c>
      <c r="G13" s="157"/>
      <c r="H13" s="108">
        <f t="shared" si="1"/>
        <v>0</v>
      </c>
    </row>
    <row r="14" spans="1:8" ht="14.25">
      <c r="A14" s="122">
        <v>11</v>
      </c>
      <c r="B14" s="104" t="s">
        <v>540</v>
      </c>
      <c r="C14" s="124">
        <v>100</v>
      </c>
      <c r="D14" s="123" t="s">
        <v>11</v>
      </c>
      <c r="E14" s="156"/>
      <c r="F14" s="107">
        <f t="shared" si="0"/>
        <v>0</v>
      </c>
      <c r="G14" s="157"/>
      <c r="H14" s="108">
        <f t="shared" si="1"/>
        <v>0</v>
      </c>
    </row>
    <row r="15" spans="1:8" ht="14.25">
      <c r="A15" s="122">
        <v>12</v>
      </c>
      <c r="B15" s="104" t="s">
        <v>505</v>
      </c>
      <c r="C15" s="124">
        <v>1</v>
      </c>
      <c r="D15" s="123" t="s">
        <v>490</v>
      </c>
      <c r="E15" s="156"/>
      <c r="F15" s="107">
        <f t="shared" si="0"/>
        <v>0</v>
      </c>
      <c r="G15" s="157"/>
      <c r="H15" s="108">
        <f t="shared" si="1"/>
        <v>0</v>
      </c>
    </row>
    <row r="16" spans="1:8" ht="14.25">
      <c r="A16" s="122">
        <v>13</v>
      </c>
      <c r="B16" s="104" t="s">
        <v>506</v>
      </c>
      <c r="C16" s="124">
        <v>1</v>
      </c>
      <c r="D16" s="123" t="s">
        <v>490</v>
      </c>
      <c r="E16" s="156"/>
      <c r="F16" s="107">
        <f t="shared" si="0"/>
        <v>0</v>
      </c>
      <c r="G16" s="157"/>
      <c r="H16" s="108">
        <f t="shared" si="1"/>
        <v>0</v>
      </c>
    </row>
    <row r="17" spans="1:8" ht="14.25">
      <c r="A17" s="122"/>
      <c r="B17" s="109" t="s">
        <v>507</v>
      </c>
      <c r="C17" s="124"/>
      <c r="D17" s="123"/>
      <c r="E17" s="156"/>
      <c r="F17" s="107">
        <f t="shared" si="0"/>
        <v>0</v>
      </c>
      <c r="G17" s="157"/>
      <c r="H17" s="108">
        <f t="shared" si="1"/>
        <v>0</v>
      </c>
    </row>
    <row r="18" spans="1:8" ht="14.25">
      <c r="A18" s="122">
        <v>14</v>
      </c>
      <c r="B18" s="110" t="s">
        <v>508</v>
      </c>
      <c r="C18" s="124">
        <v>1</v>
      </c>
      <c r="D18" s="123" t="s">
        <v>490</v>
      </c>
      <c r="E18" s="156"/>
      <c r="F18" s="107">
        <f t="shared" si="0"/>
        <v>0</v>
      </c>
      <c r="G18" s="157"/>
      <c r="H18" s="108">
        <f t="shared" si="1"/>
        <v>0</v>
      </c>
    </row>
    <row r="19" spans="1:8" ht="14.25">
      <c r="A19" s="122">
        <v>15</v>
      </c>
      <c r="B19" s="110" t="s">
        <v>509</v>
      </c>
      <c r="C19" s="124">
        <v>1</v>
      </c>
      <c r="D19" s="123" t="s">
        <v>490</v>
      </c>
      <c r="E19" s="156"/>
      <c r="F19" s="107">
        <f t="shared" si="0"/>
        <v>0</v>
      </c>
      <c r="G19" s="157"/>
      <c r="H19" s="108">
        <f t="shared" si="1"/>
        <v>0</v>
      </c>
    </row>
    <row r="20" spans="1:8" ht="14.25">
      <c r="A20" s="122">
        <v>16</v>
      </c>
      <c r="B20" s="110" t="s">
        <v>510</v>
      </c>
      <c r="C20" s="124">
        <v>1</v>
      </c>
      <c r="D20" s="123" t="s">
        <v>490</v>
      </c>
      <c r="E20" s="156"/>
      <c r="F20" s="107">
        <f t="shared" si="0"/>
        <v>0</v>
      </c>
      <c r="G20" s="157"/>
      <c r="H20" s="108">
        <f t="shared" si="1"/>
        <v>0</v>
      </c>
    </row>
    <row r="21" spans="1:8" ht="14.25">
      <c r="A21" s="122">
        <v>17</v>
      </c>
      <c r="B21" s="110" t="s">
        <v>511</v>
      </c>
      <c r="C21" s="124">
        <v>1</v>
      </c>
      <c r="D21" s="123" t="s">
        <v>490</v>
      </c>
      <c r="E21" s="156"/>
      <c r="F21" s="107">
        <f t="shared" si="0"/>
        <v>0</v>
      </c>
      <c r="G21" s="157"/>
      <c r="H21" s="108">
        <f t="shared" si="1"/>
        <v>0</v>
      </c>
    </row>
    <row r="22" spans="1:8" ht="14.25">
      <c r="A22" s="122">
        <v>18</v>
      </c>
      <c r="B22" s="110" t="s">
        <v>512</v>
      </c>
      <c r="C22" s="124">
        <v>1</v>
      </c>
      <c r="D22" s="123" t="s">
        <v>490</v>
      </c>
      <c r="E22" s="156"/>
      <c r="F22" s="107">
        <f t="shared" si="0"/>
        <v>0</v>
      </c>
      <c r="G22" s="157"/>
      <c r="H22" s="108">
        <f t="shared" si="1"/>
        <v>0</v>
      </c>
    </row>
    <row r="23" spans="1:8" ht="14.25">
      <c r="A23" s="122">
        <v>19</v>
      </c>
      <c r="B23" s="110" t="s">
        <v>513</v>
      </c>
      <c r="C23" s="124">
        <v>1</v>
      </c>
      <c r="D23" s="123" t="s">
        <v>490</v>
      </c>
      <c r="E23" s="156"/>
      <c r="F23" s="107">
        <f t="shared" si="0"/>
        <v>0</v>
      </c>
      <c r="G23" s="157"/>
      <c r="H23" s="108">
        <f t="shared" si="1"/>
        <v>0</v>
      </c>
    </row>
    <row r="24" spans="1:8" ht="14.25">
      <c r="A24" s="122">
        <v>20</v>
      </c>
      <c r="B24" s="110" t="s">
        <v>514</v>
      </c>
      <c r="C24" s="124">
        <v>1</v>
      </c>
      <c r="D24" s="123" t="s">
        <v>490</v>
      </c>
      <c r="E24" s="156"/>
      <c r="F24" s="107">
        <f t="shared" si="0"/>
        <v>0</v>
      </c>
      <c r="G24" s="157"/>
      <c r="H24" s="108">
        <f t="shared" si="1"/>
        <v>0</v>
      </c>
    </row>
    <row r="25" spans="1:8" ht="14.25">
      <c r="A25" s="140"/>
      <c r="B25" s="140"/>
      <c r="C25" s="140"/>
      <c r="D25" s="140"/>
      <c r="E25" s="140"/>
      <c r="F25" s="111">
        <f>SUM(F4:F24)</f>
        <v>0</v>
      </c>
      <c r="G25" s="140"/>
      <c r="H25" s="111">
        <f>SUM(H4:H24)</f>
        <v>0</v>
      </c>
    </row>
    <row r="28" spans="2:8" ht="14.25">
      <c r="B28" t="s">
        <v>555</v>
      </c>
      <c r="H28" s="155">
        <f>H25+F25</f>
        <v>0</v>
      </c>
    </row>
  </sheetData>
  <sheetProtection sheet="1"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Pavlů</dc:creator>
  <cp:keywords/>
  <dc:description/>
  <cp:lastModifiedBy>Pavlů</cp:lastModifiedBy>
  <cp:lastPrinted>2016-04-12T18:23:12Z</cp:lastPrinted>
  <dcterms:created xsi:type="dcterms:W3CDTF">2016-04-12T12:54:49Z</dcterms:created>
  <dcterms:modified xsi:type="dcterms:W3CDTF">2016-04-12T18:24:01Z</dcterms:modified>
  <cp:category/>
  <cp:version/>
  <cp:contentType/>
  <cp:contentStatus/>
</cp:coreProperties>
</file>