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Pol'!$A$1:$U$117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07" i="12" l="1"/>
  <c r="F39" i="1" s="1"/>
  <c r="G9" i="12"/>
  <c r="I9" i="12"/>
  <c r="K9" i="12"/>
  <c r="M9" i="12"/>
  <c r="O9" i="12"/>
  <c r="Q9" i="12"/>
  <c r="U9" i="12"/>
  <c r="G13" i="12"/>
  <c r="AD107" i="12" s="1"/>
  <c r="G39" i="1" s="1"/>
  <c r="G40" i="1" s="1"/>
  <c r="G25" i="1" s="1"/>
  <c r="G26" i="1" s="1"/>
  <c r="I13" i="12"/>
  <c r="K13" i="12"/>
  <c r="M13" i="12"/>
  <c r="O13" i="12"/>
  <c r="Q13" i="12"/>
  <c r="U13" i="12"/>
  <c r="G14" i="12"/>
  <c r="M14" i="12" s="1"/>
  <c r="I14" i="12"/>
  <c r="K14" i="12"/>
  <c r="O14" i="12"/>
  <c r="Q14" i="12"/>
  <c r="U14" i="12"/>
  <c r="G15" i="12"/>
  <c r="I15" i="12"/>
  <c r="K15" i="12"/>
  <c r="O15" i="12"/>
  <c r="Q15" i="12"/>
  <c r="U15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2" i="12"/>
  <c r="M32" i="12" s="1"/>
  <c r="I32" i="12"/>
  <c r="K32" i="12"/>
  <c r="O32" i="12"/>
  <c r="Q32" i="12"/>
  <c r="U32" i="12"/>
  <c r="G36" i="12"/>
  <c r="I36" i="12"/>
  <c r="K36" i="12"/>
  <c r="M36" i="12"/>
  <c r="O36" i="12"/>
  <c r="Q36" i="12"/>
  <c r="U36" i="12"/>
  <c r="G38" i="12"/>
  <c r="I38" i="12"/>
  <c r="K38" i="12"/>
  <c r="M38" i="12"/>
  <c r="O38" i="12"/>
  <c r="Q38" i="12"/>
  <c r="U38" i="12"/>
  <c r="G42" i="12"/>
  <c r="M42" i="12" s="1"/>
  <c r="I42" i="12"/>
  <c r="K42" i="12"/>
  <c r="O42" i="12"/>
  <c r="Q42" i="12"/>
  <c r="U42" i="12"/>
  <c r="G44" i="12"/>
  <c r="I44" i="12"/>
  <c r="K44" i="12"/>
  <c r="M44" i="12"/>
  <c r="O44" i="12"/>
  <c r="Q44" i="12"/>
  <c r="U44" i="12"/>
  <c r="G46" i="12"/>
  <c r="I46" i="12"/>
  <c r="K46" i="12"/>
  <c r="M46" i="12"/>
  <c r="O46" i="12"/>
  <c r="Q46" i="12"/>
  <c r="U46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2" i="12"/>
  <c r="I52" i="12"/>
  <c r="K52" i="12"/>
  <c r="M52" i="12"/>
  <c r="O52" i="12"/>
  <c r="Q52" i="12"/>
  <c r="U52" i="12"/>
  <c r="G54" i="12"/>
  <c r="I54" i="12"/>
  <c r="I53" i="12" s="1"/>
  <c r="G48" i="1" s="1"/>
  <c r="K54" i="12"/>
  <c r="K53" i="12" s="1"/>
  <c r="H48" i="1" s="1"/>
  <c r="M54" i="12"/>
  <c r="O54" i="12"/>
  <c r="Q54" i="12"/>
  <c r="U54" i="12"/>
  <c r="U53" i="12" s="1"/>
  <c r="G55" i="12"/>
  <c r="G53" i="12" s="1"/>
  <c r="I55" i="12"/>
  <c r="K55" i="12"/>
  <c r="O55" i="12"/>
  <c r="O53" i="12" s="1"/>
  <c r="Q55" i="12"/>
  <c r="U55" i="12"/>
  <c r="I57" i="12"/>
  <c r="G49" i="1" s="1"/>
  <c r="Q57" i="12"/>
  <c r="G58" i="12"/>
  <c r="M58" i="12" s="1"/>
  <c r="M57" i="12" s="1"/>
  <c r="I58" i="12"/>
  <c r="K58" i="12"/>
  <c r="K57" i="12" s="1"/>
  <c r="H49" i="1" s="1"/>
  <c r="O58" i="12"/>
  <c r="O57" i="12" s="1"/>
  <c r="Q58" i="12"/>
  <c r="U58" i="12"/>
  <c r="U57" i="12" s="1"/>
  <c r="G61" i="12"/>
  <c r="M61" i="12" s="1"/>
  <c r="I61" i="12"/>
  <c r="K61" i="12"/>
  <c r="O61" i="12"/>
  <c r="O60" i="12" s="1"/>
  <c r="Q61" i="12"/>
  <c r="U61" i="12"/>
  <c r="G63" i="12"/>
  <c r="M63" i="12" s="1"/>
  <c r="I63" i="12"/>
  <c r="K63" i="12"/>
  <c r="O63" i="12"/>
  <c r="Q63" i="12"/>
  <c r="U63" i="12"/>
  <c r="G66" i="12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69" i="12"/>
  <c r="I69" i="12"/>
  <c r="K69" i="12"/>
  <c r="M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I77" i="12"/>
  <c r="K77" i="12"/>
  <c r="M77" i="12"/>
  <c r="O77" i="12"/>
  <c r="Q77" i="12"/>
  <c r="U77" i="12"/>
  <c r="G78" i="12"/>
  <c r="I78" i="12"/>
  <c r="K78" i="12"/>
  <c r="M78" i="12"/>
  <c r="O78" i="12"/>
  <c r="Q78" i="12"/>
  <c r="U78" i="12"/>
  <c r="G81" i="12"/>
  <c r="M81" i="12" s="1"/>
  <c r="I81" i="12"/>
  <c r="K81" i="12"/>
  <c r="K80" i="12" s="1"/>
  <c r="H52" i="1" s="1"/>
  <c r="O81" i="12"/>
  <c r="O80" i="12" s="1"/>
  <c r="Q81" i="12"/>
  <c r="U81" i="12"/>
  <c r="U80" i="12" s="1"/>
  <c r="G82" i="12"/>
  <c r="M82" i="12" s="1"/>
  <c r="I82" i="12"/>
  <c r="K82" i="12"/>
  <c r="O82" i="12"/>
  <c r="Q82" i="12"/>
  <c r="U82" i="12"/>
  <c r="G85" i="12"/>
  <c r="I85" i="12"/>
  <c r="I84" i="12" s="1"/>
  <c r="G53" i="1" s="1"/>
  <c r="K85" i="12"/>
  <c r="O85" i="12"/>
  <c r="Q85" i="12"/>
  <c r="U85" i="12"/>
  <c r="G86" i="12"/>
  <c r="M86" i="12" s="1"/>
  <c r="I86" i="12"/>
  <c r="K86" i="12"/>
  <c r="K84" i="12" s="1"/>
  <c r="H53" i="1" s="1"/>
  <c r="O86" i="12"/>
  <c r="Q86" i="12"/>
  <c r="U86" i="12"/>
  <c r="K87" i="12"/>
  <c r="H54" i="1" s="1"/>
  <c r="G88" i="12"/>
  <c r="G87" i="12" s="1"/>
  <c r="I88" i="12"/>
  <c r="I87" i="12" s="1"/>
  <c r="G54" i="1" s="1"/>
  <c r="K88" i="12"/>
  <c r="O88" i="12"/>
  <c r="O87" i="12" s="1"/>
  <c r="Q88" i="12"/>
  <c r="Q87" i="12" s="1"/>
  <c r="U88" i="12"/>
  <c r="U87" i="12" s="1"/>
  <c r="G92" i="12"/>
  <c r="M92" i="12" s="1"/>
  <c r="I92" i="12"/>
  <c r="I91" i="12" s="1"/>
  <c r="G55" i="1" s="1"/>
  <c r="K92" i="12"/>
  <c r="O92" i="12"/>
  <c r="Q92" i="12"/>
  <c r="U92" i="12"/>
  <c r="U91" i="12" s="1"/>
  <c r="G94" i="12"/>
  <c r="I94" i="12"/>
  <c r="K94" i="12"/>
  <c r="M94" i="12"/>
  <c r="O94" i="12"/>
  <c r="Q94" i="12"/>
  <c r="U94" i="12"/>
  <c r="G95" i="12"/>
  <c r="M95" i="12" s="1"/>
  <c r="I95" i="12"/>
  <c r="K95" i="12"/>
  <c r="O95" i="12"/>
  <c r="O91" i="12" s="1"/>
  <c r="Q95" i="12"/>
  <c r="U95" i="12"/>
  <c r="G97" i="12"/>
  <c r="M97" i="12" s="1"/>
  <c r="I97" i="12"/>
  <c r="K97" i="12"/>
  <c r="O97" i="12"/>
  <c r="Q97" i="12"/>
  <c r="U97" i="12"/>
  <c r="G99" i="12"/>
  <c r="M99" i="12" s="1"/>
  <c r="I99" i="12"/>
  <c r="I98" i="12" s="1"/>
  <c r="G56" i="1" s="1"/>
  <c r="K99" i="12"/>
  <c r="K98" i="12" s="1"/>
  <c r="H56" i="1" s="1"/>
  <c r="O99" i="12"/>
  <c r="Q99" i="12"/>
  <c r="Q98" i="12" s="1"/>
  <c r="U99" i="12"/>
  <c r="G100" i="12"/>
  <c r="I100" i="12"/>
  <c r="K100" i="12"/>
  <c r="O100" i="12"/>
  <c r="Q100" i="12"/>
  <c r="U100" i="12"/>
  <c r="G102" i="12"/>
  <c r="M102" i="12" s="1"/>
  <c r="I102" i="12"/>
  <c r="K102" i="12"/>
  <c r="O102" i="12"/>
  <c r="Q102" i="12"/>
  <c r="U102" i="12"/>
  <c r="G103" i="12"/>
  <c r="I103" i="12"/>
  <c r="K103" i="12"/>
  <c r="M103" i="12"/>
  <c r="O103" i="12"/>
  <c r="Q103" i="12"/>
  <c r="U103" i="12"/>
  <c r="G104" i="12"/>
  <c r="M104" i="12" s="1"/>
  <c r="I104" i="12"/>
  <c r="K104" i="12"/>
  <c r="O104" i="12"/>
  <c r="O101" i="12" s="1"/>
  <c r="Q104" i="12"/>
  <c r="U104" i="12"/>
  <c r="G105" i="12"/>
  <c r="M105" i="12" s="1"/>
  <c r="I105" i="12"/>
  <c r="I101" i="12" s="1"/>
  <c r="G57" i="1" s="1"/>
  <c r="E19" i="1" s="1"/>
  <c r="K105" i="12"/>
  <c r="O105" i="12"/>
  <c r="Q105" i="12"/>
  <c r="U105" i="12"/>
  <c r="I20" i="1"/>
  <c r="G20" i="1"/>
  <c r="E20" i="1"/>
  <c r="I19" i="1"/>
  <c r="I18" i="1"/>
  <c r="G18" i="1"/>
  <c r="E18" i="1"/>
  <c r="I17" i="1"/>
  <c r="G17" i="1"/>
  <c r="E17" i="1"/>
  <c r="I16" i="1"/>
  <c r="I58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H39" i="1"/>
  <c r="K101" i="12"/>
  <c r="H57" i="1" s="1"/>
  <c r="G19" i="1" s="1"/>
  <c r="G98" i="12"/>
  <c r="G91" i="12"/>
  <c r="M88" i="12"/>
  <c r="M87" i="12" s="1"/>
  <c r="U84" i="12"/>
  <c r="O84" i="12"/>
  <c r="Q80" i="12"/>
  <c r="M80" i="12"/>
  <c r="K65" i="12"/>
  <c r="H51" i="1" s="1"/>
  <c r="Q65" i="12"/>
  <c r="G65" i="12"/>
  <c r="U60" i="12"/>
  <c r="I60" i="12"/>
  <c r="G50" i="1" s="1"/>
  <c r="O8" i="12"/>
  <c r="U101" i="12"/>
  <c r="O98" i="12"/>
  <c r="U98" i="12"/>
  <c r="K91" i="12"/>
  <c r="H55" i="1" s="1"/>
  <c r="U65" i="12"/>
  <c r="O65" i="12"/>
  <c r="Q60" i="12"/>
  <c r="M60" i="12"/>
  <c r="G80" i="12"/>
  <c r="U8" i="12"/>
  <c r="K8" i="12"/>
  <c r="H47" i="1" s="1"/>
  <c r="Q101" i="12"/>
  <c r="Q91" i="12"/>
  <c r="M91" i="12"/>
  <c r="Q84" i="12"/>
  <c r="G84" i="12"/>
  <c r="I80" i="12"/>
  <c r="G52" i="1" s="1"/>
  <c r="I65" i="12"/>
  <c r="G51" i="1" s="1"/>
  <c r="K60" i="12"/>
  <c r="H50" i="1" s="1"/>
  <c r="G60" i="12"/>
  <c r="Q53" i="12"/>
  <c r="G8" i="12"/>
  <c r="Q8" i="12"/>
  <c r="I8" i="12"/>
  <c r="G47" i="1" s="1"/>
  <c r="G28" i="1"/>
  <c r="G23" i="1"/>
  <c r="M101" i="12"/>
  <c r="G101" i="12"/>
  <c r="M100" i="12"/>
  <c r="M98" i="12" s="1"/>
  <c r="M85" i="12"/>
  <c r="M84" i="12" s="1"/>
  <c r="M66" i="12"/>
  <c r="M65" i="12" s="1"/>
  <c r="G57" i="12"/>
  <c r="M55" i="12"/>
  <c r="M53" i="12" s="1"/>
  <c r="M15" i="12"/>
  <c r="M8" i="12" s="1"/>
  <c r="I21" i="1"/>
  <c r="G16" i="1" l="1"/>
  <c r="G21" i="1" s="1"/>
  <c r="H58" i="1"/>
  <c r="E16" i="1"/>
  <c r="E21" i="1" s="1"/>
  <c r="G58" i="1"/>
  <c r="G107" i="12"/>
  <c r="I39" i="1"/>
  <c r="I40" i="1" s="1"/>
  <c r="J39" i="1" s="1"/>
  <c r="J40" i="1" s="1"/>
  <c r="H40" i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<sst xmlns="http://schemas.openxmlformats.org/spreadsheetml/2006/main" count="474" uniqueCount="255">
  <si>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</si>
  <si>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</si>
  <si>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</si>
  <si>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</si>
  <si>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</si>
  <si>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</si>
  <si>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</si>
  <si>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</si>
  <si>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</si>
  <si>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</si>
  <si>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</si>
  <si>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</si>
  <si>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</si>
  <si>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</si>
  <si>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</si>
  <si>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</si>
  <si>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</si>
  <si>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</si>
  <si>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</si>
  <si>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</si>
  <si>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</si>
  <si>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</si>
  <si>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</si>
  <si>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</si>
  <si>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</si>
  <si>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</si>
  <si>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</si>
  <si>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</si>
  <si>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</si>
  <si>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</si>
  <si>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</si>
  <si>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</si>
  <si>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</si>
  <si>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</si>
  <si>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</si>
  <si>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</si>
  <si>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</si>
  <si>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</si>
  <si>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</si>
  <si>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</si>
  <si>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</si>
  <si>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</si>
  <si>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</si>
  <si>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</si>
  <si>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</si>
  <si>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Starý</t>
  </si>
  <si>
    <t>Úprava splaškové kanalizace v areálu SŠDOS v Polánce</t>
  </si>
  <si>
    <t>Stavoprojekt 2000, s.r.o</t>
  </si>
  <si>
    <t>Znojmo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</si>
  <si>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</si>
  <si>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</si>
  <si>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</si>
  <si>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</si>
  <si>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</si>
  <si>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</si>
  <si>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</si>
  <si>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</si>
  <si>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</si>
  <si>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</si>
  <si>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</si>
  <si>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</si>
  <si>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</si>
  <si>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</si>
  <si>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</si>
  <si>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</si>
  <si>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</si>
  <si>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inž.staveb</t>
  </si>
  <si>
    <t>96</t>
  </si>
  <si>
    <t>Bourání konstrukcí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</si>
  <si>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</si>
  <si>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</si>
  <si>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</si>
  <si>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</si>
  <si>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</si>
  <si>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</si>
  <si>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</si>
  <si>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</si>
  <si>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</si>
  <si>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</si>
  <si>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</si>
  <si>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</si>
  <si>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</si>
  <si>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</si>
  <si>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</si>
  <si>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</si>
  <si>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</si>
  <si>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</si>
  <si>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</si>
  <si>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</si>
  <si>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</si>
  <si>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</si>
  <si>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</si>
  <si>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</si>
  <si>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</si>
  <si>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</si>
  <si>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</si>
  <si>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</si>
  <si>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</si>
  <si>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</si>
  <si>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</si>
  <si>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</si>
  <si>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</si>
  <si>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113109415R00</t>
  </si>
  <si>
    <t>Odstranění podkladu pl.nad 50 m2, beton, tl. 15 cm</t>
  </si>
  <si>
    <t>m2</t>
  </si>
  <si>
    <t>POL1_0</t>
  </si>
  <si>
    <t>K1: : (22,0+28,0)*1,0</t>
  </si>
  <si>
    <t>VV</t>
  </si>
  <si>
    <t>dešťová: :  7,0*1,0</t>
  </si>
  <si>
    <t>přípoje k Š1: :  4,0*6,0</t>
  </si>
  <si>
    <t>113201011RAA</t>
  </si>
  <si>
    <t>Vytrhání obrubníků silničních, včetně naložení a odvozu na skládku do 1 km</t>
  </si>
  <si>
    <t>m</t>
  </si>
  <si>
    <t>POL2_0</t>
  </si>
  <si>
    <t>115101203R00</t>
  </si>
  <si>
    <t>Čerpání vody do výšky 10 m, přítok 1000-2000 l/min</t>
  </si>
  <si>
    <t>h</t>
  </si>
  <si>
    <t>120001101R00</t>
  </si>
  <si>
    <t>Příplatek za ztížení vykopávky v blízkosti vedení</t>
  </si>
  <si>
    <t>m3</t>
  </si>
  <si>
    <t>6,0+8,0+12,0+23</t>
  </si>
  <si>
    <t>119001421R00</t>
  </si>
  <si>
    <t>Dočasné zajištění kabelů - do počtu 3 kabelů</t>
  </si>
  <si>
    <t>119001401R00</t>
  </si>
  <si>
    <t>Dočasné zajištění ocelového potrubí do DN 200 mm</t>
  </si>
  <si>
    <t>132301212R00</t>
  </si>
  <si>
    <t>Hloubení rýh š.do 200 cm hor.4 do 1000 m3, STROJNĚ</t>
  </si>
  <si>
    <t>(97+7-23)*1,0*1,1</t>
  </si>
  <si>
    <t/>
  </si>
  <si>
    <t>132301219R00</t>
  </si>
  <si>
    <t>Příplatek za lepivost - hloubení rýh 200cm v hor.4</t>
  </si>
  <si>
    <t>110</t>
  </si>
  <si>
    <t>132303313R00</t>
  </si>
  <si>
    <t>Hloubení rýh pro drény, hloubky do 1,3 m, v hor.4</t>
  </si>
  <si>
    <t>139601103R00</t>
  </si>
  <si>
    <t>Ruční výkop jam, rýh a šachet v hornině tř. 4</t>
  </si>
  <si>
    <t>(6,0+8,0+12+23)*1,0*1,1</t>
  </si>
  <si>
    <t>167101101R00</t>
  </si>
  <si>
    <t>Nakládání výkopku z hor.1-4 v množství do 100 m3</t>
  </si>
  <si>
    <t>174101101R00</t>
  </si>
  <si>
    <t>Zásyp jam, rýh, šachet se zhutněním</t>
  </si>
  <si>
    <t>septik: : (5,6*3,6*2,0)*0,75</t>
  </si>
  <si>
    <t>strojně: : (89,1-0,55*62*1,0)</t>
  </si>
  <si>
    <t>174101102R00</t>
  </si>
  <si>
    <t>Zásyp ruční se zhutněním</t>
  </si>
  <si>
    <t>ručně: : 53,9-0,55*(23+12+8+7+6)</t>
  </si>
  <si>
    <t>161101101R00</t>
  </si>
  <si>
    <t>Svislé přemístění výkopku z hor.1-4 do 2,5 m</t>
  </si>
  <si>
    <t>(110+45,4)*0,55</t>
  </si>
  <si>
    <t>162701101R00</t>
  </si>
  <si>
    <t>Vodorovné přemístění výkopku z hor.1-4 do 6000 m</t>
  </si>
  <si>
    <t>17,7+47,2</t>
  </si>
  <si>
    <t>-5,6*3,6*2,0</t>
  </si>
  <si>
    <t>dren: : 11,6</t>
  </si>
  <si>
    <t>162701109R00</t>
  </si>
  <si>
    <t>Příplatek k vod. přemístění hor.1-4 za další 1 km</t>
  </si>
  <si>
    <t>36,18*24</t>
  </si>
  <si>
    <t>199000002R00</t>
  </si>
  <si>
    <t>Poplatek za skládku horniny 1- 4</t>
  </si>
  <si>
    <t>36,18</t>
  </si>
  <si>
    <t>175101101R00</t>
  </si>
  <si>
    <t>Obsyp potrubí bez prohození sypaniny</t>
  </si>
  <si>
    <t>(97,0+6,0+8,0+7,0)*1,0*0,4</t>
  </si>
  <si>
    <t>180402111R00</t>
  </si>
  <si>
    <t>Založení trávníku parkového výsevem v rovině</t>
  </si>
  <si>
    <t>(23,0+24,0)*1,0</t>
  </si>
  <si>
    <t>181301103R00</t>
  </si>
  <si>
    <t>Rozprostření ornice, rovina, tl. 15-20 cm,do 500m2</t>
  </si>
  <si>
    <t>00572400R</t>
  </si>
  <si>
    <t>Směs travní parková I. běžná zátěž PROFI</t>
  </si>
  <si>
    <t>kg</t>
  </si>
  <si>
    <t>POL3_0</t>
  </si>
  <si>
    <t>212810010RAC</t>
  </si>
  <si>
    <t>Trativody z PVC drenážních flexibilních trubek, lože štěrkopísek a obsyp kamenivo, trubky d 100 mm</t>
  </si>
  <si>
    <t>279311114R00</t>
  </si>
  <si>
    <t>Postupné podbetonování zákl. zdiva  C 15/20</t>
  </si>
  <si>
    <t>1,0*1,0*0,5</t>
  </si>
  <si>
    <t>451573111R00</t>
  </si>
  <si>
    <t>Lože pod potrubí ze štěrkopísku do 63 mm</t>
  </si>
  <si>
    <t>(97,0+6,0+8,0+7,0)*1,0*0,15</t>
  </si>
  <si>
    <t>566901111R00</t>
  </si>
  <si>
    <t>Vyspravení podkladu po překopech štěrkopískem</t>
  </si>
  <si>
    <t>81*0,1</t>
  </si>
  <si>
    <t>566905111R00</t>
  </si>
  <si>
    <t>Vyspravení podkladu po překopech podklad.betonem</t>
  </si>
  <si>
    <t>81*0,15</t>
  </si>
  <si>
    <t>871353121R00</t>
  </si>
  <si>
    <t>Montáž trub z plastu, gumový kroužek, DN 200</t>
  </si>
  <si>
    <t>97,0+6,0+7,0</t>
  </si>
  <si>
    <t>28611265.AR</t>
  </si>
  <si>
    <t>Trubka kanalizační KGEM SN 8 PVC 200x5,9x5000</t>
  </si>
  <si>
    <t>kus</t>
  </si>
  <si>
    <t>871181121R00</t>
  </si>
  <si>
    <t>Montáž trubek polyetylenových ve výkopu d 50 mm</t>
  </si>
  <si>
    <t>28613754R</t>
  </si>
  <si>
    <t>Trubka tlaková PE LD (rPE) d 50 x 6,9 mm PN 10</t>
  </si>
  <si>
    <t>894431421RBA</t>
  </si>
  <si>
    <t>Šachta D 600 mm, dl.šach.roury 2,00 m, přímá, dno KG D 200 mm, poklop litina 12,5 t -viz TS1</t>
  </si>
  <si>
    <t>894431421RBB</t>
  </si>
  <si>
    <t>Šachta D 600 mm, dl.šach.roury 2,00 m, přímá, dno KG D 200 mm, poklop litina 40 t-viz TS1</t>
  </si>
  <si>
    <t>VL8-1</t>
  </si>
  <si>
    <t>Napojení kanalizační šachty na potrubí, -přímé napojení DN200</t>
  </si>
  <si>
    <t>ks</t>
  </si>
  <si>
    <t>VL8-2</t>
  </si>
  <si>
    <t>Napojení kanalizační šachty na potrubí, -dodatečné napojení ( in situ)</t>
  </si>
  <si>
    <t>VL8-3</t>
  </si>
  <si>
    <t>Přímé napojení nového potrubí do stávajícího, PE 50- PE50</t>
  </si>
  <si>
    <t>VL8-4</t>
  </si>
  <si>
    <t>Přímé napojení nového potrubí do stávajícího, KG 200-B200</t>
  </si>
  <si>
    <t>892573111R00</t>
  </si>
  <si>
    <t>Zabezpečení konců kanal. potrubí DN do 200, vodou</t>
  </si>
  <si>
    <t>úsek</t>
  </si>
  <si>
    <t>892571111R00</t>
  </si>
  <si>
    <t>Zkouška těsnosti kanalizace DN do 200, vodou</t>
  </si>
  <si>
    <t>97+6</t>
  </si>
  <si>
    <t>917862111RT7</t>
  </si>
  <si>
    <t>Osazení stojat. obrub.bet. s opěrou,lože z C 12/15, včetně obrubníku ABO 2 - 15 100/15/25</t>
  </si>
  <si>
    <t>919735124R00</t>
  </si>
  <si>
    <t>Řezání stávajícího betonového krytu tl. 15 - 20 cm</t>
  </si>
  <si>
    <t>81*2+2*(6,0+4,0)</t>
  </si>
  <si>
    <t>93-VL1</t>
  </si>
  <si>
    <t>Odvoz tekutých kalů do vzdálenosti 30km</t>
  </si>
  <si>
    <t>t</t>
  </si>
  <si>
    <t>93-VL2</t>
  </si>
  <si>
    <t>Poplatek za likvidaci tekutých kalů</t>
  </si>
  <si>
    <t>961044111R00</t>
  </si>
  <si>
    <t>Bourání základů z betonu prostého</t>
  </si>
  <si>
    <t>Septik do hl. 1,0m: : ( 2*6,0+2*3,4)*0,3*1,0</t>
  </si>
  <si>
    <t>Opěrná zeď: :  1,0*1,0*0,5</t>
  </si>
  <si>
    <t>979087212R00</t>
  </si>
  <si>
    <t>Nakládání suti na dopravní prostředky</t>
  </si>
  <si>
    <t>12,28+29,16</t>
  </si>
  <si>
    <t>979083117R00</t>
  </si>
  <si>
    <t>Vodorovné přemístění suti na skládku do 6000 m</t>
  </si>
  <si>
    <t>979083191R00</t>
  </si>
  <si>
    <t>Příplatek za dalších započatých 1000 m nad 6000 m</t>
  </si>
  <si>
    <t>41,44*24</t>
  </si>
  <si>
    <t>979990103R00</t>
  </si>
  <si>
    <t>Poplatek za skládku suti - beton</t>
  </si>
  <si>
    <t>998276101R00</t>
  </si>
  <si>
    <t>Přesun hmot, trubní vedení plastová, otevř. výkop</t>
  </si>
  <si>
    <t>998224111R00</t>
  </si>
  <si>
    <t>Přesun hmot, pozemní komunikace, kryt betonový</t>
  </si>
  <si>
    <t>005111021R</t>
  </si>
  <si>
    <t>Vytyčení inženýrských sítí</t>
  </si>
  <si>
    <t>Soubor</t>
  </si>
  <si>
    <t>005121026R</t>
  </si>
  <si>
    <t>Provoz zařízení staveniště pro JKSO 827</t>
  </si>
  <si>
    <t>005241010R</t>
  </si>
  <si>
    <t xml:space="preserve">Dokumentace skutečného provedení </t>
  </si>
  <si>
    <t>005111020R</t>
  </si>
  <si>
    <t>Vytyčení stavby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</si>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</sst>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0" t="s">
        <v>39</v>
      </c>
      <c r="B2" s="210"/>
      <c r="C2" s="210"/>
      <c r="D2" s="210"/>
      <c r="E2" s="210"/>
      <c r="F2" s="210"/>
      <c r="G2" s="21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7" t="s">
        <v>42</v>
      </c>
      <c r="C1" s="238"/>
      <c r="D1" s="238"/>
      <c r="E1" s="238"/>
      <c r="F1" s="238"/>
      <c r="G1" s="238"/>
      <c r="H1" s="238"/>
      <c r="I1" s="238"/>
      <c r="J1" s="239"/>
    </row>
    <row r="2" spans="1:15" ht="23.25" customHeight="1" x14ac:dyDescent="0.2">
      <c r="A2" s="4"/>
      <c r="B2" s="81" t="s">
        <v>40</v>
      </c>
      <c r="C2" s="82"/>
      <c r="D2" s="83"/>
      <c r="E2" s="83" t="s">
        <v>46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7" t="s">
        <v>47</v>
      </c>
      <c r="E11" s="247"/>
      <c r="F11" s="247"/>
      <c r="G11" s="247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50"/>
      <c r="E12" s="250"/>
      <c r="F12" s="250"/>
      <c r="G12" s="250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51" t="s">
        <v>48</v>
      </c>
      <c r="E13" s="251"/>
      <c r="F13" s="251"/>
      <c r="G13" s="25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6" t="s">
        <v>29</v>
      </c>
      <c r="F15" s="246"/>
      <c r="G15" s="248" t="s">
        <v>30</v>
      </c>
      <c r="H15" s="248"/>
      <c r="I15" s="248" t="s">
        <v>28</v>
      </c>
      <c r="J15" s="249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7">
        <f>SUMIF(F47:F57,A16,G47:G57)+SUMIF(F47:F57,"PSU",G47:G57)</f>
        <v>0</v>
      </c>
      <c r="F16" s="228"/>
      <c r="G16" s="227">
        <f>SUMIF(F47:F57,A16,H47:H57)+SUMIF(F47:F57,"PSU",H47:H57)</f>
        <v>0</v>
      </c>
      <c r="H16" s="228"/>
      <c r="I16" s="227">
        <f>SUMIF(F47:F57,A16,I47:I57)+SUMIF(F47:F57,"PSU",I47:I57)</f>
        <v>0</v>
      </c>
      <c r="J16" s="229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7">
        <f>SUMIF(F47:F57,A17,G47:G57)</f>
        <v>0</v>
      </c>
      <c r="F17" s="228"/>
      <c r="G17" s="227">
        <f>SUMIF(F47:F57,A17,H47:H57)</f>
        <v>0</v>
      </c>
      <c r="H17" s="228"/>
      <c r="I17" s="227">
        <f>SUMIF(F47:F57,A17,I47:I57)</f>
        <v>0</v>
      </c>
      <c r="J17" s="229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7">
        <f>SUMIF(F47:F57,A18,G47:G57)</f>
        <v>0</v>
      </c>
      <c r="F18" s="228"/>
      <c r="G18" s="227">
        <f>SUMIF(F47:F57,A18,H47:H57)</f>
        <v>0</v>
      </c>
      <c r="H18" s="228"/>
      <c r="I18" s="227">
        <f>SUMIF(F47:F57,A18,I47:I57)</f>
        <v>0</v>
      </c>
      <c r="J18" s="229"/>
    </row>
    <row r="19" spans="1:10" ht="23.25" customHeight="1" x14ac:dyDescent="0.2">
      <c r="A19" s="148" t="s">
        <v>73</v>
      </c>
      <c r="B19" s="149" t="s">
        <v>26</v>
      </c>
      <c r="C19" s="58"/>
      <c r="D19" s="59"/>
      <c r="E19" s="227">
        <f>SUMIF(F47:F57,A19,G47:G57)</f>
        <v>0</v>
      </c>
      <c r="F19" s="228"/>
      <c r="G19" s="227">
        <f>SUMIF(F47:F57,A19,H47:H57)</f>
        <v>0</v>
      </c>
      <c r="H19" s="228"/>
      <c r="I19" s="227">
        <f>SUMIF(F47:F57,A19,I47:I57)</f>
        <v>0</v>
      </c>
      <c r="J19" s="229"/>
    </row>
    <row r="20" spans="1:10" ht="23.25" customHeight="1" x14ac:dyDescent="0.2">
      <c r="A20" s="148" t="s">
        <v>74</v>
      </c>
      <c r="B20" s="149" t="s">
        <v>27</v>
      </c>
      <c r="C20" s="58"/>
      <c r="D20" s="59"/>
      <c r="E20" s="227">
        <f>SUMIF(F47:F57,A20,G47:G57)</f>
        <v>0</v>
      </c>
      <c r="F20" s="228"/>
      <c r="G20" s="227">
        <f>SUMIF(F47:F57,A20,H47:H57)</f>
        <v>0</v>
      </c>
      <c r="H20" s="228"/>
      <c r="I20" s="227">
        <f>SUMIF(F47:F57,A20,I47:I57)</f>
        <v>0</v>
      </c>
      <c r="J20" s="229"/>
    </row>
    <row r="21" spans="1:10" ht="23.25" customHeight="1" x14ac:dyDescent="0.2">
      <c r="A21" s="4"/>
      <c r="B21" s="74" t="s">
        <v>28</v>
      </c>
      <c r="C21" s="75"/>
      <c r="D21" s="76"/>
      <c r="E21" s="235">
        <f>SUM(E16:F20)</f>
        <v>0</v>
      </c>
      <c r="F21" s="244"/>
      <c r="G21" s="235">
        <f>SUM(G16:H20)</f>
        <v>0</v>
      </c>
      <c r="H21" s="244"/>
      <c r="I21" s="235">
        <f>SUM(I16:J20)</f>
        <v>0</v>
      </c>
      <c r="J21" s="23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3">
        <f>ZakladDPHSniVypocet</f>
        <v>0</v>
      </c>
      <c r="H23" s="234"/>
      <c r="I23" s="234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1">
        <f>ZakladDPHSni*SazbaDPH1/100</f>
        <v>0</v>
      </c>
      <c r="H24" s="232"/>
      <c r="I24" s="23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3">
        <f>ZakladDPHZaklVypocet</f>
        <v>0</v>
      </c>
      <c r="H25" s="234"/>
      <c r="I25" s="234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0">
        <f>ZakladDPHZakl*SazbaDPH2/100</f>
        <v>0</v>
      </c>
      <c r="H26" s="241"/>
      <c r="I26" s="24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2">
        <f>0</f>
        <v>0</v>
      </c>
      <c r="H27" s="242"/>
      <c r="I27" s="242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5">
        <f>ZakladDPHSniVypocet+ZakladDPHZaklVypocet</f>
        <v>0</v>
      </c>
      <c r="H28" s="245"/>
      <c r="I28" s="245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3">
        <f>ZakladDPHSni+DPHSni+ZakladDPHZakl+DPHZakl+Zaokrouhleni</f>
        <v>0</v>
      </c>
      <c r="H29" s="243"/>
      <c r="I29" s="243"/>
      <c r="J29" s="126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42432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0" t="s">
        <v>2</v>
      </c>
      <c r="E35" s="23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8"/>
      <c r="D39" s="219"/>
      <c r="E39" s="219"/>
      <c r="F39" s="115">
        <f>' Pol'!AC107</f>
        <v>0</v>
      </c>
      <c r="G39" s="116">
        <f>' Pol'!AD107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20" t="s">
        <v>49</v>
      </c>
      <c r="C40" s="221"/>
      <c r="D40" s="221"/>
      <c r="E40" s="222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51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52</v>
      </c>
      <c r="G46" s="136" t="s">
        <v>29</v>
      </c>
      <c r="H46" s="136" t="s">
        <v>30</v>
      </c>
      <c r="I46" s="223" t="s">
        <v>28</v>
      </c>
      <c r="J46" s="223"/>
    </row>
    <row r="47" spans="1:10" ht="25.5" customHeight="1" x14ac:dyDescent="0.2">
      <c r="A47" s="129"/>
      <c r="B47" s="137" t="s">
        <v>53</v>
      </c>
      <c r="C47" s="225" t="s">
        <v>54</v>
      </c>
      <c r="D47" s="226"/>
      <c r="E47" s="226"/>
      <c r="F47" s="139" t="s">
        <v>23</v>
      </c>
      <c r="G47" s="140">
        <f>' Pol'!I8</f>
        <v>0</v>
      </c>
      <c r="H47" s="140">
        <f>' Pol'!K8</f>
        <v>0</v>
      </c>
      <c r="I47" s="224"/>
      <c r="J47" s="224"/>
    </row>
    <row r="48" spans="1:10" ht="25.5" customHeight="1" x14ac:dyDescent="0.2">
      <c r="A48" s="129"/>
      <c r="B48" s="131" t="s">
        <v>55</v>
      </c>
      <c r="C48" s="213" t="s">
        <v>56</v>
      </c>
      <c r="D48" s="214"/>
      <c r="E48" s="214"/>
      <c r="F48" s="141" t="s">
        <v>23</v>
      </c>
      <c r="G48" s="142">
        <f>' Pol'!I53</f>
        <v>0</v>
      </c>
      <c r="H48" s="142">
        <f>' Pol'!K53</f>
        <v>0</v>
      </c>
      <c r="I48" s="212"/>
      <c r="J48" s="212"/>
    </row>
    <row r="49" spans="1:10" ht="25.5" customHeight="1" x14ac:dyDescent="0.2">
      <c r="A49" s="129"/>
      <c r="B49" s="131" t="s">
        <v>57</v>
      </c>
      <c r="C49" s="213" t="s">
        <v>58</v>
      </c>
      <c r="D49" s="214"/>
      <c r="E49" s="214"/>
      <c r="F49" s="141" t="s">
        <v>23</v>
      </c>
      <c r="G49" s="142">
        <f>' Pol'!I57</f>
        <v>0</v>
      </c>
      <c r="H49" s="142">
        <f>' Pol'!K57</f>
        <v>0</v>
      </c>
      <c r="I49" s="212"/>
      <c r="J49" s="212"/>
    </row>
    <row r="50" spans="1:10" ht="25.5" customHeight="1" x14ac:dyDescent="0.2">
      <c r="A50" s="129"/>
      <c r="B50" s="131" t="s">
        <v>59</v>
      </c>
      <c r="C50" s="213" t="s">
        <v>60</v>
      </c>
      <c r="D50" s="214"/>
      <c r="E50" s="214"/>
      <c r="F50" s="141" t="s">
        <v>23</v>
      </c>
      <c r="G50" s="142">
        <f>' Pol'!I60</f>
        <v>0</v>
      </c>
      <c r="H50" s="142">
        <f>' Pol'!K60</f>
        <v>0</v>
      </c>
      <c r="I50" s="212"/>
      <c r="J50" s="212"/>
    </row>
    <row r="51" spans="1:10" ht="25.5" customHeight="1" x14ac:dyDescent="0.2">
      <c r="A51" s="129"/>
      <c r="B51" s="131" t="s">
        <v>61</v>
      </c>
      <c r="C51" s="213" t="s">
        <v>62</v>
      </c>
      <c r="D51" s="214"/>
      <c r="E51" s="214"/>
      <c r="F51" s="141" t="s">
        <v>23</v>
      </c>
      <c r="G51" s="142">
        <f>' Pol'!I65</f>
        <v>0</v>
      </c>
      <c r="H51" s="142">
        <f>' Pol'!K65</f>
        <v>0</v>
      </c>
      <c r="I51" s="212"/>
      <c r="J51" s="212"/>
    </row>
    <row r="52" spans="1:10" ht="25.5" customHeight="1" x14ac:dyDescent="0.2">
      <c r="A52" s="129"/>
      <c r="B52" s="131" t="s">
        <v>63</v>
      </c>
      <c r="C52" s="213" t="s">
        <v>64</v>
      </c>
      <c r="D52" s="214"/>
      <c r="E52" s="214"/>
      <c r="F52" s="141" t="s">
        <v>23</v>
      </c>
      <c r="G52" s="142">
        <f>' Pol'!I80</f>
        <v>0</v>
      </c>
      <c r="H52" s="142">
        <f>' Pol'!K80</f>
        <v>0</v>
      </c>
      <c r="I52" s="212"/>
      <c r="J52" s="212"/>
    </row>
    <row r="53" spans="1:10" ht="25.5" customHeight="1" x14ac:dyDescent="0.2">
      <c r="A53" s="129"/>
      <c r="B53" s="131" t="s">
        <v>65</v>
      </c>
      <c r="C53" s="213" t="s">
        <v>66</v>
      </c>
      <c r="D53" s="214"/>
      <c r="E53" s="214"/>
      <c r="F53" s="141" t="s">
        <v>23</v>
      </c>
      <c r="G53" s="142">
        <f>' Pol'!I84</f>
        <v>0</v>
      </c>
      <c r="H53" s="142">
        <f>' Pol'!K84</f>
        <v>0</v>
      </c>
      <c r="I53" s="212"/>
      <c r="J53" s="212"/>
    </row>
    <row r="54" spans="1:10" ht="25.5" customHeight="1" x14ac:dyDescent="0.2">
      <c r="A54" s="129"/>
      <c r="B54" s="131" t="s">
        <v>67</v>
      </c>
      <c r="C54" s="213" t="s">
        <v>68</v>
      </c>
      <c r="D54" s="214"/>
      <c r="E54" s="214"/>
      <c r="F54" s="141" t="s">
        <v>23</v>
      </c>
      <c r="G54" s="142">
        <f>' Pol'!I87</f>
        <v>0</v>
      </c>
      <c r="H54" s="142">
        <f>' Pol'!K87</f>
        <v>0</v>
      </c>
      <c r="I54" s="212"/>
      <c r="J54" s="212"/>
    </row>
    <row r="55" spans="1:10" ht="25.5" customHeight="1" x14ac:dyDescent="0.2">
      <c r="A55" s="129"/>
      <c r="B55" s="131" t="s">
        <v>69</v>
      </c>
      <c r="C55" s="213" t="s">
        <v>70</v>
      </c>
      <c r="D55" s="214"/>
      <c r="E55" s="214"/>
      <c r="F55" s="141" t="s">
        <v>23</v>
      </c>
      <c r="G55" s="142">
        <f>' Pol'!I91</f>
        <v>0</v>
      </c>
      <c r="H55" s="142">
        <f>' Pol'!K91</f>
        <v>0</v>
      </c>
      <c r="I55" s="212"/>
      <c r="J55" s="212"/>
    </row>
    <row r="56" spans="1:10" ht="25.5" customHeight="1" x14ac:dyDescent="0.2">
      <c r="A56" s="129"/>
      <c r="B56" s="131" t="s">
        <v>71</v>
      </c>
      <c r="C56" s="213" t="s">
        <v>72</v>
      </c>
      <c r="D56" s="214"/>
      <c r="E56" s="214"/>
      <c r="F56" s="141" t="s">
        <v>23</v>
      </c>
      <c r="G56" s="142">
        <f>' Pol'!I98</f>
        <v>0</v>
      </c>
      <c r="H56" s="142">
        <f>' Pol'!K98</f>
        <v>0</v>
      </c>
      <c r="I56" s="212"/>
      <c r="J56" s="212"/>
    </row>
    <row r="57" spans="1:10" ht="25.5" customHeight="1" x14ac:dyDescent="0.2">
      <c r="A57" s="129"/>
      <c r="B57" s="138" t="s">
        <v>73</v>
      </c>
      <c r="C57" s="216" t="s">
        <v>26</v>
      </c>
      <c r="D57" s="217"/>
      <c r="E57" s="217"/>
      <c r="F57" s="143" t="s">
        <v>73</v>
      </c>
      <c r="G57" s="144">
        <f>' Pol'!I101</f>
        <v>0</v>
      </c>
      <c r="H57" s="144">
        <f>' Pol'!K101</f>
        <v>0</v>
      </c>
      <c r="I57" s="215"/>
      <c r="J57" s="215"/>
    </row>
    <row r="58" spans="1:10" ht="25.5" customHeight="1" x14ac:dyDescent="0.2">
      <c r="A58" s="130"/>
      <c r="B58" s="134" t="s">
        <v>1</v>
      </c>
      <c r="C58" s="134"/>
      <c r="D58" s="135"/>
      <c r="E58" s="135"/>
      <c r="F58" s="145"/>
      <c r="G58" s="146">
        <f>SUM(G47:G57)</f>
        <v>0</v>
      </c>
      <c r="H58" s="146">
        <f>SUM(H47:H57)</f>
        <v>0</v>
      </c>
      <c r="I58" s="211">
        <f>SUM(I47:I57)</f>
        <v>0</v>
      </c>
      <c r="J58" s="211"/>
    </row>
    <row r="59" spans="1:10" x14ac:dyDescent="0.2">
      <c r="F59" s="147"/>
      <c r="G59" s="103"/>
      <c r="H59" s="147"/>
      <c r="I59" s="103"/>
      <c r="J59" s="103"/>
    </row>
    <row r="60" spans="1:10" x14ac:dyDescent="0.2">
      <c r="F60" s="147"/>
      <c r="G60" s="103"/>
      <c r="H60" s="147"/>
      <c r="I60" s="103"/>
      <c r="J60" s="103"/>
    </row>
    <row r="61" spans="1:10" x14ac:dyDescent="0.2">
      <c r="F61" s="147"/>
      <c r="G61" s="103"/>
      <c r="H61" s="147"/>
      <c r="I61" s="103"/>
      <c r="J61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4294967293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79" t="s">
        <v>41</v>
      </c>
      <c r="B2" s="78"/>
      <c r="C2" s="254"/>
      <c r="D2" s="254"/>
      <c r="E2" s="254"/>
      <c r="F2" s="254"/>
      <c r="G2" s="255"/>
    </row>
    <row r="3" spans="1:7" ht="24.95" hidden="1" customHeight="1" x14ac:dyDescent="0.2">
      <c r="A3" s="79" t="s">
        <v>7</v>
      </c>
      <c r="B3" s="78"/>
      <c r="C3" s="254"/>
      <c r="D3" s="254"/>
      <c r="E3" s="254"/>
      <c r="F3" s="254"/>
      <c r="G3" s="255"/>
    </row>
    <row r="4" spans="1:7" ht="24.95" hidden="1" customHeight="1" x14ac:dyDescent="0.2">
      <c r="A4" s="79" t="s">
        <v>8</v>
      </c>
      <c r="B4" s="78"/>
      <c r="C4" s="254"/>
      <c r="D4" s="254"/>
      <c r="E4" s="254"/>
      <c r="F4" s="254"/>
      <c r="G4" s="25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6" t="s">
        <v>6</v>
      </c>
      <c r="B1" s="256"/>
      <c r="C1" s="256"/>
      <c r="D1" s="256"/>
      <c r="E1" s="256"/>
      <c r="F1" s="256"/>
      <c r="G1" s="256"/>
      <c r="AE1" t="s">
        <v>76</v>
      </c>
    </row>
    <row r="2" spans="1:60" ht="24.95" customHeight="1" x14ac:dyDescent="0.2">
      <c r="A2" s="153" t="s">
        <v>75</v>
      </c>
      <c r="B2" s="151"/>
      <c r="C2" s="257" t="s">
        <v>46</v>
      </c>
      <c r="D2" s="258"/>
      <c r="E2" s="258"/>
      <c r="F2" s="258"/>
      <c r="G2" s="259"/>
      <c r="AE2" t="s">
        <v>77</v>
      </c>
    </row>
    <row r="3" spans="1:60" ht="24.95" hidden="1" customHeight="1" x14ac:dyDescent="0.2">
      <c r="A3" s="154" t="s">
        <v>7</v>
      </c>
      <c r="B3" s="152"/>
      <c r="C3" s="260"/>
      <c r="D3" s="260"/>
      <c r="E3" s="260"/>
      <c r="F3" s="260"/>
      <c r="G3" s="261"/>
      <c r="AE3" t="s">
        <v>78</v>
      </c>
    </row>
    <row r="4" spans="1:60" ht="24.95" hidden="1" customHeight="1" x14ac:dyDescent="0.2">
      <c r="A4" s="154" t="s">
        <v>8</v>
      </c>
      <c r="B4" s="152"/>
      <c r="C4" s="262"/>
      <c r="D4" s="260"/>
      <c r="E4" s="260"/>
      <c r="F4" s="260"/>
      <c r="G4" s="261"/>
      <c r="AE4" t="s">
        <v>79</v>
      </c>
    </row>
    <row r="5" spans="1:60" hidden="1" x14ac:dyDescent="0.2">
      <c r="A5" s="155" t="s">
        <v>80</v>
      </c>
      <c r="B5" s="156"/>
      <c r="C5" s="157"/>
      <c r="D5" s="158"/>
      <c r="E5" s="159"/>
      <c r="F5" s="159"/>
      <c r="G5" s="160"/>
      <c r="AE5" t="s">
        <v>81</v>
      </c>
    </row>
    <row r="6" spans="1:60" x14ac:dyDescent="0.2">
      <c r="D6" s="150"/>
    </row>
    <row r="7" spans="1:60" ht="38.25" x14ac:dyDescent="0.2">
      <c r="A7" s="165" t="s">
        <v>82</v>
      </c>
      <c r="B7" s="166" t="s">
        <v>83</v>
      </c>
      <c r="C7" s="166" t="s">
        <v>84</v>
      </c>
      <c r="D7" s="182" t="s">
        <v>85</v>
      </c>
      <c r="E7" s="165" t="s">
        <v>86</v>
      </c>
      <c r="F7" s="161" t="s">
        <v>87</v>
      </c>
      <c r="G7" s="183" t="s">
        <v>28</v>
      </c>
      <c r="H7" s="184" t="s">
        <v>29</v>
      </c>
      <c r="I7" s="184" t="s">
        <v>88</v>
      </c>
      <c r="J7" s="184" t="s">
        <v>30</v>
      </c>
      <c r="K7" s="184" t="s">
        <v>89</v>
      </c>
      <c r="L7" s="184" t="s">
        <v>90</v>
      </c>
      <c r="M7" s="184" t="s">
        <v>91</v>
      </c>
      <c r="N7" s="184" t="s">
        <v>92</v>
      </c>
      <c r="O7" s="184" t="s">
        <v>93</v>
      </c>
      <c r="P7" s="184" t="s">
        <v>94</v>
      </c>
      <c r="Q7" s="184" t="s">
        <v>95</v>
      </c>
      <c r="R7" s="184" t="s">
        <v>96</v>
      </c>
      <c r="S7" s="184" t="s">
        <v>97</v>
      </c>
      <c r="T7" s="184" t="s">
        <v>98</v>
      </c>
      <c r="U7" s="167" t="s">
        <v>99</v>
      </c>
    </row>
    <row r="8" spans="1:60" x14ac:dyDescent="0.2">
      <c r="A8" s="185" t="s">
        <v>100</v>
      </c>
      <c r="B8" s="186" t="s">
        <v>53</v>
      </c>
      <c r="C8" s="187" t="s">
        <v>54</v>
      </c>
      <c r="D8" s="188"/>
      <c r="E8" s="189"/>
      <c r="F8" s="176"/>
      <c r="G8" s="176">
        <f>SUMIF(AE9:AE52,"&lt;&gt;NOR",G9:G52)</f>
        <v>0</v>
      </c>
      <c r="H8" s="176"/>
      <c r="I8" s="176">
        <f>SUM(I9:I52)</f>
        <v>0</v>
      </c>
      <c r="J8" s="176"/>
      <c r="K8" s="176">
        <f>SUM(K9:K52)</f>
        <v>0</v>
      </c>
      <c r="L8" s="176"/>
      <c r="M8" s="176">
        <f>SUM(M9:M52)</f>
        <v>0</v>
      </c>
      <c r="N8" s="176"/>
      <c r="O8" s="176">
        <f>SUM(O9:O52)</f>
        <v>0.61</v>
      </c>
      <c r="P8" s="176"/>
      <c r="Q8" s="176">
        <f>SUM(Q9:Q52)</f>
        <v>30.240000000000002</v>
      </c>
      <c r="R8" s="176"/>
      <c r="S8" s="176"/>
      <c r="T8" s="190"/>
      <c r="U8" s="176">
        <f>SUM(U9:U52)</f>
        <v>639.35000000000014</v>
      </c>
      <c r="AE8" t="s">
        <v>101</v>
      </c>
    </row>
    <row r="9" spans="1:60" outlineLevel="1" x14ac:dyDescent="0.2">
      <c r="A9" s="163">
        <v>1</v>
      </c>
      <c r="B9" s="168" t="s">
        <v>102</v>
      </c>
      <c r="C9" s="203" t="s">
        <v>103</v>
      </c>
      <c r="D9" s="170" t="s">
        <v>104</v>
      </c>
      <c r="E9" s="173">
        <v>81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0.36</v>
      </c>
      <c r="Q9" s="178">
        <f>ROUND(E9*P9,2)</f>
        <v>29.16</v>
      </c>
      <c r="R9" s="178"/>
      <c r="S9" s="178"/>
      <c r="T9" s="179">
        <v>4.4999999999999998E-2</v>
      </c>
      <c r="U9" s="178">
        <f>ROUND(E9*T9,2)</f>
        <v>3.65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105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63"/>
      <c r="B10" s="168"/>
      <c r="C10" s="204" t="s">
        <v>106</v>
      </c>
      <c r="D10" s="171"/>
      <c r="E10" s="174">
        <v>50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9"/>
      <c r="U10" s="178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107</v>
      </c>
      <c r="AF10" s="162">
        <v>0</v>
      </c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63"/>
      <c r="B11" s="168"/>
      <c r="C11" s="204" t="s">
        <v>108</v>
      </c>
      <c r="D11" s="171"/>
      <c r="E11" s="174">
        <v>7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9"/>
      <c r="U11" s="178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107</v>
      </c>
      <c r="AF11" s="162">
        <v>0</v>
      </c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63"/>
      <c r="B12" s="168"/>
      <c r="C12" s="204" t="s">
        <v>109</v>
      </c>
      <c r="D12" s="171"/>
      <c r="E12" s="174">
        <v>24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9"/>
      <c r="U12" s="178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107</v>
      </c>
      <c r="AF12" s="162">
        <v>0</v>
      </c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ht="22.5" outlineLevel="1" x14ac:dyDescent="0.2">
      <c r="A13" s="163">
        <v>2</v>
      </c>
      <c r="B13" s="168" t="s">
        <v>110</v>
      </c>
      <c r="C13" s="203" t="s">
        <v>111</v>
      </c>
      <c r="D13" s="170" t="s">
        <v>112</v>
      </c>
      <c r="E13" s="173">
        <v>4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0.27</v>
      </c>
      <c r="Q13" s="178">
        <f>ROUND(E13*P13,2)</f>
        <v>1.08</v>
      </c>
      <c r="R13" s="178"/>
      <c r="S13" s="178"/>
      <c r="T13" s="179">
        <v>0.49452000000000002</v>
      </c>
      <c r="U13" s="178">
        <f>ROUND(E13*T13,2)</f>
        <v>1.98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113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63">
        <v>3</v>
      </c>
      <c r="B14" s="168" t="s">
        <v>114</v>
      </c>
      <c r="C14" s="203" t="s">
        <v>115</v>
      </c>
      <c r="D14" s="170" t="s">
        <v>116</v>
      </c>
      <c r="E14" s="173">
        <v>88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4.0000000000000003E-5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/>
      <c r="T14" s="179">
        <v>0.40300000000000002</v>
      </c>
      <c r="U14" s="178">
        <f>ROUND(E14*T14,2)</f>
        <v>35.46</v>
      </c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105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63">
        <v>4</v>
      </c>
      <c r="B15" s="168" t="s">
        <v>117</v>
      </c>
      <c r="C15" s="203" t="s">
        <v>118</v>
      </c>
      <c r="D15" s="170" t="s">
        <v>119</v>
      </c>
      <c r="E15" s="173">
        <v>49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/>
      <c r="T15" s="179">
        <v>1.548</v>
      </c>
      <c r="U15" s="178">
        <f>ROUND(E15*T15,2)</f>
        <v>75.849999999999994</v>
      </c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105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63"/>
      <c r="B16" s="168"/>
      <c r="C16" s="204" t="s">
        <v>120</v>
      </c>
      <c r="D16" s="171"/>
      <c r="E16" s="174">
        <v>49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9"/>
      <c r="U16" s="178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107</v>
      </c>
      <c r="AF16" s="162">
        <v>0</v>
      </c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63">
        <v>5</v>
      </c>
      <c r="B17" s="168" t="s">
        <v>121</v>
      </c>
      <c r="C17" s="203" t="s">
        <v>122</v>
      </c>
      <c r="D17" s="170" t="s">
        <v>112</v>
      </c>
      <c r="E17" s="173">
        <v>23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8">
        <v>2.478E-2</v>
      </c>
      <c r="O17" s="178">
        <f>ROUND(E17*N17,2)</f>
        <v>0.56999999999999995</v>
      </c>
      <c r="P17" s="178">
        <v>0</v>
      </c>
      <c r="Q17" s="178">
        <f>ROUND(E17*P17,2)</f>
        <v>0</v>
      </c>
      <c r="R17" s="178"/>
      <c r="S17" s="178"/>
      <c r="T17" s="179">
        <v>0.54700000000000004</v>
      </c>
      <c r="U17" s="178">
        <f>ROUND(E17*T17,2)</f>
        <v>12.58</v>
      </c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105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63">
        <v>6</v>
      </c>
      <c r="B18" s="168" t="s">
        <v>123</v>
      </c>
      <c r="C18" s="203" t="s">
        <v>124</v>
      </c>
      <c r="D18" s="170" t="s">
        <v>112</v>
      </c>
      <c r="E18" s="173">
        <v>5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8.6899999999999998E-3</v>
      </c>
      <c r="O18" s="178">
        <f>ROUND(E18*N18,2)</f>
        <v>0.04</v>
      </c>
      <c r="P18" s="178">
        <v>0</v>
      </c>
      <c r="Q18" s="178">
        <f>ROUND(E18*P18,2)</f>
        <v>0</v>
      </c>
      <c r="R18" s="178"/>
      <c r="S18" s="178"/>
      <c r="T18" s="179">
        <v>0.70299999999999996</v>
      </c>
      <c r="U18" s="178">
        <f>ROUND(E18*T18,2)</f>
        <v>3.52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105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ht="22.5" outlineLevel="1" x14ac:dyDescent="0.2">
      <c r="A19" s="163">
        <v>7</v>
      </c>
      <c r="B19" s="168" t="s">
        <v>125</v>
      </c>
      <c r="C19" s="203" t="s">
        <v>126</v>
      </c>
      <c r="D19" s="170" t="s">
        <v>119</v>
      </c>
      <c r="E19" s="173">
        <v>89.1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/>
      <c r="S19" s="178"/>
      <c r="T19" s="179">
        <v>0.3</v>
      </c>
      <c r="U19" s="178">
        <f>ROUND(E19*T19,2)</f>
        <v>26.73</v>
      </c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105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63"/>
      <c r="B20" s="168"/>
      <c r="C20" s="204" t="s">
        <v>127</v>
      </c>
      <c r="D20" s="171"/>
      <c r="E20" s="174">
        <v>89.1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9"/>
      <c r="U20" s="178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107</v>
      </c>
      <c r="AF20" s="162">
        <v>0</v>
      </c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63"/>
      <c r="B21" s="168"/>
      <c r="C21" s="204" t="s">
        <v>128</v>
      </c>
      <c r="D21" s="171"/>
      <c r="E21" s="174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9"/>
      <c r="U21" s="178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107</v>
      </c>
      <c r="AF21" s="162">
        <v>0</v>
      </c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63">
        <v>8</v>
      </c>
      <c r="B22" s="168" t="s">
        <v>129</v>
      </c>
      <c r="C22" s="203" t="s">
        <v>130</v>
      </c>
      <c r="D22" s="170" t="s">
        <v>119</v>
      </c>
      <c r="E22" s="173">
        <v>110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/>
      <c r="T22" s="179">
        <v>0.14829999999999999</v>
      </c>
      <c r="U22" s="178">
        <f>ROUND(E22*T22,2)</f>
        <v>16.309999999999999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105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63"/>
      <c r="B23" s="168"/>
      <c r="C23" s="204" t="s">
        <v>131</v>
      </c>
      <c r="D23" s="171"/>
      <c r="E23" s="174">
        <v>110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9"/>
      <c r="U23" s="178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107</v>
      </c>
      <c r="AF23" s="162">
        <v>0</v>
      </c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>
        <v>9</v>
      </c>
      <c r="B24" s="168" t="s">
        <v>132</v>
      </c>
      <c r="C24" s="203" t="s">
        <v>133</v>
      </c>
      <c r="D24" s="170" t="s">
        <v>112</v>
      </c>
      <c r="E24" s="173">
        <v>97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/>
      <c r="T24" s="179">
        <v>0.122</v>
      </c>
      <c r="U24" s="178">
        <f>ROUND(E24*T24,2)</f>
        <v>11.83</v>
      </c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105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63">
        <v>10</v>
      </c>
      <c r="B25" s="168" t="s">
        <v>134</v>
      </c>
      <c r="C25" s="203" t="s">
        <v>135</v>
      </c>
      <c r="D25" s="170" t="s">
        <v>119</v>
      </c>
      <c r="E25" s="173">
        <v>53.9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/>
      <c r="T25" s="179">
        <v>4.6550000000000002</v>
      </c>
      <c r="U25" s="178">
        <f>ROUND(E25*T25,2)</f>
        <v>250.9</v>
      </c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105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163"/>
      <c r="B26" s="168"/>
      <c r="C26" s="204" t="s">
        <v>136</v>
      </c>
      <c r="D26" s="171"/>
      <c r="E26" s="174">
        <v>53.9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9"/>
      <c r="U26" s="178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107</v>
      </c>
      <c r="AF26" s="162">
        <v>0</v>
      </c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63"/>
      <c r="B27" s="168"/>
      <c r="C27" s="204" t="s">
        <v>128</v>
      </c>
      <c r="D27" s="171"/>
      <c r="E27" s="174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9"/>
      <c r="U27" s="178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107</v>
      </c>
      <c r="AF27" s="162">
        <v>0</v>
      </c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63">
        <v>11</v>
      </c>
      <c r="B28" s="168" t="s">
        <v>137</v>
      </c>
      <c r="C28" s="203" t="s">
        <v>138</v>
      </c>
      <c r="D28" s="170" t="s">
        <v>119</v>
      </c>
      <c r="E28" s="173">
        <v>53.9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/>
      <c r="T28" s="179">
        <v>0.65200000000000002</v>
      </c>
      <c r="U28" s="178">
        <f>ROUND(E28*T28,2)</f>
        <v>35.14</v>
      </c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105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63">
        <v>12</v>
      </c>
      <c r="B29" s="168" t="s">
        <v>139</v>
      </c>
      <c r="C29" s="203" t="s">
        <v>140</v>
      </c>
      <c r="D29" s="170" t="s">
        <v>119</v>
      </c>
      <c r="E29" s="173">
        <v>85.24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/>
      <c r="S29" s="178"/>
      <c r="T29" s="179">
        <v>0.20200000000000001</v>
      </c>
      <c r="U29" s="178">
        <f>ROUND(E29*T29,2)</f>
        <v>17.22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105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63"/>
      <c r="B30" s="168"/>
      <c r="C30" s="204" t="s">
        <v>141</v>
      </c>
      <c r="D30" s="171"/>
      <c r="E30" s="174">
        <v>30.24</v>
      </c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9"/>
      <c r="U30" s="178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107</v>
      </c>
      <c r="AF30" s="162">
        <v>0</v>
      </c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63"/>
      <c r="B31" s="168"/>
      <c r="C31" s="204" t="s">
        <v>142</v>
      </c>
      <c r="D31" s="171"/>
      <c r="E31" s="174">
        <v>55</v>
      </c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9"/>
      <c r="U31" s="178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107</v>
      </c>
      <c r="AF31" s="162">
        <v>0</v>
      </c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63">
        <v>13</v>
      </c>
      <c r="B32" s="168" t="s">
        <v>143</v>
      </c>
      <c r="C32" s="203" t="s">
        <v>144</v>
      </c>
      <c r="D32" s="170" t="s">
        <v>119</v>
      </c>
      <c r="E32" s="173">
        <v>23.1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/>
      <c r="S32" s="178"/>
      <c r="T32" s="179">
        <v>1.2390000000000001</v>
      </c>
      <c r="U32" s="178">
        <f>ROUND(E32*T32,2)</f>
        <v>28.62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105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63"/>
      <c r="B33" s="168"/>
      <c r="C33" s="204" t="s">
        <v>128</v>
      </c>
      <c r="D33" s="171"/>
      <c r="E33" s="174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9"/>
      <c r="U33" s="178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107</v>
      </c>
      <c r="AF33" s="162">
        <v>0</v>
      </c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63"/>
      <c r="B34" s="168"/>
      <c r="C34" s="204" t="s">
        <v>145</v>
      </c>
      <c r="D34" s="171"/>
      <c r="E34" s="174">
        <v>23.1</v>
      </c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9"/>
      <c r="U34" s="178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107</v>
      </c>
      <c r="AF34" s="162">
        <v>0</v>
      </c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63"/>
      <c r="B35" s="168"/>
      <c r="C35" s="204" t="s">
        <v>128</v>
      </c>
      <c r="D35" s="171"/>
      <c r="E35" s="174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9"/>
      <c r="U35" s="178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107</v>
      </c>
      <c r="AF35" s="162">
        <v>0</v>
      </c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63">
        <v>14</v>
      </c>
      <c r="B36" s="168" t="s">
        <v>146</v>
      </c>
      <c r="C36" s="203" t="s">
        <v>147</v>
      </c>
      <c r="D36" s="170" t="s">
        <v>119</v>
      </c>
      <c r="E36" s="173">
        <v>85.47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/>
      <c r="T36" s="179">
        <v>0.34499999999999997</v>
      </c>
      <c r="U36" s="178">
        <f>ROUND(E36*T36,2)</f>
        <v>29.49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105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63"/>
      <c r="B37" s="168"/>
      <c r="C37" s="204" t="s">
        <v>148</v>
      </c>
      <c r="D37" s="171"/>
      <c r="E37" s="174">
        <v>85.47</v>
      </c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9"/>
      <c r="U37" s="178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107</v>
      </c>
      <c r="AF37" s="162">
        <v>0</v>
      </c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163">
        <v>15</v>
      </c>
      <c r="B38" s="168" t="s">
        <v>149</v>
      </c>
      <c r="C38" s="203" t="s">
        <v>150</v>
      </c>
      <c r="D38" s="170" t="s">
        <v>119</v>
      </c>
      <c r="E38" s="173">
        <v>36.18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/>
      <c r="T38" s="179">
        <v>1.0999999999999999E-2</v>
      </c>
      <c r="U38" s="178">
        <f>ROUND(E38*T38,2)</f>
        <v>0.4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105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63"/>
      <c r="B39" s="168"/>
      <c r="C39" s="204" t="s">
        <v>151</v>
      </c>
      <c r="D39" s="171"/>
      <c r="E39" s="174">
        <v>64.900000000000006</v>
      </c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9"/>
      <c r="U39" s="178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107</v>
      </c>
      <c r="AF39" s="162">
        <v>0</v>
      </c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63"/>
      <c r="B40" s="168"/>
      <c r="C40" s="204" t="s">
        <v>152</v>
      </c>
      <c r="D40" s="171"/>
      <c r="E40" s="174">
        <v>-40.32</v>
      </c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9"/>
      <c r="U40" s="178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107</v>
      </c>
      <c r="AF40" s="162">
        <v>0</v>
      </c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63"/>
      <c r="B41" s="168"/>
      <c r="C41" s="204" t="s">
        <v>153</v>
      </c>
      <c r="D41" s="171"/>
      <c r="E41" s="174">
        <v>11.6</v>
      </c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9"/>
      <c r="U41" s="178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107</v>
      </c>
      <c r="AF41" s="162">
        <v>0</v>
      </c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63">
        <v>16</v>
      </c>
      <c r="B42" s="168" t="s">
        <v>154</v>
      </c>
      <c r="C42" s="203" t="s">
        <v>155</v>
      </c>
      <c r="D42" s="170" t="s">
        <v>119</v>
      </c>
      <c r="E42" s="173">
        <v>868.32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/>
      <c r="T42" s="179">
        <v>0</v>
      </c>
      <c r="U42" s="178">
        <f>ROUND(E42*T42,2)</f>
        <v>0</v>
      </c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105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63"/>
      <c r="B43" s="168"/>
      <c r="C43" s="204" t="s">
        <v>156</v>
      </c>
      <c r="D43" s="171"/>
      <c r="E43" s="174">
        <v>868.32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9"/>
      <c r="U43" s="178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107</v>
      </c>
      <c r="AF43" s="162">
        <v>0</v>
      </c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63">
        <v>17</v>
      </c>
      <c r="B44" s="168" t="s">
        <v>157</v>
      </c>
      <c r="C44" s="203" t="s">
        <v>158</v>
      </c>
      <c r="D44" s="170" t="s">
        <v>119</v>
      </c>
      <c r="E44" s="173">
        <v>36.18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/>
      <c r="T44" s="179">
        <v>0</v>
      </c>
      <c r="U44" s="178">
        <f>ROUND(E44*T44,2)</f>
        <v>0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105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63"/>
      <c r="B45" s="168"/>
      <c r="C45" s="204" t="s">
        <v>159</v>
      </c>
      <c r="D45" s="171"/>
      <c r="E45" s="174">
        <v>36.18</v>
      </c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178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107</v>
      </c>
      <c r="AF45" s="162">
        <v>0</v>
      </c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163">
        <v>18</v>
      </c>
      <c r="B46" s="168" t="s">
        <v>160</v>
      </c>
      <c r="C46" s="203" t="s">
        <v>161</v>
      </c>
      <c r="D46" s="170" t="s">
        <v>119</v>
      </c>
      <c r="E46" s="173">
        <v>47.2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/>
      <c r="T46" s="179">
        <v>1.587</v>
      </c>
      <c r="U46" s="178">
        <f>ROUND(E46*T46,2)</f>
        <v>74.91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105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63"/>
      <c r="B47" s="168"/>
      <c r="C47" s="204" t="s">
        <v>162</v>
      </c>
      <c r="D47" s="171"/>
      <c r="E47" s="174">
        <v>47.2</v>
      </c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9"/>
      <c r="U47" s="178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107</v>
      </c>
      <c r="AF47" s="162">
        <v>0</v>
      </c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63">
        <v>19</v>
      </c>
      <c r="B48" s="168" t="s">
        <v>163</v>
      </c>
      <c r="C48" s="203" t="s">
        <v>164</v>
      </c>
      <c r="D48" s="170" t="s">
        <v>104</v>
      </c>
      <c r="E48" s="173">
        <v>47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/>
      <c r="T48" s="179">
        <v>0.06</v>
      </c>
      <c r="U48" s="178">
        <f>ROUND(E48*T48,2)</f>
        <v>2.82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105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63"/>
      <c r="B49" s="168"/>
      <c r="C49" s="204" t="s">
        <v>165</v>
      </c>
      <c r="D49" s="171"/>
      <c r="E49" s="174">
        <v>47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9"/>
      <c r="U49" s="178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107</v>
      </c>
      <c r="AF49" s="162">
        <v>0</v>
      </c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>
        <v>20</v>
      </c>
      <c r="B50" s="168" t="s">
        <v>166</v>
      </c>
      <c r="C50" s="203" t="s">
        <v>167</v>
      </c>
      <c r="D50" s="170" t="s">
        <v>104</v>
      </c>
      <c r="E50" s="173">
        <v>47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78"/>
      <c r="S50" s="178"/>
      <c r="T50" s="179">
        <v>0.254</v>
      </c>
      <c r="U50" s="178">
        <f>ROUND(E50*T50,2)</f>
        <v>11.94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105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63"/>
      <c r="B51" s="168"/>
      <c r="C51" s="204" t="s">
        <v>165</v>
      </c>
      <c r="D51" s="171"/>
      <c r="E51" s="174">
        <v>47</v>
      </c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9"/>
      <c r="U51" s="178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107</v>
      </c>
      <c r="AF51" s="162">
        <v>0</v>
      </c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63">
        <v>21</v>
      </c>
      <c r="B52" s="168" t="s">
        <v>168</v>
      </c>
      <c r="C52" s="203" t="s">
        <v>169</v>
      </c>
      <c r="D52" s="170" t="s">
        <v>170</v>
      </c>
      <c r="E52" s="173">
        <v>2.5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1E-3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8"/>
      <c r="T52" s="179">
        <v>0</v>
      </c>
      <c r="U52" s="178">
        <f>ROUND(E52*T52,2)</f>
        <v>0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171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x14ac:dyDescent="0.2">
      <c r="A53" s="164" t="s">
        <v>100</v>
      </c>
      <c r="B53" s="169" t="s">
        <v>55</v>
      </c>
      <c r="C53" s="205" t="s">
        <v>56</v>
      </c>
      <c r="D53" s="172"/>
      <c r="E53" s="175"/>
      <c r="F53" s="180"/>
      <c r="G53" s="180">
        <f>SUMIF(AE54:AE56,"&lt;&gt;NOR",G54:G56)</f>
        <v>0</v>
      </c>
      <c r="H53" s="180"/>
      <c r="I53" s="180">
        <f>SUM(I54:I56)</f>
        <v>0</v>
      </c>
      <c r="J53" s="180"/>
      <c r="K53" s="180">
        <f>SUM(K54:K56)</f>
        <v>0</v>
      </c>
      <c r="L53" s="180"/>
      <c r="M53" s="180">
        <f>SUM(M54:M56)</f>
        <v>0</v>
      </c>
      <c r="N53" s="180"/>
      <c r="O53" s="180">
        <f>SUM(O54:O56)</f>
        <v>43.6</v>
      </c>
      <c r="P53" s="180"/>
      <c r="Q53" s="180">
        <f>SUM(Q54:Q56)</f>
        <v>0</v>
      </c>
      <c r="R53" s="180"/>
      <c r="S53" s="180"/>
      <c r="T53" s="181"/>
      <c r="U53" s="180">
        <f>SUM(U54:U56)</f>
        <v>79.94</v>
      </c>
      <c r="AE53" t="s">
        <v>101</v>
      </c>
    </row>
    <row r="54" spans="1:60" ht="22.5" outlineLevel="1" x14ac:dyDescent="0.2">
      <c r="A54" s="163">
        <v>22</v>
      </c>
      <c r="B54" s="168" t="s">
        <v>172</v>
      </c>
      <c r="C54" s="203" t="s">
        <v>173</v>
      </c>
      <c r="D54" s="170" t="s">
        <v>112</v>
      </c>
      <c r="E54" s="173">
        <v>97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0.43651000000000001</v>
      </c>
      <c r="O54" s="178">
        <f>ROUND(E54*N54,2)</f>
        <v>42.34</v>
      </c>
      <c r="P54" s="178">
        <v>0</v>
      </c>
      <c r="Q54" s="178">
        <f>ROUND(E54*P54,2)</f>
        <v>0</v>
      </c>
      <c r="R54" s="178"/>
      <c r="S54" s="178"/>
      <c r="T54" s="179">
        <v>0.78386</v>
      </c>
      <c r="U54" s="178">
        <f>ROUND(E54*T54,2)</f>
        <v>76.03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113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163">
        <v>23</v>
      </c>
      <c r="B55" s="168" t="s">
        <v>174</v>
      </c>
      <c r="C55" s="203" t="s">
        <v>175</v>
      </c>
      <c r="D55" s="170" t="s">
        <v>119</v>
      </c>
      <c r="E55" s="173">
        <v>0.5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2.52766</v>
      </c>
      <c r="O55" s="178">
        <f>ROUND(E55*N55,2)</f>
        <v>1.26</v>
      </c>
      <c r="P55" s="178">
        <v>0</v>
      </c>
      <c r="Q55" s="178">
        <f>ROUND(E55*P55,2)</f>
        <v>0</v>
      </c>
      <c r="R55" s="178"/>
      <c r="S55" s="178"/>
      <c r="T55" s="179">
        <v>7.8220000000000001</v>
      </c>
      <c r="U55" s="178">
        <f>ROUND(E55*T55,2)</f>
        <v>3.91</v>
      </c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105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163"/>
      <c r="B56" s="168"/>
      <c r="C56" s="204" t="s">
        <v>176</v>
      </c>
      <c r="D56" s="171"/>
      <c r="E56" s="174">
        <v>0.5</v>
      </c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9"/>
      <c r="U56" s="178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107</v>
      </c>
      <c r="AF56" s="162">
        <v>0</v>
      </c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x14ac:dyDescent="0.2">
      <c r="A57" s="164" t="s">
        <v>100</v>
      </c>
      <c r="B57" s="169" t="s">
        <v>57</v>
      </c>
      <c r="C57" s="205" t="s">
        <v>58</v>
      </c>
      <c r="D57" s="172"/>
      <c r="E57" s="175"/>
      <c r="F57" s="180"/>
      <c r="G57" s="180">
        <f>SUMIF(AE58:AE59,"&lt;&gt;NOR",G58:G59)</f>
        <v>0</v>
      </c>
      <c r="H57" s="180"/>
      <c r="I57" s="180">
        <f>SUM(I58:I59)</f>
        <v>0</v>
      </c>
      <c r="J57" s="180"/>
      <c r="K57" s="180">
        <f>SUM(K58:K59)</f>
        <v>0</v>
      </c>
      <c r="L57" s="180"/>
      <c r="M57" s="180">
        <f>SUM(M58:M59)</f>
        <v>0</v>
      </c>
      <c r="N57" s="180"/>
      <c r="O57" s="180">
        <f>SUM(O58:O59)</f>
        <v>33.47</v>
      </c>
      <c r="P57" s="180"/>
      <c r="Q57" s="180">
        <f>SUM(Q58:Q59)</f>
        <v>0</v>
      </c>
      <c r="R57" s="180"/>
      <c r="S57" s="180"/>
      <c r="T57" s="181"/>
      <c r="U57" s="180">
        <f>SUM(U58:U59)</f>
        <v>23.31</v>
      </c>
      <c r="AE57" t="s">
        <v>101</v>
      </c>
    </row>
    <row r="58" spans="1:60" outlineLevel="1" x14ac:dyDescent="0.2">
      <c r="A58" s="163">
        <v>24</v>
      </c>
      <c r="B58" s="168" t="s">
        <v>177</v>
      </c>
      <c r="C58" s="203" t="s">
        <v>178</v>
      </c>
      <c r="D58" s="170" t="s">
        <v>119</v>
      </c>
      <c r="E58" s="173">
        <v>17.7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1.8907700000000001</v>
      </c>
      <c r="O58" s="178">
        <f>ROUND(E58*N58,2)</f>
        <v>33.47</v>
      </c>
      <c r="P58" s="178">
        <v>0</v>
      </c>
      <c r="Q58" s="178">
        <f>ROUND(E58*P58,2)</f>
        <v>0</v>
      </c>
      <c r="R58" s="178"/>
      <c r="S58" s="178"/>
      <c r="T58" s="179">
        <v>1.3169999999999999</v>
      </c>
      <c r="U58" s="178">
        <f>ROUND(E58*T58,2)</f>
        <v>23.31</v>
      </c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105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63"/>
      <c r="B59" s="168"/>
      <c r="C59" s="204" t="s">
        <v>179</v>
      </c>
      <c r="D59" s="171"/>
      <c r="E59" s="174">
        <v>17.7</v>
      </c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9"/>
      <c r="U59" s="178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107</v>
      </c>
      <c r="AF59" s="162">
        <v>0</v>
      </c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x14ac:dyDescent="0.2">
      <c r="A60" s="164" t="s">
        <v>100</v>
      </c>
      <c r="B60" s="169" t="s">
        <v>59</v>
      </c>
      <c r="C60" s="205" t="s">
        <v>60</v>
      </c>
      <c r="D60" s="172"/>
      <c r="E60" s="175"/>
      <c r="F60" s="180"/>
      <c r="G60" s="180">
        <f>SUMIF(AE61:AE64,"&lt;&gt;NOR",G61:G64)</f>
        <v>0</v>
      </c>
      <c r="H60" s="180"/>
      <c r="I60" s="180">
        <f>SUM(I61:I64)</f>
        <v>0</v>
      </c>
      <c r="J60" s="180"/>
      <c r="K60" s="180">
        <f>SUM(K61:K64)</f>
        <v>0</v>
      </c>
      <c r="L60" s="180"/>
      <c r="M60" s="180">
        <f>SUM(M61:M64)</f>
        <v>0</v>
      </c>
      <c r="N60" s="180"/>
      <c r="O60" s="180">
        <f>SUM(O61:O64)</f>
        <v>44.04</v>
      </c>
      <c r="P60" s="180"/>
      <c r="Q60" s="180">
        <f>SUM(Q61:Q64)</f>
        <v>0</v>
      </c>
      <c r="R60" s="180"/>
      <c r="S60" s="180"/>
      <c r="T60" s="181"/>
      <c r="U60" s="180">
        <f>SUM(U61:U64)</f>
        <v>16.009999999999998</v>
      </c>
      <c r="AE60" t="s">
        <v>101</v>
      </c>
    </row>
    <row r="61" spans="1:60" outlineLevel="1" x14ac:dyDescent="0.2">
      <c r="A61" s="163">
        <v>25</v>
      </c>
      <c r="B61" s="168" t="s">
        <v>180</v>
      </c>
      <c r="C61" s="203" t="s">
        <v>181</v>
      </c>
      <c r="D61" s="170" t="s">
        <v>119</v>
      </c>
      <c r="E61" s="173">
        <v>8.1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8">
        <v>1.6867000000000001</v>
      </c>
      <c r="O61" s="178">
        <f>ROUND(E61*N61,2)</f>
        <v>13.66</v>
      </c>
      <c r="P61" s="178">
        <v>0</v>
      </c>
      <c r="Q61" s="178">
        <f>ROUND(E61*P61,2)</f>
        <v>0</v>
      </c>
      <c r="R61" s="178"/>
      <c r="S61" s="178"/>
      <c r="T61" s="179">
        <v>0.16200000000000001</v>
      </c>
      <c r="U61" s="178">
        <f>ROUND(E61*T61,2)</f>
        <v>1.31</v>
      </c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105</v>
      </c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63"/>
      <c r="B62" s="168"/>
      <c r="C62" s="204" t="s">
        <v>182</v>
      </c>
      <c r="D62" s="171"/>
      <c r="E62" s="174">
        <v>8.1</v>
      </c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9"/>
      <c r="U62" s="178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107</v>
      </c>
      <c r="AF62" s="162">
        <v>0</v>
      </c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ht="22.5" outlineLevel="1" x14ac:dyDescent="0.2">
      <c r="A63" s="163">
        <v>26</v>
      </c>
      <c r="B63" s="168" t="s">
        <v>183</v>
      </c>
      <c r="C63" s="203" t="s">
        <v>184</v>
      </c>
      <c r="D63" s="170" t="s">
        <v>119</v>
      </c>
      <c r="E63" s="173">
        <v>12.15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8">
        <v>2.5</v>
      </c>
      <c r="O63" s="178">
        <f>ROUND(E63*N63,2)</f>
        <v>30.38</v>
      </c>
      <c r="P63" s="178">
        <v>0</v>
      </c>
      <c r="Q63" s="178">
        <f>ROUND(E63*P63,2)</f>
        <v>0</v>
      </c>
      <c r="R63" s="178"/>
      <c r="S63" s="178"/>
      <c r="T63" s="179">
        <v>1.21</v>
      </c>
      <c r="U63" s="178">
        <f>ROUND(E63*T63,2)</f>
        <v>14.7</v>
      </c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105</v>
      </c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63"/>
      <c r="B64" s="168"/>
      <c r="C64" s="204" t="s">
        <v>185</v>
      </c>
      <c r="D64" s="171"/>
      <c r="E64" s="174">
        <v>12.15</v>
      </c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9"/>
      <c r="U64" s="178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107</v>
      </c>
      <c r="AF64" s="162">
        <v>0</v>
      </c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x14ac:dyDescent="0.2">
      <c r="A65" s="164" t="s">
        <v>100</v>
      </c>
      <c r="B65" s="169" t="s">
        <v>61</v>
      </c>
      <c r="C65" s="205" t="s">
        <v>62</v>
      </c>
      <c r="D65" s="172"/>
      <c r="E65" s="175"/>
      <c r="F65" s="180"/>
      <c r="G65" s="180">
        <f>SUMIF(AE66:AE79,"&lt;&gt;NOR",G66:G79)</f>
        <v>0</v>
      </c>
      <c r="H65" s="180"/>
      <c r="I65" s="180">
        <f>SUM(I66:I79)</f>
        <v>0</v>
      </c>
      <c r="J65" s="180"/>
      <c r="K65" s="180">
        <f>SUM(K66:K79)</f>
        <v>0</v>
      </c>
      <c r="L65" s="180"/>
      <c r="M65" s="180">
        <f>SUM(M66:M79)</f>
        <v>0</v>
      </c>
      <c r="N65" s="180"/>
      <c r="O65" s="180">
        <f>SUM(O66:O79)</f>
        <v>1.29</v>
      </c>
      <c r="P65" s="180"/>
      <c r="Q65" s="180">
        <f>SUM(Q66:Q79)</f>
        <v>0</v>
      </c>
      <c r="R65" s="180"/>
      <c r="S65" s="180"/>
      <c r="T65" s="181"/>
      <c r="U65" s="180">
        <f>SUM(U66:U79)</f>
        <v>31.5</v>
      </c>
      <c r="AE65" t="s">
        <v>101</v>
      </c>
    </row>
    <row r="66" spans="1:60" outlineLevel="1" x14ac:dyDescent="0.2">
      <c r="A66" s="163">
        <v>27</v>
      </c>
      <c r="B66" s="168" t="s">
        <v>186</v>
      </c>
      <c r="C66" s="203" t="s">
        <v>187</v>
      </c>
      <c r="D66" s="170" t="s">
        <v>112</v>
      </c>
      <c r="E66" s="173">
        <v>110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8">
        <v>1.0000000000000001E-5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/>
      <c r="T66" s="179">
        <v>0.08</v>
      </c>
      <c r="U66" s="178">
        <f>ROUND(E66*T66,2)</f>
        <v>8.8000000000000007</v>
      </c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105</v>
      </c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63"/>
      <c r="B67" s="168"/>
      <c r="C67" s="204" t="s">
        <v>188</v>
      </c>
      <c r="D67" s="171"/>
      <c r="E67" s="174">
        <v>110</v>
      </c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9"/>
      <c r="U67" s="178"/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107</v>
      </c>
      <c r="AF67" s="162">
        <v>0</v>
      </c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163">
        <v>28</v>
      </c>
      <c r="B68" s="168" t="s">
        <v>189</v>
      </c>
      <c r="C68" s="203" t="s">
        <v>190</v>
      </c>
      <c r="D68" s="170" t="s">
        <v>191</v>
      </c>
      <c r="E68" s="173">
        <v>22</v>
      </c>
      <c r="F68" s="177"/>
      <c r="G68" s="178">
        <f t="shared" ref="G68:G78" si="0">ROUND(E68*F68,2)</f>
        <v>0</v>
      </c>
      <c r="H68" s="177"/>
      <c r="I68" s="178">
        <f t="shared" ref="I68:I78" si="1">ROUND(E68*H68,2)</f>
        <v>0</v>
      </c>
      <c r="J68" s="177"/>
      <c r="K68" s="178">
        <f t="shared" ref="K68:K78" si="2">ROUND(E68*J68,2)</f>
        <v>0</v>
      </c>
      <c r="L68" s="178">
        <v>21</v>
      </c>
      <c r="M68" s="178">
        <f t="shared" ref="M68:M78" si="3">G68*(1+L68/100)</f>
        <v>0</v>
      </c>
      <c r="N68" s="178">
        <v>2.52E-2</v>
      </c>
      <c r="O68" s="178">
        <f t="shared" ref="O68:O78" si="4">ROUND(E68*N68,2)</f>
        <v>0.55000000000000004</v>
      </c>
      <c r="P68" s="178">
        <v>0</v>
      </c>
      <c r="Q68" s="178">
        <f t="shared" ref="Q68:Q78" si="5">ROUND(E68*P68,2)</f>
        <v>0</v>
      </c>
      <c r="R68" s="178"/>
      <c r="S68" s="178"/>
      <c r="T68" s="179">
        <v>0</v>
      </c>
      <c r="U68" s="178">
        <f t="shared" ref="U68:U78" si="6">ROUND(E68*T68,2)</f>
        <v>0</v>
      </c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171</v>
      </c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63">
        <v>29</v>
      </c>
      <c r="B69" s="168" t="s">
        <v>192</v>
      </c>
      <c r="C69" s="203" t="s">
        <v>193</v>
      </c>
      <c r="D69" s="170" t="s">
        <v>112</v>
      </c>
      <c r="E69" s="173">
        <v>8</v>
      </c>
      <c r="F69" s="177"/>
      <c r="G69" s="178">
        <f t="shared" si="0"/>
        <v>0</v>
      </c>
      <c r="H69" s="177"/>
      <c r="I69" s="178">
        <f t="shared" si="1"/>
        <v>0</v>
      </c>
      <c r="J69" s="177"/>
      <c r="K69" s="178">
        <f t="shared" si="2"/>
        <v>0</v>
      </c>
      <c r="L69" s="178">
        <v>21</v>
      </c>
      <c r="M69" s="178">
        <f t="shared" si="3"/>
        <v>0</v>
      </c>
      <c r="N69" s="178">
        <v>0</v>
      </c>
      <c r="O69" s="178">
        <f t="shared" si="4"/>
        <v>0</v>
      </c>
      <c r="P69" s="178">
        <v>0</v>
      </c>
      <c r="Q69" s="178">
        <f t="shared" si="5"/>
        <v>0</v>
      </c>
      <c r="R69" s="178"/>
      <c r="S69" s="178"/>
      <c r="T69" s="179">
        <v>3.7999999999999999E-2</v>
      </c>
      <c r="U69" s="178">
        <f t="shared" si="6"/>
        <v>0.3</v>
      </c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105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63">
        <v>30</v>
      </c>
      <c r="B70" s="168" t="s">
        <v>194</v>
      </c>
      <c r="C70" s="203" t="s">
        <v>195</v>
      </c>
      <c r="D70" s="170" t="s">
        <v>112</v>
      </c>
      <c r="E70" s="173">
        <v>8</v>
      </c>
      <c r="F70" s="177"/>
      <c r="G70" s="178">
        <f t="shared" si="0"/>
        <v>0</v>
      </c>
      <c r="H70" s="177"/>
      <c r="I70" s="178">
        <f t="shared" si="1"/>
        <v>0</v>
      </c>
      <c r="J70" s="177"/>
      <c r="K70" s="178">
        <f t="shared" si="2"/>
        <v>0</v>
      </c>
      <c r="L70" s="178">
        <v>21</v>
      </c>
      <c r="M70" s="178">
        <f t="shared" si="3"/>
        <v>0</v>
      </c>
      <c r="N70" s="178">
        <v>1E-3</v>
      </c>
      <c r="O70" s="178">
        <f t="shared" si="4"/>
        <v>0.01</v>
      </c>
      <c r="P70" s="178">
        <v>0</v>
      </c>
      <c r="Q70" s="178">
        <f t="shared" si="5"/>
        <v>0</v>
      </c>
      <c r="R70" s="178"/>
      <c r="S70" s="178"/>
      <c r="T70" s="179">
        <v>0</v>
      </c>
      <c r="U70" s="178">
        <f t="shared" si="6"/>
        <v>0</v>
      </c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171</v>
      </c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ht="22.5" outlineLevel="1" x14ac:dyDescent="0.2">
      <c r="A71" s="163">
        <v>31</v>
      </c>
      <c r="B71" s="168" t="s">
        <v>196</v>
      </c>
      <c r="C71" s="203" t="s">
        <v>197</v>
      </c>
      <c r="D71" s="170" t="s">
        <v>191</v>
      </c>
      <c r="E71" s="173">
        <v>3</v>
      </c>
      <c r="F71" s="177"/>
      <c r="G71" s="178">
        <f t="shared" si="0"/>
        <v>0</v>
      </c>
      <c r="H71" s="177"/>
      <c r="I71" s="178">
        <f t="shared" si="1"/>
        <v>0</v>
      </c>
      <c r="J71" s="177"/>
      <c r="K71" s="178">
        <f t="shared" si="2"/>
        <v>0</v>
      </c>
      <c r="L71" s="178">
        <v>21</v>
      </c>
      <c r="M71" s="178">
        <f t="shared" si="3"/>
        <v>0</v>
      </c>
      <c r="N71" s="178">
        <v>0.15522</v>
      </c>
      <c r="O71" s="178">
        <f t="shared" si="4"/>
        <v>0.47</v>
      </c>
      <c r="P71" s="178">
        <v>0</v>
      </c>
      <c r="Q71" s="178">
        <f t="shared" si="5"/>
        <v>0</v>
      </c>
      <c r="R71" s="178"/>
      <c r="S71" s="178"/>
      <c r="T71" s="179">
        <v>2.37683</v>
      </c>
      <c r="U71" s="178">
        <f t="shared" si="6"/>
        <v>7.13</v>
      </c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105</v>
      </c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ht="22.5" outlineLevel="1" x14ac:dyDescent="0.2">
      <c r="A72" s="163">
        <v>32</v>
      </c>
      <c r="B72" s="168" t="s">
        <v>198</v>
      </c>
      <c r="C72" s="203" t="s">
        <v>199</v>
      </c>
      <c r="D72" s="170" t="s">
        <v>191</v>
      </c>
      <c r="E72" s="173">
        <v>1</v>
      </c>
      <c r="F72" s="177"/>
      <c r="G72" s="178">
        <f t="shared" si="0"/>
        <v>0</v>
      </c>
      <c r="H72" s="177"/>
      <c r="I72" s="178">
        <f t="shared" si="1"/>
        <v>0</v>
      </c>
      <c r="J72" s="177"/>
      <c r="K72" s="178">
        <f t="shared" si="2"/>
        <v>0</v>
      </c>
      <c r="L72" s="178">
        <v>21</v>
      </c>
      <c r="M72" s="178">
        <f t="shared" si="3"/>
        <v>0</v>
      </c>
      <c r="N72" s="178">
        <v>0.23622000000000001</v>
      </c>
      <c r="O72" s="178">
        <f t="shared" si="4"/>
        <v>0.24</v>
      </c>
      <c r="P72" s="178">
        <v>0</v>
      </c>
      <c r="Q72" s="178">
        <f t="shared" si="5"/>
        <v>0</v>
      </c>
      <c r="R72" s="178"/>
      <c r="S72" s="178"/>
      <c r="T72" s="179">
        <v>2.99397</v>
      </c>
      <c r="U72" s="178">
        <f t="shared" si="6"/>
        <v>2.99</v>
      </c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105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ht="22.5" outlineLevel="1" x14ac:dyDescent="0.2">
      <c r="A73" s="163">
        <v>33</v>
      </c>
      <c r="B73" s="168" t="s">
        <v>200</v>
      </c>
      <c r="C73" s="203" t="s">
        <v>201</v>
      </c>
      <c r="D73" s="170" t="s">
        <v>202</v>
      </c>
      <c r="E73" s="173">
        <v>8</v>
      </c>
      <c r="F73" s="177"/>
      <c r="G73" s="178">
        <f t="shared" si="0"/>
        <v>0</v>
      </c>
      <c r="H73" s="177"/>
      <c r="I73" s="178">
        <f t="shared" si="1"/>
        <v>0</v>
      </c>
      <c r="J73" s="177"/>
      <c r="K73" s="178">
        <f t="shared" si="2"/>
        <v>0</v>
      </c>
      <c r="L73" s="178">
        <v>21</v>
      </c>
      <c r="M73" s="178">
        <f t="shared" si="3"/>
        <v>0</v>
      </c>
      <c r="N73" s="178">
        <v>1E-3</v>
      </c>
      <c r="O73" s="178">
        <f t="shared" si="4"/>
        <v>0.01</v>
      </c>
      <c r="P73" s="178">
        <v>0</v>
      </c>
      <c r="Q73" s="178">
        <f t="shared" si="5"/>
        <v>0</v>
      </c>
      <c r="R73" s="178"/>
      <c r="S73" s="178"/>
      <c r="T73" s="179">
        <v>0</v>
      </c>
      <c r="U73" s="178">
        <f t="shared" si="6"/>
        <v>0</v>
      </c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105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ht="22.5" outlineLevel="1" x14ac:dyDescent="0.2">
      <c r="A74" s="163">
        <v>34</v>
      </c>
      <c r="B74" s="168" t="s">
        <v>203</v>
      </c>
      <c r="C74" s="203" t="s">
        <v>204</v>
      </c>
      <c r="D74" s="170" t="s">
        <v>202</v>
      </c>
      <c r="E74" s="173">
        <v>4</v>
      </c>
      <c r="F74" s="177"/>
      <c r="G74" s="178">
        <f t="shared" si="0"/>
        <v>0</v>
      </c>
      <c r="H74" s="177"/>
      <c r="I74" s="178">
        <f t="shared" si="1"/>
        <v>0</v>
      </c>
      <c r="J74" s="177"/>
      <c r="K74" s="178">
        <f t="shared" si="2"/>
        <v>0</v>
      </c>
      <c r="L74" s="178">
        <v>21</v>
      </c>
      <c r="M74" s="178">
        <f t="shared" si="3"/>
        <v>0</v>
      </c>
      <c r="N74" s="178">
        <v>2E-3</v>
      </c>
      <c r="O74" s="178">
        <f t="shared" si="4"/>
        <v>0.01</v>
      </c>
      <c r="P74" s="178">
        <v>0</v>
      </c>
      <c r="Q74" s="178">
        <f t="shared" si="5"/>
        <v>0</v>
      </c>
      <c r="R74" s="178"/>
      <c r="S74" s="178"/>
      <c r="T74" s="179">
        <v>0</v>
      </c>
      <c r="U74" s="178">
        <f t="shared" si="6"/>
        <v>0</v>
      </c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105</v>
      </c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ht="22.5" outlineLevel="1" x14ac:dyDescent="0.2">
      <c r="A75" s="163">
        <v>35</v>
      </c>
      <c r="B75" s="168" t="s">
        <v>205</v>
      </c>
      <c r="C75" s="203" t="s">
        <v>206</v>
      </c>
      <c r="D75" s="170" t="s">
        <v>202</v>
      </c>
      <c r="E75" s="173">
        <v>2</v>
      </c>
      <c r="F75" s="177"/>
      <c r="G75" s="178">
        <f t="shared" si="0"/>
        <v>0</v>
      </c>
      <c r="H75" s="177"/>
      <c r="I75" s="178">
        <f t="shared" si="1"/>
        <v>0</v>
      </c>
      <c r="J75" s="177"/>
      <c r="K75" s="178">
        <f t="shared" si="2"/>
        <v>0</v>
      </c>
      <c r="L75" s="178">
        <v>21</v>
      </c>
      <c r="M75" s="178">
        <f t="shared" si="3"/>
        <v>0</v>
      </c>
      <c r="N75" s="178">
        <v>2E-3</v>
      </c>
      <c r="O75" s="178">
        <f t="shared" si="4"/>
        <v>0</v>
      </c>
      <c r="P75" s="178">
        <v>0</v>
      </c>
      <c r="Q75" s="178">
        <f t="shared" si="5"/>
        <v>0</v>
      </c>
      <c r="R75" s="178"/>
      <c r="S75" s="178"/>
      <c r="T75" s="179">
        <v>0</v>
      </c>
      <c r="U75" s="178">
        <f t="shared" si="6"/>
        <v>0</v>
      </c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105</v>
      </c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ht="22.5" outlineLevel="1" x14ac:dyDescent="0.2">
      <c r="A76" s="163">
        <v>36</v>
      </c>
      <c r="B76" s="168" t="s">
        <v>207</v>
      </c>
      <c r="C76" s="203" t="s">
        <v>208</v>
      </c>
      <c r="D76" s="170" t="s">
        <v>202</v>
      </c>
      <c r="E76" s="173">
        <v>1</v>
      </c>
      <c r="F76" s="177"/>
      <c r="G76" s="178">
        <f t="shared" si="0"/>
        <v>0</v>
      </c>
      <c r="H76" s="177"/>
      <c r="I76" s="178">
        <f t="shared" si="1"/>
        <v>0</v>
      </c>
      <c r="J76" s="177"/>
      <c r="K76" s="178">
        <f t="shared" si="2"/>
        <v>0</v>
      </c>
      <c r="L76" s="178">
        <v>21</v>
      </c>
      <c r="M76" s="178">
        <f t="shared" si="3"/>
        <v>0</v>
      </c>
      <c r="N76" s="178">
        <v>2E-3</v>
      </c>
      <c r="O76" s="178">
        <f t="shared" si="4"/>
        <v>0</v>
      </c>
      <c r="P76" s="178">
        <v>0</v>
      </c>
      <c r="Q76" s="178">
        <f t="shared" si="5"/>
        <v>0</v>
      </c>
      <c r="R76" s="178"/>
      <c r="S76" s="178"/>
      <c r="T76" s="179">
        <v>0</v>
      </c>
      <c r="U76" s="178">
        <f t="shared" si="6"/>
        <v>0</v>
      </c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105</v>
      </c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63">
        <v>37</v>
      </c>
      <c r="B77" s="168" t="s">
        <v>209</v>
      </c>
      <c r="C77" s="203" t="s">
        <v>210</v>
      </c>
      <c r="D77" s="170" t="s">
        <v>211</v>
      </c>
      <c r="E77" s="173">
        <v>1</v>
      </c>
      <c r="F77" s="177"/>
      <c r="G77" s="178">
        <f t="shared" si="0"/>
        <v>0</v>
      </c>
      <c r="H77" s="177"/>
      <c r="I77" s="178">
        <f t="shared" si="1"/>
        <v>0</v>
      </c>
      <c r="J77" s="177"/>
      <c r="K77" s="178">
        <f t="shared" si="2"/>
        <v>0</v>
      </c>
      <c r="L77" s="178">
        <v>21</v>
      </c>
      <c r="M77" s="178">
        <f t="shared" si="3"/>
        <v>0</v>
      </c>
      <c r="N77" s="178">
        <v>1.2999999999999999E-4</v>
      </c>
      <c r="O77" s="178">
        <f t="shared" si="4"/>
        <v>0</v>
      </c>
      <c r="P77" s="178">
        <v>0</v>
      </c>
      <c r="Q77" s="178">
        <f t="shared" si="5"/>
        <v>0</v>
      </c>
      <c r="R77" s="178"/>
      <c r="S77" s="178"/>
      <c r="T77" s="179">
        <v>6.2</v>
      </c>
      <c r="U77" s="178">
        <f t="shared" si="6"/>
        <v>6.2</v>
      </c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105</v>
      </c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163">
        <v>38</v>
      </c>
      <c r="B78" s="168" t="s">
        <v>212</v>
      </c>
      <c r="C78" s="203" t="s">
        <v>213</v>
      </c>
      <c r="D78" s="170" t="s">
        <v>112</v>
      </c>
      <c r="E78" s="173">
        <v>103</v>
      </c>
      <c r="F78" s="177"/>
      <c r="G78" s="178">
        <f t="shared" si="0"/>
        <v>0</v>
      </c>
      <c r="H78" s="177"/>
      <c r="I78" s="178">
        <f t="shared" si="1"/>
        <v>0</v>
      </c>
      <c r="J78" s="177"/>
      <c r="K78" s="178">
        <f t="shared" si="2"/>
        <v>0</v>
      </c>
      <c r="L78" s="178">
        <v>21</v>
      </c>
      <c r="M78" s="178">
        <f t="shared" si="3"/>
        <v>0</v>
      </c>
      <c r="N78" s="178">
        <v>0</v>
      </c>
      <c r="O78" s="178">
        <f t="shared" si="4"/>
        <v>0</v>
      </c>
      <c r="P78" s="178">
        <v>0</v>
      </c>
      <c r="Q78" s="178">
        <f t="shared" si="5"/>
        <v>0</v>
      </c>
      <c r="R78" s="178"/>
      <c r="S78" s="178"/>
      <c r="T78" s="179">
        <v>5.8999999999999997E-2</v>
      </c>
      <c r="U78" s="178">
        <f t="shared" si="6"/>
        <v>6.08</v>
      </c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105</v>
      </c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63"/>
      <c r="B79" s="168"/>
      <c r="C79" s="204" t="s">
        <v>214</v>
      </c>
      <c r="D79" s="171"/>
      <c r="E79" s="174">
        <v>103</v>
      </c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9"/>
      <c r="U79" s="178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107</v>
      </c>
      <c r="AF79" s="162">
        <v>0</v>
      </c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x14ac:dyDescent="0.2">
      <c r="A80" s="164" t="s">
        <v>100</v>
      </c>
      <c r="B80" s="169" t="s">
        <v>63</v>
      </c>
      <c r="C80" s="205" t="s">
        <v>64</v>
      </c>
      <c r="D80" s="172"/>
      <c r="E80" s="175"/>
      <c r="F80" s="180"/>
      <c r="G80" s="180">
        <f>SUMIF(AE81:AE83,"&lt;&gt;NOR",G81:G83)</f>
        <v>0</v>
      </c>
      <c r="H80" s="180"/>
      <c r="I80" s="180">
        <f>SUM(I81:I83)</f>
        <v>0</v>
      </c>
      <c r="J80" s="180"/>
      <c r="K80" s="180">
        <f>SUM(K81:K83)</f>
        <v>0</v>
      </c>
      <c r="L80" s="180"/>
      <c r="M80" s="180">
        <f>SUM(M81:M83)</f>
        <v>0</v>
      </c>
      <c r="N80" s="180"/>
      <c r="O80" s="180">
        <f>SUM(O81:O83)</f>
        <v>1.08</v>
      </c>
      <c r="P80" s="180"/>
      <c r="Q80" s="180">
        <f>SUM(Q81:Q83)</f>
        <v>0</v>
      </c>
      <c r="R80" s="180"/>
      <c r="S80" s="180"/>
      <c r="T80" s="181"/>
      <c r="U80" s="180">
        <f>SUM(U81:U83)</f>
        <v>24.75</v>
      </c>
      <c r="AE80" t="s">
        <v>101</v>
      </c>
    </row>
    <row r="81" spans="1:60" ht="22.5" outlineLevel="1" x14ac:dyDescent="0.2">
      <c r="A81" s="163">
        <v>39</v>
      </c>
      <c r="B81" s="168" t="s">
        <v>215</v>
      </c>
      <c r="C81" s="203" t="s">
        <v>216</v>
      </c>
      <c r="D81" s="170" t="s">
        <v>112</v>
      </c>
      <c r="E81" s="173">
        <v>4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8">
        <v>0.26980999999999999</v>
      </c>
      <c r="O81" s="178">
        <f>ROUND(E81*N81,2)</f>
        <v>1.08</v>
      </c>
      <c r="P81" s="178">
        <v>0</v>
      </c>
      <c r="Q81" s="178">
        <f>ROUND(E81*P81,2)</f>
        <v>0</v>
      </c>
      <c r="R81" s="178"/>
      <c r="S81" s="178"/>
      <c r="T81" s="179">
        <v>0.27200000000000002</v>
      </c>
      <c r="U81" s="178">
        <f>ROUND(E81*T81,2)</f>
        <v>1.0900000000000001</v>
      </c>
      <c r="V81" s="162"/>
      <c r="W81" s="162"/>
      <c r="X81" s="162"/>
      <c r="Y81" s="162"/>
      <c r="Z81" s="162"/>
      <c r="AA81" s="162"/>
      <c r="AB81" s="162"/>
      <c r="AC81" s="162"/>
      <c r="AD81" s="162"/>
      <c r="AE81" s="162" t="s">
        <v>105</v>
      </c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63">
        <v>40</v>
      </c>
      <c r="B82" s="168" t="s">
        <v>217</v>
      </c>
      <c r="C82" s="203" t="s">
        <v>218</v>
      </c>
      <c r="D82" s="170" t="s">
        <v>112</v>
      </c>
      <c r="E82" s="173">
        <v>182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78"/>
      <c r="S82" s="178"/>
      <c r="T82" s="179">
        <v>0.13</v>
      </c>
      <c r="U82" s="178">
        <f>ROUND(E82*T82,2)</f>
        <v>23.66</v>
      </c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105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63"/>
      <c r="B83" s="168"/>
      <c r="C83" s="204" t="s">
        <v>219</v>
      </c>
      <c r="D83" s="171"/>
      <c r="E83" s="174">
        <v>182</v>
      </c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9"/>
      <c r="U83" s="178"/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107</v>
      </c>
      <c r="AF83" s="162">
        <v>0</v>
      </c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x14ac:dyDescent="0.2">
      <c r="A84" s="164" t="s">
        <v>100</v>
      </c>
      <c r="B84" s="169" t="s">
        <v>65</v>
      </c>
      <c r="C84" s="205" t="s">
        <v>66</v>
      </c>
      <c r="D84" s="172"/>
      <c r="E84" s="175"/>
      <c r="F84" s="180"/>
      <c r="G84" s="180">
        <f>SUMIF(AE85:AE86,"&lt;&gt;NOR",G85:G86)</f>
        <v>0</v>
      </c>
      <c r="H84" s="180"/>
      <c r="I84" s="180">
        <f>SUM(I85:I86)</f>
        <v>0</v>
      </c>
      <c r="J84" s="180"/>
      <c r="K84" s="180">
        <f>SUM(K85:K86)</f>
        <v>0</v>
      </c>
      <c r="L84" s="180"/>
      <c r="M84" s="180">
        <f>SUM(M85:M86)</f>
        <v>0</v>
      </c>
      <c r="N84" s="180"/>
      <c r="O84" s="180">
        <f>SUM(O85:O86)</f>
        <v>0</v>
      </c>
      <c r="P84" s="180"/>
      <c r="Q84" s="180">
        <f>SUM(Q85:Q86)</f>
        <v>0</v>
      </c>
      <c r="R84" s="180"/>
      <c r="S84" s="180"/>
      <c r="T84" s="181"/>
      <c r="U84" s="180">
        <f>SUM(U85:U86)</f>
        <v>0</v>
      </c>
      <c r="AE84" t="s">
        <v>101</v>
      </c>
    </row>
    <row r="85" spans="1:60" outlineLevel="1" x14ac:dyDescent="0.2">
      <c r="A85" s="163">
        <v>41</v>
      </c>
      <c r="B85" s="168" t="s">
        <v>220</v>
      </c>
      <c r="C85" s="203" t="s">
        <v>221</v>
      </c>
      <c r="D85" s="170" t="s">
        <v>222</v>
      </c>
      <c r="E85" s="173">
        <v>40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78"/>
      <c r="S85" s="178"/>
      <c r="T85" s="179">
        <v>0</v>
      </c>
      <c r="U85" s="178">
        <f>ROUND(E85*T85,2)</f>
        <v>0</v>
      </c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105</v>
      </c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63">
        <v>42</v>
      </c>
      <c r="B86" s="168" t="s">
        <v>223</v>
      </c>
      <c r="C86" s="203" t="s">
        <v>224</v>
      </c>
      <c r="D86" s="170" t="s">
        <v>222</v>
      </c>
      <c r="E86" s="173">
        <v>40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/>
      <c r="S86" s="178"/>
      <c r="T86" s="179">
        <v>0</v>
      </c>
      <c r="U86" s="178">
        <f>ROUND(E86*T86,2)</f>
        <v>0</v>
      </c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105</v>
      </c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x14ac:dyDescent="0.2">
      <c r="A87" s="164" t="s">
        <v>100</v>
      </c>
      <c r="B87" s="169" t="s">
        <v>67</v>
      </c>
      <c r="C87" s="205" t="s">
        <v>68</v>
      </c>
      <c r="D87" s="172"/>
      <c r="E87" s="175"/>
      <c r="F87" s="180"/>
      <c r="G87" s="180">
        <f>SUMIF(AE88:AE90,"&lt;&gt;NOR",G88:G90)</f>
        <v>0</v>
      </c>
      <c r="H87" s="180"/>
      <c r="I87" s="180">
        <f>SUM(I88:I90)</f>
        <v>0</v>
      </c>
      <c r="J87" s="180"/>
      <c r="K87" s="180">
        <f>SUM(K88:K90)</f>
        <v>0</v>
      </c>
      <c r="L87" s="180"/>
      <c r="M87" s="180">
        <f>SUM(M88:M90)</f>
        <v>0</v>
      </c>
      <c r="N87" s="180"/>
      <c r="O87" s="180">
        <f>SUM(O88:O90)</f>
        <v>0</v>
      </c>
      <c r="P87" s="180"/>
      <c r="Q87" s="180">
        <f>SUM(Q88:Q90)</f>
        <v>12.28</v>
      </c>
      <c r="R87" s="180"/>
      <c r="S87" s="180"/>
      <c r="T87" s="181"/>
      <c r="U87" s="180">
        <f>SUM(U88:U90)</f>
        <v>39.520000000000003</v>
      </c>
      <c r="AE87" t="s">
        <v>101</v>
      </c>
    </row>
    <row r="88" spans="1:60" outlineLevel="1" x14ac:dyDescent="0.2">
      <c r="A88" s="163">
        <v>43</v>
      </c>
      <c r="B88" s="168" t="s">
        <v>225</v>
      </c>
      <c r="C88" s="203" t="s">
        <v>226</v>
      </c>
      <c r="D88" s="170" t="s">
        <v>119</v>
      </c>
      <c r="E88" s="173">
        <v>6.14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8">
        <v>0</v>
      </c>
      <c r="O88" s="178">
        <f>ROUND(E88*N88,2)</f>
        <v>0</v>
      </c>
      <c r="P88" s="178">
        <v>2</v>
      </c>
      <c r="Q88" s="178">
        <f>ROUND(E88*P88,2)</f>
        <v>12.28</v>
      </c>
      <c r="R88" s="178"/>
      <c r="S88" s="178"/>
      <c r="T88" s="179">
        <v>6.4359999999999999</v>
      </c>
      <c r="U88" s="178">
        <f>ROUND(E88*T88,2)</f>
        <v>39.520000000000003</v>
      </c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105</v>
      </c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63"/>
      <c r="B89" s="168"/>
      <c r="C89" s="204" t="s">
        <v>227</v>
      </c>
      <c r="D89" s="171"/>
      <c r="E89" s="174">
        <v>5.64</v>
      </c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9"/>
      <c r="U89" s="178"/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107</v>
      </c>
      <c r="AF89" s="162">
        <v>0</v>
      </c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163"/>
      <c r="B90" s="168"/>
      <c r="C90" s="204" t="s">
        <v>228</v>
      </c>
      <c r="D90" s="171"/>
      <c r="E90" s="174">
        <v>0.5</v>
      </c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9"/>
      <c r="U90" s="178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107</v>
      </c>
      <c r="AF90" s="162">
        <v>0</v>
      </c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x14ac:dyDescent="0.2">
      <c r="A91" s="164" t="s">
        <v>100</v>
      </c>
      <c r="B91" s="169" t="s">
        <v>69</v>
      </c>
      <c r="C91" s="205" t="s">
        <v>70</v>
      </c>
      <c r="D91" s="172"/>
      <c r="E91" s="175"/>
      <c r="F91" s="180"/>
      <c r="G91" s="180">
        <f>SUMIF(AE92:AE97,"&lt;&gt;NOR",G92:G97)</f>
        <v>0</v>
      </c>
      <c r="H91" s="180"/>
      <c r="I91" s="180">
        <f>SUM(I92:I97)</f>
        <v>0</v>
      </c>
      <c r="J91" s="180"/>
      <c r="K91" s="180">
        <f>SUM(K92:K97)</f>
        <v>0</v>
      </c>
      <c r="L91" s="180"/>
      <c r="M91" s="180">
        <f>SUM(M92:M97)</f>
        <v>0</v>
      </c>
      <c r="N91" s="180"/>
      <c r="O91" s="180">
        <f>SUM(O92:O97)</f>
        <v>0</v>
      </c>
      <c r="P91" s="180"/>
      <c r="Q91" s="180">
        <f>SUM(Q92:Q97)</f>
        <v>0</v>
      </c>
      <c r="R91" s="180"/>
      <c r="S91" s="180"/>
      <c r="T91" s="181"/>
      <c r="U91" s="180">
        <f>SUM(U92:U97)</f>
        <v>5.84</v>
      </c>
      <c r="AE91" t="s">
        <v>101</v>
      </c>
    </row>
    <row r="92" spans="1:60" outlineLevel="1" x14ac:dyDescent="0.2">
      <c r="A92" s="163">
        <v>44</v>
      </c>
      <c r="B92" s="168" t="s">
        <v>229</v>
      </c>
      <c r="C92" s="203" t="s">
        <v>230</v>
      </c>
      <c r="D92" s="170" t="s">
        <v>222</v>
      </c>
      <c r="E92" s="173">
        <v>41.44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8">
        <v>0</v>
      </c>
      <c r="O92" s="178">
        <f>ROUND(E92*N92,2)</f>
        <v>0</v>
      </c>
      <c r="P92" s="178">
        <v>0</v>
      </c>
      <c r="Q92" s="178">
        <f>ROUND(E92*P92,2)</f>
        <v>0</v>
      </c>
      <c r="R92" s="178"/>
      <c r="S92" s="178"/>
      <c r="T92" s="179">
        <v>9.9000000000000005E-2</v>
      </c>
      <c r="U92" s="178">
        <f>ROUND(E92*T92,2)</f>
        <v>4.0999999999999996</v>
      </c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105</v>
      </c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163"/>
      <c r="B93" s="168"/>
      <c r="C93" s="204" t="s">
        <v>231</v>
      </c>
      <c r="D93" s="171"/>
      <c r="E93" s="174">
        <v>41.44</v>
      </c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9"/>
      <c r="U93" s="178"/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107</v>
      </c>
      <c r="AF93" s="162">
        <v>0</v>
      </c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163">
        <v>45</v>
      </c>
      <c r="B94" s="168" t="s">
        <v>232</v>
      </c>
      <c r="C94" s="203" t="s">
        <v>233</v>
      </c>
      <c r="D94" s="170" t="s">
        <v>222</v>
      </c>
      <c r="E94" s="173">
        <v>41.44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8">
        <v>0</v>
      </c>
      <c r="O94" s="178">
        <f>ROUND(E94*N94,2)</f>
        <v>0</v>
      </c>
      <c r="P94" s="178">
        <v>0</v>
      </c>
      <c r="Q94" s="178">
        <f>ROUND(E94*P94,2)</f>
        <v>0</v>
      </c>
      <c r="R94" s="178"/>
      <c r="S94" s="178"/>
      <c r="T94" s="179">
        <v>4.2000000000000003E-2</v>
      </c>
      <c r="U94" s="178">
        <f>ROUND(E94*T94,2)</f>
        <v>1.74</v>
      </c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105</v>
      </c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63">
        <v>46</v>
      </c>
      <c r="B95" s="168" t="s">
        <v>234</v>
      </c>
      <c r="C95" s="203" t="s">
        <v>235</v>
      </c>
      <c r="D95" s="170" t="s">
        <v>222</v>
      </c>
      <c r="E95" s="173">
        <v>994.56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8">
        <v>0</v>
      </c>
      <c r="O95" s="178">
        <f>ROUND(E95*N95,2)</f>
        <v>0</v>
      </c>
      <c r="P95" s="178">
        <v>0</v>
      </c>
      <c r="Q95" s="178">
        <f>ROUND(E95*P95,2)</f>
        <v>0</v>
      </c>
      <c r="R95" s="178"/>
      <c r="S95" s="178"/>
      <c r="T95" s="179">
        <v>0</v>
      </c>
      <c r="U95" s="178">
        <f>ROUND(E95*T95,2)</f>
        <v>0</v>
      </c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105</v>
      </c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63"/>
      <c r="B96" s="168"/>
      <c r="C96" s="204" t="s">
        <v>236</v>
      </c>
      <c r="D96" s="171"/>
      <c r="E96" s="174">
        <v>994.56</v>
      </c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9"/>
      <c r="U96" s="178"/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107</v>
      </c>
      <c r="AF96" s="162">
        <v>0</v>
      </c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163">
        <v>47</v>
      </c>
      <c r="B97" s="168" t="s">
        <v>237</v>
      </c>
      <c r="C97" s="203" t="s">
        <v>238</v>
      </c>
      <c r="D97" s="170" t="s">
        <v>222</v>
      </c>
      <c r="E97" s="173">
        <v>41.44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8">
        <v>0</v>
      </c>
      <c r="O97" s="178">
        <f>ROUND(E97*N97,2)</f>
        <v>0</v>
      </c>
      <c r="P97" s="178">
        <v>0</v>
      </c>
      <c r="Q97" s="178">
        <f>ROUND(E97*P97,2)</f>
        <v>0</v>
      </c>
      <c r="R97" s="178"/>
      <c r="S97" s="178"/>
      <c r="T97" s="179">
        <v>0</v>
      </c>
      <c r="U97" s="178">
        <f>ROUND(E97*T97,2)</f>
        <v>0</v>
      </c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105</v>
      </c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x14ac:dyDescent="0.2">
      <c r="A98" s="164" t="s">
        <v>100</v>
      </c>
      <c r="B98" s="169" t="s">
        <v>71</v>
      </c>
      <c r="C98" s="205" t="s">
        <v>72</v>
      </c>
      <c r="D98" s="172"/>
      <c r="E98" s="175"/>
      <c r="F98" s="180"/>
      <c r="G98" s="180">
        <f>SUMIF(AE99:AE100,"&lt;&gt;NOR",G99:G100)</f>
        <v>0</v>
      </c>
      <c r="H98" s="180"/>
      <c r="I98" s="180">
        <f>SUM(I99:I100)</f>
        <v>0</v>
      </c>
      <c r="J98" s="180"/>
      <c r="K98" s="180">
        <f>SUM(K99:K100)</f>
        <v>0</v>
      </c>
      <c r="L98" s="180"/>
      <c r="M98" s="180">
        <f>SUM(M99:M100)</f>
        <v>0</v>
      </c>
      <c r="N98" s="180"/>
      <c r="O98" s="180">
        <f>SUM(O99:O100)</f>
        <v>0</v>
      </c>
      <c r="P98" s="180"/>
      <c r="Q98" s="180">
        <f>SUM(Q99:Q100)</f>
        <v>0</v>
      </c>
      <c r="R98" s="180"/>
      <c r="S98" s="180"/>
      <c r="T98" s="181"/>
      <c r="U98" s="180">
        <f>SUM(U99:U100)</f>
        <v>1.61</v>
      </c>
      <c r="AE98" t="s">
        <v>101</v>
      </c>
    </row>
    <row r="99" spans="1:60" outlineLevel="1" x14ac:dyDescent="0.2">
      <c r="A99" s="163">
        <v>48</v>
      </c>
      <c r="B99" s="168" t="s">
        <v>239</v>
      </c>
      <c r="C99" s="203" t="s">
        <v>240</v>
      </c>
      <c r="D99" s="170" t="s">
        <v>222</v>
      </c>
      <c r="E99" s="173">
        <v>1.3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8">
        <v>0</v>
      </c>
      <c r="O99" s="178">
        <f>ROUND(E99*N99,2)</f>
        <v>0</v>
      </c>
      <c r="P99" s="178">
        <v>0</v>
      </c>
      <c r="Q99" s="178">
        <f>ROUND(E99*P99,2)</f>
        <v>0</v>
      </c>
      <c r="R99" s="178"/>
      <c r="S99" s="178"/>
      <c r="T99" s="179">
        <v>0.21149999999999999</v>
      </c>
      <c r="U99" s="178">
        <f>ROUND(E99*T99,2)</f>
        <v>0.27</v>
      </c>
      <c r="V99" s="162"/>
      <c r="W99" s="162"/>
      <c r="X99" s="162"/>
      <c r="Y99" s="162"/>
      <c r="Z99" s="162"/>
      <c r="AA99" s="162"/>
      <c r="AB99" s="162"/>
      <c r="AC99" s="162"/>
      <c r="AD99" s="162"/>
      <c r="AE99" s="162" t="s">
        <v>105</v>
      </c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163">
        <v>49</v>
      </c>
      <c r="B100" s="168" t="s">
        <v>241</v>
      </c>
      <c r="C100" s="203" t="s">
        <v>242</v>
      </c>
      <c r="D100" s="170" t="s">
        <v>222</v>
      </c>
      <c r="E100" s="173">
        <v>122.2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78"/>
      <c r="S100" s="178"/>
      <c r="T100" s="179">
        <v>1.0999999999999999E-2</v>
      </c>
      <c r="U100" s="178">
        <f>ROUND(E100*T100,2)</f>
        <v>1.34</v>
      </c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105</v>
      </c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x14ac:dyDescent="0.2">
      <c r="A101" s="164" t="s">
        <v>100</v>
      </c>
      <c r="B101" s="169" t="s">
        <v>73</v>
      </c>
      <c r="C101" s="205" t="s">
        <v>26</v>
      </c>
      <c r="D101" s="172"/>
      <c r="E101" s="175"/>
      <c r="F101" s="180"/>
      <c r="G101" s="180">
        <f>SUMIF(AE102:AE105,"&lt;&gt;NOR",G102:G105)</f>
        <v>0</v>
      </c>
      <c r="H101" s="180"/>
      <c r="I101" s="180">
        <f>SUM(I102:I105)</f>
        <v>0</v>
      </c>
      <c r="J101" s="180"/>
      <c r="K101" s="180">
        <f>SUM(K102:K105)</f>
        <v>0</v>
      </c>
      <c r="L101" s="180"/>
      <c r="M101" s="180">
        <f>SUM(M102:M105)</f>
        <v>0</v>
      </c>
      <c r="N101" s="180"/>
      <c r="O101" s="180">
        <f>SUM(O102:O105)</f>
        <v>0</v>
      </c>
      <c r="P101" s="180"/>
      <c r="Q101" s="180">
        <f>SUM(Q102:Q105)</f>
        <v>0</v>
      </c>
      <c r="R101" s="180"/>
      <c r="S101" s="180"/>
      <c r="T101" s="181"/>
      <c r="U101" s="180">
        <f>SUM(U102:U105)</f>
        <v>0</v>
      </c>
      <c r="AE101" t="s">
        <v>101</v>
      </c>
    </row>
    <row r="102" spans="1:60" outlineLevel="1" x14ac:dyDescent="0.2">
      <c r="A102" s="163">
        <v>50</v>
      </c>
      <c r="B102" s="168" t="s">
        <v>243</v>
      </c>
      <c r="C102" s="203" t="s">
        <v>244</v>
      </c>
      <c r="D102" s="170" t="s">
        <v>245</v>
      </c>
      <c r="E102" s="173">
        <v>1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78"/>
      <c r="S102" s="178"/>
      <c r="T102" s="179">
        <v>0</v>
      </c>
      <c r="U102" s="178">
        <f>ROUND(E102*T102,2)</f>
        <v>0</v>
      </c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105</v>
      </c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163">
        <v>51</v>
      </c>
      <c r="B103" s="168" t="s">
        <v>246</v>
      </c>
      <c r="C103" s="203" t="s">
        <v>247</v>
      </c>
      <c r="D103" s="170" t="s">
        <v>245</v>
      </c>
      <c r="E103" s="173">
        <v>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8">
        <v>0</v>
      </c>
      <c r="O103" s="178">
        <f>ROUND(E103*N103,2)</f>
        <v>0</v>
      </c>
      <c r="P103" s="178">
        <v>0</v>
      </c>
      <c r="Q103" s="178">
        <f>ROUND(E103*P103,2)</f>
        <v>0</v>
      </c>
      <c r="R103" s="178"/>
      <c r="S103" s="178"/>
      <c r="T103" s="179">
        <v>0</v>
      </c>
      <c r="U103" s="178">
        <f>ROUND(E103*T103,2)</f>
        <v>0</v>
      </c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105</v>
      </c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 x14ac:dyDescent="0.2">
      <c r="A104" s="163">
        <v>52</v>
      </c>
      <c r="B104" s="168" t="s">
        <v>248</v>
      </c>
      <c r="C104" s="203" t="s">
        <v>249</v>
      </c>
      <c r="D104" s="170" t="s">
        <v>245</v>
      </c>
      <c r="E104" s="173">
        <v>1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8"/>
      <c r="S104" s="178"/>
      <c r="T104" s="179">
        <v>0</v>
      </c>
      <c r="U104" s="178">
        <f>ROUND(E104*T104,2)</f>
        <v>0</v>
      </c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105</v>
      </c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191">
        <v>53</v>
      </c>
      <c r="B105" s="192" t="s">
        <v>250</v>
      </c>
      <c r="C105" s="206" t="s">
        <v>251</v>
      </c>
      <c r="D105" s="193" t="s">
        <v>245</v>
      </c>
      <c r="E105" s="194">
        <v>1</v>
      </c>
      <c r="F105" s="195"/>
      <c r="G105" s="196">
        <f>ROUND(E105*F105,2)</f>
        <v>0</v>
      </c>
      <c r="H105" s="195"/>
      <c r="I105" s="196">
        <f>ROUND(E105*H105,2)</f>
        <v>0</v>
      </c>
      <c r="J105" s="195"/>
      <c r="K105" s="196">
        <f>ROUND(E105*J105,2)</f>
        <v>0</v>
      </c>
      <c r="L105" s="196">
        <v>21</v>
      </c>
      <c r="M105" s="196">
        <f>G105*(1+L105/100)</f>
        <v>0</v>
      </c>
      <c r="N105" s="196">
        <v>0</v>
      </c>
      <c r="O105" s="196">
        <f>ROUND(E105*N105,2)</f>
        <v>0</v>
      </c>
      <c r="P105" s="196">
        <v>0</v>
      </c>
      <c r="Q105" s="196">
        <f>ROUND(E105*P105,2)</f>
        <v>0</v>
      </c>
      <c r="R105" s="196"/>
      <c r="S105" s="196"/>
      <c r="T105" s="197">
        <v>0</v>
      </c>
      <c r="U105" s="196">
        <f>ROUND(E105*T105,2)</f>
        <v>0</v>
      </c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105</v>
      </c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x14ac:dyDescent="0.2">
      <c r="A106" s="6"/>
      <c r="B106" s="7" t="s">
        <v>128</v>
      </c>
      <c r="C106" s="207" t="s">
        <v>128</v>
      </c>
      <c r="D106" s="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AC106">
        <v>15</v>
      </c>
      <c r="AD106">
        <v>21</v>
      </c>
    </row>
    <row r="107" spans="1:60" x14ac:dyDescent="0.2">
      <c r="A107" s="198"/>
      <c r="B107" s="199">
        <v>26</v>
      </c>
      <c r="C107" s="208" t="s">
        <v>128</v>
      </c>
      <c r="D107" s="200"/>
      <c r="E107" s="201"/>
      <c r="F107" s="201"/>
      <c r="G107" s="202">
        <f>G8+G53+G57+G60+G65+G80+G84+G87+G91+G98+G101</f>
        <v>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AC107">
        <f>SUMIF(L7:L105,AC106,G7:G105)</f>
        <v>0</v>
      </c>
      <c r="AD107">
        <f>SUMIF(L7:L105,AD106,G7:G105)</f>
        <v>0</v>
      </c>
      <c r="AE107" t="s">
        <v>252</v>
      </c>
    </row>
    <row r="108" spans="1:60" x14ac:dyDescent="0.2">
      <c r="A108" s="6"/>
      <c r="B108" s="7" t="s">
        <v>128</v>
      </c>
      <c r="C108" s="207" t="s">
        <v>128</v>
      </c>
      <c r="D108" s="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6"/>
      <c r="B109" s="7" t="s">
        <v>128</v>
      </c>
      <c r="C109" s="207" t="s">
        <v>128</v>
      </c>
      <c r="D109" s="9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63">
        <v>33</v>
      </c>
      <c r="B110" s="263"/>
      <c r="C110" s="264"/>
      <c r="D110" s="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A111" s="265"/>
      <c r="B111" s="266"/>
      <c r="C111" s="267"/>
      <c r="D111" s="266"/>
      <c r="E111" s="266"/>
      <c r="F111" s="266"/>
      <c r="G111" s="26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AE111" t="s">
        <v>253</v>
      </c>
    </row>
    <row r="112" spans="1:60" x14ac:dyDescent="0.2">
      <c r="A112" s="269"/>
      <c r="B112" s="270"/>
      <c r="C112" s="271"/>
      <c r="D112" s="270"/>
      <c r="E112" s="270"/>
      <c r="F112" s="270"/>
      <c r="G112" s="272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269"/>
      <c r="B113" s="270"/>
      <c r="C113" s="271"/>
      <c r="D113" s="270"/>
      <c r="E113" s="270"/>
      <c r="F113" s="270"/>
      <c r="G113" s="272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269"/>
      <c r="B114" s="270"/>
      <c r="C114" s="271"/>
      <c r="D114" s="270"/>
      <c r="E114" s="270"/>
      <c r="F114" s="270"/>
      <c r="G114" s="272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A115" s="273"/>
      <c r="B115" s="274"/>
      <c r="C115" s="275"/>
      <c r="D115" s="274"/>
      <c r="E115" s="274"/>
      <c r="F115" s="274"/>
      <c r="G115" s="27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A116" s="6"/>
      <c r="B116" s="7" t="s">
        <v>128</v>
      </c>
      <c r="C116" s="207" t="s">
        <v>128</v>
      </c>
      <c r="D116" s="9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31" x14ac:dyDescent="0.2">
      <c r="C117" s="209"/>
      <c r="D117" s="150"/>
      <c r="AE117" t="s">
        <v>254</v>
      </c>
    </row>
    <row r="118" spans="1:31" x14ac:dyDescent="0.2">
      <c r="D118" s="150"/>
    </row>
    <row r="119" spans="1:31" x14ac:dyDescent="0.2">
      <c r="D119" s="150"/>
    </row>
    <row r="120" spans="1:31" x14ac:dyDescent="0.2">
      <c r="D120" s="150"/>
    </row>
    <row r="121" spans="1:31" x14ac:dyDescent="0.2">
      <c r="D121" s="150"/>
    </row>
    <row r="122" spans="1:31" x14ac:dyDescent="0.2">
      <c r="D122" s="150"/>
    </row>
    <row r="123" spans="1:31" x14ac:dyDescent="0.2">
      <c r="D123" s="150"/>
    </row>
    <row r="124" spans="1:31" x14ac:dyDescent="0.2">
      <c r="D124" s="150"/>
    </row>
    <row r="125" spans="1:31" x14ac:dyDescent="0.2">
      <c r="D125" s="150"/>
    </row>
    <row r="126" spans="1:31" x14ac:dyDescent="0.2">
      <c r="D126" s="150"/>
    </row>
    <row r="127" spans="1:31" x14ac:dyDescent="0.2">
      <c r="D127" s="150"/>
    </row>
    <row r="128" spans="1:31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6">
    <mergeCell ref="A111:G115"/>
    <mergeCell ref="A1:G1"/>
    <mergeCell ref="C2:G2"/>
    <mergeCell ref="C3:G3"/>
    <mergeCell ref="C4:G4"/>
    <mergeCell ref="A110:C110"/>
  </mergeCells>
  <pageMargins left="0.59055118110236204" right="0.39370078740157499" top="0.78740157499999996" bottom="0.78740157499999996" header="0.3" footer="0.3"/>
  <pageSetup paperSize="9" scale="83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</dc:creator>
  <cp:lastModifiedBy>Václav</cp:lastModifiedBy>
  <cp:lastPrinted>2016-03-03T14:36:54Z</cp:lastPrinted>
  <dcterms:created xsi:type="dcterms:W3CDTF">2009-04-08T07:15:50Z</dcterms:created>
  <dcterms:modified xsi:type="dcterms:W3CDTF">2016-03-03T14:40:26Z</dcterms:modified>
</cp:coreProperties>
</file>