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ÁCE\Hodonín\Hodonín - Nemocnice\DPS asfaltova komunikace\rozpočet\"/>
    </mc:Choice>
  </mc:AlternateContent>
  <bookViews>
    <workbookView xWindow="0" yWindow="0" windowWidth="28800" windowHeight="124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list'!$A$1:$G$43</definedName>
    <definedName name="_xlnm.Print_Area" localSheetId="2">Položky!$A$1:$G$33</definedName>
    <definedName name="_xlnm.Print_Area" localSheetId="1">Rekapitulace!$A$1:$I$17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BE31" i="3" l="1"/>
  <c r="BD31" i="3"/>
  <c r="BC31" i="3"/>
  <c r="BB31" i="3"/>
  <c r="BA31" i="3"/>
  <c r="G31" i="3"/>
  <c r="B10" i="2"/>
  <c r="A10" i="2"/>
  <c r="BE33" i="3"/>
  <c r="I10" i="2" s="1"/>
  <c r="BD33" i="3"/>
  <c r="H10" i="2" s="1"/>
  <c r="BC33" i="3"/>
  <c r="G10" i="2" s="1"/>
  <c r="BB33" i="3"/>
  <c r="F10" i="2" s="1"/>
  <c r="BA33" i="3"/>
  <c r="E10" i="2" s="1"/>
  <c r="G33" i="3"/>
  <c r="C33" i="3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5" i="3"/>
  <c r="BD25" i="3"/>
  <c r="BC25" i="3"/>
  <c r="BC29" i="3" s="1"/>
  <c r="G9" i="2" s="1"/>
  <c r="BB25" i="3"/>
  <c r="G25" i="3"/>
  <c r="BA25" i="3" s="1"/>
  <c r="B9" i="2"/>
  <c r="A9" i="2"/>
  <c r="C29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BA20" i="3"/>
  <c r="G20" i="3"/>
  <c r="BE19" i="3"/>
  <c r="BD19" i="3"/>
  <c r="BC19" i="3"/>
  <c r="BB19" i="3"/>
  <c r="G19" i="3"/>
  <c r="BA19" i="3" s="1"/>
  <c r="BE18" i="3"/>
  <c r="BD18" i="3"/>
  <c r="BC18" i="3"/>
  <c r="BC23" i="3" s="1"/>
  <c r="G8" i="2" s="1"/>
  <c r="BB18" i="3"/>
  <c r="G18" i="3"/>
  <c r="BA18" i="3" s="1"/>
  <c r="BA23" i="3" s="1"/>
  <c r="E8" i="2" s="1"/>
  <c r="B8" i="2"/>
  <c r="A8" i="2"/>
  <c r="C23" i="3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BA13" i="3"/>
  <c r="G13" i="3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7" i="2"/>
  <c r="A7" i="2"/>
  <c r="C16" i="3"/>
  <c r="C4" i="3"/>
  <c r="F3" i="3"/>
  <c r="H17" i="2"/>
  <c r="G16" i="2"/>
  <c r="I16" i="2" s="1"/>
  <c r="C2" i="2"/>
  <c r="C1" i="2"/>
  <c r="G22" i="1"/>
  <c r="G21" i="1"/>
  <c r="G8" i="1"/>
  <c r="BC16" i="3" l="1"/>
  <c r="G7" i="2" s="1"/>
  <c r="BE16" i="3"/>
  <c r="I7" i="2" s="1"/>
  <c r="I11" i="2" s="1"/>
  <c r="C20" i="1" s="1"/>
  <c r="BE23" i="3"/>
  <c r="I8" i="2" s="1"/>
  <c r="BD23" i="3"/>
  <c r="H8" i="2" s="1"/>
  <c r="BE29" i="3"/>
  <c r="I9" i="2" s="1"/>
  <c r="BD29" i="3"/>
  <c r="H9" i="2" s="1"/>
  <c r="BD16" i="3"/>
  <c r="H7" i="2" s="1"/>
  <c r="BB16" i="3"/>
  <c r="F7" i="2" s="1"/>
  <c r="BB23" i="3"/>
  <c r="F8" i="2" s="1"/>
  <c r="F11" i="2" s="1"/>
  <c r="C17" i="1" s="1"/>
  <c r="BB29" i="3"/>
  <c r="F9" i="2" s="1"/>
  <c r="G16" i="3"/>
  <c r="BA29" i="3"/>
  <c r="E9" i="2" s="1"/>
  <c r="G11" i="2"/>
  <c r="C14" i="1" s="1"/>
  <c r="BA8" i="3"/>
  <c r="BA16" i="3" s="1"/>
  <c r="E7" i="2" s="1"/>
  <c r="G23" i="3"/>
  <c r="G29" i="3"/>
  <c r="E11" i="2" l="1"/>
  <c r="C16" i="1" s="1"/>
  <c r="H11" i="2"/>
  <c r="C15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<sst xmlns="http://schemas.openxmlformats.org/spreadsheetml/2006/main" count="161" uniqueCount="115">
  <si>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</si>
  <si>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</si>
  <si>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</si>
  <si>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</si>
  <si>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</si>
  <si>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</si>
  <si>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</si>
  <si>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</si>
  <si>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</si>
  <si>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</si>
  <si>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</si>
  <si>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</si>
  <si>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</si>
  <si>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</si>
  <si>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</si>
  <si>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</si>
  <si>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</si>
  <si>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</si>
  <si>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</si>
  <si>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</si>
  <si>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</si>
  <si>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</si>
  <si>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</si>
  <si>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</si>
  <si>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</si>
  <si>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</si>
  <si>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</si>
  <si>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</si>
  <si>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</si>
  <si>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</si>
  <si>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</si>
  <si>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</si>
  <si>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</si>
  <si>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</si>
  <si>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</si>
  <si>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</si>
  <si>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</si>
  <si>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</si>
  <si>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</si>
  <si>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</si>
  <si>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</si>
  <si>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</si>
  <si>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</si>
  <si>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</si>
  <si>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</si>
  <si>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</si>
  <si>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</si>
  <si>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</si>
  <si>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</si>
  <si>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</si>
  <si>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</si>
  <si>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</si>
  <si>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</si>
  <si>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</si>
  <si>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</si>
  <si>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</si>
  <si>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</si>
  <si>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</si>
  <si>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</si>
  <si>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</si>
  <si>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</si>
  <si>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</si>
  <si>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</si>
  <si>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</si>
  <si>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</si>
  <si>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</si>
  <si>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</si>
  <si>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</si>
  <si>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</si>
  <si>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SO.03 Dopravní opatření při výstavbě</t>
  </si>
  <si>
    <t>121 10-0002.RAB</t>
  </si>
  <si>
    <t>Sejmutí ornice a uložení na deponii zpětný přesun, rozprostření v tl. 30 cm</t>
  </si>
  <si>
    <t>m3</t>
  </si>
  <si>
    <t>10*3*0,3*2</t>
  </si>
  <si>
    <t>181 10-1102.R00</t>
  </si>
  <si>
    <t xml:space="preserve">Úprava pláně v zářezech v hor. 1-4, se zhutněním </t>
  </si>
  <si>
    <t>m2</t>
  </si>
  <si>
    <t>2*30*1,05</t>
  </si>
  <si>
    <t>113 10-7131.R00</t>
  </si>
  <si>
    <t>Odstranění podkladu pl.200 m2, bet.prostý tl.15 cm zpětné odstranění betonových panelů</t>
  </si>
  <si>
    <t>113 10-7112.R00</t>
  </si>
  <si>
    <t xml:space="preserve">Odstranění podkladu pl. 200 m2,kam.těžené tl.20 cm </t>
  </si>
  <si>
    <t>182 00-1111.R00</t>
  </si>
  <si>
    <t xml:space="preserve">Plošná úprava terénu, nerovnosti do 10 cm v rovině </t>
  </si>
  <si>
    <t>180 40-2111.R00</t>
  </si>
  <si>
    <t>Založení trávníku parkového výsevem v rovině vč. dodávky travního semene</t>
  </si>
  <si>
    <t>5</t>
  </si>
  <si>
    <t>Komunikace</t>
  </si>
  <si>
    <t>564 83-1111.R00</t>
  </si>
  <si>
    <t xml:space="preserve">Podklad ze štěrkopísku po zhutnění tloušťky 10 cm </t>
  </si>
  <si>
    <t>564 80-1112.R00</t>
  </si>
  <si>
    <t xml:space="preserve">Podklad ze štěrkodrti po zhutnění tloušťky 4 cm </t>
  </si>
  <si>
    <t>584 00-0010.RA0</t>
  </si>
  <si>
    <t xml:space="preserve">Komunikace ze silničních panelů </t>
  </si>
  <si>
    <t>599 44-1111.R00</t>
  </si>
  <si>
    <t xml:space="preserve">Vyplnění spár mezi panely kamenivem těženým </t>
  </si>
  <si>
    <t>m</t>
  </si>
  <si>
    <t>465 92-4114.R00</t>
  </si>
  <si>
    <t xml:space="preserve">Kladení bet. a želbet. desek nad 1 t, spáry písek </t>
  </si>
  <si>
    <t>97</t>
  </si>
  <si>
    <t>Prorážení otvorů</t>
  </si>
  <si>
    <t>979 08-2213.R00</t>
  </si>
  <si>
    <t xml:space="preserve">Vodorovná doprava suti po suchu do 1 km </t>
  </si>
  <si>
    <t>t</t>
  </si>
  <si>
    <t>979 08-2219.R00</t>
  </si>
  <si>
    <t xml:space="preserve">Příplatek za dopravu suti po suchu za další 1 km </t>
  </si>
  <si>
    <t>9*14,4</t>
  </si>
  <si>
    <t>x01</t>
  </si>
  <si>
    <t xml:space="preserve">Poplatek za vybouranou suť </t>
  </si>
  <si>
    <t>99</t>
  </si>
  <si>
    <t>Staveništní přesun hmot</t>
  </si>
  <si>
    <t>998 22-6011.R00</t>
  </si>
  <si>
    <t xml:space="preserve">Přesun hmot, pozemní komunikace, kryt montovaný </t>
  </si>
  <si>
    <t>75,77544+13,50</t>
  </si>
  <si>
    <t>,,Rekonstrukce inženýrských sítí pod komunikací
a povrchu komunikace v areálu Nemocnice TGM Hodonín, p.o.,,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</si>
</sst>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view="pageBreakPreview" zoomScale="60" zoomScaleNormal="100" workbookViewId="0">
      <selection activeCell="C4" sqref="C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26.25" customHeight="1" x14ac:dyDescent="0.2">
      <c r="A6" s="7"/>
      <c r="B6" s="204" t="s">
        <v>114</v>
      </c>
      <c r="C6" s="204"/>
      <c r="D6" s="204"/>
      <c r="E6" s="204"/>
      <c r="F6" s="204"/>
      <c r="G6" s="205"/>
    </row>
    <row r="7" spans="1:57" x14ac:dyDescent="0.2">
      <c r="A7" s="13" t="s">
        <v>8</v>
      </c>
      <c r="B7" s="15"/>
      <c r="C7" s="181"/>
      <c r="D7" s="182"/>
      <c r="E7" s="18" t="s">
        <v>9</v>
      </c>
      <c r="F7" s="19"/>
      <c r="G7" s="20">
        <v>0</v>
      </c>
      <c r="H7" s="21"/>
      <c r="I7" s="21"/>
    </row>
    <row r="8" spans="1:57" x14ac:dyDescent="0.2">
      <c r="A8" s="13" t="s">
        <v>10</v>
      </c>
      <c r="B8" s="15"/>
      <c r="C8" s="181"/>
      <c r="D8" s="182"/>
      <c r="E8" s="16" t="s">
        <v>11</v>
      </c>
      <c r="F8" s="15"/>
      <c r="G8" s="22">
        <f>IF(PocetMJ=0,,ROUND((F30+F32)/PocetMJ,1))</f>
        <v>0</v>
      </c>
    </row>
    <row r="9" spans="1:57" x14ac:dyDescent="0.2">
      <c r="A9" s="23" t="s">
        <v>12</v>
      </c>
      <c r="B9" s="24"/>
      <c r="C9" s="24"/>
      <c r="D9" s="24"/>
      <c r="E9" s="25" t="s">
        <v>13</v>
      </c>
      <c r="F9" s="24"/>
      <c r="G9" s="26"/>
    </row>
    <row r="10" spans="1:57" x14ac:dyDescent="0.2">
      <c r="A10" s="27" t="s">
        <v>14</v>
      </c>
      <c r="B10" s="11"/>
      <c r="C10" s="11"/>
      <c r="D10" s="11"/>
      <c r="E10" s="28" t="s">
        <v>15</v>
      </c>
      <c r="F10" s="11"/>
      <c r="G10" s="12"/>
      <c r="BA10" s="29"/>
      <c r="BB10" s="29"/>
      <c r="BC10" s="29"/>
      <c r="BD10" s="29"/>
      <c r="BE10" s="29"/>
    </row>
    <row r="11" spans="1:57" x14ac:dyDescent="0.2">
      <c r="A11" s="27"/>
      <c r="B11" s="11"/>
      <c r="C11" s="11"/>
      <c r="D11" s="11"/>
      <c r="E11" s="183"/>
      <c r="F11" s="184"/>
      <c r="G11" s="185"/>
    </row>
    <row r="12" spans="1:57" ht="28.5" customHeight="1" thickBot="1" x14ac:dyDescent="0.25">
      <c r="A12" s="30" t="s">
        <v>16</v>
      </c>
      <c r="B12" s="31"/>
      <c r="C12" s="31"/>
      <c r="D12" s="31"/>
      <c r="E12" s="32"/>
      <c r="F12" s="32"/>
      <c r="G12" s="33"/>
    </row>
    <row r="13" spans="1:57" ht="17.25" customHeight="1" thickBot="1" x14ac:dyDescent="0.25">
      <c r="A13" s="34" t="s">
        <v>17</v>
      </c>
      <c r="B13" s="35"/>
      <c r="C13" s="36"/>
      <c r="D13" s="37" t="s">
        <v>18</v>
      </c>
      <c r="E13" s="38"/>
      <c r="F13" s="38"/>
      <c r="G13" s="36"/>
    </row>
    <row r="14" spans="1:57" ht="15.95" customHeight="1" x14ac:dyDescent="0.2">
      <c r="A14" s="39"/>
      <c r="B14" s="40" t="s">
        <v>19</v>
      </c>
      <c r="C14" s="41">
        <f>Dodavka</f>
        <v>0</v>
      </c>
      <c r="D14" s="42"/>
      <c r="E14" s="43"/>
      <c r="F14" s="44"/>
      <c r="G14" s="41"/>
    </row>
    <row r="15" spans="1:57" ht="15.95" customHeight="1" x14ac:dyDescent="0.2">
      <c r="A15" s="39" t="s">
        <v>20</v>
      </c>
      <c r="B15" s="40" t="s">
        <v>21</v>
      </c>
      <c r="C15" s="41">
        <f>Mont</f>
        <v>0</v>
      </c>
      <c r="D15" s="23"/>
      <c r="E15" s="45"/>
      <c r="F15" s="46"/>
      <c r="G15" s="41"/>
    </row>
    <row r="16" spans="1:57" ht="15.95" customHeight="1" x14ac:dyDescent="0.2">
      <c r="A16" s="39" t="s">
        <v>22</v>
      </c>
      <c r="B16" s="40" t="s">
        <v>23</v>
      </c>
      <c r="C16" s="41">
        <f>HSV</f>
        <v>0</v>
      </c>
      <c r="D16" s="23"/>
      <c r="E16" s="45"/>
      <c r="F16" s="46"/>
      <c r="G16" s="41"/>
    </row>
    <row r="17" spans="1:7" ht="15.95" customHeight="1" x14ac:dyDescent="0.2">
      <c r="A17" s="47" t="s">
        <v>24</v>
      </c>
      <c r="B17" s="40" t="s">
        <v>25</v>
      </c>
      <c r="C17" s="41">
        <f>PSV</f>
        <v>0</v>
      </c>
      <c r="D17" s="23"/>
      <c r="E17" s="45"/>
      <c r="F17" s="46"/>
      <c r="G17" s="41"/>
    </row>
    <row r="18" spans="1:7" ht="15.95" customHeight="1" x14ac:dyDescent="0.2">
      <c r="A18" s="48" t="s">
        <v>26</v>
      </c>
      <c r="B18" s="40"/>
      <c r="C18" s="41">
        <f>SUM(C14:C17)</f>
        <v>0</v>
      </c>
      <c r="D18" s="49"/>
      <c r="E18" s="45"/>
      <c r="F18" s="46"/>
      <c r="G18" s="41"/>
    </row>
    <row r="19" spans="1:7" ht="15.95" customHeight="1" x14ac:dyDescent="0.2">
      <c r="A19" s="48"/>
      <c r="B19" s="40"/>
      <c r="C19" s="41"/>
      <c r="D19" s="23"/>
      <c r="E19" s="45"/>
      <c r="F19" s="46"/>
      <c r="G19" s="41"/>
    </row>
    <row r="20" spans="1:7" ht="15.95" customHeight="1" x14ac:dyDescent="0.2">
      <c r="A20" s="48" t="s">
        <v>27</v>
      </c>
      <c r="B20" s="40"/>
      <c r="C20" s="41">
        <f>HZS</f>
        <v>0</v>
      </c>
      <c r="D20" s="23"/>
      <c r="E20" s="45"/>
      <c r="F20" s="46"/>
      <c r="G20" s="41"/>
    </row>
    <row r="21" spans="1:7" ht="15.95" customHeight="1" x14ac:dyDescent="0.2">
      <c r="A21" s="27" t="s">
        <v>28</v>
      </c>
      <c r="B21" s="11"/>
      <c r="C21" s="41">
        <f>C18+C20</f>
        <v>0</v>
      </c>
      <c r="D21" s="23" t="s">
        <v>29</v>
      </c>
      <c r="E21" s="45"/>
      <c r="F21" s="46"/>
      <c r="G21" s="41">
        <f>G22-SUM(G14:G20)</f>
        <v>0</v>
      </c>
    </row>
    <row r="22" spans="1:7" ht="15.95" customHeight="1" thickBot="1" x14ac:dyDescent="0.25">
      <c r="A22" s="23" t="s">
        <v>30</v>
      </c>
      <c r="B22" s="24"/>
      <c r="C22" s="50">
        <f>C21+G22</f>
        <v>0</v>
      </c>
      <c r="D22" s="51" t="s">
        <v>31</v>
      </c>
      <c r="E22" s="52"/>
      <c r="F22" s="53"/>
      <c r="G22" s="41">
        <f>VRN</f>
        <v>0</v>
      </c>
    </row>
    <row r="23" spans="1:7" x14ac:dyDescent="0.2">
      <c r="A23" s="3" t="s">
        <v>32</v>
      </c>
      <c r="B23" s="5"/>
      <c r="C23" s="54" t="s">
        <v>33</v>
      </c>
      <c r="D23" s="5"/>
      <c r="E23" s="54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7" t="s">
        <v>36</v>
      </c>
      <c r="B25" s="55"/>
      <c r="C25" s="28" t="s">
        <v>36</v>
      </c>
      <c r="D25" s="11"/>
      <c r="E25" s="28" t="s">
        <v>36</v>
      </c>
      <c r="F25" s="11"/>
      <c r="G25" s="12"/>
    </row>
    <row r="26" spans="1:7" x14ac:dyDescent="0.2">
      <c r="A26" s="27"/>
      <c r="B26" s="56"/>
      <c r="C26" s="28" t="s">
        <v>37</v>
      </c>
      <c r="D26" s="11"/>
      <c r="E26" s="28" t="s">
        <v>38</v>
      </c>
      <c r="F26" s="11"/>
      <c r="G26" s="12"/>
    </row>
    <row r="27" spans="1:7" x14ac:dyDescent="0.2">
      <c r="A27" s="27"/>
      <c r="B27" s="11"/>
      <c r="C27" s="28"/>
      <c r="D27" s="11"/>
      <c r="E27" s="28"/>
      <c r="F27" s="11"/>
      <c r="G27" s="12"/>
    </row>
    <row r="28" spans="1:7" ht="97.5" customHeight="1" x14ac:dyDescent="0.2">
      <c r="A28" s="27"/>
      <c r="B28" s="11"/>
      <c r="C28" s="28"/>
      <c r="D28" s="11"/>
      <c r="E28" s="28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v>0</v>
      </c>
      <c r="G31" s="26"/>
    </row>
    <row r="32" spans="1:7" x14ac:dyDescent="0.2">
      <c r="A32" s="13" t="s">
        <v>39</v>
      </c>
      <c r="B32" s="15"/>
      <c r="C32" s="57">
        <v>21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21</v>
      </c>
      <c r="D33" s="15" t="s">
        <v>40</v>
      </c>
      <c r="E33" s="16"/>
      <c r="F33" s="59">
        <f>ROUND(PRODUCT(F32,C33/100),1)</f>
        <v>0</v>
      </c>
      <c r="G33" s="26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86"/>
      <c r="C37" s="186"/>
      <c r="D37" s="186"/>
      <c r="E37" s="186"/>
      <c r="F37" s="186"/>
      <c r="G37" s="186"/>
      <c r="H37" t="s">
        <v>4</v>
      </c>
    </row>
    <row r="38" spans="1:8" ht="12.75" customHeight="1" x14ac:dyDescent="0.2">
      <c r="A38" s="67"/>
      <c r="B38" s="186"/>
      <c r="C38" s="186"/>
      <c r="D38" s="186"/>
      <c r="E38" s="186"/>
      <c r="F38" s="186"/>
      <c r="G38" s="186"/>
      <c r="H38" t="s">
        <v>4</v>
      </c>
    </row>
    <row r="39" spans="1:8" x14ac:dyDescent="0.2">
      <c r="A39" s="67"/>
      <c r="B39" s="186"/>
      <c r="C39" s="186"/>
      <c r="D39" s="186"/>
      <c r="E39" s="186"/>
      <c r="F39" s="186"/>
      <c r="G39" s="186"/>
      <c r="H39" t="s">
        <v>4</v>
      </c>
    </row>
    <row r="40" spans="1:8" x14ac:dyDescent="0.2">
      <c r="A40" s="67"/>
      <c r="B40" s="186"/>
      <c r="C40" s="186"/>
      <c r="D40" s="186"/>
      <c r="E40" s="186"/>
      <c r="F40" s="186"/>
      <c r="G40" s="186"/>
      <c r="H40" t="s">
        <v>4</v>
      </c>
    </row>
    <row r="41" spans="1:8" x14ac:dyDescent="0.2">
      <c r="A41" s="67"/>
      <c r="B41" s="186"/>
      <c r="C41" s="186"/>
      <c r="D41" s="186"/>
      <c r="E41" s="186"/>
      <c r="F41" s="186"/>
      <c r="G41" s="186"/>
      <c r="H41" t="s">
        <v>4</v>
      </c>
    </row>
    <row r="42" spans="1:8" x14ac:dyDescent="0.2">
      <c r="A42" s="67"/>
      <c r="B42" s="186"/>
      <c r="C42" s="186"/>
      <c r="D42" s="186"/>
      <c r="E42" s="186"/>
      <c r="F42" s="186"/>
      <c r="G42" s="186"/>
      <c r="H42" t="s">
        <v>4</v>
      </c>
    </row>
    <row r="43" spans="1:8" x14ac:dyDescent="0.2">
      <c r="A43" s="67"/>
      <c r="B43" s="186"/>
      <c r="C43" s="186"/>
      <c r="D43" s="186"/>
      <c r="E43" s="186"/>
      <c r="F43" s="186"/>
      <c r="G43" s="186"/>
      <c r="H43" t="s">
        <v>4</v>
      </c>
    </row>
    <row r="44" spans="1:8" x14ac:dyDescent="0.2">
      <c r="A44" s="67"/>
      <c r="B44" s="186"/>
      <c r="C44" s="186"/>
      <c r="D44" s="186"/>
      <c r="E44" s="186"/>
      <c r="F44" s="186"/>
      <c r="G44" s="186"/>
      <c r="H44" t="s">
        <v>4</v>
      </c>
    </row>
    <row r="45" spans="1:8" ht="3" customHeight="1" x14ac:dyDescent="0.2">
      <c r="A45" s="67"/>
      <c r="B45" s="186"/>
      <c r="C45" s="186"/>
      <c r="D45" s="186"/>
      <c r="E45" s="186"/>
      <c r="F45" s="186"/>
      <c r="G45" s="186"/>
      <c r="H45" t="s">
        <v>4</v>
      </c>
    </row>
    <row r="46" spans="1:8" x14ac:dyDescent="0.2">
      <c r="B46" s="180"/>
      <c r="C46" s="180"/>
      <c r="D46" s="180"/>
      <c r="E46" s="180"/>
      <c r="F46" s="180"/>
      <c r="G46" s="180"/>
    </row>
    <row r="47" spans="1:8" x14ac:dyDescent="0.2">
      <c r="B47" s="180"/>
      <c r="C47" s="180"/>
      <c r="D47" s="180"/>
      <c r="E47" s="180"/>
      <c r="F47" s="180"/>
      <c r="G47" s="180"/>
    </row>
    <row r="48" spans="1:8" x14ac:dyDescent="0.2">
      <c r="B48" s="180"/>
      <c r="C48" s="180"/>
      <c r="D48" s="180"/>
      <c r="E48" s="180"/>
      <c r="F48" s="180"/>
      <c r="G48" s="180"/>
    </row>
    <row r="49" spans="2:7" x14ac:dyDescent="0.2">
      <c r="B49" s="180"/>
      <c r="C49" s="180"/>
      <c r="D49" s="180"/>
      <c r="E49" s="180"/>
      <c r="F49" s="180"/>
      <c r="G49" s="180"/>
    </row>
    <row r="50" spans="2:7" x14ac:dyDescent="0.2">
      <c r="B50" s="180"/>
      <c r="C50" s="180"/>
      <c r="D50" s="180"/>
      <c r="E50" s="180"/>
      <c r="F50" s="180"/>
      <c r="G50" s="180"/>
    </row>
    <row r="51" spans="2:7" x14ac:dyDescent="0.2">
      <c r="B51" s="180"/>
      <c r="C51" s="180"/>
      <c r="D51" s="180"/>
      <c r="E51" s="180"/>
      <c r="F51" s="180"/>
      <c r="G51" s="180"/>
    </row>
    <row r="52" spans="2:7" x14ac:dyDescent="0.2">
      <c r="B52" s="180"/>
      <c r="C52" s="180"/>
      <c r="D52" s="180"/>
      <c r="E52" s="180"/>
      <c r="F52" s="180"/>
      <c r="G52" s="180"/>
    </row>
    <row r="53" spans="2:7" x14ac:dyDescent="0.2">
      <c r="B53" s="180"/>
      <c r="C53" s="180"/>
      <c r="D53" s="180"/>
      <c r="E53" s="180"/>
      <c r="F53" s="180"/>
      <c r="G53" s="180"/>
    </row>
    <row r="54" spans="2:7" x14ac:dyDescent="0.2">
      <c r="B54" s="180"/>
      <c r="C54" s="180"/>
      <c r="D54" s="180"/>
      <c r="E54" s="180"/>
      <c r="F54" s="180"/>
      <c r="G54" s="180"/>
    </row>
    <row r="55" spans="2:7" x14ac:dyDescent="0.2">
      <c r="B55" s="180"/>
      <c r="C55" s="180"/>
      <c r="D55" s="180"/>
      <c r="E55" s="180"/>
      <c r="F55" s="180"/>
      <c r="G55" s="180"/>
    </row>
  </sheetData>
  <mergeCells count="15">
    <mergeCell ref="B47:G47"/>
    <mergeCell ref="B6:G6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A16" sqref="A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7" t="s">
        <v>5</v>
      </c>
      <c r="B1" s="188"/>
      <c r="C1" s="68" t="str">
        <f>CONCATENATE(cislostavby," ",nazevstavby)</f>
        <v xml:space="preserve"> </v>
      </c>
      <c r="D1" s="69"/>
      <c r="E1" s="70"/>
      <c r="F1" s="69"/>
      <c r="G1" s="71"/>
      <c r="H1" s="72"/>
      <c r="I1" s="73"/>
    </row>
    <row r="2" spans="1:57" ht="13.5" thickBot="1" x14ac:dyDescent="0.25">
      <c r="A2" s="189" t="s">
        <v>1</v>
      </c>
      <c r="B2" s="190"/>
      <c r="C2" s="74" t="str">
        <f>CONCATENATE(cisloobjektu," ",nazevobjektu)</f>
        <v xml:space="preserve"> SO.03 Dopravní opatření při výstavbě</v>
      </c>
      <c r="D2" s="75"/>
      <c r="E2" s="76"/>
      <c r="F2" s="75"/>
      <c r="G2" s="191"/>
      <c r="H2" s="191"/>
      <c r="I2" s="192"/>
    </row>
    <row r="3" spans="1:57" ht="13.5" thickTop="1" x14ac:dyDescent="0.2">
      <c r="F3" s="11"/>
    </row>
    <row r="4" spans="1:57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11" customFormat="1" x14ac:dyDescent="0.2">
      <c r="A7" s="176" t="str">
        <f>Položky!B7</f>
        <v>1</v>
      </c>
      <c r="B7" s="85" t="str">
        <f>Položky!C7</f>
        <v>Zemní práce</v>
      </c>
      <c r="C7" s="86"/>
      <c r="D7" s="87"/>
      <c r="E7" s="177">
        <f>Položky!BA16</f>
        <v>0</v>
      </c>
      <c r="F7" s="178">
        <f>Položky!BB16</f>
        <v>0</v>
      </c>
      <c r="G7" s="178">
        <f>Položky!BC16</f>
        <v>0</v>
      </c>
      <c r="H7" s="178">
        <f>Položky!BD16</f>
        <v>0</v>
      </c>
      <c r="I7" s="179">
        <f>Položky!BE16</f>
        <v>0</v>
      </c>
    </row>
    <row r="8" spans="1:57" s="11" customFormat="1" x14ac:dyDescent="0.2">
      <c r="A8" s="176" t="str">
        <f>Položky!B17</f>
        <v>5</v>
      </c>
      <c r="B8" s="85" t="str">
        <f>Položky!C17</f>
        <v>Komunikace</v>
      </c>
      <c r="C8" s="86"/>
      <c r="D8" s="87"/>
      <c r="E8" s="177">
        <f>Položky!BA23</f>
        <v>0</v>
      </c>
      <c r="F8" s="178">
        <f>Položky!BB23</f>
        <v>0</v>
      </c>
      <c r="G8" s="178">
        <f>Položky!BC23</f>
        <v>0</v>
      </c>
      <c r="H8" s="178">
        <f>Položky!BD23</f>
        <v>0</v>
      </c>
      <c r="I8" s="179">
        <f>Položky!BE23</f>
        <v>0</v>
      </c>
    </row>
    <row r="9" spans="1:57" s="11" customFormat="1" x14ac:dyDescent="0.2">
      <c r="A9" s="176" t="str">
        <f>Položky!B24</f>
        <v>97</v>
      </c>
      <c r="B9" s="85" t="str">
        <f>Položky!C24</f>
        <v>Prorážení otvorů</v>
      </c>
      <c r="C9" s="86"/>
      <c r="D9" s="87"/>
      <c r="E9" s="177">
        <f>Položky!BA29</f>
        <v>0</v>
      </c>
      <c r="F9" s="178">
        <f>Položky!BB29</f>
        <v>0</v>
      </c>
      <c r="G9" s="178">
        <f>Položky!BC29</f>
        <v>0</v>
      </c>
      <c r="H9" s="178">
        <f>Položky!BD29</f>
        <v>0</v>
      </c>
      <c r="I9" s="179">
        <f>Položky!BE29</f>
        <v>0</v>
      </c>
    </row>
    <row r="10" spans="1:57" s="11" customFormat="1" ht="13.5" thickBot="1" x14ac:dyDescent="0.25">
      <c r="A10" s="176" t="str">
        <f>Položky!B30</f>
        <v>99</v>
      </c>
      <c r="B10" s="85" t="str">
        <f>Položky!C30</f>
        <v>Staveništní přesun hmot</v>
      </c>
      <c r="C10" s="86"/>
      <c r="D10" s="87"/>
      <c r="E10" s="177">
        <f>Položky!BA33</f>
        <v>0</v>
      </c>
      <c r="F10" s="178">
        <f>Položky!BB33</f>
        <v>0</v>
      </c>
      <c r="G10" s="178">
        <f>Položky!BC33</f>
        <v>0</v>
      </c>
      <c r="H10" s="178">
        <f>Položky!BD33</f>
        <v>0</v>
      </c>
      <c r="I10" s="179">
        <f>Položky!BE33</f>
        <v>0</v>
      </c>
    </row>
    <row r="11" spans="1:57" s="93" customFormat="1" ht="13.5" thickBot="1" x14ac:dyDescent="0.25">
      <c r="A11" s="88"/>
      <c r="B11" s="80" t="s">
        <v>50</v>
      </c>
      <c r="C11" s="80"/>
      <c r="D11" s="89"/>
      <c r="E11" s="90">
        <f>SUM(E7:E10)</f>
        <v>0</v>
      </c>
      <c r="F11" s="91">
        <f>SUM(F7:F10)</f>
        <v>0</v>
      </c>
      <c r="G11" s="91">
        <f>SUM(G7:G10)</f>
        <v>0</v>
      </c>
      <c r="H11" s="91">
        <f>SUM(H7:H10)</f>
        <v>0</v>
      </c>
      <c r="I11" s="92">
        <f>SUM(I7:I10)</f>
        <v>0</v>
      </c>
    </row>
    <row r="12" spans="1:57" x14ac:dyDescent="0.2">
      <c r="A12" s="86"/>
      <c r="B12" s="86"/>
      <c r="C12" s="86"/>
      <c r="D12" s="86"/>
      <c r="E12" s="86"/>
      <c r="F12" s="86"/>
      <c r="G12" s="86"/>
      <c r="H12" s="86"/>
      <c r="I12" s="86"/>
    </row>
    <row r="13" spans="1:57" ht="19.5" customHeight="1" x14ac:dyDescent="0.25">
      <c r="A13" s="94" t="s">
        <v>51</v>
      </c>
      <c r="B13" s="94"/>
      <c r="C13" s="94"/>
      <c r="D13" s="94"/>
      <c r="E13" s="94"/>
      <c r="F13" s="94"/>
      <c r="G13" s="95"/>
      <c r="H13" s="94"/>
      <c r="I13" s="94"/>
      <c r="BA13" s="29"/>
      <c r="BB13" s="29"/>
      <c r="BC13" s="29"/>
      <c r="BD13" s="29"/>
      <c r="BE13" s="29"/>
    </row>
    <row r="14" spans="1:57" ht="13.5" thickBot="1" x14ac:dyDescent="0.25">
      <c r="A14" s="96"/>
      <c r="B14" s="96"/>
      <c r="C14" s="96"/>
      <c r="D14" s="96"/>
      <c r="E14" s="96"/>
      <c r="F14" s="96"/>
      <c r="G14" s="96"/>
      <c r="H14" s="96"/>
      <c r="I14" s="96"/>
    </row>
    <row r="15" spans="1:57" x14ac:dyDescent="0.2">
      <c r="A15" s="97" t="s">
        <v>52</v>
      </c>
      <c r="B15" s="98"/>
      <c r="C15" s="98"/>
      <c r="D15" s="99"/>
      <c r="E15" s="100" t="s">
        <v>53</v>
      </c>
      <c r="F15" s="101" t="s">
        <v>54</v>
      </c>
      <c r="G15" s="102" t="s">
        <v>55</v>
      </c>
      <c r="H15" s="103"/>
      <c r="I15" s="104" t="s">
        <v>53</v>
      </c>
    </row>
    <row r="16" spans="1:57" x14ac:dyDescent="0.2">
      <c r="A16" s="105"/>
      <c r="B16" s="106"/>
      <c r="C16" s="106"/>
      <c r="D16" s="107"/>
      <c r="E16" s="108"/>
      <c r="F16" s="109"/>
      <c r="G16" s="110">
        <f>CHOOSE(BA16+1,HSV+PSV,HSV+PSV+Mont,HSV+PSV+Dodavka+Mont,HSV,PSV,Mont,Dodavka,Mont+Dodavka,0)</f>
        <v>0</v>
      </c>
      <c r="H16" s="111"/>
      <c r="I16" s="112">
        <f>E16+F16*G16/100</f>
        <v>0</v>
      </c>
      <c r="BA16">
        <v>8</v>
      </c>
    </row>
    <row r="17" spans="1:9" ht="13.5" thickBot="1" x14ac:dyDescent="0.25">
      <c r="A17" s="113"/>
      <c r="B17" s="114" t="s">
        <v>56</v>
      </c>
      <c r="C17" s="115"/>
      <c r="D17" s="116"/>
      <c r="E17" s="117"/>
      <c r="F17" s="118"/>
      <c r="G17" s="118"/>
      <c r="H17" s="193">
        <f>SUM(H16:H16)</f>
        <v>0</v>
      </c>
      <c r="I17" s="194"/>
    </row>
    <row r="18" spans="1:9" x14ac:dyDescent="0.2">
      <c r="A18" s="96"/>
      <c r="B18" s="96"/>
      <c r="C18" s="96"/>
      <c r="D18" s="96"/>
      <c r="E18" s="96"/>
      <c r="F18" s="96"/>
      <c r="G18" s="96"/>
      <c r="H18" s="96"/>
      <c r="I18" s="96"/>
    </row>
    <row r="19" spans="1:9" x14ac:dyDescent="0.2">
      <c r="B19" s="93"/>
      <c r="F19" s="119"/>
      <c r="G19" s="120"/>
      <c r="H19" s="120"/>
      <c r="I19" s="121"/>
    </row>
    <row r="20" spans="1:9" x14ac:dyDescent="0.2">
      <c r="F20" s="119"/>
      <c r="G20" s="120"/>
      <c r="H20" s="120"/>
      <c r="I20" s="121"/>
    </row>
    <row r="21" spans="1:9" x14ac:dyDescent="0.2">
      <c r="F21" s="119"/>
      <c r="G21" s="120"/>
      <c r="H21" s="120"/>
      <c r="I21" s="121"/>
    </row>
    <row r="22" spans="1:9" x14ac:dyDescent="0.2">
      <c r="F22" s="119"/>
      <c r="G22" s="120"/>
      <c r="H22" s="120"/>
      <c r="I22" s="121"/>
    </row>
    <row r="23" spans="1:9" x14ac:dyDescent="0.2">
      <c r="F23" s="119"/>
      <c r="G23" s="120"/>
      <c r="H23" s="120"/>
      <c r="I23" s="121"/>
    </row>
    <row r="24" spans="1:9" x14ac:dyDescent="0.2">
      <c r="F24" s="119"/>
      <c r="G24" s="120"/>
      <c r="H24" s="120"/>
      <c r="I24" s="121"/>
    </row>
    <row r="25" spans="1:9" x14ac:dyDescent="0.2">
      <c r="F25" s="119"/>
      <c r="G25" s="120"/>
      <c r="H25" s="120"/>
      <c r="I25" s="121"/>
    </row>
    <row r="26" spans="1:9" x14ac:dyDescent="0.2">
      <c r="F26" s="119"/>
      <c r="G26" s="120"/>
      <c r="H26" s="120"/>
      <c r="I26" s="121"/>
    </row>
    <row r="27" spans="1:9" x14ac:dyDescent="0.2">
      <c r="F27" s="119"/>
      <c r="G27" s="120"/>
      <c r="H27" s="120"/>
      <c r="I27" s="121"/>
    </row>
    <row r="28" spans="1:9" x14ac:dyDescent="0.2">
      <c r="F28" s="119"/>
      <c r="G28" s="120"/>
      <c r="H28" s="120"/>
      <c r="I28" s="121"/>
    </row>
    <row r="29" spans="1:9" x14ac:dyDescent="0.2">
      <c r="F29" s="119"/>
      <c r="G29" s="120"/>
      <c r="H29" s="120"/>
      <c r="I29" s="121"/>
    </row>
    <row r="30" spans="1:9" x14ac:dyDescent="0.2">
      <c r="F30" s="119"/>
      <c r="G30" s="120"/>
      <c r="H30" s="120"/>
      <c r="I30" s="121"/>
    </row>
    <row r="31" spans="1:9" x14ac:dyDescent="0.2">
      <c r="F31" s="119"/>
      <c r="G31" s="120"/>
      <c r="H31" s="120"/>
      <c r="I31" s="121"/>
    </row>
    <row r="32" spans="1:9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6"/>
  <sheetViews>
    <sheetView showGridLines="0" showZeros="0" tabSelected="1" zoomScaleNormal="100" workbookViewId="0">
      <selection activeCell="F7" sqref="F7:F32"/>
    </sheetView>
  </sheetViews>
  <sheetFormatPr defaultRowHeight="12.75" x14ac:dyDescent="0.2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70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 x14ac:dyDescent="0.25">
      <c r="A1" s="197" t="s">
        <v>57</v>
      </c>
      <c r="B1" s="197"/>
      <c r="C1" s="197"/>
      <c r="D1" s="197"/>
      <c r="E1" s="197"/>
      <c r="F1" s="197"/>
      <c r="G1" s="197"/>
    </row>
    <row r="2" spans="1:104" ht="13.5" thickBot="1" x14ac:dyDescent="0.25">
      <c r="A2" s="123"/>
      <c r="B2" s="124"/>
      <c r="C2" s="125"/>
      <c r="D2" s="125"/>
      <c r="E2" s="126"/>
      <c r="F2" s="125"/>
      <c r="G2" s="125"/>
    </row>
    <row r="3" spans="1:104" ht="26.25" customHeight="1" thickTop="1" x14ac:dyDescent="0.2">
      <c r="A3" s="198" t="s">
        <v>5</v>
      </c>
      <c r="B3" s="199"/>
      <c r="C3" s="127">
        <f>'Krycí list'!B6:G6</f>
        <v>0</v>
      </c>
      <c r="D3" s="128"/>
      <c r="E3" s="129"/>
      <c r="F3" s="130">
        <f>Rekapitulace!H1</f>
        <v>0</v>
      </c>
      <c r="G3" s="131"/>
    </row>
    <row r="4" spans="1:104" ht="13.5" thickBot="1" x14ac:dyDescent="0.25">
      <c r="A4" s="200" t="s">
        <v>1</v>
      </c>
      <c r="B4" s="201"/>
      <c r="C4" s="132" t="str">
        <f>CONCATENATE(cisloobjektu," ",nazevobjektu)</f>
        <v xml:space="preserve"> SO.03 Dopravní opatření při výstavbě</v>
      </c>
      <c r="D4" s="133"/>
      <c r="E4" s="202"/>
      <c r="F4" s="202"/>
      <c r="G4" s="203"/>
    </row>
    <row r="5" spans="1:104" ht="13.5" thickTop="1" x14ac:dyDescent="0.2">
      <c r="A5" s="134"/>
      <c r="B5" s="135"/>
      <c r="C5" s="135"/>
      <c r="D5" s="123"/>
      <c r="E5" s="136"/>
      <c r="F5" s="123"/>
      <c r="G5" s="137"/>
    </row>
    <row r="6" spans="1:104" x14ac:dyDescent="0.2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 x14ac:dyDescent="0.2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 ht="22.5" x14ac:dyDescent="0.2">
      <c r="A8" s="150">
        <v>1</v>
      </c>
      <c r="B8" s="151" t="s">
        <v>70</v>
      </c>
      <c r="C8" s="152" t="s">
        <v>71</v>
      </c>
      <c r="D8" s="153" t="s">
        <v>72</v>
      </c>
      <c r="E8" s="154">
        <v>18</v>
      </c>
      <c r="F8" s="154"/>
      <c r="G8" s="155">
        <f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 x14ac:dyDescent="0.2">
      <c r="A9" s="156"/>
      <c r="B9" s="157"/>
      <c r="C9" s="195" t="s">
        <v>73</v>
      </c>
      <c r="D9" s="196"/>
      <c r="E9" s="158">
        <v>18</v>
      </c>
      <c r="F9" s="159"/>
      <c r="G9" s="160"/>
      <c r="M9" s="161" t="s">
        <v>73</v>
      </c>
      <c r="O9" s="149"/>
    </row>
    <row r="10" spans="1:104" x14ac:dyDescent="0.2">
      <c r="A10" s="150">
        <v>2</v>
      </c>
      <c r="B10" s="151" t="s">
        <v>74</v>
      </c>
      <c r="C10" s="152" t="s">
        <v>75</v>
      </c>
      <c r="D10" s="153" t="s">
        <v>76</v>
      </c>
      <c r="E10" s="154">
        <v>63</v>
      </c>
      <c r="F10" s="154"/>
      <c r="G10" s="155">
        <f>E10*F10</f>
        <v>0</v>
      </c>
      <c r="O10" s="149">
        <v>2</v>
      </c>
      <c r="AA10" s="122">
        <v>12</v>
      </c>
      <c r="AB10" s="122">
        <v>0</v>
      </c>
      <c r="AC10" s="122">
        <v>2</v>
      </c>
      <c r="AZ10" s="122">
        <v>1</v>
      </c>
      <c r="BA10" s="122">
        <f>IF(AZ10=1,G10,0)</f>
        <v>0</v>
      </c>
      <c r="BB10" s="122">
        <f>IF(AZ10=2,G10,0)</f>
        <v>0</v>
      </c>
      <c r="BC10" s="122">
        <f>IF(AZ10=3,G10,0)</f>
        <v>0</v>
      </c>
      <c r="BD10" s="122">
        <f>IF(AZ10=4,G10,0)</f>
        <v>0</v>
      </c>
      <c r="BE10" s="122">
        <f>IF(AZ10=5,G10,0)</f>
        <v>0</v>
      </c>
      <c r="CZ10" s="122">
        <v>0</v>
      </c>
    </row>
    <row r="11" spans="1:104" x14ac:dyDescent="0.2">
      <c r="A11" s="156"/>
      <c r="B11" s="157"/>
      <c r="C11" s="195" t="s">
        <v>77</v>
      </c>
      <c r="D11" s="196"/>
      <c r="E11" s="158">
        <v>63</v>
      </c>
      <c r="F11" s="159"/>
      <c r="G11" s="160"/>
      <c r="M11" s="161" t="s">
        <v>77</v>
      </c>
      <c r="O11" s="149"/>
    </row>
    <row r="12" spans="1:104" ht="22.5" x14ac:dyDescent="0.2">
      <c r="A12" s="150">
        <v>3</v>
      </c>
      <c r="B12" s="151" t="s">
        <v>78</v>
      </c>
      <c r="C12" s="152" t="s">
        <v>79</v>
      </c>
      <c r="D12" s="153" t="s">
        <v>76</v>
      </c>
      <c r="E12" s="154">
        <v>60</v>
      </c>
      <c r="F12" s="154"/>
      <c r="G12" s="155">
        <f>E12*F12</f>
        <v>0</v>
      </c>
      <c r="O12" s="149">
        <v>2</v>
      </c>
      <c r="AA12" s="122">
        <v>12</v>
      </c>
      <c r="AB12" s="122">
        <v>0</v>
      </c>
      <c r="AC12" s="122">
        <v>3</v>
      </c>
      <c r="AZ12" s="122">
        <v>1</v>
      </c>
      <c r="BA12" s="122">
        <f>IF(AZ12=1,G12,0)</f>
        <v>0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0</v>
      </c>
    </row>
    <row r="13" spans="1:104" x14ac:dyDescent="0.2">
      <c r="A13" s="150">
        <v>4</v>
      </c>
      <c r="B13" s="151" t="s">
        <v>80</v>
      </c>
      <c r="C13" s="152" t="s">
        <v>81</v>
      </c>
      <c r="D13" s="153" t="s">
        <v>76</v>
      </c>
      <c r="E13" s="154">
        <v>60</v>
      </c>
      <c r="F13" s="154"/>
      <c r="G13" s="155">
        <f>E13*F13</f>
        <v>0</v>
      </c>
      <c r="O13" s="149">
        <v>2</v>
      </c>
      <c r="AA13" s="122">
        <v>12</v>
      </c>
      <c r="AB13" s="122">
        <v>0</v>
      </c>
      <c r="AC13" s="122">
        <v>4</v>
      </c>
      <c r="AZ13" s="122">
        <v>1</v>
      </c>
      <c r="BA13" s="122">
        <f>IF(AZ13=1,G13,0)</f>
        <v>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0</v>
      </c>
    </row>
    <row r="14" spans="1:104" x14ac:dyDescent="0.2">
      <c r="A14" s="150">
        <v>5</v>
      </c>
      <c r="B14" s="151" t="s">
        <v>82</v>
      </c>
      <c r="C14" s="152" t="s">
        <v>83</v>
      </c>
      <c r="D14" s="153" t="s">
        <v>76</v>
      </c>
      <c r="E14" s="154">
        <v>60</v>
      </c>
      <c r="F14" s="154"/>
      <c r="G14" s="155">
        <f>E14*F14</f>
        <v>0</v>
      </c>
      <c r="O14" s="149">
        <v>2</v>
      </c>
      <c r="AA14" s="122">
        <v>12</v>
      </c>
      <c r="AB14" s="122">
        <v>0</v>
      </c>
      <c r="AC14" s="122">
        <v>5</v>
      </c>
      <c r="AZ14" s="122">
        <v>1</v>
      </c>
      <c r="BA14" s="122">
        <f>IF(AZ14=1,G14,0)</f>
        <v>0</v>
      </c>
      <c r="BB14" s="122">
        <f>IF(AZ14=2,G14,0)</f>
        <v>0</v>
      </c>
      <c r="BC14" s="122">
        <f>IF(AZ14=3,G14,0)</f>
        <v>0</v>
      </c>
      <c r="BD14" s="122">
        <f>IF(AZ14=4,G14,0)</f>
        <v>0</v>
      </c>
      <c r="BE14" s="122">
        <f>IF(AZ14=5,G14,0)</f>
        <v>0</v>
      </c>
      <c r="CZ14" s="122">
        <v>0</v>
      </c>
    </row>
    <row r="15" spans="1:104" ht="22.5" x14ac:dyDescent="0.2">
      <c r="A15" s="150">
        <v>6</v>
      </c>
      <c r="B15" s="151" t="s">
        <v>84</v>
      </c>
      <c r="C15" s="152" t="s">
        <v>85</v>
      </c>
      <c r="D15" s="153" t="s">
        <v>76</v>
      </c>
      <c r="E15" s="154">
        <v>60</v>
      </c>
      <c r="F15" s="154"/>
      <c r="G15" s="155">
        <f>E15*F15</f>
        <v>0</v>
      </c>
      <c r="O15" s="149">
        <v>2</v>
      </c>
      <c r="AA15" s="122">
        <v>12</v>
      </c>
      <c r="AB15" s="122">
        <v>0</v>
      </c>
      <c r="AC15" s="122">
        <v>6</v>
      </c>
      <c r="AZ15" s="122">
        <v>1</v>
      </c>
      <c r="BA15" s="122">
        <f>IF(AZ15=1,G15,0)</f>
        <v>0</v>
      </c>
      <c r="BB15" s="122">
        <f>IF(AZ15=2,G15,0)</f>
        <v>0</v>
      </c>
      <c r="BC15" s="122">
        <f>IF(AZ15=3,G15,0)</f>
        <v>0</v>
      </c>
      <c r="BD15" s="122">
        <f>IF(AZ15=4,G15,0)</f>
        <v>0</v>
      </c>
      <c r="BE15" s="122">
        <f>IF(AZ15=5,G15,0)</f>
        <v>0</v>
      </c>
      <c r="CZ15" s="122">
        <v>0</v>
      </c>
    </row>
    <row r="16" spans="1:104" x14ac:dyDescent="0.2">
      <c r="A16" s="162"/>
      <c r="B16" s="163" t="s">
        <v>68</v>
      </c>
      <c r="C16" s="164" t="str">
        <f>CONCATENATE(B7," ",C7)</f>
        <v>1 Zemní práce</v>
      </c>
      <c r="D16" s="162"/>
      <c r="E16" s="165"/>
      <c r="F16" s="165"/>
      <c r="G16" s="166">
        <f>SUM(G7:G15)</f>
        <v>0</v>
      </c>
      <c r="O16" s="149">
        <v>4</v>
      </c>
      <c r="BA16" s="167">
        <f>SUM(BA7:BA15)</f>
        <v>0</v>
      </c>
      <c r="BB16" s="167">
        <f>SUM(BB7:BB15)</f>
        <v>0</v>
      </c>
      <c r="BC16" s="167">
        <f>SUM(BC7:BC15)</f>
        <v>0</v>
      </c>
      <c r="BD16" s="167">
        <f>SUM(BD7:BD15)</f>
        <v>0</v>
      </c>
      <c r="BE16" s="167">
        <f>SUM(BE7:BE15)</f>
        <v>0</v>
      </c>
    </row>
    <row r="17" spans="1:104" x14ac:dyDescent="0.2">
      <c r="A17" s="142" t="s">
        <v>65</v>
      </c>
      <c r="B17" s="143" t="s">
        <v>86</v>
      </c>
      <c r="C17" s="144" t="s">
        <v>87</v>
      </c>
      <c r="D17" s="145"/>
      <c r="E17" s="146"/>
      <c r="F17" s="146"/>
      <c r="G17" s="147"/>
      <c r="H17" s="148"/>
      <c r="I17" s="148"/>
      <c r="O17" s="149">
        <v>1</v>
      </c>
    </row>
    <row r="18" spans="1:104" x14ac:dyDescent="0.2">
      <c r="A18" s="150">
        <v>7</v>
      </c>
      <c r="B18" s="151" t="s">
        <v>88</v>
      </c>
      <c r="C18" s="152" t="s">
        <v>89</v>
      </c>
      <c r="D18" s="153" t="s">
        <v>76</v>
      </c>
      <c r="E18" s="154">
        <v>60</v>
      </c>
      <c r="F18" s="154"/>
      <c r="G18" s="155">
        <f>E18*F18</f>
        <v>0</v>
      </c>
      <c r="O18" s="149">
        <v>2</v>
      </c>
      <c r="AA18" s="122">
        <v>12</v>
      </c>
      <c r="AB18" s="122">
        <v>0</v>
      </c>
      <c r="AC18" s="122">
        <v>7</v>
      </c>
      <c r="AZ18" s="122">
        <v>1</v>
      </c>
      <c r="BA18" s="122">
        <f>IF(AZ18=1,G18,0)</f>
        <v>0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0.18906999999999999</v>
      </c>
    </row>
    <row r="19" spans="1:104" x14ac:dyDescent="0.2">
      <c r="A19" s="150">
        <v>8</v>
      </c>
      <c r="B19" s="151" t="s">
        <v>90</v>
      </c>
      <c r="C19" s="152" t="s">
        <v>91</v>
      </c>
      <c r="D19" s="153" t="s">
        <v>76</v>
      </c>
      <c r="E19" s="154">
        <v>60</v>
      </c>
      <c r="F19" s="154"/>
      <c r="G19" s="155">
        <f>E19*F19</f>
        <v>0</v>
      </c>
      <c r="O19" s="149">
        <v>2</v>
      </c>
      <c r="AA19" s="122">
        <v>12</v>
      </c>
      <c r="AB19" s="122">
        <v>0</v>
      </c>
      <c r="AC19" s="122">
        <v>8</v>
      </c>
      <c r="AZ19" s="122">
        <v>1</v>
      </c>
      <c r="BA19" s="122">
        <f>IF(AZ19=1,G19,0)</f>
        <v>0</v>
      </c>
      <c r="BB19" s="122">
        <f>IF(AZ19=2,G19,0)</f>
        <v>0</v>
      </c>
      <c r="BC19" s="122">
        <f>IF(AZ19=3,G19,0)</f>
        <v>0</v>
      </c>
      <c r="BD19" s="122">
        <f>IF(AZ19=4,G19,0)</f>
        <v>0</v>
      </c>
      <c r="BE19" s="122">
        <f>IF(AZ19=5,G19,0)</f>
        <v>0</v>
      </c>
      <c r="CZ19" s="122">
        <v>8.0030000000000004E-2</v>
      </c>
    </row>
    <row r="20" spans="1:104" x14ac:dyDescent="0.2">
      <c r="A20" s="150">
        <v>9</v>
      </c>
      <c r="B20" s="151" t="s">
        <v>92</v>
      </c>
      <c r="C20" s="152" t="s">
        <v>93</v>
      </c>
      <c r="D20" s="153" t="s">
        <v>76</v>
      </c>
      <c r="E20" s="154">
        <v>60</v>
      </c>
      <c r="F20" s="154"/>
      <c r="G20" s="155">
        <f>E20*F20</f>
        <v>0</v>
      </c>
      <c r="O20" s="149">
        <v>2</v>
      </c>
      <c r="AA20" s="122">
        <v>12</v>
      </c>
      <c r="AB20" s="122">
        <v>0</v>
      </c>
      <c r="AC20" s="122">
        <v>9</v>
      </c>
      <c r="AZ20" s="122">
        <v>1</v>
      </c>
      <c r="BA20" s="122">
        <f>IF(AZ20=1,G20,0)</f>
        <v>0</v>
      </c>
      <c r="BB20" s="122">
        <f>IF(AZ20=2,G20,0)</f>
        <v>0</v>
      </c>
      <c r="BC20" s="122">
        <f>IF(AZ20=3,G20,0)</f>
        <v>0</v>
      </c>
      <c r="BD20" s="122">
        <f>IF(AZ20=4,G20,0)</f>
        <v>0</v>
      </c>
      <c r="BE20" s="122">
        <f>IF(AZ20=5,G20,0)</f>
        <v>0</v>
      </c>
      <c r="CZ20" s="122">
        <v>0.96777000000000002</v>
      </c>
    </row>
    <row r="21" spans="1:104" x14ac:dyDescent="0.2">
      <c r="A21" s="150">
        <v>10</v>
      </c>
      <c r="B21" s="151" t="s">
        <v>94</v>
      </c>
      <c r="C21" s="152" t="s">
        <v>95</v>
      </c>
      <c r="D21" s="153" t="s">
        <v>96</v>
      </c>
      <c r="E21" s="154">
        <v>24</v>
      </c>
      <c r="F21" s="154"/>
      <c r="G21" s="155">
        <f>E21*F21</f>
        <v>0</v>
      </c>
      <c r="O21" s="149">
        <v>2</v>
      </c>
      <c r="AA21" s="122">
        <v>12</v>
      </c>
      <c r="AB21" s="122">
        <v>0</v>
      </c>
      <c r="AC21" s="122">
        <v>10</v>
      </c>
      <c r="AZ21" s="122">
        <v>1</v>
      </c>
      <c r="BA21" s="122">
        <f>IF(AZ21=1,G21,0)</f>
        <v>0</v>
      </c>
      <c r="BB21" s="122">
        <f>IF(AZ21=2,G21,0)</f>
        <v>0</v>
      </c>
      <c r="BC21" s="122">
        <f>IF(AZ21=3,G21,0)</f>
        <v>0</v>
      </c>
      <c r="BD21" s="122">
        <f>IF(AZ21=4,G21,0)</f>
        <v>0</v>
      </c>
      <c r="BE21" s="122">
        <f>IF(AZ21=5,G21,0)</f>
        <v>0</v>
      </c>
      <c r="CZ21" s="122">
        <v>5.0099999999999997E-3</v>
      </c>
    </row>
    <row r="22" spans="1:104" x14ac:dyDescent="0.2">
      <c r="A22" s="150">
        <v>11</v>
      </c>
      <c r="B22" s="151" t="s">
        <v>97</v>
      </c>
      <c r="C22" s="152" t="s">
        <v>98</v>
      </c>
      <c r="D22" s="153" t="s">
        <v>76</v>
      </c>
      <c r="E22" s="154">
        <v>60</v>
      </c>
      <c r="F22" s="154"/>
      <c r="G22" s="155">
        <f>E22*F22</f>
        <v>0</v>
      </c>
      <c r="O22" s="149">
        <v>2</v>
      </c>
      <c r="AA22" s="122">
        <v>12</v>
      </c>
      <c r="AB22" s="122">
        <v>0</v>
      </c>
      <c r="AC22" s="122">
        <v>11</v>
      </c>
      <c r="AZ22" s="122">
        <v>1</v>
      </c>
      <c r="BA22" s="122">
        <f>IF(AZ22=1,G22,0)</f>
        <v>0</v>
      </c>
      <c r="BB22" s="122">
        <f>IF(AZ22=2,G22,0)</f>
        <v>0</v>
      </c>
      <c r="BC22" s="122">
        <f>IF(AZ22=3,G22,0)</f>
        <v>0</v>
      </c>
      <c r="BD22" s="122">
        <f>IF(AZ22=4,G22,0)</f>
        <v>0</v>
      </c>
      <c r="BE22" s="122">
        <f>IF(AZ22=5,G22,0)</f>
        <v>0</v>
      </c>
      <c r="CZ22" s="122">
        <v>2.4049999999999998E-2</v>
      </c>
    </row>
    <row r="23" spans="1:104" x14ac:dyDescent="0.2">
      <c r="A23" s="162"/>
      <c r="B23" s="163" t="s">
        <v>68</v>
      </c>
      <c r="C23" s="164" t="str">
        <f>CONCATENATE(B17," ",C17)</f>
        <v>5 Komunikace</v>
      </c>
      <c r="D23" s="162"/>
      <c r="E23" s="165"/>
      <c r="F23" s="165"/>
      <c r="G23" s="166">
        <f>SUM(G17:G22)</f>
        <v>0</v>
      </c>
      <c r="O23" s="149">
        <v>4</v>
      </c>
      <c r="BA23" s="167">
        <f>SUM(BA17:BA22)</f>
        <v>0</v>
      </c>
      <c r="BB23" s="167">
        <f>SUM(BB17:BB22)</f>
        <v>0</v>
      </c>
      <c r="BC23" s="167">
        <f>SUM(BC17:BC22)</f>
        <v>0</v>
      </c>
      <c r="BD23" s="167">
        <f>SUM(BD17:BD22)</f>
        <v>0</v>
      </c>
      <c r="BE23" s="167">
        <f>SUM(BE17:BE22)</f>
        <v>0</v>
      </c>
    </row>
    <row r="24" spans="1:104" x14ac:dyDescent="0.2">
      <c r="A24" s="142" t="s">
        <v>65</v>
      </c>
      <c r="B24" s="143" t="s">
        <v>99</v>
      </c>
      <c r="C24" s="144" t="s">
        <v>100</v>
      </c>
      <c r="D24" s="145"/>
      <c r="E24" s="146"/>
      <c r="F24" s="146"/>
      <c r="G24" s="147"/>
      <c r="H24" s="148"/>
      <c r="I24" s="148"/>
      <c r="O24" s="149">
        <v>1</v>
      </c>
    </row>
    <row r="25" spans="1:104" x14ac:dyDescent="0.2">
      <c r="A25" s="150">
        <v>12</v>
      </c>
      <c r="B25" s="151" t="s">
        <v>101</v>
      </c>
      <c r="C25" s="152" t="s">
        <v>102</v>
      </c>
      <c r="D25" s="153" t="s">
        <v>103</v>
      </c>
      <c r="E25" s="154">
        <v>14.4</v>
      </c>
      <c r="F25" s="154"/>
      <c r="G25" s="155">
        <f>E25*F25</f>
        <v>0</v>
      </c>
      <c r="O25" s="149">
        <v>2</v>
      </c>
      <c r="AA25" s="122">
        <v>12</v>
      </c>
      <c r="AB25" s="122">
        <v>0</v>
      </c>
      <c r="AC25" s="122">
        <v>12</v>
      </c>
      <c r="AZ25" s="122">
        <v>1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0</v>
      </c>
    </row>
    <row r="26" spans="1:104" x14ac:dyDescent="0.2">
      <c r="A26" s="150">
        <v>13</v>
      </c>
      <c r="B26" s="151" t="s">
        <v>104</v>
      </c>
      <c r="C26" s="152" t="s">
        <v>105</v>
      </c>
      <c r="D26" s="153" t="s">
        <v>103</v>
      </c>
      <c r="E26" s="154">
        <v>129.6</v>
      </c>
      <c r="F26" s="154"/>
      <c r="G26" s="155">
        <f>E26*F26</f>
        <v>0</v>
      </c>
      <c r="O26" s="149">
        <v>2</v>
      </c>
      <c r="AA26" s="122">
        <v>12</v>
      </c>
      <c r="AB26" s="122">
        <v>0</v>
      </c>
      <c r="AC26" s="122">
        <v>13</v>
      </c>
      <c r="AZ26" s="122">
        <v>1</v>
      </c>
      <c r="BA26" s="122">
        <f>IF(AZ26=1,G26,0)</f>
        <v>0</v>
      </c>
      <c r="BB26" s="122">
        <f>IF(AZ26=2,G26,0)</f>
        <v>0</v>
      </c>
      <c r="BC26" s="122">
        <f>IF(AZ26=3,G26,0)</f>
        <v>0</v>
      </c>
      <c r="BD26" s="122">
        <f>IF(AZ26=4,G26,0)</f>
        <v>0</v>
      </c>
      <c r="BE26" s="122">
        <f>IF(AZ26=5,G26,0)</f>
        <v>0</v>
      </c>
      <c r="CZ26" s="122">
        <v>0</v>
      </c>
    </row>
    <row r="27" spans="1:104" x14ac:dyDescent="0.2">
      <c r="A27" s="156"/>
      <c r="B27" s="157"/>
      <c r="C27" s="195" t="s">
        <v>106</v>
      </c>
      <c r="D27" s="196"/>
      <c r="E27" s="158">
        <v>129.6</v>
      </c>
      <c r="F27" s="159"/>
      <c r="G27" s="160"/>
      <c r="M27" s="161" t="s">
        <v>106</v>
      </c>
      <c r="O27" s="149"/>
    </row>
    <row r="28" spans="1:104" x14ac:dyDescent="0.2">
      <c r="A28" s="150">
        <v>14</v>
      </c>
      <c r="B28" s="151" t="s">
        <v>107</v>
      </c>
      <c r="C28" s="152" t="s">
        <v>108</v>
      </c>
      <c r="D28" s="153" t="s">
        <v>103</v>
      </c>
      <c r="E28" s="154">
        <v>14.4</v>
      </c>
      <c r="F28" s="154"/>
      <c r="G28" s="155">
        <f>E28*F28</f>
        <v>0</v>
      </c>
      <c r="O28" s="149">
        <v>2</v>
      </c>
      <c r="AA28" s="122">
        <v>12</v>
      </c>
      <c r="AB28" s="122">
        <v>0</v>
      </c>
      <c r="AC28" s="122">
        <v>14</v>
      </c>
      <c r="AZ28" s="122">
        <v>1</v>
      </c>
      <c r="BA28" s="122">
        <f>IF(AZ28=1,G28,0)</f>
        <v>0</v>
      </c>
      <c r="BB28" s="122">
        <f>IF(AZ28=2,G28,0)</f>
        <v>0</v>
      </c>
      <c r="BC28" s="122">
        <f>IF(AZ28=3,G28,0)</f>
        <v>0</v>
      </c>
      <c r="BD28" s="122">
        <f>IF(AZ28=4,G28,0)</f>
        <v>0</v>
      </c>
      <c r="BE28" s="122">
        <f>IF(AZ28=5,G28,0)</f>
        <v>0</v>
      </c>
      <c r="CZ28" s="122">
        <v>0</v>
      </c>
    </row>
    <row r="29" spans="1:104" x14ac:dyDescent="0.2">
      <c r="A29" s="162"/>
      <c r="B29" s="163" t="s">
        <v>68</v>
      </c>
      <c r="C29" s="164" t="str">
        <f>CONCATENATE(B24," ",C24)</f>
        <v>97 Prorážení otvorů</v>
      </c>
      <c r="D29" s="162"/>
      <c r="E29" s="165"/>
      <c r="F29" s="165"/>
      <c r="G29" s="166">
        <f>SUM(G24:G28)</f>
        <v>0</v>
      </c>
      <c r="O29" s="149">
        <v>4</v>
      </c>
      <c r="BA29" s="167">
        <f>SUM(BA24:BA28)</f>
        <v>0</v>
      </c>
      <c r="BB29" s="167">
        <f>SUM(BB24:BB28)</f>
        <v>0</v>
      </c>
      <c r="BC29" s="167">
        <f>SUM(BC24:BC28)</f>
        <v>0</v>
      </c>
      <c r="BD29" s="167">
        <f>SUM(BD24:BD28)</f>
        <v>0</v>
      </c>
      <c r="BE29" s="167">
        <f>SUM(BE24:BE28)</f>
        <v>0</v>
      </c>
    </row>
    <row r="30" spans="1:104" x14ac:dyDescent="0.2">
      <c r="A30" s="142" t="s">
        <v>65</v>
      </c>
      <c r="B30" s="143" t="s">
        <v>109</v>
      </c>
      <c r="C30" s="144" t="s">
        <v>110</v>
      </c>
      <c r="D30" s="145"/>
      <c r="E30" s="146"/>
      <c r="F30" s="146"/>
      <c r="G30" s="147"/>
      <c r="H30" s="148"/>
      <c r="I30" s="148"/>
      <c r="O30" s="149">
        <v>1</v>
      </c>
    </row>
    <row r="31" spans="1:104" x14ac:dyDescent="0.2">
      <c r="A31" s="150">
        <v>15</v>
      </c>
      <c r="B31" s="151" t="s">
        <v>111</v>
      </c>
      <c r="C31" s="152" t="s">
        <v>112</v>
      </c>
      <c r="D31" s="153" t="s">
        <v>103</v>
      </c>
      <c r="E31" s="154">
        <v>89.275400000000005</v>
      </c>
      <c r="F31" s="154"/>
      <c r="G31" s="155">
        <f>E31*F31</f>
        <v>0</v>
      </c>
      <c r="O31" s="149">
        <v>2</v>
      </c>
      <c r="AA31" s="122">
        <v>12</v>
      </c>
      <c r="AB31" s="122">
        <v>0</v>
      </c>
      <c r="AC31" s="122">
        <v>15</v>
      </c>
      <c r="AZ31" s="122">
        <v>1</v>
      </c>
      <c r="BA31" s="122">
        <f>IF(AZ31=1,G31,0)</f>
        <v>0</v>
      </c>
      <c r="BB31" s="122">
        <f>IF(AZ31=2,G31,0)</f>
        <v>0</v>
      </c>
      <c r="BC31" s="122">
        <f>IF(AZ31=3,G31,0)</f>
        <v>0</v>
      </c>
      <c r="BD31" s="122">
        <f>IF(AZ31=4,G31,0)</f>
        <v>0</v>
      </c>
      <c r="BE31" s="122">
        <f>IF(AZ31=5,G31,0)</f>
        <v>0</v>
      </c>
      <c r="CZ31" s="122">
        <v>0</v>
      </c>
    </row>
    <row r="32" spans="1:104" x14ac:dyDescent="0.2">
      <c r="A32" s="156"/>
      <c r="B32" s="157"/>
      <c r="C32" s="195" t="s">
        <v>113</v>
      </c>
      <c r="D32" s="196"/>
      <c r="E32" s="158">
        <v>89.275400000000005</v>
      </c>
      <c r="F32" s="159"/>
      <c r="G32" s="160"/>
      <c r="M32" s="161" t="s">
        <v>113</v>
      </c>
      <c r="O32" s="149"/>
    </row>
    <row r="33" spans="1:57" x14ac:dyDescent="0.2">
      <c r="A33" s="162"/>
      <c r="B33" s="163" t="s">
        <v>68</v>
      </c>
      <c r="C33" s="164" t="str">
        <f>CONCATENATE(B30," ",C30)</f>
        <v>99 Staveništní přesun hmot</v>
      </c>
      <c r="D33" s="162"/>
      <c r="E33" s="165"/>
      <c r="F33" s="165"/>
      <c r="G33" s="166">
        <f>SUM(G30:G32)</f>
        <v>0</v>
      </c>
      <c r="O33" s="149">
        <v>4</v>
      </c>
      <c r="BA33" s="167">
        <f>SUM(BA30:BA32)</f>
        <v>0</v>
      </c>
      <c r="BB33" s="167">
        <f>SUM(BB30:BB32)</f>
        <v>0</v>
      </c>
      <c r="BC33" s="167">
        <f>SUM(BC30:BC32)</f>
        <v>0</v>
      </c>
      <c r="BD33" s="167">
        <f>SUM(BD30:BD32)</f>
        <v>0</v>
      </c>
      <c r="BE33" s="167">
        <f>SUM(BE30:BE32)</f>
        <v>0</v>
      </c>
    </row>
    <row r="34" spans="1:57" x14ac:dyDescent="0.2">
      <c r="A34" s="123"/>
      <c r="B34" s="123"/>
      <c r="C34" s="123"/>
      <c r="D34" s="123"/>
      <c r="E34" s="123"/>
      <c r="F34" s="123"/>
      <c r="G34" s="123"/>
    </row>
    <row r="35" spans="1:57" x14ac:dyDescent="0.2">
      <c r="E35" s="122"/>
    </row>
    <row r="36" spans="1:57" x14ac:dyDescent="0.2">
      <c r="E36" s="122"/>
    </row>
    <row r="37" spans="1:57" x14ac:dyDescent="0.2">
      <c r="E37" s="122"/>
    </row>
    <row r="38" spans="1:57" x14ac:dyDescent="0.2">
      <c r="E38" s="122"/>
    </row>
    <row r="39" spans="1:57" x14ac:dyDescent="0.2">
      <c r="E39" s="122"/>
    </row>
    <row r="40" spans="1:57" x14ac:dyDescent="0.2">
      <c r="E40" s="122"/>
    </row>
    <row r="41" spans="1:57" x14ac:dyDescent="0.2">
      <c r="E41" s="122"/>
    </row>
    <row r="42" spans="1:57" x14ac:dyDescent="0.2">
      <c r="E42" s="122"/>
    </row>
    <row r="43" spans="1:57" x14ac:dyDescent="0.2">
      <c r="E43" s="122"/>
    </row>
    <row r="44" spans="1:57" x14ac:dyDescent="0.2">
      <c r="E44" s="122"/>
    </row>
    <row r="45" spans="1:57" x14ac:dyDescent="0.2">
      <c r="E45" s="122"/>
    </row>
    <row r="46" spans="1:57" x14ac:dyDescent="0.2">
      <c r="E46" s="122"/>
    </row>
    <row r="47" spans="1:57" x14ac:dyDescent="0.2">
      <c r="E47" s="122"/>
    </row>
    <row r="48" spans="1:57" x14ac:dyDescent="0.2">
      <c r="E48" s="122"/>
    </row>
    <row r="49" spans="1:7" x14ac:dyDescent="0.2">
      <c r="E49" s="122"/>
    </row>
    <row r="50" spans="1:7" x14ac:dyDescent="0.2">
      <c r="E50" s="122"/>
    </row>
    <row r="51" spans="1:7" x14ac:dyDescent="0.2">
      <c r="E51" s="122"/>
    </row>
    <row r="52" spans="1:7" x14ac:dyDescent="0.2">
      <c r="E52" s="122"/>
    </row>
    <row r="53" spans="1:7" x14ac:dyDescent="0.2">
      <c r="E53" s="122"/>
    </row>
    <row r="54" spans="1:7" x14ac:dyDescent="0.2">
      <c r="E54" s="122"/>
    </row>
    <row r="55" spans="1:7" x14ac:dyDescent="0.2">
      <c r="E55" s="122"/>
    </row>
    <row r="56" spans="1:7" x14ac:dyDescent="0.2">
      <c r="E56" s="122"/>
    </row>
    <row r="57" spans="1:7" x14ac:dyDescent="0.2">
      <c r="A57" s="168"/>
      <c r="B57" s="168"/>
      <c r="C57" s="168"/>
      <c r="D57" s="168"/>
      <c r="E57" s="168"/>
      <c r="F57" s="168"/>
      <c r="G57" s="168"/>
    </row>
    <row r="58" spans="1:7" x14ac:dyDescent="0.2">
      <c r="A58" s="168"/>
      <c r="B58" s="168"/>
      <c r="C58" s="168"/>
      <c r="D58" s="168"/>
      <c r="E58" s="168"/>
      <c r="F58" s="168"/>
      <c r="G58" s="168"/>
    </row>
    <row r="59" spans="1:7" x14ac:dyDescent="0.2">
      <c r="A59" s="168"/>
      <c r="B59" s="168"/>
      <c r="C59" s="168"/>
      <c r="D59" s="168"/>
      <c r="E59" s="168"/>
      <c r="F59" s="168"/>
      <c r="G59" s="168"/>
    </row>
    <row r="60" spans="1:7" x14ac:dyDescent="0.2">
      <c r="A60" s="168"/>
      <c r="B60" s="168"/>
      <c r="C60" s="168"/>
      <c r="D60" s="168"/>
      <c r="E60" s="168"/>
      <c r="F60" s="168"/>
      <c r="G60" s="168"/>
    </row>
    <row r="61" spans="1:7" x14ac:dyDescent="0.2">
      <c r="E61" s="122"/>
    </row>
    <row r="62" spans="1:7" x14ac:dyDescent="0.2">
      <c r="E62" s="122"/>
    </row>
    <row r="63" spans="1:7" x14ac:dyDescent="0.2">
      <c r="E63" s="122"/>
    </row>
    <row r="64" spans="1:7" x14ac:dyDescent="0.2">
      <c r="E64" s="122"/>
    </row>
    <row r="65" spans="5:5" x14ac:dyDescent="0.2">
      <c r="E65" s="122"/>
    </row>
    <row r="66" spans="5:5" x14ac:dyDescent="0.2">
      <c r="E66" s="122"/>
    </row>
    <row r="67" spans="5:5" x14ac:dyDescent="0.2">
      <c r="E67" s="122"/>
    </row>
    <row r="68" spans="5:5" x14ac:dyDescent="0.2">
      <c r="E68" s="122"/>
    </row>
    <row r="69" spans="5:5" x14ac:dyDescent="0.2">
      <c r="E69" s="122"/>
    </row>
    <row r="70" spans="5:5" x14ac:dyDescent="0.2">
      <c r="E70" s="122"/>
    </row>
    <row r="71" spans="5:5" x14ac:dyDescent="0.2">
      <c r="E71" s="122"/>
    </row>
    <row r="72" spans="5:5" x14ac:dyDescent="0.2">
      <c r="E72" s="122"/>
    </row>
    <row r="73" spans="5:5" x14ac:dyDescent="0.2">
      <c r="E73" s="122"/>
    </row>
    <row r="74" spans="5:5" x14ac:dyDescent="0.2">
      <c r="E74" s="122"/>
    </row>
    <row r="75" spans="5:5" x14ac:dyDescent="0.2">
      <c r="E75" s="122"/>
    </row>
    <row r="76" spans="5:5" x14ac:dyDescent="0.2">
      <c r="E76" s="122"/>
    </row>
    <row r="77" spans="5:5" x14ac:dyDescent="0.2">
      <c r="E77" s="122"/>
    </row>
    <row r="78" spans="5:5" x14ac:dyDescent="0.2">
      <c r="E78" s="122"/>
    </row>
    <row r="79" spans="5:5" x14ac:dyDescent="0.2">
      <c r="E79" s="122"/>
    </row>
    <row r="80" spans="5:5" x14ac:dyDescent="0.2">
      <c r="E80" s="122"/>
    </row>
    <row r="81" spans="1:7" x14ac:dyDescent="0.2">
      <c r="E81" s="122"/>
    </row>
    <row r="82" spans="1:7" x14ac:dyDescent="0.2">
      <c r="E82" s="122"/>
    </row>
    <row r="83" spans="1:7" x14ac:dyDescent="0.2">
      <c r="E83" s="122"/>
    </row>
    <row r="84" spans="1:7" x14ac:dyDescent="0.2">
      <c r="E84" s="122"/>
    </row>
    <row r="85" spans="1:7" x14ac:dyDescent="0.2">
      <c r="E85" s="122"/>
    </row>
    <row r="86" spans="1:7" x14ac:dyDescent="0.2">
      <c r="E86" s="122"/>
    </row>
    <row r="87" spans="1:7" x14ac:dyDescent="0.2">
      <c r="E87" s="122"/>
    </row>
    <row r="88" spans="1:7" x14ac:dyDescent="0.2">
      <c r="E88" s="122"/>
    </row>
    <row r="89" spans="1:7" x14ac:dyDescent="0.2">
      <c r="E89" s="122"/>
    </row>
    <row r="90" spans="1:7" x14ac:dyDescent="0.2">
      <c r="E90" s="122"/>
    </row>
    <row r="91" spans="1:7" x14ac:dyDescent="0.2">
      <c r="E91" s="122"/>
    </row>
    <row r="92" spans="1:7" x14ac:dyDescent="0.2">
      <c r="A92" s="169"/>
      <c r="B92" s="169"/>
    </row>
    <row r="93" spans="1:7" x14ac:dyDescent="0.2">
      <c r="A93" s="168"/>
      <c r="B93" s="168"/>
      <c r="C93" s="171"/>
      <c r="D93" s="171"/>
      <c r="E93" s="172"/>
      <c r="F93" s="171"/>
      <c r="G93" s="173"/>
    </row>
    <row r="94" spans="1:7" x14ac:dyDescent="0.2">
      <c r="A94" s="174"/>
      <c r="B94" s="174"/>
      <c r="C94" s="168"/>
      <c r="D94" s="168"/>
      <c r="E94" s="175"/>
      <c r="F94" s="168"/>
      <c r="G94" s="168"/>
    </row>
    <row r="95" spans="1:7" x14ac:dyDescent="0.2">
      <c r="A95" s="168"/>
      <c r="B95" s="168"/>
      <c r="C95" s="168"/>
      <c r="D95" s="168"/>
      <c r="E95" s="175"/>
      <c r="F95" s="168"/>
      <c r="G95" s="168"/>
    </row>
    <row r="96" spans="1:7" x14ac:dyDescent="0.2">
      <c r="A96" s="168"/>
      <c r="B96" s="168"/>
      <c r="C96" s="168"/>
      <c r="D96" s="168"/>
      <c r="E96" s="175"/>
      <c r="F96" s="168"/>
      <c r="G96" s="168"/>
    </row>
    <row r="97" spans="1:7" x14ac:dyDescent="0.2">
      <c r="A97" s="168"/>
      <c r="B97" s="168"/>
      <c r="C97" s="168"/>
      <c r="D97" s="168"/>
      <c r="E97" s="175"/>
      <c r="F97" s="168"/>
      <c r="G97" s="168"/>
    </row>
    <row r="98" spans="1:7" x14ac:dyDescent="0.2">
      <c r="A98" s="168"/>
      <c r="B98" s="168"/>
      <c r="C98" s="168"/>
      <c r="D98" s="168"/>
      <c r="E98" s="175"/>
      <c r="F98" s="168"/>
      <c r="G98" s="168"/>
    </row>
    <row r="99" spans="1:7" x14ac:dyDescent="0.2">
      <c r="A99" s="168"/>
      <c r="B99" s="168"/>
      <c r="C99" s="168"/>
      <c r="D99" s="168"/>
      <c r="E99" s="175"/>
      <c r="F99" s="168"/>
      <c r="G99" s="168"/>
    </row>
    <row r="100" spans="1:7" x14ac:dyDescent="0.2">
      <c r="A100" s="168"/>
      <c r="B100" s="168"/>
      <c r="C100" s="168"/>
      <c r="D100" s="168"/>
      <c r="E100" s="175"/>
      <c r="F100" s="168"/>
      <c r="G100" s="168"/>
    </row>
    <row r="101" spans="1:7" x14ac:dyDescent="0.2">
      <c r="A101" s="168"/>
      <c r="B101" s="168"/>
      <c r="C101" s="168"/>
      <c r="D101" s="168"/>
      <c r="E101" s="175"/>
      <c r="F101" s="168"/>
      <c r="G101" s="168"/>
    </row>
    <row r="102" spans="1:7" x14ac:dyDescent="0.2">
      <c r="A102" s="168"/>
      <c r="B102" s="168"/>
      <c r="C102" s="168"/>
      <c r="D102" s="168"/>
      <c r="E102" s="175"/>
      <c r="F102" s="168"/>
      <c r="G102" s="168"/>
    </row>
    <row r="103" spans="1:7" x14ac:dyDescent="0.2">
      <c r="A103" s="168"/>
      <c r="B103" s="168"/>
      <c r="C103" s="168"/>
      <c r="D103" s="168"/>
      <c r="E103" s="175"/>
      <c r="F103" s="168"/>
      <c r="G103" s="168"/>
    </row>
    <row r="104" spans="1:7" x14ac:dyDescent="0.2">
      <c r="A104" s="168"/>
      <c r="B104" s="168"/>
      <c r="C104" s="168"/>
      <c r="D104" s="168"/>
      <c r="E104" s="175"/>
      <c r="F104" s="168"/>
      <c r="G104" s="168"/>
    </row>
    <row r="105" spans="1:7" x14ac:dyDescent="0.2">
      <c r="A105" s="168"/>
      <c r="B105" s="168"/>
      <c r="C105" s="168"/>
      <c r="D105" s="168"/>
      <c r="E105" s="175"/>
      <c r="F105" s="168"/>
      <c r="G105" s="168"/>
    </row>
    <row r="106" spans="1:7" x14ac:dyDescent="0.2">
      <c r="A106" s="168"/>
      <c r="B106" s="168"/>
      <c r="C106" s="168"/>
      <c r="D106" s="168"/>
      <c r="E106" s="175"/>
      <c r="F106" s="168"/>
      <c r="G106" s="168"/>
    </row>
  </sheetData>
  <mergeCells count="8">
    <mergeCell ref="C32:D32"/>
    <mergeCell ref="C27:D27"/>
    <mergeCell ref="A1:G1"/>
    <mergeCell ref="A3:B3"/>
    <mergeCell ref="A4:B4"/>
    <mergeCell ref="E4:G4"/>
    <mergeCell ref="C9:D9"/>
    <mergeCell ref="C11:D11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2016-05-26T10:58:18Z</cp:lastPrinted>
  <dcterms:created xsi:type="dcterms:W3CDTF">2016-05-26T10:52:36Z</dcterms:created>
  <dcterms:modified xsi:type="dcterms:W3CDTF">2016-05-26T10:58:20Z</dcterms:modified>
</cp:coreProperties>
</file>