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35" windowWidth="19875" windowHeight="89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'Položky'!$A$1:$G$242</definedName>
    <definedName name="_xlnm.Print_Area" localSheetId="1">'Rekapitulace'!$A$1:$I$42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<sst xmlns="http://schemas.openxmlformats.org/spreadsheetml/2006/main" count="689" uniqueCount="435">
  <si>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</si>
  <si>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</si>
  <si>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</si>
  <si>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</si>
  <si>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</si>
  <si>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</si>
  <si>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</si>
  <si>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</si>
  <si>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</si>
  <si>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</si>
  <si>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</si>
  <si>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</si>
  <si>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</si>
  <si>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</si>
  <si>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</si>
  <si>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</si>
  <si>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</si>
  <si>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</si>
  <si>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</si>
  <si>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</si>
  <si>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</si>
  <si>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</si>
  <si>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</si>
  <si>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</si>
  <si>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</si>
  <si>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</si>
  <si>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</si>
  <si>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</si>
  <si>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</si>
  <si>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</si>
  <si>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</si>
  <si>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</si>
  <si>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</si>
  <si>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</si>
  <si>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</si>
  <si>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</si>
  <si>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</si>
  <si>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</si>
  <si>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</si>
  <si>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</si>
  <si>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</si>
  <si>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</si>
  <si>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</si>
  <si>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</si>
  <si>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</si>
  <si>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</si>
  <si>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</si>
  <si>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</si>
  <si>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</si>
  <si>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</si>
  <si>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</si>
  <si>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</si>
  <si>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</si>
  <si>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</si>
  <si>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</si>
  <si>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</si>
  <si>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</si>
  <si>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</si>
  <si>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</si>
  <si>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</si>
  <si>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</si>
  <si>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</si>
  <si>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</si>
  <si>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</si>
  <si>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</si>
  <si>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</si>
  <si>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</si>
  <si>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</si>
  <si>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</si>
  <si>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</si>
  <si>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</si>
  <si>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</si>
  <si>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</si>
  <si>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</si>
  <si>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</si>
  <si>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</si>
  <si>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</si>
  <si>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16-008</t>
  </si>
  <si>
    <t>Revitalizace zahrady špitálku sv. Anny ve Vyškově</t>
  </si>
  <si>
    <t>01</t>
  </si>
  <si>
    <t>1600802</t>
  </si>
  <si>
    <t>Revitalizace zahrady špitálku sv.Anny</t>
  </si>
  <si>
    <t>111201501R00</t>
  </si>
  <si>
    <t xml:space="preserve">Spálení větví stromů o průměru nad 100 mm </t>
  </si>
  <si>
    <t>kus</t>
  </si>
  <si>
    <t>112101102R00</t>
  </si>
  <si>
    <t xml:space="preserve">Kácení stromů listnatých o průměru kmene 30-50 cm </t>
  </si>
  <si>
    <t>112201102R00</t>
  </si>
  <si>
    <t xml:space="preserve">Odstranění pařezů pod úrovní, o průměru 30 - 50 cm </t>
  </si>
  <si>
    <t>113106121R00</t>
  </si>
  <si>
    <t xml:space="preserve">Rozebrání dlažeb z betonových dlaždic na sucho </t>
  </si>
  <si>
    <t>m2</t>
  </si>
  <si>
    <t>chodník:10,674*2,4</t>
  </si>
  <si>
    <t>okapový chodník:0,3*(9,88+5,5+1,22+4,02+2,0)</t>
  </si>
  <si>
    <t>122201101R00</t>
  </si>
  <si>
    <t xml:space="preserve">Odkopávky nezapažené v hor. 3 do 100 m3 </t>
  </si>
  <si>
    <t>m3</t>
  </si>
  <si>
    <t>odkopávka pro zpevněné plochy:222*0,3</t>
  </si>
  <si>
    <t>146*0,3*0,3</t>
  </si>
  <si>
    <t>122201109R00</t>
  </si>
  <si>
    <t xml:space="preserve">Příplatek za lepivost - odkopávky v hor. 3 </t>
  </si>
  <si>
    <t>131201101R00</t>
  </si>
  <si>
    <t xml:space="preserve">Hloubení nezapažených jam v hor.3 do 100 m3 </t>
  </si>
  <si>
    <t>hloubení jam pro vsaky:2*1,0</t>
  </si>
  <si>
    <t>131201109R00</t>
  </si>
  <si>
    <t xml:space="preserve">Příplatek za lepivost - hloubení nezap.jam v hor.3 </t>
  </si>
  <si>
    <t>2,0+7,552</t>
  </si>
  <si>
    <t>131201201R00</t>
  </si>
  <si>
    <t xml:space="preserve">Hloubení zapažených jam v hor.3 do 100 m3 </t>
  </si>
  <si>
    <t>hloubení jam pro patky sloupků pergoly:0,8*0,8*1,0*11</t>
  </si>
  <si>
    <t>patky sloupků brány a vrat:0,4*0,4*0,8*4</t>
  </si>
  <si>
    <t>132201101R00</t>
  </si>
  <si>
    <t xml:space="preserve">Hloubení rýh šířky do 60 cm v hor.3 do 100 m3 </t>
  </si>
  <si>
    <t>výkop pro základový pas zdi:0,5*(2,73+2,19+3,0+16,6+22,95+3,53)*1,0</t>
  </si>
  <si>
    <t>pro trativody:0,25*0,5*28,5</t>
  </si>
  <si>
    <t>132201109R00</t>
  </si>
  <si>
    <t xml:space="preserve">Příplatek za lepivost - hloubení rýh 60 cm v hor.3 </t>
  </si>
  <si>
    <t>162201102R00</t>
  </si>
  <si>
    <t xml:space="preserve">Vodorovné přemístění výkopku z hor.1-4 do 50 m </t>
  </si>
  <si>
    <t>odvoz pro modelaci zelené plochy:30,0</t>
  </si>
  <si>
    <t>162201405R00</t>
  </si>
  <si>
    <t xml:space="preserve">Vod.přemístění větví jehlič., D 30 cm do 1000 m </t>
  </si>
  <si>
    <t>162201412R00</t>
  </si>
  <si>
    <t xml:space="preserve">Vod.přemístění kmenů listnatých, D 50 cm do 1000 m </t>
  </si>
  <si>
    <t>162701105R00</t>
  </si>
  <si>
    <t xml:space="preserve">Vodorovné přemístění výkopku z hor.1-4 do 10000 m </t>
  </si>
  <si>
    <t>výkopy:2,0+7,552+29,1</t>
  </si>
  <si>
    <t>odpočet zásypy:-(1,06+3,48+0,5)</t>
  </si>
  <si>
    <t>odkopávka :79,74</t>
  </si>
  <si>
    <t>odpočet zeminy potřebné pro modelaci zelených ploch:-30,0</t>
  </si>
  <si>
    <t>162701109R00</t>
  </si>
  <si>
    <t xml:space="preserve">Příplatek k vod. přemístění hor.1-4 za další 1 km </t>
  </si>
  <si>
    <t>celkem do 20km - nutno upřesnit dle skutečnosti:10*83,352</t>
  </si>
  <si>
    <t>167101101R00</t>
  </si>
  <si>
    <t>Nakládání výkopku z hor.1-4 v množství do 100 m3 pro zásypy</t>
  </si>
  <si>
    <t>174101101R00</t>
  </si>
  <si>
    <t xml:space="preserve">Zásyp jam, rýh, šachet se zhutněním </t>
  </si>
  <si>
    <t>zásyp zeminou patek:7,04-5,98</t>
  </si>
  <si>
    <t>zásyp zeminou pasů:25,5-22,02</t>
  </si>
  <si>
    <t>zásyp vsaků:1,0*1,0*1,0*2</t>
  </si>
  <si>
    <t>175101101RT2</t>
  </si>
  <si>
    <t>Obsyp potrubí bez prohození sypaniny s dodáním štěrkopísku frakce 0 - 22 mm</t>
  </si>
  <si>
    <t>obsyp drenáží:0,25*0,3*28,5</t>
  </si>
  <si>
    <t>182001121R00</t>
  </si>
  <si>
    <t xml:space="preserve">Plošná úprava terénu, nerovnosti do 15 cm v rovině </t>
  </si>
  <si>
    <t>390</t>
  </si>
  <si>
    <t>171201100r</t>
  </si>
  <si>
    <t>Uložení sypaniny vč. skládkovného</t>
  </si>
  <si>
    <t>58344169</t>
  </si>
  <si>
    <t>Štěrk pro zásyp vsaků</t>
  </si>
  <si>
    <t>T</t>
  </si>
  <si>
    <t>2,0*1,9</t>
  </si>
  <si>
    <t>2</t>
  </si>
  <si>
    <t>Základy a zvláštní zakládání</t>
  </si>
  <si>
    <t>212755116R00</t>
  </si>
  <si>
    <t xml:space="preserve">Trativody z drenážních trubek DN 16 cm bez lože </t>
  </si>
  <si>
    <t>m</t>
  </si>
  <si>
    <t>14,0+14,5</t>
  </si>
  <si>
    <t>213151121R00</t>
  </si>
  <si>
    <t xml:space="preserve">Montáž geotextílie </t>
  </si>
  <si>
    <t>obalení vsakovací jímky:1,0*1,0*6*2</t>
  </si>
  <si>
    <t>drenáž :2*3,14*0,05*0,05*28,5</t>
  </si>
  <si>
    <t>271571112R00</t>
  </si>
  <si>
    <t xml:space="preserve">Polštář základu ze štěrkopísku netříděného </t>
  </si>
  <si>
    <t>pod patky sloupků:0,8*0,8*0,1*11</t>
  </si>
  <si>
    <t>274311117R00</t>
  </si>
  <si>
    <t xml:space="preserve">Beton základ. pasů prostý z cem. portland. C 25/30 </t>
  </si>
  <si>
    <t>základ zdi:0,5*0,85*(3,02+23,78+17,098+2,676+2,23+3,0)</t>
  </si>
  <si>
    <t>274351215R00</t>
  </si>
  <si>
    <t xml:space="preserve">Bednění stěn základových pasů - zřízení </t>
  </si>
  <si>
    <t>základ zdi:0,85*(0,5*3+2,23+1,68+2*3,0+16,6+22,95+3,0)</t>
  </si>
  <si>
    <t>274351216R00</t>
  </si>
  <si>
    <t xml:space="preserve">Bednění stěn základových pasů - odstranění </t>
  </si>
  <si>
    <t>275313711R00</t>
  </si>
  <si>
    <t xml:space="preserve">Beton základových patek prostý C 25/30 </t>
  </si>
  <si>
    <t>patky brány a vrat:0,4*0,4*0,8*4*1,05</t>
  </si>
  <si>
    <t>275321411R00</t>
  </si>
  <si>
    <t xml:space="preserve">Železobeton základových patek C 25/30- XC4, XF2 </t>
  </si>
  <si>
    <t>železobeton patek sloupků:0,8*0,8*0,85*11</t>
  </si>
  <si>
    <t>275351215R00</t>
  </si>
  <si>
    <t xml:space="preserve">Bednění stěn základových patek - zřízení </t>
  </si>
  <si>
    <t>patky sloupků:4*0,8*0,85*11</t>
  </si>
  <si>
    <t>275351216R00</t>
  </si>
  <si>
    <t xml:space="preserve">Bednění stěn základových patek - odstranění </t>
  </si>
  <si>
    <t>275361921RT8</t>
  </si>
  <si>
    <t>Výztuž základových patek ze svařovaných sítí průměr drátu  8,0, oka 100/100 mm KY81</t>
  </si>
  <si>
    <t>t</t>
  </si>
  <si>
    <t>2*0,8*0,8*11*7,9/1000</t>
  </si>
  <si>
    <t>693660194</t>
  </si>
  <si>
    <t>Textilie netkaná  šíře 200 cm, 500 g/m2</t>
  </si>
  <si>
    <t>12,5*1,05</t>
  </si>
  <si>
    <t>3</t>
  </si>
  <si>
    <t>Svislé a kompletní konstrukce</t>
  </si>
  <si>
    <t>311231114R00</t>
  </si>
  <si>
    <t xml:space="preserve">Zdivo nosné cihelné z CP 29 P15 na MVC 2,5 </t>
  </si>
  <si>
    <t>zdivo tl.300mm:3,3*(3,0+2,25)/2*0,3*2</t>
  </si>
  <si>
    <t>313221211R00</t>
  </si>
  <si>
    <t>Provedení zdiva obkladového z kamene studna</t>
  </si>
  <si>
    <t>obklad stěny studny:2*3,14*0,5*0,5*0,25</t>
  </si>
  <si>
    <t>331231114R00</t>
  </si>
  <si>
    <t xml:space="preserve">Zdivo pilířů cihelné z CP 29 P15 na MVC </t>
  </si>
  <si>
    <t>0,3*0,3*2,25*1</t>
  </si>
  <si>
    <t>0,3*0,3*3,0*14</t>
  </si>
  <si>
    <t>342241158RT1</t>
  </si>
  <si>
    <t>Příčky z lícovek Klinker český formát, tl. 140 mm z lícovek plných</t>
  </si>
  <si>
    <t>režné zdivo:2,8*3,7*2</t>
  </si>
  <si>
    <t>342241162R00</t>
  </si>
  <si>
    <t xml:space="preserve">Příčky z cihel plných CP29  tl. 140 mm </t>
  </si>
  <si>
    <t>zdivo omítané stěny tl.140mm:(2,7+17,1+23,8)*3,7*0,14</t>
  </si>
  <si>
    <t>příčná stěna nad střechou:3,2*0,375*2</t>
  </si>
  <si>
    <t>3422300R</t>
  </si>
  <si>
    <t xml:space="preserve">Obezdění sloupků z cihel plných, tloušťka 14 cm </t>
  </si>
  <si>
    <t>2*(0,23+0,12)*2,25*11</t>
  </si>
  <si>
    <t>5</t>
  </si>
  <si>
    <t>Komunikace</t>
  </si>
  <si>
    <t>564831111R00</t>
  </si>
  <si>
    <t xml:space="preserve">Podklad ze štěrkodrti po zhutnění tloušťky 10 cm </t>
  </si>
  <si>
    <t>59411110R</t>
  </si>
  <si>
    <t>Štětový povrch hutněný do kameniva včetně dodávky štětového kamene</t>
  </si>
  <si>
    <t>součet povrchů zpevněných ploch:</t>
  </si>
  <si>
    <t>chodníky zahrady:7,1+86,6</t>
  </si>
  <si>
    <t>pod pergolou:5,9+122,4-(0,23*0,23*11+3,14*0,5*0,5)</t>
  </si>
  <si>
    <t>61</t>
  </si>
  <si>
    <t>Upravy povrchů vnitřní</t>
  </si>
  <si>
    <t>612423531R00</t>
  </si>
  <si>
    <t xml:space="preserve">Omítka rýh stěn vápenná šířky do 15 cm, štuková </t>
  </si>
  <si>
    <t>zapravení rýh po drážkách elektrorozvodů cca:3,0</t>
  </si>
  <si>
    <t>62</t>
  </si>
  <si>
    <t>Úpravy povrchů vnější</t>
  </si>
  <si>
    <t>622471317RS4</t>
  </si>
  <si>
    <t>Nátěr stěn a pilířů vnějších, složitost 1 - 2 hmota silikát</t>
  </si>
  <si>
    <t>omítka stěn:0,3*2,2*2+0,3*2,85*2</t>
  </si>
  <si>
    <t>(3,27+3,25*2)*2,6</t>
  </si>
  <si>
    <t>(2,4+2,8*4+1,88*2+2,69*4+2,65+2,06)*3,66</t>
  </si>
  <si>
    <t>3,2*0,375*2*2</t>
  </si>
  <si>
    <t>17,10*1,25</t>
  </si>
  <si>
    <t>omítka pilířů u stěny:0,3*3*2,85*14</t>
  </si>
  <si>
    <t>omítka pilířů volně stojících:4*0,23*2,10*11</t>
  </si>
  <si>
    <t>622472112R00</t>
  </si>
  <si>
    <t xml:space="preserve">Omítka stěn vnější ze SMS štuková slož. II. ručně </t>
  </si>
  <si>
    <t>622472192R00</t>
  </si>
  <si>
    <t xml:space="preserve">Příplatek za tl. jádra 20 mm slož. II. ručně </t>
  </si>
  <si>
    <t>623421141R00</t>
  </si>
  <si>
    <t xml:space="preserve">Omítka vnější sloupů, s pl.rovnými, štuková sl.1-2 </t>
  </si>
  <si>
    <t>9</t>
  </si>
  <si>
    <t>Ostatní konstrukce, bourání</t>
  </si>
  <si>
    <t>95001R</t>
  </si>
  <si>
    <t xml:space="preserve">Oprava stávající studny </t>
  </si>
  <si>
    <t>91</t>
  </si>
  <si>
    <t>Doplňující práce na komunikaci</t>
  </si>
  <si>
    <t>916161111RT1</t>
  </si>
  <si>
    <t>Osazení obruby z kostek velkých, s boční opěrou včetně kostek, lože C 12/15</t>
  </si>
  <si>
    <t>žulové obrubníky do betonu:11+10,6+3,7+4,9+3,9+3+4,1+3,6+11+2,0+3,0+1,5+11,4*2+6,2+14,95+38+1,0</t>
  </si>
  <si>
    <t>94</t>
  </si>
  <si>
    <t>Lešení a stavební výtahy</t>
  </si>
  <si>
    <t>941941031RT4</t>
  </si>
  <si>
    <t>Montáž lešení leh.řad.s podlahami,š.do 1 m, H 10 m lešení SPRINT</t>
  </si>
  <si>
    <t>941941191RT4</t>
  </si>
  <si>
    <t>Příplatek za každý měsíc použití lešení k pol.1031 lešení SPRINT</t>
  </si>
  <si>
    <t>941941831RT4</t>
  </si>
  <si>
    <t>Demontáž lešení leh.řad.s podlahami,š.1 m, H 10 m lešení SPRINT</t>
  </si>
  <si>
    <t>96</t>
  </si>
  <si>
    <t>Bourání konstrukcí</t>
  </si>
  <si>
    <t>961044111R00</t>
  </si>
  <si>
    <t>Bourání základů z betonu prostého pod terénem, nutno upřesnit dle skutečnosti</t>
  </si>
  <si>
    <t>odhad, nutno upřesnit dle skutečnosti:3,0</t>
  </si>
  <si>
    <t>99</t>
  </si>
  <si>
    <t>Staveništní přesun hmot</t>
  </si>
  <si>
    <t>998011001R00</t>
  </si>
  <si>
    <t xml:space="preserve">Přesun hmot pro budovy zděné výšky do 6 m </t>
  </si>
  <si>
    <t>711</t>
  </si>
  <si>
    <t>Izolace proti vodě</t>
  </si>
  <si>
    <t>711111001R00</t>
  </si>
  <si>
    <t xml:space="preserve">Izolace proti vlhkosti vodor. nátěr ALP za studena </t>
  </si>
  <si>
    <t>711112001R00</t>
  </si>
  <si>
    <t xml:space="preserve">Izolace proti vlhkosti svis. nátěr ALP, za studena </t>
  </si>
  <si>
    <t>711141559R00</t>
  </si>
  <si>
    <t xml:space="preserve">Izolace proti vlhk. vodorovná pásy přitavením </t>
  </si>
  <si>
    <t>711142559R00</t>
  </si>
  <si>
    <t xml:space="preserve">Izolace proti vlhkosti svislá pásy přitavením </t>
  </si>
  <si>
    <t>711482000R</t>
  </si>
  <si>
    <t xml:space="preserve">Nopovaná folie do dilatace, svisle </t>
  </si>
  <si>
    <t>výplň dilatace:(2,7+23,78+3,43)*3,7</t>
  </si>
  <si>
    <t>17,1*2,45</t>
  </si>
  <si>
    <t>11163111</t>
  </si>
  <si>
    <t>Lak asfaltový izolační ALP-PENETRAL, sud</t>
  </si>
  <si>
    <t>kg</t>
  </si>
  <si>
    <t>62852251</t>
  </si>
  <si>
    <t>Pás modifikovaný asfalt Elastek 40 special mineral</t>
  </si>
  <si>
    <t>998711101R00</t>
  </si>
  <si>
    <t xml:space="preserve">Přesun hmot pro izolace proti vodě, výšky do 6 m </t>
  </si>
  <si>
    <t>762</t>
  </si>
  <si>
    <t>Konstrukce tesařské</t>
  </si>
  <si>
    <t>762084111R00</t>
  </si>
  <si>
    <t xml:space="preserve">Příplatek za práce ve výšce do 8 m, bez podlahy </t>
  </si>
  <si>
    <t>762313112R00</t>
  </si>
  <si>
    <t xml:space="preserve">Montáž svorníků, šroubů délky 300 mm </t>
  </si>
  <si>
    <t>762332110R00</t>
  </si>
  <si>
    <t xml:space="preserve">Montáž vázaných krovů pravidelných do 120 cm2 </t>
  </si>
  <si>
    <t>krokev:87,36+4,02+2,146</t>
  </si>
  <si>
    <t>762332120R00</t>
  </si>
  <si>
    <t xml:space="preserve">Montáž vázaných krovů pravidelných do 224 cm2 </t>
  </si>
  <si>
    <t>krokev 100/140:33,6+5,9</t>
  </si>
  <si>
    <t>krokev:4,2</t>
  </si>
  <si>
    <t>762332130R00</t>
  </si>
  <si>
    <t xml:space="preserve">Montáž vázaných krovů pravidelných do 288 cm2 </t>
  </si>
  <si>
    <t>vaznice:40,57+38,71</t>
  </si>
  <si>
    <t>762341210R00</t>
  </si>
  <si>
    <t xml:space="preserve">Montáž bednění střech rovných, prkna hrubá na sraz </t>
  </si>
  <si>
    <t>762341220R00</t>
  </si>
  <si>
    <t xml:space="preserve">M. bedn.střech rovn. z aglomer.desek šroubováním </t>
  </si>
  <si>
    <t>762342202R00</t>
  </si>
  <si>
    <t xml:space="preserve">Montáž laťování střech, vzdálenost latí do 22 cm </t>
  </si>
  <si>
    <t>762395000R00</t>
  </si>
  <si>
    <t xml:space="preserve">Spojovací a ochranné prostředky pro střechy </t>
  </si>
  <si>
    <t>762081150R</t>
  </si>
  <si>
    <t xml:space="preserve">Hoblování řeziva stavební dílna </t>
  </si>
  <si>
    <t>59597048</t>
  </si>
  <si>
    <t>Deska cementovláknitá 2000x1250x12,5 mm</t>
  </si>
  <si>
    <t>6,6*1,1</t>
  </si>
  <si>
    <t>60510138</t>
  </si>
  <si>
    <t>Prkno SM/JD neomítané I.jak.24-32x250-300</t>
  </si>
  <si>
    <t>3,3944*1,1</t>
  </si>
  <si>
    <t>6051520001</t>
  </si>
  <si>
    <t>Hranol SM/JD 1 8x14 délka 300-600 cm</t>
  </si>
  <si>
    <t>krokev 80/140:0,08*0,14*93,526*1,1</t>
  </si>
  <si>
    <t>60515206</t>
  </si>
  <si>
    <t>Hranol SM/JD 1 10x14 délka 300-600 cm</t>
  </si>
  <si>
    <t>0,1*0,14*39,50*1,1</t>
  </si>
  <si>
    <t>60515218</t>
  </si>
  <si>
    <t>Hranol SM/JD 1 12x14 délka 300-600 cm</t>
  </si>
  <si>
    <t>0,12*0,14*4,2*1,1</t>
  </si>
  <si>
    <t>60515224</t>
  </si>
  <si>
    <t>Hranol SM/JD 1 12x18 délka 300-600 cm</t>
  </si>
  <si>
    <t>0,12*0,18*79,28*1,1</t>
  </si>
  <si>
    <t>60517102</t>
  </si>
  <si>
    <t>Lať SM/JD 1 pod 25 cm2 délka 200-399 cm</t>
  </si>
  <si>
    <t>1,0187*1,1</t>
  </si>
  <si>
    <t>998762102R00</t>
  </si>
  <si>
    <t xml:space="preserve">Přesun hmot pro tesařské konstrukce, výšky do 12 m </t>
  </si>
  <si>
    <t>764</t>
  </si>
  <si>
    <t>Konstrukce klempířské</t>
  </si>
  <si>
    <t>764233230R00</t>
  </si>
  <si>
    <t xml:space="preserve">Lemování z Cu zdí, plochých střech, rš 330 mm </t>
  </si>
  <si>
    <t>764252203R00</t>
  </si>
  <si>
    <t xml:space="preserve">Žlaby z Cu plechu podokapní půlkruhové, rš 330 mm </t>
  </si>
  <si>
    <t>764259211R00</t>
  </si>
  <si>
    <t xml:space="preserve">Kotlík kónický z Cu plechu pro trouby, D do 150 mm </t>
  </si>
  <si>
    <t>764554204R00</t>
  </si>
  <si>
    <t xml:space="preserve">Odpadní trouby z Cu plechu, kruhové, D 150 mm </t>
  </si>
  <si>
    <t>2*2,2</t>
  </si>
  <si>
    <t>998764101R00</t>
  </si>
  <si>
    <t xml:space="preserve">Přesun hmot pro klempířské konstr., výšky do 6 m </t>
  </si>
  <si>
    <t>765</t>
  </si>
  <si>
    <t>Krytiny tvrdé</t>
  </si>
  <si>
    <t>765312311R00</t>
  </si>
  <si>
    <t xml:space="preserve">Krytina Samba 11 střech jednoduchých, režná </t>
  </si>
  <si>
    <t>střešní krytina:18,05*(3,0+0,4)</t>
  </si>
  <si>
    <t>17,1*0,4</t>
  </si>
  <si>
    <t>22,62*(3,4+0,5)</t>
  </si>
  <si>
    <t>765312361R00</t>
  </si>
  <si>
    <t xml:space="preserve">Ukončení plochy taškami okrajovými, režná </t>
  </si>
  <si>
    <t>998765101R00</t>
  </si>
  <si>
    <t xml:space="preserve">Přesun hmot pro krytiny tvrdé, výšky do 6 m </t>
  </si>
  <si>
    <t>767</t>
  </si>
  <si>
    <t>Konstrukce zámečnické</t>
  </si>
  <si>
    <t>767920820R00</t>
  </si>
  <si>
    <t xml:space="preserve">Demontáž vrat k oplocení plochy do 6 m2 </t>
  </si>
  <si>
    <t>767999801R00</t>
  </si>
  <si>
    <t xml:space="preserve">Demontáž doplňků staveb o hmotnosti do 50 kg </t>
  </si>
  <si>
    <t>2*30</t>
  </si>
  <si>
    <t>998767101R00</t>
  </si>
  <si>
    <t xml:space="preserve">Přesun hmot pro zámečnické konstr., výšky do 6 m </t>
  </si>
  <si>
    <t>783</t>
  </si>
  <si>
    <t>Nátěry</t>
  </si>
  <si>
    <t>783726200R00</t>
  </si>
  <si>
    <t xml:space="preserve">Nátěr synt. lazurovací tesařských konstr. 2x lak </t>
  </si>
  <si>
    <t>krovu:2*(0,08+0,14)*93,526</t>
  </si>
  <si>
    <t xml:space="preserve">2*(0,1+0,14)*39,5 </t>
  </si>
  <si>
    <t>2*(0,12+0,14)*4,20</t>
  </si>
  <si>
    <t>2*(0,14+0,18)*79,28</t>
  </si>
  <si>
    <t>bednění spodní strana:131,06</t>
  </si>
  <si>
    <t>783785501R00</t>
  </si>
  <si>
    <t xml:space="preserve">Nátěr tesařských konstrukcí FBPIp 3n složit. I, A </t>
  </si>
  <si>
    <t>2*(0,120+0,180)*(40,57+38,71)</t>
  </si>
  <si>
    <t>2*(0,1+0,14)*(33,60+5,9)</t>
  </si>
  <si>
    <t>2*(0,08+0,14)*(87,36+4,02+2,146)</t>
  </si>
  <si>
    <t>2*(0,12+0,14)*4,2</t>
  </si>
  <si>
    <t>790</t>
  </si>
  <si>
    <t>Speciální výrobky</t>
  </si>
  <si>
    <t>790-01R</t>
  </si>
  <si>
    <t>D+M Lavičky betonové atypické bez opěradla, kompletní výrobek vč. osazení</t>
  </si>
  <si>
    <t>790-02R</t>
  </si>
  <si>
    <t>D+M Odpadkový koš kompletní výrobek vč. základů a kotvení</t>
  </si>
  <si>
    <t>790-04R</t>
  </si>
  <si>
    <t>Repase stávající otvíravé kované brány vč. sloupků dle výkresu D.01.08</t>
  </si>
  <si>
    <t>790-05R</t>
  </si>
  <si>
    <t>D+M Dřevěného dubového sedáku tl.60mm studny vč. kotvení</t>
  </si>
  <si>
    <t>790-06R</t>
  </si>
  <si>
    <t>D+M Kované mříže (kryt studny) vč. povrchové úpravy a kotvení</t>
  </si>
  <si>
    <t>790-07R</t>
  </si>
  <si>
    <t>D+M Dubová vrata 3,0x2,1m vč.sloupků, kotvení a kování</t>
  </si>
  <si>
    <t>dubová vrata z trámků spojených kovanými hřeby:1</t>
  </si>
  <si>
    <t>M21</t>
  </si>
  <si>
    <t>Elektromontáže</t>
  </si>
  <si>
    <t>Rozvody NN, osvětlení podrobný výkaz v samostatné PD</t>
  </si>
  <si>
    <t>kpl.</t>
  </si>
  <si>
    <t>M43</t>
  </si>
  <si>
    <t>Montáže ocelových konstrukcí</t>
  </si>
  <si>
    <t xml:space="preserve">D+M Ocelových sloupků </t>
  </si>
  <si>
    <t>dle výpisu materiálu statika:545,959*1,1</t>
  </si>
  <si>
    <t>D96</t>
  </si>
  <si>
    <t>Přesuny suti a vybouraných hmot</t>
  </si>
  <si>
    <t>979081121R00</t>
  </si>
  <si>
    <t xml:space="preserve">Příplatek k odvozu za každý další 1 km </t>
  </si>
  <si>
    <t>19*10,95</t>
  </si>
  <si>
    <t>979082121R00</t>
  </si>
  <si>
    <t xml:space="preserve">Příplatek k vnitrost. dopravě suti za dalších 5 m </t>
  </si>
  <si>
    <t>8*10,95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</si>
  <si>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</si>
  <si>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</si>
  <si>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</si>
  <si>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</si>
  <si>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</si>
  <si>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</si>
  <si>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</si>
  <si>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</si>
  <si>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</si>
  <si>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</si>
  <si>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</si>
  <si>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</si>
  <si>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</si>
  <si>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</si>
  <si>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SOUPIS PRACÍ A DODÁVEK</t>
  </si>
  <si>
    <t>7xA4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</si>
</sst>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49" fontId="5" fillId="2" borderId="4" xfId="0" applyNumberFormat="1" applyFont="1" applyFill="1" applyBorder="1" applyAlignment="1">
      <alignment horizontal="left" shrinkToFit="1"/>
    </xf>
    <xf numFmtId="0" fontId="0" fillId="0" borderId="3" xfId="0" applyBorder="1" applyAlignment="1">
      <alignment shrinkToFit="1"/>
    </xf>
    <xf numFmtId="49" fontId="3" fillId="2" borderId="15" xfId="0" applyNumberFormat="1" applyFont="1" applyFill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8" xfId="0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433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1600802</v>
      </c>
      <c r="D2" s="226" t="str">
        <f>Rekapitulace!G2</f>
        <v>Revitalizace zahrady špitálku sv.Anny</v>
      </c>
      <c r="E2" s="227"/>
      <c r="F2" s="6" t="s">
        <v>1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2</v>
      </c>
      <c r="B4" s="9"/>
      <c r="C4" s="10" t="s">
        <v>3</v>
      </c>
      <c r="D4" s="10"/>
      <c r="E4" s="11"/>
      <c r="F4" s="12" t="s">
        <v>4</v>
      </c>
      <c r="G4" s="15"/>
    </row>
    <row r="5" spans="1:7" ht="12.95" customHeight="1">
      <c r="A5" s="16" t="s">
        <v>79</v>
      </c>
      <c r="B5" s="17"/>
      <c r="C5" s="228" t="s">
        <v>78</v>
      </c>
      <c r="D5" s="229"/>
      <c r="E5" s="230"/>
      <c r="F5" s="12" t="s">
        <v>6</v>
      </c>
      <c r="G5" s="13"/>
    </row>
    <row r="6" spans="1:15" ht="12.95" customHeight="1">
      <c r="A6" s="14" t="s">
        <v>7</v>
      </c>
      <c r="B6" s="9"/>
      <c r="C6" s="10" t="s">
        <v>8</v>
      </c>
      <c r="D6" s="10"/>
      <c r="E6" s="11"/>
      <c r="F6" s="18" t="s">
        <v>9</v>
      </c>
      <c r="G6" s="19"/>
      <c r="O6" s="20"/>
    </row>
    <row r="7" spans="1:7" ht="12.95" customHeight="1">
      <c r="A7" s="21" t="s">
        <v>77</v>
      </c>
      <c r="B7" s="22"/>
      <c r="C7" s="228" t="s">
        <v>78</v>
      </c>
      <c r="D7" s="229"/>
      <c r="E7" s="230"/>
      <c r="F7" s="23" t="s">
        <v>10</v>
      </c>
      <c r="G7" s="19">
        <f>IF(PocetMJ=0,,ROUND((F30+F32)/PocetMJ,1))</f>
        <v>0</v>
      </c>
    </row>
    <row r="8" spans="1:9" ht="12.75">
      <c r="A8" s="24" t="s">
        <v>11</v>
      </c>
      <c r="B8" s="12"/>
      <c r="C8" s="25"/>
      <c r="D8" s="25"/>
      <c r="E8" s="26"/>
      <c r="F8" s="27" t="s">
        <v>12</v>
      </c>
      <c r="G8" s="28"/>
      <c r="H8" s="29"/>
      <c r="I8" s="30"/>
    </row>
    <row r="9" spans="1:8" ht="12.75">
      <c r="A9" s="24" t="s">
        <v>13</v>
      </c>
      <c r="B9" s="12"/>
      <c r="C9" s="25">
        <f>Projektant</f>
        <v>0</v>
      </c>
      <c r="D9" s="25"/>
      <c r="E9" s="26"/>
      <c r="F9" s="12"/>
      <c r="G9" s="31"/>
      <c r="H9" s="32"/>
    </row>
    <row r="10" spans="1:8" ht="12.75">
      <c r="A10" s="24" t="s">
        <v>14</v>
      </c>
      <c r="B10" s="12"/>
      <c r="C10" s="25"/>
      <c r="D10" s="25"/>
      <c r="E10" s="25"/>
      <c r="F10" s="33"/>
      <c r="G10" s="34"/>
      <c r="H10" s="35"/>
    </row>
    <row r="11" spans="1:57" ht="13.5" customHeight="1">
      <c r="A11" s="24" t="s">
        <v>15</v>
      </c>
      <c r="B11" s="12"/>
      <c r="C11" s="25"/>
      <c r="D11" s="25"/>
      <c r="E11" s="25"/>
      <c r="F11" s="36" t="s">
        <v>16</v>
      </c>
      <c r="G11" s="37"/>
      <c r="H11" s="32"/>
      <c r="BA11" s="38"/>
      <c r="BB11" s="38"/>
      <c r="BC11" s="38"/>
      <c r="BD11" s="38"/>
      <c r="BE11" s="38"/>
    </row>
    <row r="12" spans="1:8" ht="12.75" customHeight="1">
      <c r="A12" s="39" t="s">
        <v>17</v>
      </c>
      <c r="B12" s="9"/>
      <c r="C12" s="40"/>
      <c r="D12" s="40"/>
      <c r="E12" s="40"/>
      <c r="F12" s="41" t="s">
        <v>18</v>
      </c>
      <c r="G12" s="42" t="s">
        <v>434</v>
      </c>
      <c r="H12" s="32"/>
    </row>
    <row r="13" spans="1:8" ht="28.5" customHeight="1" thickBot="1">
      <c r="A13" s="43" t="s">
        <v>19</v>
      </c>
      <c r="B13" s="44"/>
      <c r="C13" s="44"/>
      <c r="D13" s="44"/>
      <c r="E13" s="45"/>
      <c r="F13" s="45"/>
      <c r="G13" s="46"/>
      <c r="H13" s="32"/>
    </row>
    <row r="14" spans="1:7" ht="17.25" customHeight="1" thickBot="1">
      <c r="A14" s="47" t="s">
        <v>20</v>
      </c>
      <c r="B14" s="48"/>
      <c r="C14" s="49"/>
      <c r="D14" s="50" t="s">
        <v>21</v>
      </c>
      <c r="E14" s="51"/>
      <c r="F14" s="51"/>
      <c r="G14" s="49"/>
    </row>
    <row r="15" spans="1:7" ht="15.95" customHeight="1">
      <c r="A15" s="52"/>
      <c r="B15" s="53" t="s">
        <v>22</v>
      </c>
      <c r="C15" s="54">
        <f>HSV</f>
        <v>0</v>
      </c>
      <c r="D15" s="55" t="str">
        <f>Rekapitulace!A33</f>
        <v>Ztížené výrobní podmínky</v>
      </c>
      <c r="E15" s="56"/>
      <c r="F15" s="57"/>
      <c r="G15" s="54">
        <f>Rekapitulace!I33</f>
        <v>0</v>
      </c>
    </row>
    <row r="16" spans="1:7" ht="15.95" customHeight="1">
      <c r="A16" s="52" t="s">
        <v>23</v>
      </c>
      <c r="B16" s="53" t="s">
        <v>24</v>
      </c>
      <c r="C16" s="54">
        <f>PSV</f>
        <v>0</v>
      </c>
      <c r="D16" s="8" t="str">
        <f>Rekapitulace!A34</f>
        <v>Oborová přirážka</v>
      </c>
      <c r="E16" s="58"/>
      <c r="F16" s="59"/>
      <c r="G16" s="54">
        <f>Rekapitulace!I34</f>
        <v>0</v>
      </c>
    </row>
    <row r="17" spans="1:7" ht="15.95" customHeight="1">
      <c r="A17" s="52" t="s">
        <v>25</v>
      </c>
      <c r="B17" s="53" t="s">
        <v>26</v>
      </c>
      <c r="C17" s="54">
        <f>Mont</f>
        <v>0</v>
      </c>
      <c r="D17" s="8" t="str">
        <f>Rekapitulace!A35</f>
        <v>Přesun stavebních kapacit</v>
      </c>
      <c r="E17" s="58"/>
      <c r="F17" s="59"/>
      <c r="G17" s="54">
        <f>Rekapitulace!I35</f>
        <v>0</v>
      </c>
    </row>
    <row r="18" spans="1:7" ht="15.95" customHeight="1">
      <c r="A18" s="60" t="s">
        <v>27</v>
      </c>
      <c r="B18" s="61" t="s">
        <v>28</v>
      </c>
      <c r="C18" s="54">
        <f>Dodavka</f>
        <v>0</v>
      </c>
      <c r="D18" s="8" t="str">
        <f>Rekapitulace!A36</f>
        <v>Mimostaveništní doprava</v>
      </c>
      <c r="E18" s="58"/>
      <c r="F18" s="59"/>
      <c r="G18" s="54">
        <f>Rekapitulace!I36</f>
        <v>0</v>
      </c>
    </row>
    <row r="19" spans="1:7" ht="15.95" customHeight="1">
      <c r="A19" s="62" t="s">
        <v>29</v>
      </c>
      <c r="B19" s="53"/>
      <c r="C19" s="54">
        <f>SUM(C15:C18)</f>
        <v>0</v>
      </c>
      <c r="D19" s="8" t="str">
        <f>Rekapitulace!A37</f>
        <v>Zařízení staveniště</v>
      </c>
      <c r="E19" s="58"/>
      <c r="F19" s="59"/>
      <c r="G19" s="54">
        <f>Rekapitulace!I37</f>
        <v>0</v>
      </c>
    </row>
    <row r="20" spans="1:7" ht="15.95" customHeight="1">
      <c r="A20" s="62"/>
      <c r="B20" s="53"/>
      <c r="C20" s="54"/>
      <c r="D20" s="8" t="str">
        <f>Rekapitulace!A38</f>
        <v>Provoz investora</v>
      </c>
      <c r="E20" s="58"/>
      <c r="F20" s="59"/>
      <c r="G20" s="54">
        <f>Rekapitulace!I38</f>
        <v>0</v>
      </c>
    </row>
    <row r="21" spans="1:7" ht="15.95" customHeight="1">
      <c r="A21" s="62" t="s">
        <v>30</v>
      </c>
      <c r="B21" s="53"/>
      <c r="C21" s="54">
        <f>HZS</f>
        <v>0</v>
      </c>
      <c r="D21" s="8" t="str">
        <f>Rekapitulace!A39</f>
        <v>Kompletační činnost (IČD)</v>
      </c>
      <c r="E21" s="58"/>
      <c r="F21" s="59"/>
      <c r="G21" s="54">
        <f>Rekapitulace!I39</f>
        <v>0</v>
      </c>
    </row>
    <row r="22" spans="1:7" ht="15.95" customHeight="1">
      <c r="A22" s="63" t="s">
        <v>31</v>
      </c>
      <c r="B22" s="64"/>
      <c r="C22" s="54">
        <f>C19+C21</f>
        <v>0</v>
      </c>
      <c r="D22" s="8" t="s">
        <v>32</v>
      </c>
      <c r="E22" s="58"/>
      <c r="F22" s="59"/>
      <c r="G22" s="54">
        <f>G23-SUM(G15:G21)</f>
        <v>0</v>
      </c>
    </row>
    <row r="23" spans="1:7" ht="15.95" customHeight="1" thickBot="1">
      <c r="A23" s="65" t="s">
        <v>33</v>
      </c>
      <c r="B23" s="66"/>
      <c r="C23" s="67">
        <f>C22+G23</f>
        <v>0</v>
      </c>
      <c r="D23" s="68" t="s">
        <v>34</v>
      </c>
      <c r="E23" s="69"/>
      <c r="F23" s="70"/>
      <c r="G23" s="54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3" t="s">
        <v>38</v>
      </c>
      <c r="B25" s="64"/>
      <c r="C25" s="76"/>
      <c r="D25" s="64" t="s">
        <v>38</v>
      </c>
      <c r="E25" s="77"/>
      <c r="F25" s="78" t="s">
        <v>38</v>
      </c>
      <c r="G25" s="79"/>
    </row>
    <row r="26" spans="1:7" ht="37.5" customHeight="1">
      <c r="A26" s="63" t="s">
        <v>39</v>
      </c>
      <c r="B26" s="80"/>
      <c r="C26" s="76"/>
      <c r="D26" s="64" t="s">
        <v>39</v>
      </c>
      <c r="E26" s="77"/>
      <c r="F26" s="78" t="s">
        <v>39</v>
      </c>
      <c r="G26" s="79"/>
    </row>
    <row r="27" spans="1:7" ht="12.75">
      <c r="A27" s="63"/>
      <c r="B27" s="81"/>
      <c r="C27" s="76"/>
      <c r="D27" s="64"/>
      <c r="E27" s="77"/>
      <c r="F27" s="78"/>
      <c r="G27" s="79"/>
    </row>
    <row r="28" spans="1:7" ht="12.75">
      <c r="A28" s="63" t="s">
        <v>40</v>
      </c>
      <c r="B28" s="64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3"/>
      <c r="B29" s="64"/>
      <c r="C29" s="83"/>
      <c r="D29" s="84"/>
      <c r="E29" s="83"/>
      <c r="F29" s="64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89">
        <f>C23-F32</f>
        <v>0</v>
      </c>
      <c r="G30" s="90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89">
        <f>ROUND(PRODUCT(F30,C31/100),0)</f>
        <v>0</v>
      </c>
      <c r="G31" s="90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89">
        <v>0</v>
      </c>
      <c r="G32" s="90"/>
    </row>
    <row r="33" spans="1:7" ht="12.75">
      <c r="A33" s="85" t="s">
        <v>44</v>
      </c>
      <c r="B33" s="91"/>
      <c r="C33" s="92">
        <f>SazbaDPH2</f>
        <v>0</v>
      </c>
      <c r="D33" s="86" t="s">
        <v>45</v>
      </c>
      <c r="E33" s="59"/>
      <c r="F33" s="89">
        <f>ROUND(PRODUCT(F32,C33/100),0)</f>
        <v>0</v>
      </c>
      <c r="G33" s="90"/>
    </row>
    <row r="34" spans="1:7" s="98" customFormat="1" ht="19.5" customHeight="1" thickBot="1">
      <c r="A34" s="93" t="s">
        <v>46</v>
      </c>
      <c r="B34" s="94"/>
      <c r="C34" s="94"/>
      <c r="D34" s="94"/>
      <c r="E34" s="95"/>
      <c r="F34" s="96">
        <f>ROUND(SUM(F30:F33),0)</f>
        <v>0</v>
      </c>
      <c r="G34" s="97"/>
    </row>
    <row r="36" spans="1:8" ht="12.75">
      <c r="A36" s="99" t="s">
        <v>47</v>
      </c>
      <c r="B36" s="99"/>
      <c r="C36" s="99"/>
      <c r="D36" s="99"/>
      <c r="E36" s="99"/>
      <c r="F36" s="99"/>
      <c r="G36" s="99"/>
      <c r="H36" t="s">
        <v>5</v>
      </c>
    </row>
    <row r="37" spans="1:8" ht="14.25" customHeight="1">
      <c r="A37" s="99"/>
      <c r="B37" s="100"/>
      <c r="C37" s="100"/>
      <c r="D37" s="100"/>
      <c r="E37" s="100"/>
      <c r="F37" s="100"/>
      <c r="G37" s="100"/>
      <c r="H37" t="s">
        <v>5</v>
      </c>
    </row>
    <row r="38" spans="1:8" ht="12.75" customHeight="1">
      <c r="A38" s="101"/>
      <c r="B38" s="100"/>
      <c r="C38" s="100"/>
      <c r="D38" s="100"/>
      <c r="E38" s="100"/>
      <c r="F38" s="100"/>
      <c r="G38" s="100"/>
      <c r="H38" t="s">
        <v>5</v>
      </c>
    </row>
    <row r="39" spans="1:8" ht="12.75">
      <c r="A39" s="101"/>
      <c r="B39" s="100"/>
      <c r="C39" s="100"/>
      <c r="D39" s="100"/>
      <c r="E39" s="100"/>
      <c r="F39" s="100"/>
      <c r="G39" s="100"/>
      <c r="H39" t="s">
        <v>5</v>
      </c>
    </row>
    <row r="40" spans="1:8" ht="12.75">
      <c r="A40" s="101"/>
      <c r="B40" s="100"/>
      <c r="C40" s="100"/>
      <c r="D40" s="100"/>
      <c r="E40" s="100"/>
      <c r="F40" s="100"/>
      <c r="G40" s="100"/>
      <c r="H40" t="s">
        <v>5</v>
      </c>
    </row>
    <row r="41" spans="1:8" ht="12.75">
      <c r="A41" s="101"/>
      <c r="B41" s="100"/>
      <c r="C41" s="100"/>
      <c r="D41" s="100"/>
      <c r="E41" s="100"/>
      <c r="F41" s="100"/>
      <c r="G41" s="100"/>
      <c r="H41" t="s">
        <v>5</v>
      </c>
    </row>
    <row r="42" spans="1:8" ht="12.75">
      <c r="A42" s="101"/>
      <c r="B42" s="100"/>
      <c r="C42" s="100"/>
      <c r="D42" s="100"/>
      <c r="E42" s="100"/>
      <c r="F42" s="100"/>
      <c r="G42" s="100"/>
      <c r="H42" t="s">
        <v>5</v>
      </c>
    </row>
    <row r="43" spans="1:8" ht="12.75">
      <c r="A43" s="101"/>
      <c r="B43" s="100"/>
      <c r="C43" s="100"/>
      <c r="D43" s="100"/>
      <c r="E43" s="100"/>
      <c r="F43" s="100"/>
      <c r="G43" s="100"/>
      <c r="H43" t="s">
        <v>5</v>
      </c>
    </row>
    <row r="44" spans="1:8" ht="12.75">
      <c r="A44" s="101"/>
      <c r="B44" s="100"/>
      <c r="C44" s="100"/>
      <c r="D44" s="100"/>
      <c r="E44" s="100"/>
      <c r="F44" s="100"/>
      <c r="G44" s="100"/>
      <c r="H44" t="s">
        <v>5</v>
      </c>
    </row>
    <row r="45" spans="1:8" ht="0.75" customHeight="1">
      <c r="A45" s="101"/>
      <c r="B45" s="100"/>
      <c r="C45" s="100"/>
      <c r="D45" s="100"/>
      <c r="E45" s="100"/>
      <c r="F45" s="100"/>
      <c r="G45" s="100"/>
      <c r="H45" t="s">
        <v>5</v>
      </c>
    </row>
    <row r="46" spans="2:7" ht="12.75">
      <c r="B46" s="102"/>
      <c r="C46" s="102"/>
      <c r="D46" s="102"/>
      <c r="E46" s="102"/>
      <c r="F46" s="102"/>
      <c r="G46" s="102"/>
    </row>
    <row r="47" spans="2:7" ht="12.75">
      <c r="B47" s="102"/>
      <c r="C47" s="102"/>
      <c r="D47" s="102"/>
      <c r="E47" s="102"/>
      <c r="F47" s="102"/>
      <c r="G47" s="102"/>
    </row>
    <row r="48" spans="2:7" ht="12.75">
      <c r="B48" s="102"/>
      <c r="C48" s="102"/>
      <c r="D48" s="102"/>
      <c r="E48" s="102"/>
      <c r="F48" s="102"/>
      <c r="G48" s="102"/>
    </row>
    <row r="49" spans="2:7" ht="12.75">
      <c r="B49" s="102"/>
      <c r="C49" s="102"/>
      <c r="D49" s="102"/>
      <c r="E49" s="102"/>
      <c r="F49" s="102"/>
      <c r="G49" s="102"/>
    </row>
    <row r="50" spans="2:7" ht="12.75">
      <c r="B50" s="102"/>
      <c r="C50" s="102"/>
      <c r="D50" s="102"/>
      <c r="E50" s="102"/>
      <c r="F50" s="102"/>
      <c r="G50" s="102"/>
    </row>
    <row r="51" spans="2:7" ht="12.75">
      <c r="B51" s="102"/>
      <c r="C51" s="102"/>
      <c r="D51" s="102"/>
      <c r="E51" s="102"/>
      <c r="F51" s="102"/>
      <c r="G51" s="102"/>
    </row>
    <row r="52" spans="2:7" ht="12.75">
      <c r="B52" s="102"/>
      <c r="C52" s="102"/>
      <c r="D52" s="102"/>
      <c r="E52" s="102"/>
      <c r="F52" s="102"/>
      <c r="G52" s="102"/>
    </row>
    <row r="53" spans="2:7" ht="12.75">
      <c r="B53" s="102"/>
      <c r="C53" s="102"/>
      <c r="D53" s="102"/>
      <c r="E53" s="102"/>
      <c r="F53" s="102"/>
      <c r="G53" s="102"/>
    </row>
    <row r="54" spans="2:7" ht="12.75">
      <c r="B54" s="102"/>
      <c r="C54" s="102"/>
      <c r="D54" s="102"/>
      <c r="E54" s="102"/>
      <c r="F54" s="102"/>
      <c r="G54" s="102"/>
    </row>
    <row r="55" spans="2:7" ht="12.75">
      <c r="B55" s="102"/>
      <c r="C55" s="102"/>
      <c r="D55" s="102"/>
      <c r="E55" s="102"/>
      <c r="F55" s="102"/>
      <c r="G55" s="102"/>
    </row>
  </sheetData>
  <mergeCells count="25">
    <mergeCell ref="B52:G52"/>
    <mergeCell ref="B53:G53"/>
    <mergeCell ref="B54:G54"/>
    <mergeCell ref="B55:G55"/>
    <mergeCell ref="D2:E2"/>
    <mergeCell ref="C5:E5"/>
    <mergeCell ref="C7:E7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2"/>
  <sheetViews>
    <sheetView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3" t="s">
        <v>48</v>
      </c>
      <c r="B1" s="104"/>
      <c r="C1" s="105" t="str">
        <f>CONCATENATE(cislostavby," ",nazevstavby)</f>
        <v>16-008 Revitalizace zahrady špitálku sv. Anny ve Vyškově</v>
      </c>
      <c r="D1" s="106"/>
      <c r="E1" s="107"/>
      <c r="F1" s="106"/>
      <c r="G1" s="108" t="s">
        <v>49</v>
      </c>
      <c r="H1" s="109" t="s">
        <v>80</v>
      </c>
      <c r="I1" s="110"/>
    </row>
    <row r="2" spans="1:9" ht="13.5" thickBot="1">
      <c r="A2" s="111" t="s">
        <v>50</v>
      </c>
      <c r="B2" s="112"/>
      <c r="C2" s="113" t="str">
        <f>CONCATENATE(cisloobjektu," ",nazevobjektu)</f>
        <v>01 Revitalizace zahrady špitálku sv. Anny ve Vyškově</v>
      </c>
      <c r="D2" s="114"/>
      <c r="E2" s="115"/>
      <c r="F2" s="114"/>
      <c r="G2" s="116" t="s">
        <v>81</v>
      </c>
      <c r="H2" s="117"/>
      <c r="I2" s="118"/>
    </row>
    <row r="3" spans="1:9" ht="13.5" thickTop="1">
      <c r="A3" s="77"/>
      <c r="B3" s="77"/>
      <c r="C3" s="77"/>
      <c r="D3" s="77"/>
      <c r="E3" s="77"/>
      <c r="F3" s="64"/>
      <c r="G3" s="77"/>
      <c r="H3" s="77"/>
      <c r="I3" s="77"/>
    </row>
    <row r="4" spans="1:9" ht="19.5" customHeight="1">
      <c r="A4" s="119" t="s">
        <v>51</v>
      </c>
      <c r="B4" s="120"/>
      <c r="C4" s="120"/>
      <c r="D4" s="120"/>
      <c r="E4" s="121"/>
      <c r="F4" s="120"/>
      <c r="G4" s="120"/>
      <c r="H4" s="120"/>
      <c r="I4" s="120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2" customFormat="1" ht="13.5" thickBot="1">
      <c r="A6" s="122"/>
      <c r="B6" s="123" t="s">
        <v>52</v>
      </c>
      <c r="C6" s="123"/>
      <c r="D6" s="124"/>
      <c r="E6" s="125" t="s">
        <v>53</v>
      </c>
      <c r="F6" s="126" t="s">
        <v>54</v>
      </c>
      <c r="G6" s="126" t="s">
        <v>55</v>
      </c>
      <c r="H6" s="126" t="s">
        <v>56</v>
      </c>
      <c r="I6" s="127" t="s">
        <v>30</v>
      </c>
    </row>
    <row r="7" spans="1:9" s="32" customFormat="1" ht="12.75">
      <c r="A7" s="222" t="str">
        <f>Položky!B7</f>
        <v>1</v>
      </c>
      <c r="B7" s="128" t="str">
        <f>Položky!C7</f>
        <v>Zemní práce</v>
      </c>
      <c r="C7" s="64"/>
      <c r="D7" s="129"/>
      <c r="E7" s="223">
        <f>Položky!BA53</f>
        <v>0</v>
      </c>
      <c r="F7" s="224">
        <f>Položky!BB53</f>
        <v>0</v>
      </c>
      <c r="G7" s="224">
        <f>Položky!BC53</f>
        <v>0</v>
      </c>
      <c r="H7" s="224">
        <f>Položky!BD53</f>
        <v>0</v>
      </c>
      <c r="I7" s="225">
        <f>Položky!BE53</f>
        <v>0</v>
      </c>
    </row>
    <row r="8" spans="1:9" s="32" customFormat="1" ht="12.75">
      <c r="A8" s="222" t="str">
        <f>Položky!B54</f>
        <v>2</v>
      </c>
      <c r="B8" s="128" t="str">
        <f>Položky!C54</f>
        <v>Základy a zvláštní zakládání</v>
      </c>
      <c r="C8" s="64"/>
      <c r="D8" s="129"/>
      <c r="E8" s="223">
        <f>Položky!BA78</f>
        <v>0</v>
      </c>
      <c r="F8" s="224">
        <f>Položky!BB78</f>
        <v>0</v>
      </c>
      <c r="G8" s="224">
        <f>Položky!BC78</f>
        <v>0</v>
      </c>
      <c r="H8" s="224">
        <f>Položky!BD78</f>
        <v>0</v>
      </c>
      <c r="I8" s="225">
        <f>Položky!BE78</f>
        <v>0</v>
      </c>
    </row>
    <row r="9" spans="1:9" s="32" customFormat="1" ht="12.75">
      <c r="A9" s="222" t="str">
        <f>Položky!B79</f>
        <v>3</v>
      </c>
      <c r="B9" s="128" t="str">
        <f>Položky!C79</f>
        <v>Svislé a kompletní konstrukce</v>
      </c>
      <c r="C9" s="64"/>
      <c r="D9" s="129"/>
      <c r="E9" s="223">
        <f>Položky!BA94</f>
        <v>0</v>
      </c>
      <c r="F9" s="224">
        <f>Položky!BB94</f>
        <v>0</v>
      </c>
      <c r="G9" s="224">
        <f>Položky!BC94</f>
        <v>0</v>
      </c>
      <c r="H9" s="224">
        <f>Položky!BD94</f>
        <v>0</v>
      </c>
      <c r="I9" s="225">
        <f>Položky!BE94</f>
        <v>0</v>
      </c>
    </row>
    <row r="10" spans="1:9" s="32" customFormat="1" ht="12.75">
      <c r="A10" s="222" t="str">
        <f>Položky!B95</f>
        <v>5</v>
      </c>
      <c r="B10" s="128" t="str">
        <f>Položky!C95</f>
        <v>Komunikace</v>
      </c>
      <c r="C10" s="64"/>
      <c r="D10" s="129"/>
      <c r="E10" s="223">
        <f>Položky!BA101</f>
        <v>0</v>
      </c>
      <c r="F10" s="224">
        <f>Položky!BB101</f>
        <v>0</v>
      </c>
      <c r="G10" s="224">
        <f>Položky!BC101</f>
        <v>0</v>
      </c>
      <c r="H10" s="224">
        <f>Položky!BD101</f>
        <v>0</v>
      </c>
      <c r="I10" s="225">
        <f>Položky!BE101</f>
        <v>0</v>
      </c>
    </row>
    <row r="11" spans="1:9" s="32" customFormat="1" ht="12.75">
      <c r="A11" s="222" t="str">
        <f>Položky!B102</f>
        <v>61</v>
      </c>
      <c r="B11" s="128" t="str">
        <f>Položky!C102</f>
        <v>Upravy povrchů vnitřní</v>
      </c>
      <c r="C11" s="64"/>
      <c r="D11" s="129"/>
      <c r="E11" s="223">
        <f>Položky!BA105</f>
        <v>0</v>
      </c>
      <c r="F11" s="224">
        <f>Položky!BB105</f>
        <v>0</v>
      </c>
      <c r="G11" s="224">
        <f>Položky!BC105</f>
        <v>0</v>
      </c>
      <c r="H11" s="224">
        <f>Položky!BD105</f>
        <v>0</v>
      </c>
      <c r="I11" s="225">
        <f>Položky!BE105</f>
        <v>0</v>
      </c>
    </row>
    <row r="12" spans="1:9" s="32" customFormat="1" ht="12.75">
      <c r="A12" s="222" t="str">
        <f>Položky!B106</f>
        <v>62</v>
      </c>
      <c r="B12" s="128" t="str">
        <f>Položky!C106</f>
        <v>Úpravy povrchů vnější</v>
      </c>
      <c r="C12" s="64"/>
      <c r="D12" s="129"/>
      <c r="E12" s="223">
        <f>Položky!BA120</f>
        <v>0</v>
      </c>
      <c r="F12" s="224">
        <f>Položky!BB120</f>
        <v>0</v>
      </c>
      <c r="G12" s="224">
        <f>Položky!BC120</f>
        <v>0</v>
      </c>
      <c r="H12" s="224">
        <f>Položky!BD120</f>
        <v>0</v>
      </c>
      <c r="I12" s="225">
        <f>Položky!BE120</f>
        <v>0</v>
      </c>
    </row>
    <row r="13" spans="1:9" s="32" customFormat="1" ht="12.75">
      <c r="A13" s="222" t="str">
        <f>Položky!B121</f>
        <v>9</v>
      </c>
      <c r="B13" s="128" t="str">
        <f>Položky!C121</f>
        <v>Ostatní konstrukce, bourání</v>
      </c>
      <c r="C13" s="64"/>
      <c r="D13" s="129"/>
      <c r="E13" s="223">
        <f>Položky!BA123</f>
        <v>0</v>
      </c>
      <c r="F13" s="224">
        <f>Položky!BB123</f>
        <v>0</v>
      </c>
      <c r="G13" s="224">
        <f>Položky!BC123</f>
        <v>0</v>
      </c>
      <c r="H13" s="224">
        <f>Položky!BD123</f>
        <v>0</v>
      </c>
      <c r="I13" s="225">
        <f>Položky!BE123</f>
        <v>0</v>
      </c>
    </row>
    <row r="14" spans="1:9" s="32" customFormat="1" ht="12.75">
      <c r="A14" s="222" t="str">
        <f>Položky!B124</f>
        <v>91</v>
      </c>
      <c r="B14" s="128" t="str">
        <f>Položky!C124</f>
        <v>Doplňující práce na komunikaci</v>
      </c>
      <c r="C14" s="64"/>
      <c r="D14" s="129"/>
      <c r="E14" s="223">
        <f>Položky!BA127</f>
        <v>0</v>
      </c>
      <c r="F14" s="224">
        <f>Položky!BB127</f>
        <v>0</v>
      </c>
      <c r="G14" s="224">
        <f>Položky!BC127</f>
        <v>0</v>
      </c>
      <c r="H14" s="224">
        <f>Položky!BD127</f>
        <v>0</v>
      </c>
      <c r="I14" s="225">
        <f>Položky!BE127</f>
        <v>0</v>
      </c>
    </row>
    <row r="15" spans="1:9" s="32" customFormat="1" ht="12.75">
      <c r="A15" s="222" t="str">
        <f>Položky!B128</f>
        <v>94</v>
      </c>
      <c r="B15" s="128" t="str">
        <f>Položky!C128</f>
        <v>Lešení a stavební výtahy</v>
      </c>
      <c r="C15" s="64"/>
      <c r="D15" s="129"/>
      <c r="E15" s="223">
        <f>Položky!BA132</f>
        <v>0</v>
      </c>
      <c r="F15" s="224">
        <f>Položky!BB132</f>
        <v>0</v>
      </c>
      <c r="G15" s="224">
        <f>Položky!BC132</f>
        <v>0</v>
      </c>
      <c r="H15" s="224">
        <f>Položky!BD132</f>
        <v>0</v>
      </c>
      <c r="I15" s="225">
        <f>Položky!BE132</f>
        <v>0</v>
      </c>
    </row>
    <row r="16" spans="1:9" s="32" customFormat="1" ht="12.75">
      <c r="A16" s="222" t="str">
        <f>Položky!B133</f>
        <v>96</v>
      </c>
      <c r="B16" s="128" t="str">
        <f>Položky!C133</f>
        <v>Bourání konstrukcí</v>
      </c>
      <c r="C16" s="64"/>
      <c r="D16" s="129"/>
      <c r="E16" s="223">
        <f>Položky!BA136</f>
        <v>0</v>
      </c>
      <c r="F16" s="224">
        <f>Položky!BB136</f>
        <v>0</v>
      </c>
      <c r="G16" s="224">
        <f>Položky!BC136</f>
        <v>0</v>
      </c>
      <c r="H16" s="224">
        <f>Položky!BD136</f>
        <v>0</v>
      </c>
      <c r="I16" s="225">
        <f>Položky!BE136</f>
        <v>0</v>
      </c>
    </row>
    <row r="17" spans="1:9" s="32" customFormat="1" ht="12.75">
      <c r="A17" s="222" t="str">
        <f>Položky!B137</f>
        <v>99</v>
      </c>
      <c r="B17" s="128" t="str">
        <f>Položky!C137</f>
        <v>Staveništní přesun hmot</v>
      </c>
      <c r="C17" s="64"/>
      <c r="D17" s="129"/>
      <c r="E17" s="223">
        <f>Položky!BA139</f>
        <v>0</v>
      </c>
      <c r="F17" s="224">
        <f>Položky!BB139</f>
        <v>0</v>
      </c>
      <c r="G17" s="224">
        <f>Položky!BC139</f>
        <v>0</v>
      </c>
      <c r="H17" s="224">
        <f>Položky!BD139</f>
        <v>0</v>
      </c>
      <c r="I17" s="225">
        <f>Položky!BE139</f>
        <v>0</v>
      </c>
    </row>
    <row r="18" spans="1:9" s="32" customFormat="1" ht="12.75">
      <c r="A18" s="222" t="str">
        <f>Položky!B140</f>
        <v>711</v>
      </c>
      <c r="B18" s="128" t="str">
        <f>Položky!C140</f>
        <v>Izolace proti vodě</v>
      </c>
      <c r="C18" s="64"/>
      <c r="D18" s="129"/>
      <c r="E18" s="223">
        <f>Položky!BA151</f>
        <v>0</v>
      </c>
      <c r="F18" s="224">
        <f>Položky!BB151</f>
        <v>0</v>
      </c>
      <c r="G18" s="224">
        <f>Položky!BC151</f>
        <v>0</v>
      </c>
      <c r="H18" s="224">
        <f>Položky!BD151</f>
        <v>0</v>
      </c>
      <c r="I18" s="225">
        <f>Položky!BE151</f>
        <v>0</v>
      </c>
    </row>
    <row r="19" spans="1:9" s="32" customFormat="1" ht="12.75">
      <c r="A19" s="222" t="str">
        <f>Položky!B152</f>
        <v>762</v>
      </c>
      <c r="B19" s="128" t="str">
        <f>Položky!C152</f>
        <v>Konstrukce tesařské</v>
      </c>
      <c r="C19" s="64"/>
      <c r="D19" s="129"/>
      <c r="E19" s="223">
        <f>Položky!BA182</f>
        <v>0</v>
      </c>
      <c r="F19" s="224">
        <f>Položky!BB182</f>
        <v>0</v>
      </c>
      <c r="G19" s="224">
        <f>Položky!BC182</f>
        <v>0</v>
      </c>
      <c r="H19" s="224">
        <f>Položky!BD182</f>
        <v>0</v>
      </c>
      <c r="I19" s="225">
        <f>Položky!BE182</f>
        <v>0</v>
      </c>
    </row>
    <row r="20" spans="1:9" s="32" customFormat="1" ht="12.75">
      <c r="A20" s="222" t="str">
        <f>Položky!B183</f>
        <v>764</v>
      </c>
      <c r="B20" s="128" t="str">
        <f>Položky!C183</f>
        <v>Konstrukce klempířské</v>
      </c>
      <c r="C20" s="64"/>
      <c r="D20" s="129"/>
      <c r="E20" s="223">
        <f>Položky!BA190</f>
        <v>0</v>
      </c>
      <c r="F20" s="224">
        <f>Položky!BB190</f>
        <v>0</v>
      </c>
      <c r="G20" s="224">
        <f>Položky!BC190</f>
        <v>0</v>
      </c>
      <c r="H20" s="224">
        <f>Položky!BD190</f>
        <v>0</v>
      </c>
      <c r="I20" s="225">
        <f>Položky!BE190</f>
        <v>0</v>
      </c>
    </row>
    <row r="21" spans="1:9" s="32" customFormat="1" ht="12.75">
      <c r="A21" s="222" t="str">
        <f>Položky!B191</f>
        <v>765</v>
      </c>
      <c r="B21" s="128" t="str">
        <f>Položky!C191</f>
        <v>Krytiny tvrdé</v>
      </c>
      <c r="C21" s="64"/>
      <c r="D21" s="129"/>
      <c r="E21" s="223">
        <f>Položky!BA198</f>
        <v>0</v>
      </c>
      <c r="F21" s="224">
        <f>Položky!BB198</f>
        <v>0</v>
      </c>
      <c r="G21" s="224">
        <f>Položky!BC198</f>
        <v>0</v>
      </c>
      <c r="H21" s="224">
        <f>Položky!BD198</f>
        <v>0</v>
      </c>
      <c r="I21" s="225">
        <f>Položky!BE198</f>
        <v>0</v>
      </c>
    </row>
    <row r="22" spans="1:9" s="32" customFormat="1" ht="12.75">
      <c r="A22" s="222" t="str">
        <f>Položky!B199</f>
        <v>767</v>
      </c>
      <c r="B22" s="128" t="str">
        <f>Položky!C199</f>
        <v>Konstrukce zámečnické</v>
      </c>
      <c r="C22" s="64"/>
      <c r="D22" s="129"/>
      <c r="E22" s="223">
        <f>Položky!BA204</f>
        <v>0</v>
      </c>
      <c r="F22" s="224">
        <f>Položky!BB204</f>
        <v>0</v>
      </c>
      <c r="G22" s="224">
        <f>Položky!BC204</f>
        <v>0</v>
      </c>
      <c r="H22" s="224">
        <f>Položky!BD204</f>
        <v>0</v>
      </c>
      <c r="I22" s="225">
        <f>Položky!BE204</f>
        <v>0</v>
      </c>
    </row>
    <row r="23" spans="1:9" s="32" customFormat="1" ht="12.75">
      <c r="A23" s="222" t="str">
        <f>Položky!B205</f>
        <v>783</v>
      </c>
      <c r="B23" s="128" t="str">
        <f>Položky!C205</f>
        <v>Nátěry</v>
      </c>
      <c r="C23" s="64"/>
      <c r="D23" s="129"/>
      <c r="E23" s="223">
        <f>Položky!BA217</f>
        <v>0</v>
      </c>
      <c r="F23" s="224">
        <f>Položky!BB217</f>
        <v>0</v>
      </c>
      <c r="G23" s="224">
        <f>Položky!BC217</f>
        <v>0</v>
      </c>
      <c r="H23" s="224">
        <f>Položky!BD217</f>
        <v>0</v>
      </c>
      <c r="I23" s="225">
        <f>Položky!BE217</f>
        <v>0</v>
      </c>
    </row>
    <row r="24" spans="1:9" s="32" customFormat="1" ht="12.75">
      <c r="A24" s="222" t="str">
        <f>Položky!B218</f>
        <v>790</v>
      </c>
      <c r="B24" s="128" t="str">
        <f>Položky!C218</f>
        <v>Speciální výrobky</v>
      </c>
      <c r="C24" s="64"/>
      <c r="D24" s="129"/>
      <c r="E24" s="223">
        <f>Položky!BA226</f>
        <v>0</v>
      </c>
      <c r="F24" s="224">
        <f>Položky!BB226</f>
        <v>0</v>
      </c>
      <c r="G24" s="224">
        <f>Položky!BC226</f>
        <v>0</v>
      </c>
      <c r="H24" s="224">
        <f>Položky!BD226</f>
        <v>0</v>
      </c>
      <c r="I24" s="225">
        <f>Položky!BE226</f>
        <v>0</v>
      </c>
    </row>
    <row r="25" spans="1:9" s="32" customFormat="1" ht="12.75">
      <c r="A25" s="222" t="str">
        <f>Položky!B227</f>
        <v>M21</v>
      </c>
      <c r="B25" s="128" t="str">
        <f>Položky!C227</f>
        <v>Elektromontáže</v>
      </c>
      <c r="C25" s="64"/>
      <c r="D25" s="129"/>
      <c r="E25" s="223">
        <f>Položky!BA229</f>
        <v>0</v>
      </c>
      <c r="F25" s="224">
        <f>Položky!BB229</f>
        <v>0</v>
      </c>
      <c r="G25" s="224">
        <f>Položky!BC229</f>
        <v>0</v>
      </c>
      <c r="H25" s="224">
        <f>Položky!BD229</f>
        <v>0</v>
      </c>
      <c r="I25" s="225">
        <f>Položky!BE229</f>
        <v>0</v>
      </c>
    </row>
    <row r="26" spans="1:9" s="32" customFormat="1" ht="12.75">
      <c r="A26" s="222" t="str">
        <f>Položky!B230</f>
        <v>M43</v>
      </c>
      <c r="B26" s="128" t="str">
        <f>Položky!C230</f>
        <v>Montáže ocelových konstrukcí</v>
      </c>
      <c r="C26" s="64"/>
      <c r="D26" s="129"/>
      <c r="E26" s="223">
        <f>Položky!BA233</f>
        <v>0</v>
      </c>
      <c r="F26" s="224">
        <f>Položky!BB233</f>
        <v>0</v>
      </c>
      <c r="G26" s="224">
        <f>Položky!BC233</f>
        <v>0</v>
      </c>
      <c r="H26" s="224">
        <f>Položky!BD233</f>
        <v>0</v>
      </c>
      <c r="I26" s="225">
        <f>Položky!BE233</f>
        <v>0</v>
      </c>
    </row>
    <row r="27" spans="1:9" s="32" customFormat="1" ht="13.5" thickBot="1">
      <c r="A27" s="222" t="str">
        <f>Položky!B234</f>
        <v>D96</v>
      </c>
      <c r="B27" s="128" t="str">
        <f>Položky!C234</f>
        <v>Přesuny suti a vybouraných hmot</v>
      </c>
      <c r="C27" s="64"/>
      <c r="D27" s="129"/>
      <c r="E27" s="223">
        <f>Položky!BA242</f>
        <v>0</v>
      </c>
      <c r="F27" s="224">
        <f>Položky!BB242</f>
        <v>0</v>
      </c>
      <c r="G27" s="224">
        <f>Položky!BC242</f>
        <v>0</v>
      </c>
      <c r="H27" s="224">
        <f>Položky!BD242</f>
        <v>0</v>
      </c>
      <c r="I27" s="225">
        <f>Položky!BE242</f>
        <v>0</v>
      </c>
    </row>
    <row r="28" spans="1:9" s="136" customFormat="1" ht="13.5" thickBot="1">
      <c r="A28" s="130"/>
      <c r="B28" s="131" t="s">
        <v>57</v>
      </c>
      <c r="C28" s="131"/>
      <c r="D28" s="132"/>
      <c r="E28" s="133">
        <f>SUM(E7:E27)</f>
        <v>0</v>
      </c>
      <c r="F28" s="134">
        <f>SUM(F7:F27)</f>
        <v>0</v>
      </c>
      <c r="G28" s="134">
        <f>SUM(G7:G27)</f>
        <v>0</v>
      </c>
      <c r="H28" s="134">
        <f>SUM(H7:H27)</f>
        <v>0</v>
      </c>
      <c r="I28" s="135">
        <f>SUM(I7:I27)</f>
        <v>0</v>
      </c>
    </row>
    <row r="29" spans="1:9" ht="12.75">
      <c r="A29" s="64"/>
      <c r="B29" s="64"/>
      <c r="C29" s="64"/>
      <c r="D29" s="64"/>
      <c r="E29" s="64"/>
      <c r="F29" s="64"/>
      <c r="G29" s="64"/>
      <c r="H29" s="64"/>
      <c r="I29" s="64"/>
    </row>
    <row r="30" spans="1:57" ht="19.5" customHeight="1">
      <c r="A30" s="120" t="s">
        <v>58</v>
      </c>
      <c r="B30" s="120"/>
      <c r="C30" s="120"/>
      <c r="D30" s="120"/>
      <c r="E30" s="120"/>
      <c r="F30" s="120"/>
      <c r="G30" s="137"/>
      <c r="H30" s="120"/>
      <c r="I30" s="120"/>
      <c r="BA30" s="38"/>
      <c r="BB30" s="38"/>
      <c r="BC30" s="38"/>
      <c r="BD30" s="38"/>
      <c r="BE30" s="38"/>
    </row>
    <row r="31" spans="1:9" ht="13.5" thickBo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2.75">
      <c r="A32" s="71" t="s">
        <v>59</v>
      </c>
      <c r="B32" s="72"/>
      <c r="C32" s="72"/>
      <c r="D32" s="138"/>
      <c r="E32" s="139" t="s">
        <v>60</v>
      </c>
      <c r="F32" s="140" t="s">
        <v>61</v>
      </c>
      <c r="G32" s="141" t="s">
        <v>62</v>
      </c>
      <c r="H32" s="142"/>
      <c r="I32" s="143" t="s">
        <v>60</v>
      </c>
    </row>
    <row r="33" spans="1:53" ht="12.75">
      <c r="A33" s="62" t="s">
        <v>425</v>
      </c>
      <c r="B33" s="53"/>
      <c r="C33" s="53"/>
      <c r="D33" s="144"/>
      <c r="E33" s="145"/>
      <c r="F33" s="146"/>
      <c r="G33" s="147">
        <f>CHOOSE(BA33+1,HSV+PSV,HSV+PSV+Mont,HSV+PSV+Dodavka+Mont,HSV,PSV,Mont,Dodavka,Mont+Dodavka,0)</f>
        <v>0</v>
      </c>
      <c r="H33" s="148"/>
      <c r="I33" s="149">
        <f>E33+F33*G33/100</f>
        <v>0</v>
      </c>
      <c r="BA33">
        <v>0</v>
      </c>
    </row>
    <row r="34" spans="1:53" ht="12.75">
      <c r="A34" s="62" t="s">
        <v>426</v>
      </c>
      <c r="B34" s="53"/>
      <c r="C34" s="53"/>
      <c r="D34" s="144"/>
      <c r="E34" s="145"/>
      <c r="F34" s="146"/>
      <c r="G34" s="147">
        <f>CHOOSE(BA34+1,HSV+PSV,HSV+PSV+Mont,HSV+PSV+Dodavka+Mont,HSV,PSV,Mont,Dodavka,Mont+Dodavka,0)</f>
        <v>0</v>
      </c>
      <c r="H34" s="148"/>
      <c r="I34" s="149">
        <f>E34+F34*G34/100</f>
        <v>0</v>
      </c>
      <c r="BA34">
        <v>0</v>
      </c>
    </row>
    <row r="35" spans="1:53" ht="12.75">
      <c r="A35" s="62" t="s">
        <v>427</v>
      </c>
      <c r="B35" s="53"/>
      <c r="C35" s="53"/>
      <c r="D35" s="144"/>
      <c r="E35" s="145"/>
      <c r="F35" s="146"/>
      <c r="G35" s="147">
        <f>CHOOSE(BA35+1,HSV+PSV,HSV+PSV+Mont,HSV+PSV+Dodavka+Mont,HSV,PSV,Mont,Dodavka,Mont+Dodavka,0)</f>
        <v>0</v>
      </c>
      <c r="H35" s="148"/>
      <c r="I35" s="149">
        <f>E35+F35*G35/100</f>
        <v>0</v>
      </c>
      <c r="BA35">
        <v>0</v>
      </c>
    </row>
    <row r="36" spans="1:53" ht="12.75">
      <c r="A36" s="62" t="s">
        <v>428</v>
      </c>
      <c r="B36" s="53"/>
      <c r="C36" s="53"/>
      <c r="D36" s="144"/>
      <c r="E36" s="145"/>
      <c r="F36" s="146"/>
      <c r="G36" s="147">
        <f>CHOOSE(BA36+1,HSV+PSV,HSV+PSV+Mont,HSV+PSV+Dodavka+Mont,HSV,PSV,Mont,Dodavka,Mont+Dodavka,0)</f>
        <v>0</v>
      </c>
      <c r="H36" s="148"/>
      <c r="I36" s="149">
        <f>E36+F36*G36/100</f>
        <v>0</v>
      </c>
      <c r="BA36">
        <v>0</v>
      </c>
    </row>
    <row r="37" spans="1:53" ht="12.75">
      <c r="A37" s="62" t="s">
        <v>429</v>
      </c>
      <c r="B37" s="53"/>
      <c r="C37" s="53"/>
      <c r="D37" s="144"/>
      <c r="E37" s="145"/>
      <c r="F37" s="146"/>
      <c r="G37" s="147">
        <f>CHOOSE(BA37+1,HSV+PSV,HSV+PSV+Mont,HSV+PSV+Dodavka+Mont,HSV,PSV,Mont,Dodavka,Mont+Dodavka,0)</f>
        <v>0</v>
      </c>
      <c r="H37" s="148"/>
      <c r="I37" s="149">
        <f>E37+F37*G37/100</f>
        <v>0</v>
      </c>
      <c r="BA37">
        <v>1</v>
      </c>
    </row>
    <row r="38" spans="1:53" ht="12.75">
      <c r="A38" s="62" t="s">
        <v>430</v>
      </c>
      <c r="B38" s="53"/>
      <c r="C38" s="53"/>
      <c r="D38" s="144"/>
      <c r="E38" s="145"/>
      <c r="F38" s="146"/>
      <c r="G38" s="147">
        <f>CHOOSE(BA38+1,HSV+PSV,HSV+PSV+Mont,HSV+PSV+Dodavka+Mont,HSV,PSV,Mont,Dodavka,Mont+Dodavka,0)</f>
        <v>0</v>
      </c>
      <c r="H38" s="148"/>
      <c r="I38" s="149">
        <f>E38+F38*G38/100</f>
        <v>0</v>
      </c>
      <c r="BA38">
        <v>1</v>
      </c>
    </row>
    <row r="39" spans="1:53" ht="12.75">
      <c r="A39" s="62" t="s">
        <v>431</v>
      </c>
      <c r="B39" s="53"/>
      <c r="C39" s="53"/>
      <c r="D39" s="144"/>
      <c r="E39" s="145"/>
      <c r="F39" s="146"/>
      <c r="G39" s="147">
        <f>CHOOSE(BA39+1,HSV+PSV,HSV+PSV+Mont,HSV+PSV+Dodavka+Mont,HSV,PSV,Mont,Dodavka,Mont+Dodavka,0)</f>
        <v>0</v>
      </c>
      <c r="H39" s="148"/>
      <c r="I39" s="149">
        <f>E39+F39*G39/100</f>
        <v>0</v>
      </c>
      <c r="BA39">
        <v>2</v>
      </c>
    </row>
    <row r="40" spans="1:53" ht="12.75">
      <c r="A40" s="62" t="s">
        <v>432</v>
      </c>
      <c r="B40" s="53"/>
      <c r="C40" s="53"/>
      <c r="D40" s="144"/>
      <c r="E40" s="145"/>
      <c r="F40" s="146"/>
      <c r="G40" s="147">
        <f>CHOOSE(BA40+1,HSV+PSV,HSV+PSV+Mont,HSV+PSV+Dodavka+Mont,HSV,PSV,Mont,Dodavka,Mont+Dodavka,0)</f>
        <v>0</v>
      </c>
      <c r="H40" s="148"/>
      <c r="I40" s="149">
        <f>E40+F40*G40/100</f>
        <v>0</v>
      </c>
      <c r="BA40">
        <v>2</v>
      </c>
    </row>
    <row r="41" spans="1:9" ht="13.5" thickBot="1">
      <c r="A41" s="150"/>
      <c r="B41" s="151" t="s">
        <v>63</v>
      </c>
      <c r="C41" s="152"/>
      <c r="D41" s="153"/>
      <c r="E41" s="154"/>
      <c r="F41" s="155"/>
      <c r="G41" s="155"/>
      <c r="H41" s="156">
        <f>SUM(I33:I40)</f>
        <v>0</v>
      </c>
      <c r="I41" s="157"/>
    </row>
    <row r="43" spans="2:9" ht="12.75">
      <c r="B43" s="136"/>
      <c r="F43" s="158"/>
      <c r="G43" s="159"/>
      <c r="H43" s="159"/>
      <c r="I43" s="160"/>
    </row>
    <row r="44" spans="6:9" ht="12.75">
      <c r="F44" s="158"/>
      <c r="G44" s="159"/>
      <c r="H44" s="159"/>
      <c r="I44" s="160"/>
    </row>
    <row r="45" spans="6:9" ht="12.75">
      <c r="F45" s="158"/>
      <c r="G45" s="159"/>
      <c r="H45" s="159"/>
      <c r="I45" s="160"/>
    </row>
    <row r="46" spans="6:9" ht="12.75">
      <c r="F46" s="158"/>
      <c r="G46" s="159"/>
      <c r="H46" s="159"/>
      <c r="I46" s="160"/>
    </row>
    <row r="47" spans="6:9" ht="12.75">
      <c r="F47" s="158"/>
      <c r="G47" s="159"/>
      <c r="H47" s="159"/>
      <c r="I47" s="160"/>
    </row>
    <row r="48" spans="6:9" ht="12.75">
      <c r="F48" s="158"/>
      <c r="G48" s="159"/>
      <c r="H48" s="159"/>
      <c r="I48" s="160"/>
    </row>
    <row r="49" spans="6:9" ht="12.75">
      <c r="F49" s="158"/>
      <c r="G49" s="159"/>
      <c r="H49" s="159"/>
      <c r="I49" s="160"/>
    </row>
    <row r="50" spans="6:9" ht="12.75">
      <c r="F50" s="158"/>
      <c r="G50" s="159"/>
      <c r="H50" s="159"/>
      <c r="I50" s="160"/>
    </row>
    <row r="51" spans="6:9" ht="12.75">
      <c r="F51" s="158"/>
      <c r="G51" s="159"/>
      <c r="H51" s="159"/>
      <c r="I51" s="160"/>
    </row>
    <row r="52" spans="6:9" ht="12.75">
      <c r="F52" s="158"/>
      <c r="G52" s="159"/>
      <c r="H52" s="159"/>
      <c r="I52" s="160"/>
    </row>
    <row r="53" spans="6:9" ht="12.75">
      <c r="F53" s="158"/>
      <c r="G53" s="159"/>
      <c r="H53" s="159"/>
      <c r="I53" s="160"/>
    </row>
    <row r="54" spans="6:9" ht="12.75">
      <c r="F54" s="158"/>
      <c r="G54" s="159"/>
      <c r="H54" s="159"/>
      <c r="I54" s="160"/>
    </row>
    <row r="55" spans="6:9" ht="12.75">
      <c r="F55" s="158"/>
      <c r="G55" s="159"/>
      <c r="H55" s="159"/>
      <c r="I55" s="160"/>
    </row>
    <row r="56" spans="6:9" ht="12.75">
      <c r="F56" s="158"/>
      <c r="G56" s="159"/>
      <c r="H56" s="159"/>
      <c r="I56" s="160"/>
    </row>
    <row r="57" spans="6:9" ht="12.75">
      <c r="F57" s="158"/>
      <c r="G57" s="159"/>
      <c r="H57" s="159"/>
      <c r="I57" s="160"/>
    </row>
    <row r="58" spans="6:9" ht="12.75">
      <c r="F58" s="158"/>
      <c r="G58" s="159"/>
      <c r="H58" s="159"/>
      <c r="I58" s="160"/>
    </row>
    <row r="59" spans="6:9" ht="12.75">
      <c r="F59" s="158"/>
      <c r="G59" s="159"/>
      <c r="H59" s="159"/>
      <c r="I59" s="160"/>
    </row>
    <row r="60" spans="6:9" ht="12.75">
      <c r="F60" s="158"/>
      <c r="G60" s="159"/>
      <c r="H60" s="159"/>
      <c r="I60" s="160"/>
    </row>
    <row r="61" spans="6:9" ht="12.75">
      <c r="F61" s="158"/>
      <c r="G61" s="159"/>
      <c r="H61" s="159"/>
      <c r="I61" s="160"/>
    </row>
    <row r="62" spans="6:9" ht="12.75">
      <c r="F62" s="158"/>
      <c r="G62" s="159"/>
      <c r="H62" s="159"/>
      <c r="I62" s="160"/>
    </row>
    <row r="63" spans="6:9" ht="12.75">
      <c r="F63" s="158"/>
      <c r="G63" s="159"/>
      <c r="H63" s="159"/>
      <c r="I63" s="160"/>
    </row>
    <row r="64" spans="6:9" ht="12.75">
      <c r="F64" s="158"/>
      <c r="G64" s="159"/>
      <c r="H64" s="159"/>
      <c r="I64" s="160"/>
    </row>
    <row r="65" spans="6:9" ht="12.75">
      <c r="F65" s="158"/>
      <c r="G65" s="159"/>
      <c r="H65" s="159"/>
      <c r="I65" s="160"/>
    </row>
    <row r="66" spans="6:9" ht="12.75">
      <c r="F66" s="158"/>
      <c r="G66" s="159"/>
      <c r="H66" s="159"/>
      <c r="I66" s="160"/>
    </row>
    <row r="67" spans="6:9" ht="12.75">
      <c r="F67" s="158"/>
      <c r="G67" s="159"/>
      <c r="H67" s="159"/>
      <c r="I67" s="160"/>
    </row>
    <row r="68" spans="6:9" ht="12.75">
      <c r="F68" s="158"/>
      <c r="G68" s="159"/>
      <c r="H68" s="159"/>
      <c r="I68" s="160"/>
    </row>
    <row r="69" spans="6:9" ht="12.75">
      <c r="F69" s="158"/>
      <c r="G69" s="159"/>
      <c r="H69" s="159"/>
      <c r="I69" s="160"/>
    </row>
    <row r="70" spans="6:9" ht="12.75">
      <c r="F70" s="158"/>
      <c r="G70" s="159"/>
      <c r="H70" s="159"/>
      <c r="I70" s="160"/>
    </row>
    <row r="71" spans="6:9" ht="12.75">
      <c r="F71" s="158"/>
      <c r="G71" s="159"/>
      <c r="H71" s="159"/>
      <c r="I71" s="160"/>
    </row>
    <row r="72" spans="6:9" ht="12.75">
      <c r="F72" s="158"/>
      <c r="G72" s="159"/>
      <c r="H72" s="159"/>
      <c r="I72" s="160"/>
    </row>
    <row r="73" spans="6:9" ht="12.75">
      <c r="F73" s="158"/>
      <c r="G73" s="159"/>
      <c r="H73" s="159"/>
      <c r="I73" s="160"/>
    </row>
    <row r="74" spans="6:9" ht="12.75">
      <c r="F74" s="158"/>
      <c r="G74" s="159"/>
      <c r="H74" s="159"/>
      <c r="I74" s="160"/>
    </row>
    <row r="75" spans="6:9" ht="12.75">
      <c r="F75" s="158"/>
      <c r="G75" s="159"/>
      <c r="H75" s="159"/>
      <c r="I75" s="160"/>
    </row>
    <row r="76" spans="6:9" ht="12.75">
      <c r="F76" s="158"/>
      <c r="G76" s="159"/>
      <c r="H76" s="159"/>
      <c r="I76" s="160"/>
    </row>
    <row r="77" spans="6:9" ht="12.75">
      <c r="F77" s="158"/>
      <c r="G77" s="159"/>
      <c r="H77" s="159"/>
      <c r="I77" s="160"/>
    </row>
    <row r="78" spans="6:9" ht="12.75">
      <c r="F78" s="158"/>
      <c r="G78" s="159"/>
      <c r="H78" s="159"/>
      <c r="I78" s="160"/>
    </row>
    <row r="79" spans="6:9" ht="12.75">
      <c r="F79" s="158"/>
      <c r="G79" s="159"/>
      <c r="H79" s="159"/>
      <c r="I79" s="160"/>
    </row>
    <row r="80" spans="6:9" ht="12.75">
      <c r="F80" s="158"/>
      <c r="G80" s="159"/>
      <c r="H80" s="159"/>
      <c r="I80" s="160"/>
    </row>
    <row r="81" spans="6:9" ht="12.75">
      <c r="F81" s="158"/>
      <c r="G81" s="159"/>
      <c r="H81" s="159"/>
      <c r="I81" s="160"/>
    </row>
    <row r="82" spans="6:9" ht="12.75">
      <c r="F82" s="158"/>
      <c r="G82" s="159"/>
      <c r="H82" s="159"/>
      <c r="I82" s="160"/>
    </row>
    <row r="83" spans="6:9" ht="12.75">
      <c r="F83" s="158"/>
      <c r="G83" s="159"/>
      <c r="H83" s="159"/>
      <c r="I83" s="160"/>
    </row>
    <row r="84" spans="6:9" ht="12.75">
      <c r="F84" s="158"/>
      <c r="G84" s="159"/>
      <c r="H84" s="159"/>
      <c r="I84" s="160"/>
    </row>
    <row r="85" spans="6:9" ht="12.75">
      <c r="F85" s="158"/>
      <c r="G85" s="159"/>
      <c r="H85" s="159"/>
      <c r="I85" s="160"/>
    </row>
    <row r="86" spans="6:9" ht="12.75">
      <c r="F86" s="158"/>
      <c r="G86" s="159"/>
      <c r="H86" s="159"/>
      <c r="I86" s="160"/>
    </row>
    <row r="87" spans="6:9" ht="12.75">
      <c r="F87" s="158"/>
      <c r="G87" s="159"/>
      <c r="H87" s="159"/>
      <c r="I87" s="160"/>
    </row>
    <row r="88" spans="6:9" ht="12.75">
      <c r="F88" s="158"/>
      <c r="G88" s="159"/>
      <c r="H88" s="159"/>
      <c r="I88" s="160"/>
    </row>
    <row r="89" spans="6:9" ht="12.75">
      <c r="F89" s="158"/>
      <c r="G89" s="159"/>
      <c r="H89" s="159"/>
      <c r="I89" s="160"/>
    </row>
    <row r="90" spans="6:9" ht="12.75">
      <c r="F90" s="158"/>
      <c r="G90" s="159"/>
      <c r="H90" s="159"/>
      <c r="I90" s="160"/>
    </row>
    <row r="91" spans="6:9" ht="12.75">
      <c r="F91" s="158"/>
      <c r="G91" s="159"/>
      <c r="H91" s="159"/>
      <c r="I91" s="160"/>
    </row>
    <row r="92" spans="6:9" ht="12.75">
      <c r="F92" s="158"/>
      <c r="G92" s="159"/>
      <c r="H92" s="159"/>
      <c r="I92" s="160"/>
    </row>
  </sheetData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15"/>
  <sheetViews>
    <sheetView showGridLines="0" showZeros="0" workbookViewId="0" topLeftCell="A1">
      <selection activeCell="A242" sqref="A242:IV244"/>
    </sheetView>
  </sheetViews>
  <sheetFormatPr defaultColWidth="9.00390625" defaultRowHeight="12.75"/>
  <cols>
    <col min="1" max="1" width="4.375" style="162" customWidth="1"/>
    <col min="2" max="2" width="11.625" style="162" customWidth="1"/>
    <col min="3" max="3" width="40.375" style="162" customWidth="1"/>
    <col min="4" max="4" width="5.625" style="162" customWidth="1"/>
    <col min="5" max="5" width="8.625" style="216" customWidth="1"/>
    <col min="6" max="6" width="9.875" style="162" customWidth="1"/>
    <col min="7" max="7" width="13.875" style="162" customWidth="1"/>
    <col min="8" max="11" width="9.125" style="162" customWidth="1"/>
    <col min="12" max="12" width="75.375" style="162" customWidth="1"/>
    <col min="13" max="13" width="45.25390625" style="162" customWidth="1"/>
    <col min="14" max="16384" width="9.125" style="162" customWidth="1"/>
  </cols>
  <sheetData>
    <row r="1" spans="1:7" ht="15.75">
      <c r="A1" s="161" t="s">
        <v>76</v>
      </c>
      <c r="B1" s="161"/>
      <c r="C1" s="161"/>
      <c r="D1" s="161"/>
      <c r="E1" s="161"/>
      <c r="F1" s="161"/>
      <c r="G1" s="161"/>
    </row>
    <row r="2" spans="1:7" ht="14.25" customHeight="1" thickBot="1">
      <c r="A2" s="163"/>
      <c r="B2" s="164"/>
      <c r="C2" s="165"/>
      <c r="D2" s="165"/>
      <c r="E2" s="166"/>
      <c r="F2" s="165"/>
      <c r="G2" s="165"/>
    </row>
    <row r="3" spans="1:7" ht="13.5" thickTop="1">
      <c r="A3" s="103" t="s">
        <v>48</v>
      </c>
      <c r="B3" s="104"/>
      <c r="C3" s="105" t="str">
        <f>CONCATENATE(cislostavby," ",nazevstavby)</f>
        <v>16-008 Revitalizace zahrady špitálku sv. Anny ve Vyškově</v>
      </c>
      <c r="D3" s="167"/>
      <c r="E3" s="168" t="s">
        <v>64</v>
      </c>
      <c r="F3" s="169" t="str">
        <f>Rekapitulace!H1</f>
        <v>1600802</v>
      </c>
      <c r="G3" s="170"/>
    </row>
    <row r="4" spans="1:7" ht="13.5" thickBot="1">
      <c r="A4" s="171" t="s">
        <v>50</v>
      </c>
      <c r="B4" s="112"/>
      <c r="C4" s="113" t="str">
        <f>CONCATENATE(cisloobjektu," ",nazevobjektu)</f>
        <v>01 Revitalizace zahrady špitálku sv. Anny ve Vyškově</v>
      </c>
      <c r="D4" s="172"/>
      <c r="E4" s="173" t="str">
        <f>Rekapitulace!G2</f>
        <v>Revitalizace zahrady špitálku sv.Anny</v>
      </c>
      <c r="F4" s="174"/>
      <c r="G4" s="175"/>
    </row>
    <row r="5" spans="1:7" ht="13.5" thickTop="1">
      <c r="A5" s="176"/>
      <c r="B5" s="163"/>
      <c r="C5" s="163"/>
      <c r="D5" s="163"/>
      <c r="E5" s="177"/>
      <c r="F5" s="163"/>
      <c r="G5" s="178"/>
    </row>
    <row r="6" spans="1:7" ht="12.7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</row>
    <row r="7" spans="1:15" ht="12.75">
      <c r="A7" s="183" t="s">
        <v>72</v>
      </c>
      <c r="B7" s="184" t="s">
        <v>73</v>
      </c>
      <c r="C7" s="185" t="s">
        <v>74</v>
      </c>
      <c r="D7" s="186"/>
      <c r="E7" s="187"/>
      <c r="F7" s="187"/>
      <c r="G7" s="188"/>
      <c r="H7" s="189"/>
      <c r="I7" s="189"/>
      <c r="O7" s="190">
        <v>1</v>
      </c>
    </row>
    <row r="8" spans="1:104" ht="12.75">
      <c r="A8" s="191">
        <v>1</v>
      </c>
      <c r="B8" s="192" t="s">
        <v>82</v>
      </c>
      <c r="C8" s="193" t="s">
        <v>83</v>
      </c>
      <c r="D8" s="194" t="s">
        <v>84</v>
      </c>
      <c r="E8" s="195">
        <v>6</v>
      </c>
      <c r="F8" s="195">
        <v>0</v>
      </c>
      <c r="G8" s="196">
        <f>E8*F8</f>
        <v>0</v>
      </c>
      <c r="O8" s="190">
        <v>2</v>
      </c>
      <c r="AA8" s="162">
        <v>1</v>
      </c>
      <c r="AB8" s="162">
        <v>1</v>
      </c>
      <c r="AC8" s="162">
        <v>1</v>
      </c>
      <c r="AZ8" s="162">
        <v>1</v>
      </c>
      <c r="BA8" s="162">
        <f>IF(AZ8=1,G8,0)</f>
        <v>0</v>
      </c>
      <c r="BB8" s="162">
        <f>IF(AZ8=2,G8,0)</f>
        <v>0</v>
      </c>
      <c r="BC8" s="162">
        <f>IF(AZ8=3,G8,0)</f>
        <v>0</v>
      </c>
      <c r="BD8" s="162">
        <f>IF(AZ8=4,G8,0)</f>
        <v>0</v>
      </c>
      <c r="BE8" s="162">
        <f>IF(AZ8=5,G8,0)</f>
        <v>0</v>
      </c>
      <c r="CA8" s="197">
        <v>1</v>
      </c>
      <c r="CB8" s="197">
        <v>1</v>
      </c>
      <c r="CZ8" s="162">
        <v>0.00299</v>
      </c>
    </row>
    <row r="9" spans="1:104" ht="12.75">
      <c r="A9" s="191">
        <v>2</v>
      </c>
      <c r="B9" s="192" t="s">
        <v>85</v>
      </c>
      <c r="C9" s="193" t="s">
        <v>86</v>
      </c>
      <c r="D9" s="194" t="s">
        <v>84</v>
      </c>
      <c r="E9" s="195">
        <v>1</v>
      </c>
      <c r="F9" s="195">
        <v>0</v>
      </c>
      <c r="G9" s="196">
        <f>E9*F9</f>
        <v>0</v>
      </c>
      <c r="O9" s="190">
        <v>2</v>
      </c>
      <c r="AA9" s="162">
        <v>1</v>
      </c>
      <c r="AB9" s="162">
        <v>1</v>
      </c>
      <c r="AC9" s="162">
        <v>1</v>
      </c>
      <c r="AZ9" s="162">
        <v>1</v>
      </c>
      <c r="BA9" s="162">
        <f>IF(AZ9=1,G9,0)</f>
        <v>0</v>
      </c>
      <c r="BB9" s="162">
        <f>IF(AZ9=2,G9,0)</f>
        <v>0</v>
      </c>
      <c r="BC9" s="162">
        <f>IF(AZ9=3,G9,0)</f>
        <v>0</v>
      </c>
      <c r="BD9" s="162">
        <f>IF(AZ9=4,G9,0)</f>
        <v>0</v>
      </c>
      <c r="BE9" s="162">
        <f>IF(AZ9=5,G9,0)</f>
        <v>0</v>
      </c>
      <c r="CA9" s="197">
        <v>1</v>
      </c>
      <c r="CB9" s="197">
        <v>1</v>
      </c>
      <c r="CZ9" s="162">
        <v>0</v>
      </c>
    </row>
    <row r="10" spans="1:104" ht="12.75">
      <c r="A10" s="191">
        <v>3</v>
      </c>
      <c r="B10" s="192" t="s">
        <v>87</v>
      </c>
      <c r="C10" s="193" t="s">
        <v>88</v>
      </c>
      <c r="D10" s="194" t="s">
        <v>84</v>
      </c>
      <c r="E10" s="195">
        <v>1</v>
      </c>
      <c r="F10" s="195">
        <v>0</v>
      </c>
      <c r="G10" s="196">
        <f>E10*F10</f>
        <v>0</v>
      </c>
      <c r="O10" s="190">
        <v>2</v>
      </c>
      <c r="AA10" s="162">
        <v>1</v>
      </c>
      <c r="AB10" s="162">
        <v>1</v>
      </c>
      <c r="AC10" s="162">
        <v>1</v>
      </c>
      <c r="AZ10" s="162">
        <v>1</v>
      </c>
      <c r="BA10" s="162">
        <f>IF(AZ10=1,G10,0)</f>
        <v>0</v>
      </c>
      <c r="BB10" s="162">
        <f>IF(AZ10=2,G10,0)</f>
        <v>0</v>
      </c>
      <c r="BC10" s="162">
        <f>IF(AZ10=3,G10,0)</f>
        <v>0</v>
      </c>
      <c r="BD10" s="162">
        <f>IF(AZ10=4,G10,0)</f>
        <v>0</v>
      </c>
      <c r="BE10" s="162">
        <f>IF(AZ10=5,G10,0)</f>
        <v>0</v>
      </c>
      <c r="CA10" s="197">
        <v>1</v>
      </c>
      <c r="CB10" s="197">
        <v>1</v>
      </c>
      <c r="CZ10" s="162">
        <v>5E-05</v>
      </c>
    </row>
    <row r="11" spans="1:104" ht="12.75">
      <c r="A11" s="191">
        <v>4</v>
      </c>
      <c r="B11" s="192" t="s">
        <v>89</v>
      </c>
      <c r="C11" s="193" t="s">
        <v>90</v>
      </c>
      <c r="D11" s="194" t="s">
        <v>91</v>
      </c>
      <c r="E11" s="195">
        <v>32.4036</v>
      </c>
      <c r="F11" s="195">
        <v>0</v>
      </c>
      <c r="G11" s="196">
        <f>E11*F11</f>
        <v>0</v>
      </c>
      <c r="O11" s="190">
        <v>2</v>
      </c>
      <c r="AA11" s="162">
        <v>1</v>
      </c>
      <c r="AB11" s="162">
        <v>1</v>
      </c>
      <c r="AC11" s="162">
        <v>1</v>
      </c>
      <c r="AZ11" s="162">
        <v>1</v>
      </c>
      <c r="BA11" s="162">
        <f>IF(AZ11=1,G11,0)</f>
        <v>0</v>
      </c>
      <c r="BB11" s="162">
        <f>IF(AZ11=2,G11,0)</f>
        <v>0</v>
      </c>
      <c r="BC11" s="162">
        <f>IF(AZ11=3,G11,0)</f>
        <v>0</v>
      </c>
      <c r="BD11" s="162">
        <f>IF(AZ11=4,G11,0)</f>
        <v>0</v>
      </c>
      <c r="BE11" s="162">
        <f>IF(AZ11=5,G11,0)</f>
        <v>0</v>
      </c>
      <c r="CA11" s="197">
        <v>1</v>
      </c>
      <c r="CB11" s="197">
        <v>1</v>
      </c>
      <c r="CZ11" s="162">
        <v>0</v>
      </c>
    </row>
    <row r="12" spans="1:15" ht="12.75">
      <c r="A12" s="198"/>
      <c r="B12" s="200"/>
      <c r="C12" s="201" t="s">
        <v>92</v>
      </c>
      <c r="D12" s="202"/>
      <c r="E12" s="203">
        <v>25.6176</v>
      </c>
      <c r="F12" s="204"/>
      <c r="G12" s="205"/>
      <c r="M12" s="199" t="s">
        <v>92</v>
      </c>
      <c r="O12" s="190"/>
    </row>
    <row r="13" spans="1:15" ht="12.75">
      <c r="A13" s="198"/>
      <c r="B13" s="200"/>
      <c r="C13" s="201" t="s">
        <v>93</v>
      </c>
      <c r="D13" s="202"/>
      <c r="E13" s="203">
        <v>6.786</v>
      </c>
      <c r="F13" s="204"/>
      <c r="G13" s="205"/>
      <c r="M13" s="199" t="s">
        <v>93</v>
      </c>
      <c r="O13" s="190"/>
    </row>
    <row r="14" spans="1:104" ht="12.75">
      <c r="A14" s="191">
        <v>5</v>
      </c>
      <c r="B14" s="192" t="s">
        <v>94</v>
      </c>
      <c r="C14" s="193" t="s">
        <v>95</v>
      </c>
      <c r="D14" s="194" t="s">
        <v>96</v>
      </c>
      <c r="E14" s="195">
        <v>79.74</v>
      </c>
      <c r="F14" s="195">
        <v>0</v>
      </c>
      <c r="G14" s="196">
        <f>E14*F14</f>
        <v>0</v>
      </c>
      <c r="O14" s="190">
        <v>2</v>
      </c>
      <c r="AA14" s="162">
        <v>1</v>
      </c>
      <c r="AB14" s="162">
        <v>1</v>
      </c>
      <c r="AC14" s="162">
        <v>1</v>
      </c>
      <c r="AZ14" s="162">
        <v>1</v>
      </c>
      <c r="BA14" s="162">
        <f>IF(AZ14=1,G14,0)</f>
        <v>0</v>
      </c>
      <c r="BB14" s="162">
        <f>IF(AZ14=2,G14,0)</f>
        <v>0</v>
      </c>
      <c r="BC14" s="162">
        <f>IF(AZ14=3,G14,0)</f>
        <v>0</v>
      </c>
      <c r="BD14" s="162">
        <f>IF(AZ14=4,G14,0)</f>
        <v>0</v>
      </c>
      <c r="BE14" s="162">
        <f>IF(AZ14=5,G14,0)</f>
        <v>0</v>
      </c>
      <c r="CA14" s="197">
        <v>1</v>
      </c>
      <c r="CB14" s="197">
        <v>1</v>
      </c>
      <c r="CZ14" s="162">
        <v>0</v>
      </c>
    </row>
    <row r="15" spans="1:15" ht="12.75">
      <c r="A15" s="198"/>
      <c r="B15" s="200"/>
      <c r="C15" s="201" t="s">
        <v>97</v>
      </c>
      <c r="D15" s="202"/>
      <c r="E15" s="203">
        <v>66.6</v>
      </c>
      <c r="F15" s="204"/>
      <c r="G15" s="205"/>
      <c r="M15" s="199" t="s">
        <v>97</v>
      </c>
      <c r="O15" s="190"/>
    </row>
    <row r="16" spans="1:15" ht="12.75">
      <c r="A16" s="198"/>
      <c r="B16" s="200"/>
      <c r="C16" s="201" t="s">
        <v>98</v>
      </c>
      <c r="D16" s="202"/>
      <c r="E16" s="203">
        <v>13.14</v>
      </c>
      <c r="F16" s="204"/>
      <c r="G16" s="205"/>
      <c r="M16" s="199" t="s">
        <v>98</v>
      </c>
      <c r="O16" s="190"/>
    </row>
    <row r="17" spans="1:104" ht="12.75">
      <c r="A17" s="191">
        <v>6</v>
      </c>
      <c r="B17" s="192" t="s">
        <v>99</v>
      </c>
      <c r="C17" s="193" t="s">
        <v>100</v>
      </c>
      <c r="D17" s="194" t="s">
        <v>96</v>
      </c>
      <c r="E17" s="195">
        <v>79.74</v>
      </c>
      <c r="F17" s="195">
        <v>0</v>
      </c>
      <c r="G17" s="196">
        <f>E17*F17</f>
        <v>0</v>
      </c>
      <c r="O17" s="190">
        <v>2</v>
      </c>
      <c r="AA17" s="162">
        <v>1</v>
      </c>
      <c r="AB17" s="162">
        <v>1</v>
      </c>
      <c r="AC17" s="162">
        <v>1</v>
      </c>
      <c r="AZ17" s="162">
        <v>1</v>
      </c>
      <c r="BA17" s="162">
        <f>IF(AZ17=1,G17,0)</f>
        <v>0</v>
      </c>
      <c r="BB17" s="162">
        <f>IF(AZ17=2,G17,0)</f>
        <v>0</v>
      </c>
      <c r="BC17" s="162">
        <f>IF(AZ17=3,G17,0)</f>
        <v>0</v>
      </c>
      <c r="BD17" s="162">
        <f>IF(AZ17=4,G17,0)</f>
        <v>0</v>
      </c>
      <c r="BE17" s="162">
        <f>IF(AZ17=5,G17,0)</f>
        <v>0</v>
      </c>
      <c r="CA17" s="197">
        <v>1</v>
      </c>
      <c r="CB17" s="197">
        <v>1</v>
      </c>
      <c r="CZ17" s="162">
        <v>0</v>
      </c>
    </row>
    <row r="18" spans="1:104" ht="12.75">
      <c r="A18" s="191">
        <v>7</v>
      </c>
      <c r="B18" s="192" t="s">
        <v>101</v>
      </c>
      <c r="C18" s="193" t="s">
        <v>102</v>
      </c>
      <c r="D18" s="194" t="s">
        <v>96</v>
      </c>
      <c r="E18" s="195">
        <v>2</v>
      </c>
      <c r="F18" s="195">
        <v>0</v>
      </c>
      <c r="G18" s="196">
        <f>E18*F18</f>
        <v>0</v>
      </c>
      <c r="O18" s="190">
        <v>2</v>
      </c>
      <c r="AA18" s="162">
        <v>1</v>
      </c>
      <c r="AB18" s="162">
        <v>1</v>
      </c>
      <c r="AC18" s="162">
        <v>1</v>
      </c>
      <c r="AZ18" s="162">
        <v>1</v>
      </c>
      <c r="BA18" s="162">
        <f>IF(AZ18=1,G18,0)</f>
        <v>0</v>
      </c>
      <c r="BB18" s="162">
        <f>IF(AZ18=2,G18,0)</f>
        <v>0</v>
      </c>
      <c r="BC18" s="162">
        <f>IF(AZ18=3,G18,0)</f>
        <v>0</v>
      </c>
      <c r="BD18" s="162">
        <f>IF(AZ18=4,G18,0)</f>
        <v>0</v>
      </c>
      <c r="BE18" s="162">
        <f>IF(AZ18=5,G18,0)</f>
        <v>0</v>
      </c>
      <c r="CA18" s="197">
        <v>1</v>
      </c>
      <c r="CB18" s="197">
        <v>1</v>
      </c>
      <c r="CZ18" s="162">
        <v>0</v>
      </c>
    </row>
    <row r="19" spans="1:15" ht="12.75">
      <c r="A19" s="198"/>
      <c r="B19" s="200"/>
      <c r="C19" s="201" t="s">
        <v>103</v>
      </c>
      <c r="D19" s="202"/>
      <c r="E19" s="203">
        <v>2</v>
      </c>
      <c r="F19" s="204"/>
      <c r="G19" s="205"/>
      <c r="M19" s="199" t="s">
        <v>103</v>
      </c>
      <c r="O19" s="190"/>
    </row>
    <row r="20" spans="1:104" ht="12.75">
      <c r="A20" s="191">
        <v>8</v>
      </c>
      <c r="B20" s="192" t="s">
        <v>104</v>
      </c>
      <c r="C20" s="193" t="s">
        <v>105</v>
      </c>
      <c r="D20" s="194" t="s">
        <v>96</v>
      </c>
      <c r="E20" s="195">
        <v>9.552</v>
      </c>
      <c r="F20" s="195">
        <v>0</v>
      </c>
      <c r="G20" s="196">
        <f>E20*F20</f>
        <v>0</v>
      </c>
      <c r="O20" s="190">
        <v>2</v>
      </c>
      <c r="AA20" s="162">
        <v>1</v>
      </c>
      <c r="AB20" s="162">
        <v>1</v>
      </c>
      <c r="AC20" s="162">
        <v>1</v>
      </c>
      <c r="AZ20" s="162">
        <v>1</v>
      </c>
      <c r="BA20" s="162">
        <f>IF(AZ20=1,G20,0)</f>
        <v>0</v>
      </c>
      <c r="BB20" s="162">
        <f>IF(AZ20=2,G20,0)</f>
        <v>0</v>
      </c>
      <c r="BC20" s="162">
        <f>IF(AZ20=3,G20,0)</f>
        <v>0</v>
      </c>
      <c r="BD20" s="162">
        <f>IF(AZ20=4,G20,0)</f>
        <v>0</v>
      </c>
      <c r="BE20" s="162">
        <f>IF(AZ20=5,G20,0)</f>
        <v>0</v>
      </c>
      <c r="CA20" s="197">
        <v>1</v>
      </c>
      <c r="CB20" s="197">
        <v>1</v>
      </c>
      <c r="CZ20" s="162">
        <v>0</v>
      </c>
    </row>
    <row r="21" spans="1:15" ht="12.75">
      <c r="A21" s="198"/>
      <c r="B21" s="200"/>
      <c r="C21" s="201" t="s">
        <v>106</v>
      </c>
      <c r="D21" s="202"/>
      <c r="E21" s="203">
        <v>9.552</v>
      </c>
      <c r="F21" s="204"/>
      <c r="G21" s="205"/>
      <c r="M21" s="199" t="s">
        <v>106</v>
      </c>
      <c r="O21" s="190"/>
    </row>
    <row r="22" spans="1:104" ht="12.75">
      <c r="A22" s="191">
        <v>9</v>
      </c>
      <c r="B22" s="192" t="s">
        <v>107</v>
      </c>
      <c r="C22" s="193" t="s">
        <v>108</v>
      </c>
      <c r="D22" s="194" t="s">
        <v>96</v>
      </c>
      <c r="E22" s="195">
        <v>7.552</v>
      </c>
      <c r="F22" s="195">
        <v>0</v>
      </c>
      <c r="G22" s="196">
        <f>E22*F22</f>
        <v>0</v>
      </c>
      <c r="O22" s="190">
        <v>2</v>
      </c>
      <c r="AA22" s="162">
        <v>1</v>
      </c>
      <c r="AB22" s="162">
        <v>1</v>
      </c>
      <c r="AC22" s="162">
        <v>1</v>
      </c>
      <c r="AZ22" s="162">
        <v>1</v>
      </c>
      <c r="BA22" s="162">
        <f>IF(AZ22=1,G22,0)</f>
        <v>0</v>
      </c>
      <c r="BB22" s="162">
        <f>IF(AZ22=2,G22,0)</f>
        <v>0</v>
      </c>
      <c r="BC22" s="162">
        <f>IF(AZ22=3,G22,0)</f>
        <v>0</v>
      </c>
      <c r="BD22" s="162">
        <f>IF(AZ22=4,G22,0)</f>
        <v>0</v>
      </c>
      <c r="BE22" s="162">
        <f>IF(AZ22=5,G22,0)</f>
        <v>0</v>
      </c>
      <c r="CA22" s="197">
        <v>1</v>
      </c>
      <c r="CB22" s="197">
        <v>1</v>
      </c>
      <c r="CZ22" s="162">
        <v>0</v>
      </c>
    </row>
    <row r="23" spans="1:15" ht="12.75">
      <c r="A23" s="198"/>
      <c r="B23" s="200"/>
      <c r="C23" s="201" t="s">
        <v>109</v>
      </c>
      <c r="D23" s="202"/>
      <c r="E23" s="203">
        <v>7.04</v>
      </c>
      <c r="F23" s="204"/>
      <c r="G23" s="205"/>
      <c r="M23" s="199" t="s">
        <v>109</v>
      </c>
      <c r="O23" s="190"/>
    </row>
    <row r="24" spans="1:15" ht="12.75">
      <c r="A24" s="198"/>
      <c r="B24" s="200"/>
      <c r="C24" s="201" t="s">
        <v>110</v>
      </c>
      <c r="D24" s="202"/>
      <c r="E24" s="203">
        <v>0.512</v>
      </c>
      <c r="F24" s="204"/>
      <c r="G24" s="205"/>
      <c r="M24" s="199" t="s">
        <v>110</v>
      </c>
      <c r="O24" s="190"/>
    </row>
    <row r="25" spans="1:104" ht="12.75">
      <c r="A25" s="191">
        <v>10</v>
      </c>
      <c r="B25" s="192" t="s">
        <v>111</v>
      </c>
      <c r="C25" s="193" t="s">
        <v>112</v>
      </c>
      <c r="D25" s="194" t="s">
        <v>96</v>
      </c>
      <c r="E25" s="195">
        <v>29.0625</v>
      </c>
      <c r="F25" s="195">
        <v>0</v>
      </c>
      <c r="G25" s="196">
        <f>E25*F25</f>
        <v>0</v>
      </c>
      <c r="O25" s="190">
        <v>2</v>
      </c>
      <c r="AA25" s="162">
        <v>1</v>
      </c>
      <c r="AB25" s="162">
        <v>1</v>
      </c>
      <c r="AC25" s="162">
        <v>1</v>
      </c>
      <c r="AZ25" s="162">
        <v>1</v>
      </c>
      <c r="BA25" s="162">
        <f>IF(AZ25=1,G25,0)</f>
        <v>0</v>
      </c>
      <c r="BB25" s="162">
        <f>IF(AZ25=2,G25,0)</f>
        <v>0</v>
      </c>
      <c r="BC25" s="162">
        <f>IF(AZ25=3,G25,0)</f>
        <v>0</v>
      </c>
      <c r="BD25" s="162">
        <f>IF(AZ25=4,G25,0)</f>
        <v>0</v>
      </c>
      <c r="BE25" s="162">
        <f>IF(AZ25=5,G25,0)</f>
        <v>0</v>
      </c>
      <c r="CA25" s="197">
        <v>1</v>
      </c>
      <c r="CB25" s="197">
        <v>1</v>
      </c>
      <c r="CZ25" s="162">
        <v>0</v>
      </c>
    </row>
    <row r="26" spans="1:15" ht="22.5">
      <c r="A26" s="198"/>
      <c r="B26" s="200"/>
      <c r="C26" s="201" t="s">
        <v>113</v>
      </c>
      <c r="D26" s="202"/>
      <c r="E26" s="203">
        <v>25.5</v>
      </c>
      <c r="F26" s="204"/>
      <c r="G26" s="205"/>
      <c r="M26" s="199" t="s">
        <v>113</v>
      </c>
      <c r="O26" s="190"/>
    </row>
    <row r="27" spans="1:15" ht="12.75">
      <c r="A27" s="198"/>
      <c r="B27" s="200"/>
      <c r="C27" s="201" t="s">
        <v>114</v>
      </c>
      <c r="D27" s="202"/>
      <c r="E27" s="203">
        <v>3.5625</v>
      </c>
      <c r="F27" s="204"/>
      <c r="G27" s="205"/>
      <c r="M27" s="199" t="s">
        <v>114</v>
      </c>
      <c r="O27" s="190"/>
    </row>
    <row r="28" spans="1:104" ht="12.75">
      <c r="A28" s="191">
        <v>11</v>
      </c>
      <c r="B28" s="192" t="s">
        <v>115</v>
      </c>
      <c r="C28" s="193" t="s">
        <v>116</v>
      </c>
      <c r="D28" s="194" t="s">
        <v>96</v>
      </c>
      <c r="E28" s="195">
        <v>25.5</v>
      </c>
      <c r="F28" s="195">
        <v>0</v>
      </c>
      <c r="G28" s="196">
        <f>E28*F28</f>
        <v>0</v>
      </c>
      <c r="O28" s="190">
        <v>2</v>
      </c>
      <c r="AA28" s="162">
        <v>1</v>
      </c>
      <c r="AB28" s="162">
        <v>1</v>
      </c>
      <c r="AC28" s="162">
        <v>1</v>
      </c>
      <c r="AZ28" s="162">
        <v>1</v>
      </c>
      <c r="BA28" s="162">
        <f>IF(AZ28=1,G28,0)</f>
        <v>0</v>
      </c>
      <c r="BB28" s="162">
        <f>IF(AZ28=2,G28,0)</f>
        <v>0</v>
      </c>
      <c r="BC28" s="162">
        <f>IF(AZ28=3,G28,0)</f>
        <v>0</v>
      </c>
      <c r="BD28" s="162">
        <f>IF(AZ28=4,G28,0)</f>
        <v>0</v>
      </c>
      <c r="BE28" s="162">
        <f>IF(AZ28=5,G28,0)</f>
        <v>0</v>
      </c>
      <c r="CA28" s="197">
        <v>1</v>
      </c>
      <c r="CB28" s="197">
        <v>1</v>
      </c>
      <c r="CZ28" s="162">
        <v>0</v>
      </c>
    </row>
    <row r="29" spans="1:104" ht="12.75">
      <c r="A29" s="191">
        <v>12</v>
      </c>
      <c r="B29" s="192" t="s">
        <v>117</v>
      </c>
      <c r="C29" s="193" t="s">
        <v>118</v>
      </c>
      <c r="D29" s="194" t="s">
        <v>96</v>
      </c>
      <c r="E29" s="195">
        <v>30</v>
      </c>
      <c r="F29" s="195">
        <v>0</v>
      </c>
      <c r="G29" s="196">
        <f>E29*F29</f>
        <v>0</v>
      </c>
      <c r="O29" s="190">
        <v>2</v>
      </c>
      <c r="AA29" s="162">
        <v>1</v>
      </c>
      <c r="AB29" s="162">
        <v>1</v>
      </c>
      <c r="AC29" s="162">
        <v>1</v>
      </c>
      <c r="AZ29" s="162">
        <v>1</v>
      </c>
      <c r="BA29" s="162">
        <f>IF(AZ29=1,G29,0)</f>
        <v>0</v>
      </c>
      <c r="BB29" s="162">
        <f>IF(AZ29=2,G29,0)</f>
        <v>0</v>
      </c>
      <c r="BC29" s="162">
        <f>IF(AZ29=3,G29,0)</f>
        <v>0</v>
      </c>
      <c r="BD29" s="162">
        <f>IF(AZ29=4,G29,0)</f>
        <v>0</v>
      </c>
      <c r="BE29" s="162">
        <f>IF(AZ29=5,G29,0)</f>
        <v>0</v>
      </c>
      <c r="CA29" s="197">
        <v>1</v>
      </c>
      <c r="CB29" s="197">
        <v>1</v>
      </c>
      <c r="CZ29" s="162">
        <v>0</v>
      </c>
    </row>
    <row r="30" spans="1:15" ht="12.75">
      <c r="A30" s="198"/>
      <c r="B30" s="200"/>
      <c r="C30" s="201" t="s">
        <v>119</v>
      </c>
      <c r="D30" s="202"/>
      <c r="E30" s="203">
        <v>30</v>
      </c>
      <c r="F30" s="204"/>
      <c r="G30" s="205"/>
      <c r="M30" s="199" t="s">
        <v>119</v>
      </c>
      <c r="O30" s="190"/>
    </row>
    <row r="31" spans="1:104" ht="12.75">
      <c r="A31" s="191">
        <v>13</v>
      </c>
      <c r="B31" s="192" t="s">
        <v>120</v>
      </c>
      <c r="C31" s="193" t="s">
        <v>121</v>
      </c>
      <c r="D31" s="194" t="s">
        <v>84</v>
      </c>
      <c r="E31" s="195">
        <v>6</v>
      </c>
      <c r="F31" s="195">
        <v>0</v>
      </c>
      <c r="G31" s="196">
        <f>E31*F31</f>
        <v>0</v>
      </c>
      <c r="O31" s="190">
        <v>2</v>
      </c>
      <c r="AA31" s="162">
        <v>1</v>
      </c>
      <c r="AB31" s="162">
        <v>1</v>
      </c>
      <c r="AC31" s="162">
        <v>1</v>
      </c>
      <c r="AZ31" s="162">
        <v>1</v>
      </c>
      <c r="BA31" s="162">
        <f>IF(AZ31=1,G31,0)</f>
        <v>0</v>
      </c>
      <c r="BB31" s="162">
        <f>IF(AZ31=2,G31,0)</f>
        <v>0</v>
      </c>
      <c r="BC31" s="162">
        <f>IF(AZ31=3,G31,0)</f>
        <v>0</v>
      </c>
      <c r="BD31" s="162">
        <f>IF(AZ31=4,G31,0)</f>
        <v>0</v>
      </c>
      <c r="BE31" s="162">
        <f>IF(AZ31=5,G31,0)</f>
        <v>0</v>
      </c>
      <c r="CA31" s="197">
        <v>1</v>
      </c>
      <c r="CB31" s="197">
        <v>1</v>
      </c>
      <c r="CZ31" s="162">
        <v>0</v>
      </c>
    </row>
    <row r="32" spans="1:104" ht="12.75">
      <c r="A32" s="191">
        <v>14</v>
      </c>
      <c r="B32" s="192" t="s">
        <v>122</v>
      </c>
      <c r="C32" s="193" t="s">
        <v>123</v>
      </c>
      <c r="D32" s="194" t="s">
        <v>84</v>
      </c>
      <c r="E32" s="195">
        <v>1</v>
      </c>
      <c r="F32" s="195">
        <v>0</v>
      </c>
      <c r="G32" s="196">
        <f>E32*F32</f>
        <v>0</v>
      </c>
      <c r="O32" s="190">
        <v>2</v>
      </c>
      <c r="AA32" s="162">
        <v>1</v>
      </c>
      <c r="AB32" s="162">
        <v>1</v>
      </c>
      <c r="AC32" s="162">
        <v>1</v>
      </c>
      <c r="AZ32" s="162">
        <v>1</v>
      </c>
      <c r="BA32" s="162">
        <f>IF(AZ32=1,G32,0)</f>
        <v>0</v>
      </c>
      <c r="BB32" s="162">
        <f>IF(AZ32=2,G32,0)</f>
        <v>0</v>
      </c>
      <c r="BC32" s="162">
        <f>IF(AZ32=3,G32,0)</f>
        <v>0</v>
      </c>
      <c r="BD32" s="162">
        <f>IF(AZ32=4,G32,0)</f>
        <v>0</v>
      </c>
      <c r="BE32" s="162">
        <f>IF(AZ32=5,G32,0)</f>
        <v>0</v>
      </c>
      <c r="CA32" s="197">
        <v>1</v>
      </c>
      <c r="CB32" s="197">
        <v>1</v>
      </c>
      <c r="CZ32" s="162">
        <v>0</v>
      </c>
    </row>
    <row r="33" spans="1:104" ht="12.75">
      <c r="A33" s="191">
        <v>15</v>
      </c>
      <c r="B33" s="192" t="s">
        <v>124</v>
      </c>
      <c r="C33" s="193" t="s">
        <v>125</v>
      </c>
      <c r="D33" s="194" t="s">
        <v>96</v>
      </c>
      <c r="E33" s="195">
        <v>83.352</v>
      </c>
      <c r="F33" s="195">
        <v>0</v>
      </c>
      <c r="G33" s="196">
        <f>E33*F33</f>
        <v>0</v>
      </c>
      <c r="O33" s="190">
        <v>2</v>
      </c>
      <c r="AA33" s="162">
        <v>1</v>
      </c>
      <c r="AB33" s="162">
        <v>1</v>
      </c>
      <c r="AC33" s="162">
        <v>1</v>
      </c>
      <c r="AZ33" s="162">
        <v>1</v>
      </c>
      <c r="BA33" s="162">
        <f>IF(AZ33=1,G33,0)</f>
        <v>0</v>
      </c>
      <c r="BB33" s="162">
        <f>IF(AZ33=2,G33,0)</f>
        <v>0</v>
      </c>
      <c r="BC33" s="162">
        <f>IF(AZ33=3,G33,0)</f>
        <v>0</v>
      </c>
      <c r="BD33" s="162">
        <f>IF(AZ33=4,G33,0)</f>
        <v>0</v>
      </c>
      <c r="BE33" s="162">
        <f>IF(AZ33=5,G33,0)</f>
        <v>0</v>
      </c>
      <c r="CA33" s="197">
        <v>1</v>
      </c>
      <c r="CB33" s="197">
        <v>1</v>
      </c>
      <c r="CZ33" s="162">
        <v>0</v>
      </c>
    </row>
    <row r="34" spans="1:15" ht="12.75">
      <c r="A34" s="198"/>
      <c r="B34" s="200"/>
      <c r="C34" s="201" t="s">
        <v>126</v>
      </c>
      <c r="D34" s="202"/>
      <c r="E34" s="203">
        <v>38.652</v>
      </c>
      <c r="F34" s="204"/>
      <c r="G34" s="205"/>
      <c r="M34" s="199" t="s">
        <v>126</v>
      </c>
      <c r="O34" s="190"/>
    </row>
    <row r="35" spans="1:15" ht="12.75">
      <c r="A35" s="198"/>
      <c r="B35" s="200"/>
      <c r="C35" s="201" t="s">
        <v>127</v>
      </c>
      <c r="D35" s="202"/>
      <c r="E35" s="203">
        <v>-5.04</v>
      </c>
      <c r="F35" s="204"/>
      <c r="G35" s="205"/>
      <c r="M35" s="199" t="s">
        <v>127</v>
      </c>
      <c r="O35" s="190"/>
    </row>
    <row r="36" spans="1:15" ht="12.75">
      <c r="A36" s="198"/>
      <c r="B36" s="200"/>
      <c r="C36" s="201" t="s">
        <v>128</v>
      </c>
      <c r="D36" s="202"/>
      <c r="E36" s="203">
        <v>79.74</v>
      </c>
      <c r="F36" s="204"/>
      <c r="G36" s="205"/>
      <c r="M36" s="199" t="s">
        <v>128</v>
      </c>
      <c r="O36" s="190"/>
    </row>
    <row r="37" spans="1:15" ht="12.75">
      <c r="A37" s="198"/>
      <c r="B37" s="200"/>
      <c r="C37" s="201" t="s">
        <v>129</v>
      </c>
      <c r="D37" s="202"/>
      <c r="E37" s="203">
        <v>-30</v>
      </c>
      <c r="F37" s="204"/>
      <c r="G37" s="205"/>
      <c r="M37" s="199" t="s">
        <v>129</v>
      </c>
      <c r="O37" s="190"/>
    </row>
    <row r="38" spans="1:104" ht="12.75">
      <c r="A38" s="191">
        <v>16</v>
      </c>
      <c r="B38" s="192" t="s">
        <v>130</v>
      </c>
      <c r="C38" s="193" t="s">
        <v>131</v>
      </c>
      <c r="D38" s="194" t="s">
        <v>96</v>
      </c>
      <c r="E38" s="195">
        <v>833.52</v>
      </c>
      <c r="F38" s="195">
        <v>0</v>
      </c>
      <c r="G38" s="196">
        <f>E38*F38</f>
        <v>0</v>
      </c>
      <c r="O38" s="190">
        <v>2</v>
      </c>
      <c r="AA38" s="162">
        <v>1</v>
      </c>
      <c r="AB38" s="162">
        <v>1</v>
      </c>
      <c r="AC38" s="162">
        <v>1</v>
      </c>
      <c r="AZ38" s="162">
        <v>1</v>
      </c>
      <c r="BA38" s="162">
        <f>IF(AZ38=1,G38,0)</f>
        <v>0</v>
      </c>
      <c r="BB38" s="162">
        <f>IF(AZ38=2,G38,0)</f>
        <v>0</v>
      </c>
      <c r="BC38" s="162">
        <f>IF(AZ38=3,G38,0)</f>
        <v>0</v>
      </c>
      <c r="BD38" s="162">
        <f>IF(AZ38=4,G38,0)</f>
        <v>0</v>
      </c>
      <c r="BE38" s="162">
        <f>IF(AZ38=5,G38,0)</f>
        <v>0</v>
      </c>
      <c r="CA38" s="197">
        <v>1</v>
      </c>
      <c r="CB38" s="197">
        <v>1</v>
      </c>
      <c r="CZ38" s="162">
        <v>0</v>
      </c>
    </row>
    <row r="39" spans="1:15" ht="12.75">
      <c r="A39" s="198"/>
      <c r="B39" s="200"/>
      <c r="C39" s="201" t="s">
        <v>132</v>
      </c>
      <c r="D39" s="202"/>
      <c r="E39" s="203">
        <v>833.52</v>
      </c>
      <c r="F39" s="204"/>
      <c r="G39" s="205"/>
      <c r="M39" s="199" t="s">
        <v>132</v>
      </c>
      <c r="O39" s="190"/>
    </row>
    <row r="40" spans="1:104" ht="22.5">
      <c r="A40" s="191">
        <v>17</v>
      </c>
      <c r="B40" s="192" t="s">
        <v>133</v>
      </c>
      <c r="C40" s="193" t="s">
        <v>134</v>
      </c>
      <c r="D40" s="194" t="s">
        <v>96</v>
      </c>
      <c r="E40" s="195">
        <v>4.54</v>
      </c>
      <c r="F40" s="195">
        <v>0</v>
      </c>
      <c r="G40" s="196">
        <f>E40*F40</f>
        <v>0</v>
      </c>
      <c r="O40" s="190">
        <v>2</v>
      </c>
      <c r="AA40" s="162">
        <v>1</v>
      </c>
      <c r="AB40" s="162">
        <v>1</v>
      </c>
      <c r="AC40" s="162">
        <v>1</v>
      </c>
      <c r="AZ40" s="162">
        <v>1</v>
      </c>
      <c r="BA40" s="162">
        <f>IF(AZ40=1,G40,0)</f>
        <v>0</v>
      </c>
      <c r="BB40" s="162">
        <f>IF(AZ40=2,G40,0)</f>
        <v>0</v>
      </c>
      <c r="BC40" s="162">
        <f>IF(AZ40=3,G40,0)</f>
        <v>0</v>
      </c>
      <c r="BD40" s="162">
        <f>IF(AZ40=4,G40,0)</f>
        <v>0</v>
      </c>
      <c r="BE40" s="162">
        <f>IF(AZ40=5,G40,0)</f>
        <v>0</v>
      </c>
      <c r="CA40" s="197">
        <v>1</v>
      </c>
      <c r="CB40" s="197">
        <v>1</v>
      </c>
      <c r="CZ40" s="162">
        <v>0</v>
      </c>
    </row>
    <row r="41" spans="1:104" ht="12.75">
      <c r="A41" s="191">
        <v>18</v>
      </c>
      <c r="B41" s="192" t="s">
        <v>135</v>
      </c>
      <c r="C41" s="193" t="s">
        <v>136</v>
      </c>
      <c r="D41" s="194" t="s">
        <v>96</v>
      </c>
      <c r="E41" s="195">
        <v>4.54</v>
      </c>
      <c r="F41" s="195">
        <v>0</v>
      </c>
      <c r="G41" s="196">
        <f>E41*F41</f>
        <v>0</v>
      </c>
      <c r="O41" s="190">
        <v>2</v>
      </c>
      <c r="AA41" s="162">
        <v>1</v>
      </c>
      <c r="AB41" s="162">
        <v>1</v>
      </c>
      <c r="AC41" s="162">
        <v>1</v>
      </c>
      <c r="AZ41" s="162">
        <v>1</v>
      </c>
      <c r="BA41" s="162">
        <f>IF(AZ41=1,G41,0)</f>
        <v>0</v>
      </c>
      <c r="BB41" s="162">
        <f>IF(AZ41=2,G41,0)</f>
        <v>0</v>
      </c>
      <c r="BC41" s="162">
        <f>IF(AZ41=3,G41,0)</f>
        <v>0</v>
      </c>
      <c r="BD41" s="162">
        <f>IF(AZ41=4,G41,0)</f>
        <v>0</v>
      </c>
      <c r="BE41" s="162">
        <f>IF(AZ41=5,G41,0)</f>
        <v>0</v>
      </c>
      <c r="CA41" s="197">
        <v>1</v>
      </c>
      <c r="CB41" s="197">
        <v>1</v>
      </c>
      <c r="CZ41" s="162">
        <v>0</v>
      </c>
    </row>
    <row r="42" spans="1:15" ht="12.75">
      <c r="A42" s="198"/>
      <c r="B42" s="200"/>
      <c r="C42" s="201" t="s">
        <v>137</v>
      </c>
      <c r="D42" s="202"/>
      <c r="E42" s="203">
        <v>1.06</v>
      </c>
      <c r="F42" s="204"/>
      <c r="G42" s="205"/>
      <c r="M42" s="199" t="s">
        <v>137</v>
      </c>
      <c r="O42" s="190"/>
    </row>
    <row r="43" spans="1:15" ht="12.75">
      <c r="A43" s="198"/>
      <c r="B43" s="200"/>
      <c r="C43" s="201" t="s">
        <v>138</v>
      </c>
      <c r="D43" s="202"/>
      <c r="E43" s="203">
        <v>3.48</v>
      </c>
      <c r="F43" s="204"/>
      <c r="G43" s="205"/>
      <c r="M43" s="199" t="s">
        <v>138</v>
      </c>
      <c r="O43" s="190"/>
    </row>
    <row r="44" spans="1:104" ht="12.75">
      <c r="A44" s="191">
        <v>19</v>
      </c>
      <c r="B44" s="192" t="s">
        <v>135</v>
      </c>
      <c r="C44" s="193" t="s">
        <v>136</v>
      </c>
      <c r="D44" s="194" t="s">
        <v>96</v>
      </c>
      <c r="E44" s="195">
        <v>2</v>
      </c>
      <c r="F44" s="195">
        <v>0</v>
      </c>
      <c r="G44" s="196">
        <f>E44*F44</f>
        <v>0</v>
      </c>
      <c r="O44" s="190">
        <v>2</v>
      </c>
      <c r="AA44" s="162">
        <v>1</v>
      </c>
      <c r="AB44" s="162">
        <v>1</v>
      </c>
      <c r="AC44" s="162">
        <v>1</v>
      </c>
      <c r="AZ44" s="162">
        <v>1</v>
      </c>
      <c r="BA44" s="162">
        <f>IF(AZ44=1,G44,0)</f>
        <v>0</v>
      </c>
      <c r="BB44" s="162">
        <f>IF(AZ44=2,G44,0)</f>
        <v>0</v>
      </c>
      <c r="BC44" s="162">
        <f>IF(AZ44=3,G44,0)</f>
        <v>0</v>
      </c>
      <c r="BD44" s="162">
        <f>IF(AZ44=4,G44,0)</f>
        <v>0</v>
      </c>
      <c r="BE44" s="162">
        <f>IF(AZ44=5,G44,0)</f>
        <v>0</v>
      </c>
      <c r="CA44" s="197">
        <v>1</v>
      </c>
      <c r="CB44" s="197">
        <v>1</v>
      </c>
      <c r="CZ44" s="162">
        <v>0</v>
      </c>
    </row>
    <row r="45" spans="1:15" ht="12.75">
      <c r="A45" s="198"/>
      <c r="B45" s="200"/>
      <c r="C45" s="201" t="s">
        <v>139</v>
      </c>
      <c r="D45" s="202"/>
      <c r="E45" s="203">
        <v>2</v>
      </c>
      <c r="F45" s="204"/>
      <c r="G45" s="205"/>
      <c r="M45" s="199" t="s">
        <v>139</v>
      </c>
      <c r="O45" s="190"/>
    </row>
    <row r="46" spans="1:104" ht="22.5">
      <c r="A46" s="191">
        <v>20</v>
      </c>
      <c r="B46" s="192" t="s">
        <v>140</v>
      </c>
      <c r="C46" s="193" t="s">
        <v>141</v>
      </c>
      <c r="D46" s="194" t="s">
        <v>96</v>
      </c>
      <c r="E46" s="195">
        <v>2.1375</v>
      </c>
      <c r="F46" s="195">
        <v>0</v>
      </c>
      <c r="G46" s="196">
        <f>E46*F46</f>
        <v>0</v>
      </c>
      <c r="O46" s="190">
        <v>2</v>
      </c>
      <c r="AA46" s="162">
        <v>1</v>
      </c>
      <c r="AB46" s="162">
        <v>1</v>
      </c>
      <c r="AC46" s="162">
        <v>1</v>
      </c>
      <c r="AZ46" s="162">
        <v>1</v>
      </c>
      <c r="BA46" s="162">
        <f>IF(AZ46=1,G46,0)</f>
        <v>0</v>
      </c>
      <c r="BB46" s="162">
        <f>IF(AZ46=2,G46,0)</f>
        <v>0</v>
      </c>
      <c r="BC46" s="162">
        <f>IF(AZ46=3,G46,0)</f>
        <v>0</v>
      </c>
      <c r="BD46" s="162">
        <f>IF(AZ46=4,G46,0)</f>
        <v>0</v>
      </c>
      <c r="BE46" s="162">
        <f>IF(AZ46=5,G46,0)</f>
        <v>0</v>
      </c>
      <c r="CA46" s="197">
        <v>1</v>
      </c>
      <c r="CB46" s="197">
        <v>1</v>
      </c>
      <c r="CZ46" s="162">
        <v>1.7</v>
      </c>
    </row>
    <row r="47" spans="1:15" ht="12.75">
      <c r="A47" s="198"/>
      <c r="B47" s="200"/>
      <c r="C47" s="201" t="s">
        <v>142</v>
      </c>
      <c r="D47" s="202"/>
      <c r="E47" s="203">
        <v>2.1375</v>
      </c>
      <c r="F47" s="204"/>
      <c r="G47" s="205"/>
      <c r="M47" s="199" t="s">
        <v>142</v>
      </c>
      <c r="O47" s="190"/>
    </row>
    <row r="48" spans="1:104" ht="12.75">
      <c r="A48" s="191">
        <v>21</v>
      </c>
      <c r="B48" s="192" t="s">
        <v>143</v>
      </c>
      <c r="C48" s="193" t="s">
        <v>144</v>
      </c>
      <c r="D48" s="194" t="s">
        <v>91</v>
      </c>
      <c r="E48" s="195">
        <v>390</v>
      </c>
      <c r="F48" s="195">
        <v>0</v>
      </c>
      <c r="G48" s="196">
        <f>E48*F48</f>
        <v>0</v>
      </c>
      <c r="O48" s="190">
        <v>2</v>
      </c>
      <c r="AA48" s="162">
        <v>1</v>
      </c>
      <c r="AB48" s="162">
        <v>1</v>
      </c>
      <c r="AC48" s="162">
        <v>1</v>
      </c>
      <c r="AZ48" s="162">
        <v>1</v>
      </c>
      <c r="BA48" s="162">
        <f>IF(AZ48=1,G48,0)</f>
        <v>0</v>
      </c>
      <c r="BB48" s="162">
        <f>IF(AZ48=2,G48,0)</f>
        <v>0</v>
      </c>
      <c r="BC48" s="162">
        <f>IF(AZ48=3,G48,0)</f>
        <v>0</v>
      </c>
      <c r="BD48" s="162">
        <f>IF(AZ48=4,G48,0)</f>
        <v>0</v>
      </c>
      <c r="BE48" s="162">
        <f>IF(AZ48=5,G48,0)</f>
        <v>0</v>
      </c>
      <c r="CA48" s="197">
        <v>1</v>
      </c>
      <c r="CB48" s="197">
        <v>1</v>
      </c>
      <c r="CZ48" s="162">
        <v>0</v>
      </c>
    </row>
    <row r="49" spans="1:15" ht="12.75">
      <c r="A49" s="198"/>
      <c r="B49" s="200"/>
      <c r="C49" s="201" t="s">
        <v>145</v>
      </c>
      <c r="D49" s="202"/>
      <c r="E49" s="203">
        <v>390</v>
      </c>
      <c r="F49" s="204"/>
      <c r="G49" s="205"/>
      <c r="M49" s="199">
        <v>390</v>
      </c>
      <c r="O49" s="190"/>
    </row>
    <row r="50" spans="1:104" ht="12.75">
      <c r="A50" s="191">
        <v>22</v>
      </c>
      <c r="B50" s="192" t="s">
        <v>146</v>
      </c>
      <c r="C50" s="193" t="s">
        <v>147</v>
      </c>
      <c r="D50" s="194" t="s">
        <v>96</v>
      </c>
      <c r="E50" s="195">
        <v>83.352</v>
      </c>
      <c r="F50" s="195">
        <v>0</v>
      </c>
      <c r="G50" s="196">
        <f>E50*F50</f>
        <v>0</v>
      </c>
      <c r="O50" s="190">
        <v>2</v>
      </c>
      <c r="AA50" s="162">
        <v>12</v>
      </c>
      <c r="AB50" s="162">
        <v>0</v>
      </c>
      <c r="AC50" s="162">
        <v>11</v>
      </c>
      <c r="AZ50" s="162">
        <v>1</v>
      </c>
      <c r="BA50" s="162">
        <f>IF(AZ50=1,G50,0)</f>
        <v>0</v>
      </c>
      <c r="BB50" s="162">
        <f>IF(AZ50=2,G50,0)</f>
        <v>0</v>
      </c>
      <c r="BC50" s="162">
        <f>IF(AZ50=3,G50,0)</f>
        <v>0</v>
      </c>
      <c r="BD50" s="162">
        <f>IF(AZ50=4,G50,0)</f>
        <v>0</v>
      </c>
      <c r="BE50" s="162">
        <f>IF(AZ50=5,G50,0)</f>
        <v>0</v>
      </c>
      <c r="CA50" s="197">
        <v>12</v>
      </c>
      <c r="CB50" s="197">
        <v>0</v>
      </c>
      <c r="CZ50" s="162">
        <v>0</v>
      </c>
    </row>
    <row r="51" spans="1:104" ht="12.75">
      <c r="A51" s="191">
        <v>23</v>
      </c>
      <c r="B51" s="192" t="s">
        <v>148</v>
      </c>
      <c r="C51" s="193" t="s">
        <v>149</v>
      </c>
      <c r="D51" s="194" t="s">
        <v>150</v>
      </c>
      <c r="E51" s="195">
        <v>3.8</v>
      </c>
      <c r="F51" s="195">
        <v>0</v>
      </c>
      <c r="G51" s="196">
        <f>E51*F51</f>
        <v>0</v>
      </c>
      <c r="O51" s="190">
        <v>2</v>
      </c>
      <c r="AA51" s="162">
        <v>3</v>
      </c>
      <c r="AB51" s="162">
        <v>1</v>
      </c>
      <c r="AC51" s="162">
        <v>58344169</v>
      </c>
      <c r="AZ51" s="162">
        <v>1</v>
      </c>
      <c r="BA51" s="162">
        <f>IF(AZ51=1,G51,0)</f>
        <v>0</v>
      </c>
      <c r="BB51" s="162">
        <f>IF(AZ51=2,G51,0)</f>
        <v>0</v>
      </c>
      <c r="BC51" s="162">
        <f>IF(AZ51=3,G51,0)</f>
        <v>0</v>
      </c>
      <c r="BD51" s="162">
        <f>IF(AZ51=4,G51,0)</f>
        <v>0</v>
      </c>
      <c r="BE51" s="162">
        <f>IF(AZ51=5,G51,0)</f>
        <v>0</v>
      </c>
      <c r="CA51" s="197">
        <v>3</v>
      </c>
      <c r="CB51" s="197">
        <v>1</v>
      </c>
      <c r="CZ51" s="162">
        <v>1</v>
      </c>
    </row>
    <row r="52" spans="1:15" ht="12.75">
      <c r="A52" s="198"/>
      <c r="B52" s="200"/>
      <c r="C52" s="201" t="s">
        <v>151</v>
      </c>
      <c r="D52" s="202"/>
      <c r="E52" s="203">
        <v>3.8</v>
      </c>
      <c r="F52" s="204"/>
      <c r="G52" s="205"/>
      <c r="M52" s="199" t="s">
        <v>151</v>
      </c>
      <c r="O52" s="190"/>
    </row>
    <row r="53" spans="1:57" ht="12.75">
      <c r="A53" s="206"/>
      <c r="B53" s="207" t="s">
        <v>75</v>
      </c>
      <c r="C53" s="208" t="str">
        <f>CONCATENATE(B7," ",C7)</f>
        <v>1 Zemní práce</v>
      </c>
      <c r="D53" s="209"/>
      <c r="E53" s="210"/>
      <c r="F53" s="211"/>
      <c r="G53" s="212">
        <f>SUM(G7:G52)</f>
        <v>0</v>
      </c>
      <c r="O53" s="190">
        <v>4</v>
      </c>
      <c r="BA53" s="213">
        <f>SUM(BA7:BA52)</f>
        <v>0</v>
      </c>
      <c r="BB53" s="213">
        <f>SUM(BB7:BB52)</f>
        <v>0</v>
      </c>
      <c r="BC53" s="213">
        <f>SUM(BC7:BC52)</f>
        <v>0</v>
      </c>
      <c r="BD53" s="213">
        <f>SUM(BD7:BD52)</f>
        <v>0</v>
      </c>
      <c r="BE53" s="213">
        <f>SUM(BE7:BE52)</f>
        <v>0</v>
      </c>
    </row>
    <row r="54" spans="1:15" ht="12.75">
      <c r="A54" s="183" t="s">
        <v>72</v>
      </c>
      <c r="B54" s="184" t="s">
        <v>152</v>
      </c>
      <c r="C54" s="185" t="s">
        <v>153</v>
      </c>
      <c r="D54" s="186"/>
      <c r="E54" s="187"/>
      <c r="F54" s="187"/>
      <c r="G54" s="188"/>
      <c r="H54" s="189"/>
      <c r="I54" s="189"/>
      <c r="O54" s="190">
        <v>1</v>
      </c>
    </row>
    <row r="55" spans="1:104" ht="12.75">
      <c r="A55" s="191">
        <v>24</v>
      </c>
      <c r="B55" s="192" t="s">
        <v>154</v>
      </c>
      <c r="C55" s="193" t="s">
        <v>155</v>
      </c>
      <c r="D55" s="194" t="s">
        <v>156</v>
      </c>
      <c r="E55" s="195">
        <v>28.5</v>
      </c>
      <c r="F55" s="195">
        <v>0</v>
      </c>
      <c r="G55" s="196">
        <f>E55*F55</f>
        <v>0</v>
      </c>
      <c r="O55" s="190">
        <v>2</v>
      </c>
      <c r="AA55" s="162">
        <v>1</v>
      </c>
      <c r="AB55" s="162">
        <v>1</v>
      </c>
      <c r="AC55" s="162">
        <v>1</v>
      </c>
      <c r="AZ55" s="162">
        <v>1</v>
      </c>
      <c r="BA55" s="162">
        <f>IF(AZ55=1,G55,0)</f>
        <v>0</v>
      </c>
      <c r="BB55" s="162">
        <f>IF(AZ55=2,G55,0)</f>
        <v>0</v>
      </c>
      <c r="BC55" s="162">
        <f>IF(AZ55=3,G55,0)</f>
        <v>0</v>
      </c>
      <c r="BD55" s="162">
        <f>IF(AZ55=4,G55,0)</f>
        <v>0</v>
      </c>
      <c r="BE55" s="162">
        <f>IF(AZ55=5,G55,0)</f>
        <v>0</v>
      </c>
      <c r="CA55" s="197">
        <v>1</v>
      </c>
      <c r="CB55" s="197">
        <v>1</v>
      </c>
      <c r="CZ55" s="162">
        <v>0.01447</v>
      </c>
    </row>
    <row r="56" spans="1:15" ht="12.75">
      <c r="A56" s="198"/>
      <c r="B56" s="200"/>
      <c r="C56" s="201" t="s">
        <v>157</v>
      </c>
      <c r="D56" s="202"/>
      <c r="E56" s="203">
        <v>28.5</v>
      </c>
      <c r="F56" s="204"/>
      <c r="G56" s="205"/>
      <c r="M56" s="199" t="s">
        <v>157</v>
      </c>
      <c r="O56" s="190"/>
    </row>
    <row r="57" spans="1:104" ht="12.75">
      <c r="A57" s="191">
        <v>25</v>
      </c>
      <c r="B57" s="192" t="s">
        <v>158</v>
      </c>
      <c r="C57" s="193" t="s">
        <v>159</v>
      </c>
      <c r="D57" s="194" t="s">
        <v>91</v>
      </c>
      <c r="E57" s="195">
        <v>12.4474</v>
      </c>
      <c r="F57" s="195">
        <v>0</v>
      </c>
      <c r="G57" s="196">
        <f>E57*F57</f>
        <v>0</v>
      </c>
      <c r="O57" s="190">
        <v>2</v>
      </c>
      <c r="AA57" s="162">
        <v>1</v>
      </c>
      <c r="AB57" s="162">
        <v>1</v>
      </c>
      <c r="AC57" s="162">
        <v>1</v>
      </c>
      <c r="AZ57" s="162">
        <v>1</v>
      </c>
      <c r="BA57" s="162">
        <f>IF(AZ57=1,G57,0)</f>
        <v>0</v>
      </c>
      <c r="BB57" s="162">
        <f>IF(AZ57=2,G57,0)</f>
        <v>0</v>
      </c>
      <c r="BC57" s="162">
        <f>IF(AZ57=3,G57,0)</f>
        <v>0</v>
      </c>
      <c r="BD57" s="162">
        <f>IF(AZ57=4,G57,0)</f>
        <v>0</v>
      </c>
      <c r="BE57" s="162">
        <f>IF(AZ57=5,G57,0)</f>
        <v>0</v>
      </c>
      <c r="CA57" s="197">
        <v>1</v>
      </c>
      <c r="CB57" s="197">
        <v>1</v>
      </c>
      <c r="CZ57" s="162">
        <v>4E-05</v>
      </c>
    </row>
    <row r="58" spans="1:15" ht="12.75">
      <c r="A58" s="198"/>
      <c r="B58" s="200"/>
      <c r="C58" s="201" t="s">
        <v>160</v>
      </c>
      <c r="D58" s="202"/>
      <c r="E58" s="203">
        <v>12</v>
      </c>
      <c r="F58" s="204"/>
      <c r="G58" s="205"/>
      <c r="M58" s="199" t="s">
        <v>160</v>
      </c>
      <c r="O58" s="190"/>
    </row>
    <row r="59" spans="1:15" ht="12.75">
      <c r="A59" s="198"/>
      <c r="B59" s="200"/>
      <c r="C59" s="201" t="s">
        <v>161</v>
      </c>
      <c r="D59" s="202"/>
      <c r="E59" s="203">
        <v>0.4475</v>
      </c>
      <c r="F59" s="204"/>
      <c r="G59" s="205"/>
      <c r="M59" s="199" t="s">
        <v>161</v>
      </c>
      <c r="O59" s="190"/>
    </row>
    <row r="60" spans="1:104" ht="12.75">
      <c r="A60" s="191">
        <v>26</v>
      </c>
      <c r="B60" s="192" t="s">
        <v>162</v>
      </c>
      <c r="C60" s="193" t="s">
        <v>163</v>
      </c>
      <c r="D60" s="194" t="s">
        <v>96</v>
      </c>
      <c r="E60" s="195">
        <v>0.704</v>
      </c>
      <c r="F60" s="195">
        <v>0</v>
      </c>
      <c r="G60" s="196">
        <f>E60*F60</f>
        <v>0</v>
      </c>
      <c r="O60" s="190">
        <v>2</v>
      </c>
      <c r="AA60" s="162">
        <v>1</v>
      </c>
      <c r="AB60" s="162">
        <v>1</v>
      </c>
      <c r="AC60" s="162">
        <v>1</v>
      </c>
      <c r="AZ60" s="162">
        <v>1</v>
      </c>
      <c r="BA60" s="162">
        <f>IF(AZ60=1,G60,0)</f>
        <v>0</v>
      </c>
      <c r="BB60" s="162">
        <f>IF(AZ60=2,G60,0)</f>
        <v>0</v>
      </c>
      <c r="BC60" s="162">
        <f>IF(AZ60=3,G60,0)</f>
        <v>0</v>
      </c>
      <c r="BD60" s="162">
        <f>IF(AZ60=4,G60,0)</f>
        <v>0</v>
      </c>
      <c r="BE60" s="162">
        <f>IF(AZ60=5,G60,0)</f>
        <v>0</v>
      </c>
      <c r="CA60" s="197">
        <v>1</v>
      </c>
      <c r="CB60" s="197">
        <v>1</v>
      </c>
      <c r="CZ60" s="162">
        <v>1.93971</v>
      </c>
    </row>
    <row r="61" spans="1:15" ht="12.75">
      <c r="A61" s="198"/>
      <c r="B61" s="200"/>
      <c r="C61" s="201" t="s">
        <v>164</v>
      </c>
      <c r="D61" s="202"/>
      <c r="E61" s="203">
        <v>0.704</v>
      </c>
      <c r="F61" s="204"/>
      <c r="G61" s="205"/>
      <c r="M61" s="199" t="s">
        <v>164</v>
      </c>
      <c r="O61" s="190"/>
    </row>
    <row r="62" spans="1:104" ht="12.75">
      <c r="A62" s="191">
        <v>27</v>
      </c>
      <c r="B62" s="192" t="s">
        <v>165</v>
      </c>
      <c r="C62" s="193" t="s">
        <v>166</v>
      </c>
      <c r="D62" s="194" t="s">
        <v>96</v>
      </c>
      <c r="E62" s="195">
        <v>22.0167</v>
      </c>
      <c r="F62" s="195">
        <v>0</v>
      </c>
      <c r="G62" s="196">
        <f>E62*F62</f>
        <v>0</v>
      </c>
      <c r="O62" s="190">
        <v>2</v>
      </c>
      <c r="AA62" s="162">
        <v>1</v>
      </c>
      <c r="AB62" s="162">
        <v>1</v>
      </c>
      <c r="AC62" s="162">
        <v>1</v>
      </c>
      <c r="AZ62" s="162">
        <v>1</v>
      </c>
      <c r="BA62" s="162">
        <f>IF(AZ62=1,G62,0)</f>
        <v>0</v>
      </c>
      <c r="BB62" s="162">
        <f>IF(AZ62=2,G62,0)</f>
        <v>0</v>
      </c>
      <c r="BC62" s="162">
        <f>IF(AZ62=3,G62,0)</f>
        <v>0</v>
      </c>
      <c r="BD62" s="162">
        <f>IF(AZ62=4,G62,0)</f>
        <v>0</v>
      </c>
      <c r="BE62" s="162">
        <f>IF(AZ62=5,G62,0)</f>
        <v>0</v>
      </c>
      <c r="CA62" s="197">
        <v>1</v>
      </c>
      <c r="CB62" s="197">
        <v>1</v>
      </c>
      <c r="CZ62" s="162">
        <v>2.5856</v>
      </c>
    </row>
    <row r="63" spans="1:15" ht="12.75">
      <c r="A63" s="198"/>
      <c r="B63" s="200"/>
      <c r="C63" s="201" t="s">
        <v>167</v>
      </c>
      <c r="D63" s="202"/>
      <c r="E63" s="203">
        <v>22.0167</v>
      </c>
      <c r="F63" s="204"/>
      <c r="G63" s="205"/>
      <c r="M63" s="199" t="s">
        <v>167</v>
      </c>
      <c r="O63" s="190"/>
    </row>
    <row r="64" spans="1:104" ht="12.75">
      <c r="A64" s="191">
        <v>28</v>
      </c>
      <c r="B64" s="192" t="s">
        <v>168</v>
      </c>
      <c r="C64" s="193" t="s">
        <v>169</v>
      </c>
      <c r="D64" s="194" t="s">
        <v>91</v>
      </c>
      <c r="E64" s="195">
        <v>45.866</v>
      </c>
      <c r="F64" s="195">
        <v>0</v>
      </c>
      <c r="G64" s="196">
        <f>E64*F64</f>
        <v>0</v>
      </c>
      <c r="O64" s="190">
        <v>2</v>
      </c>
      <c r="AA64" s="162">
        <v>1</v>
      </c>
      <c r="AB64" s="162">
        <v>1</v>
      </c>
      <c r="AC64" s="162">
        <v>1</v>
      </c>
      <c r="AZ64" s="162">
        <v>1</v>
      </c>
      <c r="BA64" s="162">
        <f>IF(AZ64=1,G64,0)</f>
        <v>0</v>
      </c>
      <c r="BB64" s="162">
        <f>IF(AZ64=2,G64,0)</f>
        <v>0</v>
      </c>
      <c r="BC64" s="162">
        <f>IF(AZ64=3,G64,0)</f>
        <v>0</v>
      </c>
      <c r="BD64" s="162">
        <f>IF(AZ64=4,G64,0)</f>
        <v>0</v>
      </c>
      <c r="BE64" s="162">
        <f>IF(AZ64=5,G64,0)</f>
        <v>0</v>
      </c>
      <c r="CA64" s="197">
        <v>1</v>
      </c>
      <c r="CB64" s="197">
        <v>1</v>
      </c>
      <c r="CZ64" s="162">
        <v>0.03916</v>
      </c>
    </row>
    <row r="65" spans="1:15" ht="12.75">
      <c r="A65" s="198"/>
      <c r="B65" s="200"/>
      <c r="C65" s="201" t="s">
        <v>170</v>
      </c>
      <c r="D65" s="202"/>
      <c r="E65" s="203">
        <v>45.866</v>
      </c>
      <c r="F65" s="204"/>
      <c r="G65" s="205"/>
      <c r="M65" s="199" t="s">
        <v>170</v>
      </c>
      <c r="O65" s="190"/>
    </row>
    <row r="66" spans="1:104" ht="12.75">
      <c r="A66" s="191">
        <v>29</v>
      </c>
      <c r="B66" s="192" t="s">
        <v>171</v>
      </c>
      <c r="C66" s="193" t="s">
        <v>172</v>
      </c>
      <c r="D66" s="194" t="s">
        <v>91</v>
      </c>
      <c r="E66" s="195">
        <v>45.87</v>
      </c>
      <c r="F66" s="195">
        <v>0</v>
      </c>
      <c r="G66" s="196">
        <f>E66*F66</f>
        <v>0</v>
      </c>
      <c r="O66" s="190">
        <v>2</v>
      </c>
      <c r="AA66" s="162">
        <v>1</v>
      </c>
      <c r="AB66" s="162">
        <v>1</v>
      </c>
      <c r="AC66" s="162">
        <v>1</v>
      </c>
      <c r="AZ66" s="162">
        <v>1</v>
      </c>
      <c r="BA66" s="162">
        <f>IF(AZ66=1,G66,0)</f>
        <v>0</v>
      </c>
      <c r="BB66" s="162">
        <f>IF(AZ66=2,G66,0)</f>
        <v>0</v>
      </c>
      <c r="BC66" s="162">
        <f>IF(AZ66=3,G66,0)</f>
        <v>0</v>
      </c>
      <c r="BD66" s="162">
        <f>IF(AZ66=4,G66,0)</f>
        <v>0</v>
      </c>
      <c r="BE66" s="162">
        <f>IF(AZ66=5,G66,0)</f>
        <v>0</v>
      </c>
      <c r="CA66" s="197">
        <v>1</v>
      </c>
      <c r="CB66" s="197">
        <v>1</v>
      </c>
      <c r="CZ66" s="162">
        <v>0</v>
      </c>
    </row>
    <row r="67" spans="1:104" ht="12.75">
      <c r="A67" s="191">
        <v>30</v>
      </c>
      <c r="B67" s="192" t="s">
        <v>173</v>
      </c>
      <c r="C67" s="193" t="s">
        <v>174</v>
      </c>
      <c r="D67" s="194" t="s">
        <v>96</v>
      </c>
      <c r="E67" s="195">
        <v>0.5376</v>
      </c>
      <c r="F67" s="195">
        <v>0</v>
      </c>
      <c r="G67" s="196">
        <f>E67*F67</f>
        <v>0</v>
      </c>
      <c r="O67" s="190">
        <v>2</v>
      </c>
      <c r="AA67" s="162">
        <v>1</v>
      </c>
      <c r="AB67" s="162">
        <v>1</v>
      </c>
      <c r="AC67" s="162">
        <v>1</v>
      </c>
      <c r="AZ67" s="162">
        <v>1</v>
      </c>
      <c r="BA67" s="162">
        <f>IF(AZ67=1,G67,0)</f>
        <v>0</v>
      </c>
      <c r="BB67" s="162">
        <f>IF(AZ67=2,G67,0)</f>
        <v>0</v>
      </c>
      <c r="BC67" s="162">
        <f>IF(AZ67=3,G67,0)</f>
        <v>0</v>
      </c>
      <c r="BD67" s="162">
        <f>IF(AZ67=4,G67,0)</f>
        <v>0</v>
      </c>
      <c r="BE67" s="162">
        <f>IF(AZ67=5,G67,0)</f>
        <v>0</v>
      </c>
      <c r="CA67" s="197">
        <v>1</v>
      </c>
      <c r="CB67" s="197">
        <v>1</v>
      </c>
      <c r="CZ67" s="162">
        <v>2.525</v>
      </c>
    </row>
    <row r="68" spans="1:15" ht="12.75">
      <c r="A68" s="198"/>
      <c r="B68" s="200"/>
      <c r="C68" s="201" t="s">
        <v>175</v>
      </c>
      <c r="D68" s="202"/>
      <c r="E68" s="203">
        <v>0.5376</v>
      </c>
      <c r="F68" s="204"/>
      <c r="G68" s="205"/>
      <c r="M68" s="199" t="s">
        <v>175</v>
      </c>
      <c r="O68" s="190"/>
    </row>
    <row r="69" spans="1:104" ht="12.75">
      <c r="A69" s="191">
        <v>31</v>
      </c>
      <c r="B69" s="192" t="s">
        <v>176</v>
      </c>
      <c r="C69" s="193" t="s">
        <v>177</v>
      </c>
      <c r="D69" s="194" t="s">
        <v>96</v>
      </c>
      <c r="E69" s="195">
        <v>5.984</v>
      </c>
      <c r="F69" s="195">
        <v>0</v>
      </c>
      <c r="G69" s="196">
        <f>E69*F69</f>
        <v>0</v>
      </c>
      <c r="O69" s="190">
        <v>2</v>
      </c>
      <c r="AA69" s="162">
        <v>1</v>
      </c>
      <c r="AB69" s="162">
        <v>1</v>
      </c>
      <c r="AC69" s="162">
        <v>1</v>
      </c>
      <c r="AZ69" s="162">
        <v>1</v>
      </c>
      <c r="BA69" s="162">
        <f>IF(AZ69=1,G69,0)</f>
        <v>0</v>
      </c>
      <c r="BB69" s="162">
        <f>IF(AZ69=2,G69,0)</f>
        <v>0</v>
      </c>
      <c r="BC69" s="162">
        <f>IF(AZ69=3,G69,0)</f>
        <v>0</v>
      </c>
      <c r="BD69" s="162">
        <f>IF(AZ69=4,G69,0)</f>
        <v>0</v>
      </c>
      <c r="BE69" s="162">
        <f>IF(AZ69=5,G69,0)</f>
        <v>0</v>
      </c>
      <c r="CA69" s="197">
        <v>1</v>
      </c>
      <c r="CB69" s="197">
        <v>1</v>
      </c>
      <c r="CZ69" s="162">
        <v>2.525</v>
      </c>
    </row>
    <row r="70" spans="1:15" ht="12.75">
      <c r="A70" s="198"/>
      <c r="B70" s="200"/>
      <c r="C70" s="201" t="s">
        <v>178</v>
      </c>
      <c r="D70" s="202"/>
      <c r="E70" s="203">
        <v>5.984</v>
      </c>
      <c r="F70" s="204"/>
      <c r="G70" s="205"/>
      <c r="M70" s="199" t="s">
        <v>178</v>
      </c>
      <c r="O70" s="190"/>
    </row>
    <row r="71" spans="1:104" ht="12.75">
      <c r="A71" s="191">
        <v>32</v>
      </c>
      <c r="B71" s="192" t="s">
        <v>179</v>
      </c>
      <c r="C71" s="193" t="s">
        <v>180</v>
      </c>
      <c r="D71" s="194" t="s">
        <v>91</v>
      </c>
      <c r="E71" s="195">
        <v>29.92</v>
      </c>
      <c r="F71" s="195">
        <v>0</v>
      </c>
      <c r="G71" s="196">
        <f>E71*F71</f>
        <v>0</v>
      </c>
      <c r="O71" s="190">
        <v>2</v>
      </c>
      <c r="AA71" s="162">
        <v>1</v>
      </c>
      <c r="AB71" s="162">
        <v>1</v>
      </c>
      <c r="AC71" s="162">
        <v>1</v>
      </c>
      <c r="AZ71" s="162">
        <v>1</v>
      </c>
      <c r="BA71" s="162">
        <f>IF(AZ71=1,G71,0)</f>
        <v>0</v>
      </c>
      <c r="BB71" s="162">
        <f>IF(AZ71=2,G71,0)</f>
        <v>0</v>
      </c>
      <c r="BC71" s="162">
        <f>IF(AZ71=3,G71,0)</f>
        <v>0</v>
      </c>
      <c r="BD71" s="162">
        <f>IF(AZ71=4,G71,0)</f>
        <v>0</v>
      </c>
      <c r="BE71" s="162">
        <f>IF(AZ71=5,G71,0)</f>
        <v>0</v>
      </c>
      <c r="CA71" s="197">
        <v>1</v>
      </c>
      <c r="CB71" s="197">
        <v>1</v>
      </c>
      <c r="CZ71" s="162">
        <v>0.0392</v>
      </c>
    </row>
    <row r="72" spans="1:15" ht="12.75">
      <c r="A72" s="198"/>
      <c r="B72" s="200"/>
      <c r="C72" s="201" t="s">
        <v>181</v>
      </c>
      <c r="D72" s="202"/>
      <c r="E72" s="203">
        <v>29.92</v>
      </c>
      <c r="F72" s="204"/>
      <c r="G72" s="205"/>
      <c r="M72" s="199" t="s">
        <v>181</v>
      </c>
      <c r="O72" s="190"/>
    </row>
    <row r="73" spans="1:104" ht="12.75">
      <c r="A73" s="191">
        <v>33</v>
      </c>
      <c r="B73" s="192" t="s">
        <v>182</v>
      </c>
      <c r="C73" s="193" t="s">
        <v>183</v>
      </c>
      <c r="D73" s="194" t="s">
        <v>91</v>
      </c>
      <c r="E73" s="195">
        <v>29.92</v>
      </c>
      <c r="F73" s="195">
        <v>0</v>
      </c>
      <c r="G73" s="196">
        <f>E73*F73</f>
        <v>0</v>
      </c>
      <c r="O73" s="190">
        <v>2</v>
      </c>
      <c r="AA73" s="162">
        <v>1</v>
      </c>
      <c r="AB73" s="162">
        <v>1</v>
      </c>
      <c r="AC73" s="162">
        <v>1</v>
      </c>
      <c r="AZ73" s="162">
        <v>1</v>
      </c>
      <c r="BA73" s="162">
        <f>IF(AZ73=1,G73,0)</f>
        <v>0</v>
      </c>
      <c r="BB73" s="162">
        <f>IF(AZ73=2,G73,0)</f>
        <v>0</v>
      </c>
      <c r="BC73" s="162">
        <f>IF(AZ73=3,G73,0)</f>
        <v>0</v>
      </c>
      <c r="BD73" s="162">
        <f>IF(AZ73=4,G73,0)</f>
        <v>0</v>
      </c>
      <c r="BE73" s="162">
        <f>IF(AZ73=5,G73,0)</f>
        <v>0</v>
      </c>
      <c r="CA73" s="197">
        <v>1</v>
      </c>
      <c r="CB73" s="197">
        <v>1</v>
      </c>
      <c r="CZ73" s="162">
        <v>0</v>
      </c>
    </row>
    <row r="74" spans="1:104" ht="22.5">
      <c r="A74" s="191">
        <v>34</v>
      </c>
      <c r="B74" s="192" t="s">
        <v>184</v>
      </c>
      <c r="C74" s="193" t="s">
        <v>185</v>
      </c>
      <c r="D74" s="194" t="s">
        <v>186</v>
      </c>
      <c r="E74" s="195">
        <v>0.1112</v>
      </c>
      <c r="F74" s="195">
        <v>0</v>
      </c>
      <c r="G74" s="196">
        <f>E74*F74</f>
        <v>0</v>
      </c>
      <c r="O74" s="190">
        <v>2</v>
      </c>
      <c r="AA74" s="162">
        <v>1</v>
      </c>
      <c r="AB74" s="162">
        <v>1</v>
      </c>
      <c r="AC74" s="162">
        <v>1</v>
      </c>
      <c r="AZ74" s="162">
        <v>1</v>
      </c>
      <c r="BA74" s="162">
        <f>IF(AZ74=1,G74,0)</f>
        <v>0</v>
      </c>
      <c r="BB74" s="162">
        <f>IF(AZ74=2,G74,0)</f>
        <v>0</v>
      </c>
      <c r="BC74" s="162">
        <f>IF(AZ74=3,G74,0)</f>
        <v>0</v>
      </c>
      <c r="BD74" s="162">
        <f>IF(AZ74=4,G74,0)</f>
        <v>0</v>
      </c>
      <c r="BE74" s="162">
        <f>IF(AZ74=5,G74,0)</f>
        <v>0</v>
      </c>
      <c r="CA74" s="197">
        <v>1</v>
      </c>
      <c r="CB74" s="197">
        <v>1</v>
      </c>
      <c r="CZ74" s="162">
        <v>1.05439</v>
      </c>
    </row>
    <row r="75" spans="1:15" ht="12.75">
      <c r="A75" s="198"/>
      <c r="B75" s="200"/>
      <c r="C75" s="201" t="s">
        <v>187</v>
      </c>
      <c r="D75" s="202"/>
      <c r="E75" s="203">
        <v>0.1112</v>
      </c>
      <c r="F75" s="204"/>
      <c r="G75" s="205"/>
      <c r="M75" s="199" t="s">
        <v>187</v>
      </c>
      <c r="O75" s="190"/>
    </row>
    <row r="76" spans="1:104" ht="12.75">
      <c r="A76" s="191">
        <v>35</v>
      </c>
      <c r="B76" s="192" t="s">
        <v>188</v>
      </c>
      <c r="C76" s="193" t="s">
        <v>189</v>
      </c>
      <c r="D76" s="194" t="s">
        <v>91</v>
      </c>
      <c r="E76" s="195">
        <v>13.125</v>
      </c>
      <c r="F76" s="195">
        <v>0</v>
      </c>
      <c r="G76" s="196">
        <f>E76*F76</f>
        <v>0</v>
      </c>
      <c r="O76" s="190">
        <v>2</v>
      </c>
      <c r="AA76" s="162">
        <v>3</v>
      </c>
      <c r="AB76" s="162">
        <v>1</v>
      </c>
      <c r="AC76" s="162">
        <v>693660194</v>
      </c>
      <c r="AZ76" s="162">
        <v>1</v>
      </c>
      <c r="BA76" s="162">
        <f>IF(AZ76=1,G76,0)</f>
        <v>0</v>
      </c>
      <c r="BB76" s="162">
        <f>IF(AZ76=2,G76,0)</f>
        <v>0</v>
      </c>
      <c r="BC76" s="162">
        <f>IF(AZ76=3,G76,0)</f>
        <v>0</v>
      </c>
      <c r="BD76" s="162">
        <f>IF(AZ76=4,G76,0)</f>
        <v>0</v>
      </c>
      <c r="BE76" s="162">
        <f>IF(AZ76=5,G76,0)</f>
        <v>0</v>
      </c>
      <c r="CA76" s="197">
        <v>3</v>
      </c>
      <c r="CB76" s="197">
        <v>1</v>
      </c>
      <c r="CZ76" s="162">
        <v>0.0005</v>
      </c>
    </row>
    <row r="77" spans="1:15" ht="12.75">
      <c r="A77" s="198"/>
      <c r="B77" s="200"/>
      <c r="C77" s="201" t="s">
        <v>190</v>
      </c>
      <c r="D77" s="202"/>
      <c r="E77" s="203">
        <v>13.125</v>
      </c>
      <c r="F77" s="204"/>
      <c r="G77" s="205"/>
      <c r="M77" s="199" t="s">
        <v>190</v>
      </c>
      <c r="O77" s="190"/>
    </row>
    <row r="78" spans="1:57" ht="12.75">
      <c r="A78" s="206"/>
      <c r="B78" s="207" t="s">
        <v>75</v>
      </c>
      <c r="C78" s="208" t="str">
        <f>CONCATENATE(B54," ",C54)</f>
        <v>2 Základy a zvláštní zakládání</v>
      </c>
      <c r="D78" s="209"/>
      <c r="E78" s="210"/>
      <c r="F78" s="211"/>
      <c r="G78" s="212">
        <f>SUM(G54:G77)</f>
        <v>0</v>
      </c>
      <c r="O78" s="190">
        <v>4</v>
      </c>
      <c r="BA78" s="213">
        <f>SUM(BA54:BA77)</f>
        <v>0</v>
      </c>
      <c r="BB78" s="213">
        <f>SUM(BB54:BB77)</f>
        <v>0</v>
      </c>
      <c r="BC78" s="213">
        <f>SUM(BC54:BC77)</f>
        <v>0</v>
      </c>
      <c r="BD78" s="213">
        <f>SUM(BD54:BD77)</f>
        <v>0</v>
      </c>
      <c r="BE78" s="213">
        <f>SUM(BE54:BE77)</f>
        <v>0</v>
      </c>
    </row>
    <row r="79" spans="1:15" ht="12.75">
      <c r="A79" s="183" t="s">
        <v>72</v>
      </c>
      <c r="B79" s="184" t="s">
        <v>191</v>
      </c>
      <c r="C79" s="185" t="s">
        <v>192</v>
      </c>
      <c r="D79" s="186"/>
      <c r="E79" s="187"/>
      <c r="F79" s="187"/>
      <c r="G79" s="188"/>
      <c r="H79" s="189"/>
      <c r="I79" s="189"/>
      <c r="O79" s="190">
        <v>1</v>
      </c>
    </row>
    <row r="80" spans="1:104" ht="12.75">
      <c r="A80" s="191">
        <v>36</v>
      </c>
      <c r="B80" s="192" t="s">
        <v>193</v>
      </c>
      <c r="C80" s="193" t="s">
        <v>194</v>
      </c>
      <c r="D80" s="194" t="s">
        <v>96</v>
      </c>
      <c r="E80" s="195">
        <v>5.1975</v>
      </c>
      <c r="F80" s="195">
        <v>0</v>
      </c>
      <c r="G80" s="196">
        <f>E80*F80</f>
        <v>0</v>
      </c>
      <c r="O80" s="190">
        <v>2</v>
      </c>
      <c r="AA80" s="162">
        <v>1</v>
      </c>
      <c r="AB80" s="162">
        <v>1</v>
      </c>
      <c r="AC80" s="162">
        <v>1</v>
      </c>
      <c r="AZ80" s="162">
        <v>1</v>
      </c>
      <c r="BA80" s="162">
        <f>IF(AZ80=1,G80,0)</f>
        <v>0</v>
      </c>
      <c r="BB80" s="162">
        <f>IF(AZ80=2,G80,0)</f>
        <v>0</v>
      </c>
      <c r="BC80" s="162">
        <f>IF(AZ80=3,G80,0)</f>
        <v>0</v>
      </c>
      <c r="BD80" s="162">
        <f>IF(AZ80=4,G80,0)</f>
        <v>0</v>
      </c>
      <c r="BE80" s="162">
        <f>IF(AZ80=5,G80,0)</f>
        <v>0</v>
      </c>
      <c r="CA80" s="197">
        <v>1</v>
      </c>
      <c r="CB80" s="197">
        <v>1</v>
      </c>
      <c r="CZ80" s="162">
        <v>1.95352</v>
      </c>
    </row>
    <row r="81" spans="1:15" ht="12.75">
      <c r="A81" s="198"/>
      <c r="B81" s="200"/>
      <c r="C81" s="201" t="s">
        <v>195</v>
      </c>
      <c r="D81" s="202"/>
      <c r="E81" s="203">
        <v>5.1975</v>
      </c>
      <c r="F81" s="204"/>
      <c r="G81" s="205"/>
      <c r="M81" s="199" t="s">
        <v>195</v>
      </c>
      <c r="O81" s="190"/>
    </row>
    <row r="82" spans="1:104" ht="12.75">
      <c r="A82" s="191">
        <v>37</v>
      </c>
      <c r="B82" s="192" t="s">
        <v>196</v>
      </c>
      <c r="C82" s="193" t="s">
        <v>197</v>
      </c>
      <c r="D82" s="194" t="s">
        <v>96</v>
      </c>
      <c r="E82" s="195">
        <v>0.3925</v>
      </c>
      <c r="F82" s="195">
        <v>0</v>
      </c>
      <c r="G82" s="196">
        <f>E82*F82</f>
        <v>0</v>
      </c>
      <c r="O82" s="190">
        <v>2</v>
      </c>
      <c r="AA82" s="162">
        <v>1</v>
      </c>
      <c r="AB82" s="162">
        <v>1</v>
      </c>
      <c r="AC82" s="162">
        <v>1</v>
      </c>
      <c r="AZ82" s="162">
        <v>1</v>
      </c>
      <c r="BA82" s="162">
        <f>IF(AZ82=1,G82,0)</f>
        <v>0</v>
      </c>
      <c r="BB82" s="162">
        <f>IF(AZ82=2,G82,0)</f>
        <v>0</v>
      </c>
      <c r="BC82" s="162">
        <f>IF(AZ82=3,G82,0)</f>
        <v>0</v>
      </c>
      <c r="BD82" s="162">
        <f>IF(AZ82=4,G82,0)</f>
        <v>0</v>
      </c>
      <c r="BE82" s="162">
        <f>IF(AZ82=5,G82,0)</f>
        <v>0</v>
      </c>
      <c r="CA82" s="197">
        <v>1</v>
      </c>
      <c r="CB82" s="197">
        <v>1</v>
      </c>
      <c r="CZ82" s="162">
        <v>0.7956</v>
      </c>
    </row>
    <row r="83" spans="1:15" ht="12.75">
      <c r="A83" s="198"/>
      <c r="B83" s="200"/>
      <c r="C83" s="201" t="s">
        <v>198</v>
      </c>
      <c r="D83" s="202"/>
      <c r="E83" s="203">
        <v>0.3925</v>
      </c>
      <c r="F83" s="204"/>
      <c r="G83" s="205"/>
      <c r="M83" s="199" t="s">
        <v>198</v>
      </c>
      <c r="O83" s="190"/>
    </row>
    <row r="84" spans="1:104" ht="12.75">
      <c r="A84" s="191">
        <v>38</v>
      </c>
      <c r="B84" s="192" t="s">
        <v>199</v>
      </c>
      <c r="C84" s="193" t="s">
        <v>200</v>
      </c>
      <c r="D84" s="194" t="s">
        <v>96</v>
      </c>
      <c r="E84" s="195">
        <v>3.9825</v>
      </c>
      <c r="F84" s="195">
        <v>0</v>
      </c>
      <c r="G84" s="196">
        <f>E84*F84</f>
        <v>0</v>
      </c>
      <c r="O84" s="190">
        <v>2</v>
      </c>
      <c r="AA84" s="162">
        <v>1</v>
      </c>
      <c r="AB84" s="162">
        <v>1</v>
      </c>
      <c r="AC84" s="162">
        <v>1</v>
      </c>
      <c r="AZ84" s="162">
        <v>1</v>
      </c>
      <c r="BA84" s="162">
        <f>IF(AZ84=1,G84,0)</f>
        <v>0</v>
      </c>
      <c r="BB84" s="162">
        <f>IF(AZ84=2,G84,0)</f>
        <v>0</v>
      </c>
      <c r="BC84" s="162">
        <f>IF(AZ84=3,G84,0)</f>
        <v>0</v>
      </c>
      <c r="BD84" s="162">
        <f>IF(AZ84=4,G84,0)</f>
        <v>0</v>
      </c>
      <c r="BE84" s="162">
        <f>IF(AZ84=5,G84,0)</f>
        <v>0</v>
      </c>
      <c r="CA84" s="197">
        <v>1</v>
      </c>
      <c r="CB84" s="197">
        <v>1</v>
      </c>
      <c r="CZ84" s="162">
        <v>1.99348</v>
      </c>
    </row>
    <row r="85" spans="1:15" ht="12.75">
      <c r="A85" s="198"/>
      <c r="B85" s="200"/>
      <c r="C85" s="201" t="s">
        <v>201</v>
      </c>
      <c r="D85" s="202"/>
      <c r="E85" s="203">
        <v>0.2025</v>
      </c>
      <c r="F85" s="204"/>
      <c r="G85" s="205"/>
      <c r="M85" s="199" t="s">
        <v>201</v>
      </c>
      <c r="O85" s="190"/>
    </row>
    <row r="86" spans="1:15" ht="12.75">
      <c r="A86" s="198"/>
      <c r="B86" s="200"/>
      <c r="C86" s="201" t="s">
        <v>202</v>
      </c>
      <c r="D86" s="202"/>
      <c r="E86" s="203">
        <v>3.78</v>
      </c>
      <c r="F86" s="204"/>
      <c r="G86" s="205"/>
      <c r="M86" s="199" t="s">
        <v>202</v>
      </c>
      <c r="O86" s="190"/>
    </row>
    <row r="87" spans="1:104" ht="22.5">
      <c r="A87" s="191">
        <v>39</v>
      </c>
      <c r="B87" s="192" t="s">
        <v>203</v>
      </c>
      <c r="C87" s="193" t="s">
        <v>204</v>
      </c>
      <c r="D87" s="194" t="s">
        <v>91</v>
      </c>
      <c r="E87" s="195">
        <v>20.72</v>
      </c>
      <c r="F87" s="195">
        <v>0</v>
      </c>
      <c r="G87" s="196">
        <f>E87*F87</f>
        <v>0</v>
      </c>
      <c r="O87" s="190">
        <v>2</v>
      </c>
      <c r="AA87" s="162">
        <v>1</v>
      </c>
      <c r="AB87" s="162">
        <v>1</v>
      </c>
      <c r="AC87" s="162">
        <v>1</v>
      </c>
      <c r="AZ87" s="162">
        <v>1</v>
      </c>
      <c r="BA87" s="162">
        <f>IF(AZ87=1,G87,0)</f>
        <v>0</v>
      </c>
      <c r="BB87" s="162">
        <f>IF(AZ87=2,G87,0)</f>
        <v>0</v>
      </c>
      <c r="BC87" s="162">
        <f>IF(AZ87=3,G87,0)</f>
        <v>0</v>
      </c>
      <c r="BD87" s="162">
        <f>IF(AZ87=4,G87,0)</f>
        <v>0</v>
      </c>
      <c r="BE87" s="162">
        <f>IF(AZ87=5,G87,0)</f>
        <v>0</v>
      </c>
      <c r="CA87" s="197">
        <v>1</v>
      </c>
      <c r="CB87" s="197">
        <v>1</v>
      </c>
      <c r="CZ87" s="162">
        <v>0.32245</v>
      </c>
    </row>
    <row r="88" spans="1:15" ht="12.75">
      <c r="A88" s="198"/>
      <c r="B88" s="200"/>
      <c r="C88" s="201" t="s">
        <v>205</v>
      </c>
      <c r="D88" s="202"/>
      <c r="E88" s="203">
        <v>20.72</v>
      </c>
      <c r="F88" s="204"/>
      <c r="G88" s="205"/>
      <c r="M88" s="199" t="s">
        <v>205</v>
      </c>
      <c r="O88" s="190"/>
    </row>
    <row r="89" spans="1:104" ht="12.75">
      <c r="A89" s="191">
        <v>40</v>
      </c>
      <c r="B89" s="192" t="s">
        <v>206</v>
      </c>
      <c r="C89" s="193" t="s">
        <v>207</v>
      </c>
      <c r="D89" s="194" t="s">
        <v>91</v>
      </c>
      <c r="E89" s="195">
        <v>24.9848</v>
      </c>
      <c r="F89" s="195">
        <v>0</v>
      </c>
      <c r="G89" s="196">
        <f>E89*F89</f>
        <v>0</v>
      </c>
      <c r="O89" s="190">
        <v>2</v>
      </c>
      <c r="AA89" s="162">
        <v>1</v>
      </c>
      <c r="AB89" s="162">
        <v>1</v>
      </c>
      <c r="AC89" s="162">
        <v>1</v>
      </c>
      <c r="AZ89" s="162">
        <v>1</v>
      </c>
      <c r="BA89" s="162">
        <f>IF(AZ89=1,G89,0)</f>
        <v>0</v>
      </c>
      <c r="BB89" s="162">
        <f>IF(AZ89=2,G89,0)</f>
        <v>0</v>
      </c>
      <c r="BC89" s="162">
        <f>IF(AZ89=3,G89,0)</f>
        <v>0</v>
      </c>
      <c r="BD89" s="162">
        <f>IF(AZ89=4,G89,0)</f>
        <v>0</v>
      </c>
      <c r="BE89" s="162">
        <f>IF(AZ89=5,G89,0)</f>
        <v>0</v>
      </c>
      <c r="CA89" s="197">
        <v>1</v>
      </c>
      <c r="CB89" s="197">
        <v>1</v>
      </c>
      <c r="CZ89" s="162">
        <v>0.27213</v>
      </c>
    </row>
    <row r="90" spans="1:15" ht="12.75">
      <c r="A90" s="198"/>
      <c r="B90" s="200"/>
      <c r="C90" s="201" t="s">
        <v>208</v>
      </c>
      <c r="D90" s="202"/>
      <c r="E90" s="203">
        <v>22.5848</v>
      </c>
      <c r="F90" s="204"/>
      <c r="G90" s="205"/>
      <c r="M90" s="199" t="s">
        <v>208</v>
      </c>
      <c r="O90" s="190"/>
    </row>
    <row r="91" spans="1:15" ht="12.75">
      <c r="A91" s="198"/>
      <c r="B91" s="200"/>
      <c r="C91" s="201" t="s">
        <v>209</v>
      </c>
      <c r="D91" s="202"/>
      <c r="E91" s="203">
        <v>2.4</v>
      </c>
      <c r="F91" s="204"/>
      <c r="G91" s="205"/>
      <c r="M91" s="199" t="s">
        <v>209</v>
      </c>
      <c r="O91" s="190"/>
    </row>
    <row r="92" spans="1:104" ht="12.75">
      <c r="A92" s="191">
        <v>41</v>
      </c>
      <c r="B92" s="192" t="s">
        <v>210</v>
      </c>
      <c r="C92" s="193" t="s">
        <v>211</v>
      </c>
      <c r="D92" s="194" t="s">
        <v>91</v>
      </c>
      <c r="E92" s="195">
        <v>17.325</v>
      </c>
      <c r="F92" s="195">
        <v>0</v>
      </c>
      <c r="G92" s="196">
        <f>E92*F92</f>
        <v>0</v>
      </c>
      <c r="O92" s="190">
        <v>2</v>
      </c>
      <c r="AA92" s="162">
        <v>12</v>
      </c>
      <c r="AB92" s="162">
        <v>0</v>
      </c>
      <c r="AC92" s="162">
        <v>62</v>
      </c>
      <c r="AZ92" s="162">
        <v>1</v>
      </c>
      <c r="BA92" s="162">
        <f>IF(AZ92=1,G92,0)</f>
        <v>0</v>
      </c>
      <c r="BB92" s="162">
        <f>IF(AZ92=2,G92,0)</f>
        <v>0</v>
      </c>
      <c r="BC92" s="162">
        <f>IF(AZ92=3,G92,0)</f>
        <v>0</v>
      </c>
      <c r="BD92" s="162">
        <f>IF(AZ92=4,G92,0)</f>
        <v>0</v>
      </c>
      <c r="BE92" s="162">
        <f>IF(AZ92=5,G92,0)</f>
        <v>0</v>
      </c>
      <c r="CA92" s="197">
        <v>12</v>
      </c>
      <c r="CB92" s="197">
        <v>0</v>
      </c>
      <c r="CZ92" s="162">
        <v>0.27213</v>
      </c>
    </row>
    <row r="93" spans="1:15" ht="12.75">
      <c r="A93" s="198"/>
      <c r="B93" s="200"/>
      <c r="C93" s="201" t="s">
        <v>212</v>
      </c>
      <c r="D93" s="202"/>
      <c r="E93" s="203">
        <v>17.325</v>
      </c>
      <c r="F93" s="204"/>
      <c r="G93" s="205"/>
      <c r="M93" s="199" t="s">
        <v>212</v>
      </c>
      <c r="O93" s="190"/>
    </row>
    <row r="94" spans="1:57" ht="12.75">
      <c r="A94" s="206"/>
      <c r="B94" s="207" t="s">
        <v>75</v>
      </c>
      <c r="C94" s="208" t="str">
        <f>CONCATENATE(B79," ",C79)</f>
        <v>3 Svislé a kompletní konstrukce</v>
      </c>
      <c r="D94" s="209"/>
      <c r="E94" s="210"/>
      <c r="F94" s="211"/>
      <c r="G94" s="212">
        <f>SUM(G79:G93)</f>
        <v>0</v>
      </c>
      <c r="O94" s="190">
        <v>4</v>
      </c>
      <c r="BA94" s="213">
        <f>SUM(BA79:BA93)</f>
        <v>0</v>
      </c>
      <c r="BB94" s="213">
        <f>SUM(BB79:BB93)</f>
        <v>0</v>
      </c>
      <c r="BC94" s="213">
        <f>SUM(BC79:BC93)</f>
        <v>0</v>
      </c>
      <c r="BD94" s="213">
        <f>SUM(BD79:BD93)</f>
        <v>0</v>
      </c>
      <c r="BE94" s="213">
        <f>SUM(BE79:BE93)</f>
        <v>0</v>
      </c>
    </row>
    <row r="95" spans="1:15" ht="12.75">
      <c r="A95" s="183" t="s">
        <v>72</v>
      </c>
      <c r="B95" s="184" t="s">
        <v>213</v>
      </c>
      <c r="C95" s="185" t="s">
        <v>214</v>
      </c>
      <c r="D95" s="186"/>
      <c r="E95" s="187"/>
      <c r="F95" s="187"/>
      <c r="G95" s="188"/>
      <c r="H95" s="189"/>
      <c r="I95" s="189"/>
      <c r="O95" s="190">
        <v>1</v>
      </c>
    </row>
    <row r="96" spans="1:104" ht="12.75">
      <c r="A96" s="191">
        <v>42</v>
      </c>
      <c r="B96" s="192" t="s">
        <v>215</v>
      </c>
      <c r="C96" s="193" t="s">
        <v>216</v>
      </c>
      <c r="D96" s="194" t="s">
        <v>91</v>
      </c>
      <c r="E96" s="195">
        <v>220.6331</v>
      </c>
      <c r="F96" s="195">
        <v>0</v>
      </c>
      <c r="G96" s="196">
        <f>E96*F96</f>
        <v>0</v>
      </c>
      <c r="O96" s="190">
        <v>2</v>
      </c>
      <c r="AA96" s="162">
        <v>1</v>
      </c>
      <c r="AB96" s="162">
        <v>1</v>
      </c>
      <c r="AC96" s="162">
        <v>1</v>
      </c>
      <c r="AZ96" s="162">
        <v>1</v>
      </c>
      <c r="BA96" s="162">
        <f>IF(AZ96=1,G96,0)</f>
        <v>0</v>
      </c>
      <c r="BB96" s="162">
        <f>IF(AZ96=2,G96,0)</f>
        <v>0</v>
      </c>
      <c r="BC96" s="162">
        <f>IF(AZ96=3,G96,0)</f>
        <v>0</v>
      </c>
      <c r="BD96" s="162">
        <f>IF(AZ96=4,G96,0)</f>
        <v>0</v>
      </c>
      <c r="BE96" s="162">
        <f>IF(AZ96=5,G96,0)</f>
        <v>0</v>
      </c>
      <c r="CA96" s="197">
        <v>1</v>
      </c>
      <c r="CB96" s="197">
        <v>1</v>
      </c>
      <c r="CZ96" s="162">
        <v>0.2205</v>
      </c>
    </row>
    <row r="97" spans="1:104" ht="22.5">
      <c r="A97" s="191">
        <v>43</v>
      </c>
      <c r="B97" s="192" t="s">
        <v>217</v>
      </c>
      <c r="C97" s="193" t="s">
        <v>218</v>
      </c>
      <c r="D97" s="194" t="s">
        <v>91</v>
      </c>
      <c r="E97" s="195">
        <v>220.6331</v>
      </c>
      <c r="F97" s="195">
        <v>0</v>
      </c>
      <c r="G97" s="196">
        <f>E97*F97</f>
        <v>0</v>
      </c>
      <c r="O97" s="190">
        <v>2</v>
      </c>
      <c r="AA97" s="162">
        <v>12</v>
      </c>
      <c r="AB97" s="162">
        <v>0</v>
      </c>
      <c r="AC97" s="162">
        <v>36</v>
      </c>
      <c r="AZ97" s="162">
        <v>1</v>
      </c>
      <c r="BA97" s="162">
        <f>IF(AZ97=1,G97,0)</f>
        <v>0</v>
      </c>
      <c r="BB97" s="162">
        <f>IF(AZ97=2,G97,0)</f>
        <v>0</v>
      </c>
      <c r="BC97" s="162">
        <f>IF(AZ97=3,G97,0)</f>
        <v>0</v>
      </c>
      <c r="BD97" s="162">
        <f>IF(AZ97=4,G97,0)</f>
        <v>0</v>
      </c>
      <c r="BE97" s="162">
        <f>IF(AZ97=5,G97,0)</f>
        <v>0</v>
      </c>
      <c r="CA97" s="197">
        <v>12</v>
      </c>
      <c r="CB97" s="197">
        <v>0</v>
      </c>
      <c r="CZ97" s="162">
        <v>0.54</v>
      </c>
    </row>
    <row r="98" spans="1:15" ht="12.75">
      <c r="A98" s="198"/>
      <c r="B98" s="200"/>
      <c r="C98" s="201" t="s">
        <v>219</v>
      </c>
      <c r="D98" s="202"/>
      <c r="E98" s="203">
        <v>0</v>
      </c>
      <c r="F98" s="204"/>
      <c r="G98" s="205"/>
      <c r="M98" s="199" t="s">
        <v>219</v>
      </c>
      <c r="O98" s="190"/>
    </row>
    <row r="99" spans="1:15" ht="12.75">
      <c r="A99" s="198"/>
      <c r="B99" s="200"/>
      <c r="C99" s="201" t="s">
        <v>220</v>
      </c>
      <c r="D99" s="202"/>
      <c r="E99" s="203">
        <v>93.7</v>
      </c>
      <c r="F99" s="204"/>
      <c r="G99" s="205"/>
      <c r="M99" s="199" t="s">
        <v>220</v>
      </c>
      <c r="O99" s="190"/>
    </row>
    <row r="100" spans="1:15" ht="12.75">
      <c r="A100" s="198"/>
      <c r="B100" s="200"/>
      <c r="C100" s="201" t="s">
        <v>221</v>
      </c>
      <c r="D100" s="202"/>
      <c r="E100" s="203">
        <v>126.9331</v>
      </c>
      <c r="F100" s="204"/>
      <c r="G100" s="205"/>
      <c r="M100" s="199" t="s">
        <v>221</v>
      </c>
      <c r="O100" s="190"/>
    </row>
    <row r="101" spans="1:57" ht="12.75">
      <c r="A101" s="206"/>
      <c r="B101" s="207" t="s">
        <v>75</v>
      </c>
      <c r="C101" s="208" t="str">
        <f>CONCATENATE(B95," ",C95)</f>
        <v>5 Komunikace</v>
      </c>
      <c r="D101" s="209"/>
      <c r="E101" s="210"/>
      <c r="F101" s="211"/>
      <c r="G101" s="212">
        <f>SUM(G95:G100)</f>
        <v>0</v>
      </c>
      <c r="O101" s="190">
        <v>4</v>
      </c>
      <c r="BA101" s="213">
        <f>SUM(BA95:BA100)</f>
        <v>0</v>
      </c>
      <c r="BB101" s="213">
        <f>SUM(BB95:BB100)</f>
        <v>0</v>
      </c>
      <c r="BC101" s="213">
        <f>SUM(BC95:BC100)</f>
        <v>0</v>
      </c>
      <c r="BD101" s="213">
        <f>SUM(BD95:BD100)</f>
        <v>0</v>
      </c>
      <c r="BE101" s="213">
        <f>SUM(BE95:BE100)</f>
        <v>0</v>
      </c>
    </row>
    <row r="102" spans="1:15" ht="12.75">
      <c r="A102" s="183" t="s">
        <v>72</v>
      </c>
      <c r="B102" s="184" t="s">
        <v>222</v>
      </c>
      <c r="C102" s="185" t="s">
        <v>223</v>
      </c>
      <c r="D102" s="186"/>
      <c r="E102" s="187"/>
      <c r="F102" s="187"/>
      <c r="G102" s="188"/>
      <c r="H102" s="189"/>
      <c r="I102" s="189"/>
      <c r="O102" s="190">
        <v>1</v>
      </c>
    </row>
    <row r="103" spans="1:104" ht="12.75">
      <c r="A103" s="191">
        <v>44</v>
      </c>
      <c r="B103" s="192" t="s">
        <v>224</v>
      </c>
      <c r="C103" s="193" t="s">
        <v>225</v>
      </c>
      <c r="D103" s="194" t="s">
        <v>91</v>
      </c>
      <c r="E103" s="195">
        <v>3</v>
      </c>
      <c r="F103" s="195">
        <v>0</v>
      </c>
      <c r="G103" s="196">
        <f>E103*F103</f>
        <v>0</v>
      </c>
      <c r="O103" s="190">
        <v>2</v>
      </c>
      <c r="AA103" s="162">
        <v>1</v>
      </c>
      <c r="AB103" s="162">
        <v>1</v>
      </c>
      <c r="AC103" s="162">
        <v>1</v>
      </c>
      <c r="AZ103" s="162">
        <v>1</v>
      </c>
      <c r="BA103" s="162">
        <f>IF(AZ103=1,G103,0)</f>
        <v>0</v>
      </c>
      <c r="BB103" s="162">
        <f>IF(AZ103=2,G103,0)</f>
        <v>0</v>
      </c>
      <c r="BC103" s="162">
        <f>IF(AZ103=3,G103,0)</f>
        <v>0</v>
      </c>
      <c r="BD103" s="162">
        <f>IF(AZ103=4,G103,0)</f>
        <v>0</v>
      </c>
      <c r="BE103" s="162">
        <f>IF(AZ103=5,G103,0)</f>
        <v>0</v>
      </c>
      <c r="CA103" s="197">
        <v>1</v>
      </c>
      <c r="CB103" s="197">
        <v>1</v>
      </c>
      <c r="CZ103" s="162">
        <v>0.0621</v>
      </c>
    </row>
    <row r="104" spans="1:15" ht="12.75">
      <c r="A104" s="198"/>
      <c r="B104" s="200"/>
      <c r="C104" s="201" t="s">
        <v>226</v>
      </c>
      <c r="D104" s="202"/>
      <c r="E104" s="203">
        <v>3</v>
      </c>
      <c r="F104" s="204"/>
      <c r="G104" s="205"/>
      <c r="M104" s="199" t="s">
        <v>226</v>
      </c>
      <c r="O104" s="190"/>
    </row>
    <row r="105" spans="1:57" ht="12.75">
      <c r="A105" s="206"/>
      <c r="B105" s="207" t="s">
        <v>75</v>
      </c>
      <c r="C105" s="208" t="str">
        <f>CONCATENATE(B102," ",C102)</f>
        <v>61 Upravy povrchů vnitřní</v>
      </c>
      <c r="D105" s="209"/>
      <c r="E105" s="210"/>
      <c r="F105" s="211"/>
      <c r="G105" s="212">
        <f>SUM(G102:G104)</f>
        <v>0</v>
      </c>
      <c r="O105" s="190">
        <v>4</v>
      </c>
      <c r="BA105" s="213">
        <f>SUM(BA102:BA104)</f>
        <v>0</v>
      </c>
      <c r="BB105" s="213">
        <f>SUM(BB102:BB104)</f>
        <v>0</v>
      </c>
      <c r="BC105" s="213">
        <f>SUM(BC102:BC104)</f>
        <v>0</v>
      </c>
      <c r="BD105" s="213">
        <f>SUM(BD102:BD104)</f>
        <v>0</v>
      </c>
      <c r="BE105" s="213">
        <f>SUM(BE102:BE104)</f>
        <v>0</v>
      </c>
    </row>
    <row r="106" spans="1:15" ht="12.75">
      <c r="A106" s="183" t="s">
        <v>72</v>
      </c>
      <c r="B106" s="184" t="s">
        <v>227</v>
      </c>
      <c r="C106" s="185" t="s">
        <v>228</v>
      </c>
      <c r="D106" s="186"/>
      <c r="E106" s="187"/>
      <c r="F106" s="187"/>
      <c r="G106" s="188"/>
      <c r="H106" s="189"/>
      <c r="I106" s="189"/>
      <c r="O106" s="190">
        <v>1</v>
      </c>
    </row>
    <row r="107" spans="1:104" ht="12.75">
      <c r="A107" s="191">
        <v>45</v>
      </c>
      <c r="B107" s="192" t="s">
        <v>229</v>
      </c>
      <c r="C107" s="193" t="s">
        <v>230</v>
      </c>
      <c r="D107" s="194" t="s">
        <v>91</v>
      </c>
      <c r="E107" s="195">
        <v>231.9268</v>
      </c>
      <c r="F107" s="195">
        <v>0</v>
      </c>
      <c r="G107" s="196">
        <f>E107*F107</f>
        <v>0</v>
      </c>
      <c r="O107" s="190">
        <v>2</v>
      </c>
      <c r="AA107" s="162">
        <v>1</v>
      </c>
      <c r="AB107" s="162">
        <v>1</v>
      </c>
      <c r="AC107" s="162">
        <v>1</v>
      </c>
      <c r="AZ107" s="162">
        <v>1</v>
      </c>
      <c r="BA107" s="162">
        <f>IF(AZ107=1,G107,0)</f>
        <v>0</v>
      </c>
      <c r="BB107" s="162">
        <f>IF(AZ107=2,G107,0)</f>
        <v>0</v>
      </c>
      <c r="BC107" s="162">
        <f>IF(AZ107=3,G107,0)</f>
        <v>0</v>
      </c>
      <c r="BD107" s="162">
        <f>IF(AZ107=4,G107,0)</f>
        <v>0</v>
      </c>
      <c r="BE107" s="162">
        <f>IF(AZ107=5,G107,0)</f>
        <v>0</v>
      </c>
      <c r="CA107" s="197">
        <v>1</v>
      </c>
      <c r="CB107" s="197">
        <v>1</v>
      </c>
      <c r="CZ107" s="162">
        <v>0.00058</v>
      </c>
    </row>
    <row r="108" spans="1:15" ht="12.75">
      <c r="A108" s="198"/>
      <c r="B108" s="200"/>
      <c r="C108" s="201" t="s">
        <v>231</v>
      </c>
      <c r="D108" s="202"/>
      <c r="E108" s="203">
        <v>3.03</v>
      </c>
      <c r="F108" s="204"/>
      <c r="G108" s="205"/>
      <c r="M108" s="199" t="s">
        <v>231</v>
      </c>
      <c r="O108" s="190"/>
    </row>
    <row r="109" spans="1:15" ht="12.75">
      <c r="A109" s="198"/>
      <c r="B109" s="200"/>
      <c r="C109" s="201" t="s">
        <v>232</v>
      </c>
      <c r="D109" s="202"/>
      <c r="E109" s="203">
        <v>25.402</v>
      </c>
      <c r="F109" s="204"/>
      <c r="G109" s="205"/>
      <c r="M109" s="199" t="s">
        <v>232</v>
      </c>
      <c r="O109" s="190"/>
    </row>
    <row r="110" spans="1:15" ht="12.75">
      <c r="A110" s="198"/>
      <c r="B110" s="200"/>
      <c r="C110" s="201" t="s">
        <v>233</v>
      </c>
      <c r="D110" s="202"/>
      <c r="E110" s="203">
        <v>120.1578</v>
      </c>
      <c r="F110" s="204"/>
      <c r="G110" s="205"/>
      <c r="M110" s="199" t="s">
        <v>233</v>
      </c>
      <c r="O110" s="190"/>
    </row>
    <row r="111" spans="1:15" ht="12.75">
      <c r="A111" s="198"/>
      <c r="B111" s="200"/>
      <c r="C111" s="201" t="s">
        <v>234</v>
      </c>
      <c r="D111" s="202"/>
      <c r="E111" s="203">
        <v>4.8</v>
      </c>
      <c r="F111" s="204"/>
      <c r="G111" s="205"/>
      <c r="M111" s="199" t="s">
        <v>234</v>
      </c>
      <c r="O111" s="190"/>
    </row>
    <row r="112" spans="1:15" ht="12.75">
      <c r="A112" s="198"/>
      <c r="B112" s="200"/>
      <c r="C112" s="201" t="s">
        <v>235</v>
      </c>
      <c r="D112" s="202"/>
      <c r="E112" s="203">
        <v>21.375</v>
      </c>
      <c r="F112" s="204"/>
      <c r="G112" s="205"/>
      <c r="M112" s="199" t="s">
        <v>235</v>
      </c>
      <c r="O112" s="190"/>
    </row>
    <row r="113" spans="1:15" ht="12.75">
      <c r="A113" s="198"/>
      <c r="B113" s="200"/>
      <c r="C113" s="201" t="s">
        <v>236</v>
      </c>
      <c r="D113" s="202"/>
      <c r="E113" s="203">
        <v>35.91</v>
      </c>
      <c r="F113" s="204"/>
      <c r="G113" s="205"/>
      <c r="M113" s="199" t="s">
        <v>236</v>
      </c>
      <c r="O113" s="190"/>
    </row>
    <row r="114" spans="1:15" ht="12.75">
      <c r="A114" s="198"/>
      <c r="B114" s="200"/>
      <c r="C114" s="201" t="s">
        <v>237</v>
      </c>
      <c r="D114" s="202"/>
      <c r="E114" s="203">
        <v>21.252</v>
      </c>
      <c r="F114" s="204"/>
      <c r="G114" s="205"/>
      <c r="M114" s="199" t="s">
        <v>237</v>
      </c>
      <c r="O114" s="190"/>
    </row>
    <row r="115" spans="1:104" ht="12.75">
      <c r="A115" s="191">
        <v>46</v>
      </c>
      <c r="B115" s="192" t="s">
        <v>238</v>
      </c>
      <c r="C115" s="193" t="s">
        <v>239</v>
      </c>
      <c r="D115" s="194" t="s">
        <v>91</v>
      </c>
      <c r="E115" s="195">
        <v>174.7648</v>
      </c>
      <c r="F115" s="195">
        <v>0</v>
      </c>
      <c r="G115" s="196">
        <f>E115*F115</f>
        <v>0</v>
      </c>
      <c r="O115" s="190">
        <v>2</v>
      </c>
      <c r="AA115" s="162">
        <v>1</v>
      </c>
      <c r="AB115" s="162">
        <v>1</v>
      </c>
      <c r="AC115" s="162">
        <v>1</v>
      </c>
      <c r="AZ115" s="162">
        <v>1</v>
      </c>
      <c r="BA115" s="162">
        <f>IF(AZ115=1,G115,0)</f>
        <v>0</v>
      </c>
      <c r="BB115" s="162">
        <f>IF(AZ115=2,G115,0)</f>
        <v>0</v>
      </c>
      <c r="BC115" s="162">
        <f>IF(AZ115=3,G115,0)</f>
        <v>0</v>
      </c>
      <c r="BD115" s="162">
        <f>IF(AZ115=4,G115,0)</f>
        <v>0</v>
      </c>
      <c r="BE115" s="162">
        <f>IF(AZ115=5,G115,0)</f>
        <v>0</v>
      </c>
      <c r="CA115" s="197">
        <v>1</v>
      </c>
      <c r="CB115" s="197">
        <v>1</v>
      </c>
      <c r="CZ115" s="162">
        <v>0.03575</v>
      </c>
    </row>
    <row r="116" spans="1:104" ht="12.75">
      <c r="A116" s="191">
        <v>47</v>
      </c>
      <c r="B116" s="192" t="s">
        <v>240</v>
      </c>
      <c r="C116" s="193" t="s">
        <v>241</v>
      </c>
      <c r="D116" s="194" t="s">
        <v>91</v>
      </c>
      <c r="E116" s="195">
        <v>174.7648</v>
      </c>
      <c r="F116" s="195">
        <v>0</v>
      </c>
      <c r="G116" s="196">
        <f>E116*F116</f>
        <v>0</v>
      </c>
      <c r="O116" s="190">
        <v>2</v>
      </c>
      <c r="AA116" s="162">
        <v>1</v>
      </c>
      <c r="AB116" s="162">
        <v>1</v>
      </c>
      <c r="AC116" s="162">
        <v>1</v>
      </c>
      <c r="AZ116" s="162">
        <v>1</v>
      </c>
      <c r="BA116" s="162">
        <f>IF(AZ116=1,G116,0)</f>
        <v>0</v>
      </c>
      <c r="BB116" s="162">
        <f>IF(AZ116=2,G116,0)</f>
        <v>0</v>
      </c>
      <c r="BC116" s="162">
        <f>IF(AZ116=3,G116,0)</f>
        <v>0</v>
      </c>
      <c r="BD116" s="162">
        <f>IF(AZ116=4,G116,0)</f>
        <v>0</v>
      </c>
      <c r="BE116" s="162">
        <f>IF(AZ116=5,G116,0)</f>
        <v>0</v>
      </c>
      <c r="CA116" s="197">
        <v>1</v>
      </c>
      <c r="CB116" s="197">
        <v>1</v>
      </c>
      <c r="CZ116" s="162">
        <v>0.009</v>
      </c>
    </row>
    <row r="117" spans="1:104" ht="12.75">
      <c r="A117" s="191">
        <v>48</v>
      </c>
      <c r="B117" s="192" t="s">
        <v>242</v>
      </c>
      <c r="C117" s="193" t="s">
        <v>243</v>
      </c>
      <c r="D117" s="194" t="s">
        <v>91</v>
      </c>
      <c r="E117" s="195">
        <v>57.162</v>
      </c>
      <c r="F117" s="195">
        <v>0</v>
      </c>
      <c r="G117" s="196">
        <f>E117*F117</f>
        <v>0</v>
      </c>
      <c r="O117" s="190">
        <v>2</v>
      </c>
      <c r="AA117" s="162">
        <v>1</v>
      </c>
      <c r="AB117" s="162">
        <v>1</v>
      </c>
      <c r="AC117" s="162">
        <v>1</v>
      </c>
      <c r="AZ117" s="162">
        <v>1</v>
      </c>
      <c r="BA117" s="162">
        <f>IF(AZ117=1,G117,0)</f>
        <v>0</v>
      </c>
      <c r="BB117" s="162">
        <f>IF(AZ117=2,G117,0)</f>
        <v>0</v>
      </c>
      <c r="BC117" s="162">
        <f>IF(AZ117=3,G117,0)</f>
        <v>0</v>
      </c>
      <c r="BD117" s="162">
        <f>IF(AZ117=4,G117,0)</f>
        <v>0</v>
      </c>
      <c r="BE117" s="162">
        <f>IF(AZ117=5,G117,0)</f>
        <v>0</v>
      </c>
      <c r="CA117" s="197">
        <v>1</v>
      </c>
      <c r="CB117" s="197">
        <v>1</v>
      </c>
      <c r="CZ117" s="162">
        <v>0.05258</v>
      </c>
    </row>
    <row r="118" spans="1:15" ht="12.75">
      <c r="A118" s="198"/>
      <c r="B118" s="200"/>
      <c r="C118" s="201" t="s">
        <v>236</v>
      </c>
      <c r="D118" s="202"/>
      <c r="E118" s="203">
        <v>35.91</v>
      </c>
      <c r="F118" s="204"/>
      <c r="G118" s="205"/>
      <c r="M118" s="199" t="s">
        <v>236</v>
      </c>
      <c r="O118" s="190"/>
    </row>
    <row r="119" spans="1:15" ht="12.75">
      <c r="A119" s="198"/>
      <c r="B119" s="200"/>
      <c r="C119" s="201" t="s">
        <v>237</v>
      </c>
      <c r="D119" s="202"/>
      <c r="E119" s="203">
        <v>21.252</v>
      </c>
      <c r="F119" s="204"/>
      <c r="G119" s="205"/>
      <c r="M119" s="199" t="s">
        <v>237</v>
      </c>
      <c r="O119" s="190"/>
    </row>
    <row r="120" spans="1:57" ht="12.75">
      <c r="A120" s="206"/>
      <c r="B120" s="207" t="s">
        <v>75</v>
      </c>
      <c r="C120" s="208" t="str">
        <f>CONCATENATE(B106," ",C106)</f>
        <v>62 Úpravy povrchů vnější</v>
      </c>
      <c r="D120" s="209"/>
      <c r="E120" s="210"/>
      <c r="F120" s="211"/>
      <c r="G120" s="212">
        <f>SUM(G106:G119)</f>
        <v>0</v>
      </c>
      <c r="O120" s="190">
        <v>4</v>
      </c>
      <c r="BA120" s="213">
        <f>SUM(BA106:BA119)</f>
        <v>0</v>
      </c>
      <c r="BB120" s="213">
        <f>SUM(BB106:BB119)</f>
        <v>0</v>
      </c>
      <c r="BC120" s="213">
        <f>SUM(BC106:BC119)</f>
        <v>0</v>
      </c>
      <c r="BD120" s="213">
        <f>SUM(BD106:BD119)</f>
        <v>0</v>
      </c>
      <c r="BE120" s="213">
        <f>SUM(BE106:BE119)</f>
        <v>0</v>
      </c>
    </row>
    <row r="121" spans="1:15" ht="12.75">
      <c r="A121" s="183" t="s">
        <v>72</v>
      </c>
      <c r="B121" s="184" t="s">
        <v>244</v>
      </c>
      <c r="C121" s="185" t="s">
        <v>245</v>
      </c>
      <c r="D121" s="186"/>
      <c r="E121" s="187"/>
      <c r="F121" s="187"/>
      <c r="G121" s="188"/>
      <c r="H121" s="189"/>
      <c r="I121" s="189"/>
      <c r="O121" s="190">
        <v>1</v>
      </c>
    </row>
    <row r="122" spans="1:104" ht="12.75">
      <c r="A122" s="191">
        <v>49</v>
      </c>
      <c r="B122" s="192" t="s">
        <v>246</v>
      </c>
      <c r="C122" s="193" t="s">
        <v>247</v>
      </c>
      <c r="D122" s="194" t="s">
        <v>84</v>
      </c>
      <c r="E122" s="195">
        <v>1</v>
      </c>
      <c r="F122" s="195">
        <v>0</v>
      </c>
      <c r="G122" s="196">
        <f>E122*F122</f>
        <v>0</v>
      </c>
      <c r="O122" s="190">
        <v>2</v>
      </c>
      <c r="AA122" s="162">
        <v>12</v>
      </c>
      <c r="AB122" s="162">
        <v>0</v>
      </c>
      <c r="AC122" s="162">
        <v>49</v>
      </c>
      <c r="AZ122" s="162">
        <v>1</v>
      </c>
      <c r="BA122" s="162">
        <f>IF(AZ122=1,G122,0)</f>
        <v>0</v>
      </c>
      <c r="BB122" s="162">
        <f>IF(AZ122=2,G122,0)</f>
        <v>0</v>
      </c>
      <c r="BC122" s="162">
        <f>IF(AZ122=3,G122,0)</f>
        <v>0</v>
      </c>
      <c r="BD122" s="162">
        <f>IF(AZ122=4,G122,0)</f>
        <v>0</v>
      </c>
      <c r="BE122" s="162">
        <f>IF(AZ122=5,G122,0)</f>
        <v>0</v>
      </c>
      <c r="CA122" s="197">
        <v>12</v>
      </c>
      <c r="CB122" s="197">
        <v>0</v>
      </c>
      <c r="CZ122" s="162">
        <v>0</v>
      </c>
    </row>
    <row r="123" spans="1:57" ht="12.75">
      <c r="A123" s="206"/>
      <c r="B123" s="207" t="s">
        <v>75</v>
      </c>
      <c r="C123" s="208" t="str">
        <f>CONCATENATE(B121," ",C121)</f>
        <v>9 Ostatní konstrukce, bourání</v>
      </c>
      <c r="D123" s="209"/>
      <c r="E123" s="210"/>
      <c r="F123" s="211"/>
      <c r="G123" s="212">
        <f>SUM(G121:G122)</f>
        <v>0</v>
      </c>
      <c r="O123" s="190">
        <v>4</v>
      </c>
      <c r="BA123" s="213">
        <f>SUM(BA121:BA122)</f>
        <v>0</v>
      </c>
      <c r="BB123" s="213">
        <f>SUM(BB121:BB122)</f>
        <v>0</v>
      </c>
      <c r="BC123" s="213">
        <f>SUM(BC121:BC122)</f>
        <v>0</v>
      </c>
      <c r="BD123" s="213">
        <f>SUM(BD121:BD122)</f>
        <v>0</v>
      </c>
      <c r="BE123" s="213">
        <f>SUM(BE121:BE122)</f>
        <v>0</v>
      </c>
    </row>
    <row r="124" spans="1:15" ht="12.75">
      <c r="A124" s="183" t="s">
        <v>72</v>
      </c>
      <c r="B124" s="184" t="s">
        <v>248</v>
      </c>
      <c r="C124" s="185" t="s">
        <v>249</v>
      </c>
      <c r="D124" s="186"/>
      <c r="E124" s="187"/>
      <c r="F124" s="187"/>
      <c r="G124" s="188"/>
      <c r="H124" s="189"/>
      <c r="I124" s="189"/>
      <c r="O124" s="190">
        <v>1</v>
      </c>
    </row>
    <row r="125" spans="1:104" ht="22.5">
      <c r="A125" s="191">
        <v>50</v>
      </c>
      <c r="B125" s="192" t="s">
        <v>250</v>
      </c>
      <c r="C125" s="193" t="s">
        <v>251</v>
      </c>
      <c r="D125" s="194" t="s">
        <v>156</v>
      </c>
      <c r="E125" s="195">
        <v>145.25</v>
      </c>
      <c r="F125" s="195">
        <v>0</v>
      </c>
      <c r="G125" s="196">
        <f>E125*F125</f>
        <v>0</v>
      </c>
      <c r="O125" s="190">
        <v>2</v>
      </c>
      <c r="AA125" s="162">
        <v>1</v>
      </c>
      <c r="AB125" s="162">
        <v>1</v>
      </c>
      <c r="AC125" s="162">
        <v>1</v>
      </c>
      <c r="AZ125" s="162">
        <v>1</v>
      </c>
      <c r="BA125" s="162">
        <f>IF(AZ125=1,G125,0)</f>
        <v>0</v>
      </c>
      <c r="BB125" s="162">
        <f>IF(AZ125=2,G125,0)</f>
        <v>0</v>
      </c>
      <c r="BC125" s="162">
        <f>IF(AZ125=3,G125,0)</f>
        <v>0</v>
      </c>
      <c r="BD125" s="162">
        <f>IF(AZ125=4,G125,0)</f>
        <v>0</v>
      </c>
      <c r="BE125" s="162">
        <f>IF(AZ125=5,G125,0)</f>
        <v>0</v>
      </c>
      <c r="CA125" s="197">
        <v>1</v>
      </c>
      <c r="CB125" s="197">
        <v>1</v>
      </c>
      <c r="CZ125" s="162">
        <v>0.19021</v>
      </c>
    </row>
    <row r="126" spans="1:15" ht="33.75">
      <c r="A126" s="198"/>
      <c r="B126" s="200"/>
      <c r="C126" s="201" t="s">
        <v>252</v>
      </c>
      <c r="D126" s="202"/>
      <c r="E126" s="203">
        <v>145.25</v>
      </c>
      <c r="F126" s="204"/>
      <c r="G126" s="205"/>
      <c r="M126" s="199" t="s">
        <v>252</v>
      </c>
      <c r="O126" s="190"/>
    </row>
    <row r="127" spans="1:57" ht="12.75">
      <c r="A127" s="206"/>
      <c r="B127" s="207" t="s">
        <v>75</v>
      </c>
      <c r="C127" s="208" t="str">
        <f>CONCATENATE(B124," ",C124)</f>
        <v>91 Doplňující práce na komunikaci</v>
      </c>
      <c r="D127" s="209"/>
      <c r="E127" s="210"/>
      <c r="F127" s="211"/>
      <c r="G127" s="212">
        <f>SUM(G124:G126)</f>
        <v>0</v>
      </c>
      <c r="O127" s="190">
        <v>4</v>
      </c>
      <c r="BA127" s="213">
        <f>SUM(BA124:BA126)</f>
        <v>0</v>
      </c>
      <c r="BB127" s="213">
        <f>SUM(BB124:BB126)</f>
        <v>0</v>
      </c>
      <c r="BC127" s="213">
        <f>SUM(BC124:BC126)</f>
        <v>0</v>
      </c>
      <c r="BD127" s="213">
        <f>SUM(BD124:BD126)</f>
        <v>0</v>
      </c>
      <c r="BE127" s="213">
        <f>SUM(BE124:BE126)</f>
        <v>0</v>
      </c>
    </row>
    <row r="128" spans="1:15" ht="12.75">
      <c r="A128" s="183" t="s">
        <v>72</v>
      </c>
      <c r="B128" s="184" t="s">
        <v>253</v>
      </c>
      <c r="C128" s="185" t="s">
        <v>254</v>
      </c>
      <c r="D128" s="186"/>
      <c r="E128" s="187"/>
      <c r="F128" s="187"/>
      <c r="G128" s="188"/>
      <c r="H128" s="189"/>
      <c r="I128" s="189"/>
      <c r="O128" s="190">
        <v>1</v>
      </c>
    </row>
    <row r="129" spans="1:104" ht="22.5">
      <c r="A129" s="191">
        <v>51</v>
      </c>
      <c r="B129" s="192" t="s">
        <v>255</v>
      </c>
      <c r="C129" s="193" t="s">
        <v>256</v>
      </c>
      <c r="D129" s="194" t="s">
        <v>91</v>
      </c>
      <c r="E129" s="195">
        <v>185.250688</v>
      </c>
      <c r="F129" s="195">
        <v>0</v>
      </c>
      <c r="G129" s="196">
        <f>E129*F129</f>
        <v>0</v>
      </c>
      <c r="O129" s="190">
        <v>2</v>
      </c>
      <c r="AA129" s="162">
        <v>1</v>
      </c>
      <c r="AB129" s="162">
        <v>1</v>
      </c>
      <c r="AC129" s="162">
        <v>1</v>
      </c>
      <c r="AZ129" s="162">
        <v>1</v>
      </c>
      <c r="BA129" s="162">
        <f>IF(AZ129=1,G129,0)</f>
        <v>0</v>
      </c>
      <c r="BB129" s="162">
        <f>IF(AZ129=2,G129,0)</f>
        <v>0</v>
      </c>
      <c r="BC129" s="162">
        <f>IF(AZ129=3,G129,0)</f>
        <v>0</v>
      </c>
      <c r="BD129" s="162">
        <f>IF(AZ129=4,G129,0)</f>
        <v>0</v>
      </c>
      <c r="BE129" s="162">
        <f>IF(AZ129=5,G129,0)</f>
        <v>0</v>
      </c>
      <c r="CA129" s="197">
        <v>1</v>
      </c>
      <c r="CB129" s="197">
        <v>1</v>
      </c>
      <c r="CZ129" s="162">
        <v>0</v>
      </c>
    </row>
    <row r="130" spans="1:104" ht="22.5">
      <c r="A130" s="191">
        <v>52</v>
      </c>
      <c r="B130" s="192" t="s">
        <v>257</v>
      </c>
      <c r="C130" s="193" t="s">
        <v>258</v>
      </c>
      <c r="D130" s="194" t="s">
        <v>91</v>
      </c>
      <c r="E130" s="195">
        <v>185.250688</v>
      </c>
      <c r="F130" s="195">
        <v>0</v>
      </c>
      <c r="G130" s="196">
        <f>E130*F130</f>
        <v>0</v>
      </c>
      <c r="O130" s="190">
        <v>2</v>
      </c>
      <c r="AA130" s="162">
        <v>1</v>
      </c>
      <c r="AB130" s="162">
        <v>1</v>
      </c>
      <c r="AC130" s="162">
        <v>1</v>
      </c>
      <c r="AZ130" s="162">
        <v>1</v>
      </c>
      <c r="BA130" s="162">
        <f>IF(AZ130=1,G130,0)</f>
        <v>0</v>
      </c>
      <c r="BB130" s="162">
        <f>IF(AZ130=2,G130,0)</f>
        <v>0</v>
      </c>
      <c r="BC130" s="162">
        <f>IF(AZ130=3,G130,0)</f>
        <v>0</v>
      </c>
      <c r="BD130" s="162">
        <f>IF(AZ130=4,G130,0)</f>
        <v>0</v>
      </c>
      <c r="BE130" s="162">
        <f>IF(AZ130=5,G130,0)</f>
        <v>0</v>
      </c>
      <c r="CA130" s="197">
        <v>1</v>
      </c>
      <c r="CB130" s="197">
        <v>1</v>
      </c>
      <c r="CZ130" s="162">
        <v>0</v>
      </c>
    </row>
    <row r="131" spans="1:104" ht="22.5">
      <c r="A131" s="191">
        <v>53</v>
      </c>
      <c r="B131" s="192" t="s">
        <v>259</v>
      </c>
      <c r="C131" s="193" t="s">
        <v>260</v>
      </c>
      <c r="D131" s="194" t="s">
        <v>91</v>
      </c>
      <c r="E131" s="195">
        <v>185.250688</v>
      </c>
      <c r="F131" s="195">
        <v>0</v>
      </c>
      <c r="G131" s="196">
        <f>E131*F131</f>
        <v>0</v>
      </c>
      <c r="O131" s="190">
        <v>2</v>
      </c>
      <c r="AA131" s="162">
        <v>1</v>
      </c>
      <c r="AB131" s="162">
        <v>1</v>
      </c>
      <c r="AC131" s="162">
        <v>1</v>
      </c>
      <c r="AZ131" s="162">
        <v>1</v>
      </c>
      <c r="BA131" s="162">
        <f>IF(AZ131=1,G131,0)</f>
        <v>0</v>
      </c>
      <c r="BB131" s="162">
        <f>IF(AZ131=2,G131,0)</f>
        <v>0</v>
      </c>
      <c r="BC131" s="162">
        <f>IF(AZ131=3,G131,0)</f>
        <v>0</v>
      </c>
      <c r="BD131" s="162">
        <f>IF(AZ131=4,G131,0)</f>
        <v>0</v>
      </c>
      <c r="BE131" s="162">
        <f>IF(AZ131=5,G131,0)</f>
        <v>0</v>
      </c>
      <c r="CA131" s="197">
        <v>1</v>
      </c>
      <c r="CB131" s="197">
        <v>1</v>
      </c>
      <c r="CZ131" s="162">
        <v>0</v>
      </c>
    </row>
    <row r="132" spans="1:57" ht="12.75">
      <c r="A132" s="206"/>
      <c r="B132" s="207" t="s">
        <v>75</v>
      </c>
      <c r="C132" s="208" t="str">
        <f>CONCATENATE(B128," ",C128)</f>
        <v>94 Lešení a stavební výtahy</v>
      </c>
      <c r="D132" s="209"/>
      <c r="E132" s="210"/>
      <c r="F132" s="211"/>
      <c r="G132" s="212">
        <f>SUM(G128:G131)</f>
        <v>0</v>
      </c>
      <c r="O132" s="190">
        <v>4</v>
      </c>
      <c r="BA132" s="213">
        <f>SUM(BA128:BA131)</f>
        <v>0</v>
      </c>
      <c r="BB132" s="213">
        <f>SUM(BB128:BB131)</f>
        <v>0</v>
      </c>
      <c r="BC132" s="213">
        <f>SUM(BC128:BC131)</f>
        <v>0</v>
      </c>
      <c r="BD132" s="213">
        <f>SUM(BD128:BD131)</f>
        <v>0</v>
      </c>
      <c r="BE132" s="213">
        <f>SUM(BE128:BE131)</f>
        <v>0</v>
      </c>
    </row>
    <row r="133" spans="1:15" ht="12.75">
      <c r="A133" s="183" t="s">
        <v>72</v>
      </c>
      <c r="B133" s="184" t="s">
        <v>261</v>
      </c>
      <c r="C133" s="185" t="s">
        <v>262</v>
      </c>
      <c r="D133" s="186"/>
      <c r="E133" s="187"/>
      <c r="F133" s="187"/>
      <c r="G133" s="188"/>
      <c r="H133" s="189"/>
      <c r="I133" s="189"/>
      <c r="O133" s="190">
        <v>1</v>
      </c>
    </row>
    <row r="134" spans="1:104" ht="22.5">
      <c r="A134" s="191">
        <v>54</v>
      </c>
      <c r="B134" s="192" t="s">
        <v>263</v>
      </c>
      <c r="C134" s="193" t="s">
        <v>264</v>
      </c>
      <c r="D134" s="194" t="s">
        <v>96</v>
      </c>
      <c r="E134" s="195">
        <v>3</v>
      </c>
      <c r="F134" s="195">
        <v>0</v>
      </c>
      <c r="G134" s="196">
        <f>E134*F134</f>
        <v>0</v>
      </c>
      <c r="O134" s="190">
        <v>2</v>
      </c>
      <c r="AA134" s="162">
        <v>1</v>
      </c>
      <c r="AB134" s="162">
        <v>1</v>
      </c>
      <c r="AC134" s="162">
        <v>1</v>
      </c>
      <c r="AZ134" s="162">
        <v>1</v>
      </c>
      <c r="BA134" s="162">
        <f>IF(AZ134=1,G134,0)</f>
        <v>0</v>
      </c>
      <c r="BB134" s="162">
        <f>IF(AZ134=2,G134,0)</f>
        <v>0</v>
      </c>
      <c r="BC134" s="162">
        <f>IF(AZ134=3,G134,0)</f>
        <v>0</v>
      </c>
      <c r="BD134" s="162">
        <f>IF(AZ134=4,G134,0)</f>
        <v>0</v>
      </c>
      <c r="BE134" s="162">
        <f>IF(AZ134=5,G134,0)</f>
        <v>0</v>
      </c>
      <c r="CA134" s="197">
        <v>1</v>
      </c>
      <c r="CB134" s="197">
        <v>1</v>
      </c>
      <c r="CZ134" s="162">
        <v>0</v>
      </c>
    </row>
    <row r="135" spans="1:15" ht="12.75">
      <c r="A135" s="198"/>
      <c r="B135" s="200"/>
      <c r="C135" s="201" t="s">
        <v>265</v>
      </c>
      <c r="D135" s="202"/>
      <c r="E135" s="203">
        <v>3</v>
      </c>
      <c r="F135" s="204"/>
      <c r="G135" s="205"/>
      <c r="M135" s="199" t="s">
        <v>265</v>
      </c>
      <c r="O135" s="190"/>
    </row>
    <row r="136" spans="1:57" ht="12.75">
      <c r="A136" s="206"/>
      <c r="B136" s="207" t="s">
        <v>75</v>
      </c>
      <c r="C136" s="208" t="str">
        <f>CONCATENATE(B133," ",C133)</f>
        <v>96 Bourání konstrukcí</v>
      </c>
      <c r="D136" s="209"/>
      <c r="E136" s="210"/>
      <c r="F136" s="211"/>
      <c r="G136" s="212">
        <f>SUM(G133:G135)</f>
        <v>0</v>
      </c>
      <c r="O136" s="190">
        <v>4</v>
      </c>
      <c r="BA136" s="213">
        <f>SUM(BA133:BA135)</f>
        <v>0</v>
      </c>
      <c r="BB136" s="213">
        <f>SUM(BB133:BB135)</f>
        <v>0</v>
      </c>
      <c r="BC136" s="213">
        <f>SUM(BC133:BC135)</f>
        <v>0</v>
      </c>
      <c r="BD136" s="213">
        <f>SUM(BD133:BD135)</f>
        <v>0</v>
      </c>
      <c r="BE136" s="213">
        <f>SUM(BE133:BE135)</f>
        <v>0</v>
      </c>
    </row>
    <row r="137" spans="1:15" ht="12.75">
      <c r="A137" s="183" t="s">
        <v>72</v>
      </c>
      <c r="B137" s="184" t="s">
        <v>266</v>
      </c>
      <c r="C137" s="185" t="s">
        <v>267</v>
      </c>
      <c r="D137" s="186"/>
      <c r="E137" s="187"/>
      <c r="F137" s="187"/>
      <c r="G137" s="188"/>
      <c r="H137" s="189"/>
      <c r="I137" s="189"/>
      <c r="O137" s="190">
        <v>1</v>
      </c>
    </row>
    <row r="138" spans="1:104" ht="12.75">
      <c r="A138" s="191">
        <v>55</v>
      </c>
      <c r="B138" s="192" t="s">
        <v>268</v>
      </c>
      <c r="C138" s="193" t="s">
        <v>269</v>
      </c>
      <c r="D138" s="194" t="s">
        <v>186</v>
      </c>
      <c r="E138" s="195">
        <v>328.882648012</v>
      </c>
      <c r="F138" s="195">
        <v>0</v>
      </c>
      <c r="G138" s="196">
        <f>E138*F138</f>
        <v>0</v>
      </c>
      <c r="O138" s="190">
        <v>2</v>
      </c>
      <c r="AA138" s="162">
        <v>7</v>
      </c>
      <c r="AB138" s="162">
        <v>1</v>
      </c>
      <c r="AC138" s="162">
        <v>2</v>
      </c>
      <c r="AZ138" s="162">
        <v>1</v>
      </c>
      <c r="BA138" s="162">
        <f>IF(AZ138=1,G138,0)</f>
        <v>0</v>
      </c>
      <c r="BB138" s="162">
        <f>IF(AZ138=2,G138,0)</f>
        <v>0</v>
      </c>
      <c r="BC138" s="162">
        <f>IF(AZ138=3,G138,0)</f>
        <v>0</v>
      </c>
      <c r="BD138" s="162">
        <f>IF(AZ138=4,G138,0)</f>
        <v>0</v>
      </c>
      <c r="BE138" s="162">
        <f>IF(AZ138=5,G138,0)</f>
        <v>0</v>
      </c>
      <c r="CA138" s="197">
        <v>7</v>
      </c>
      <c r="CB138" s="197">
        <v>1</v>
      </c>
      <c r="CZ138" s="162">
        <v>0</v>
      </c>
    </row>
    <row r="139" spans="1:57" ht="12.75">
      <c r="A139" s="206"/>
      <c r="B139" s="207" t="s">
        <v>75</v>
      </c>
      <c r="C139" s="208" t="str">
        <f>CONCATENATE(B137," ",C137)</f>
        <v>99 Staveništní přesun hmot</v>
      </c>
      <c r="D139" s="209"/>
      <c r="E139" s="210"/>
      <c r="F139" s="211"/>
      <c r="G139" s="212">
        <f>SUM(G137:G138)</f>
        <v>0</v>
      </c>
      <c r="O139" s="190">
        <v>4</v>
      </c>
      <c r="BA139" s="213">
        <f>SUM(BA137:BA138)</f>
        <v>0</v>
      </c>
      <c r="BB139" s="213">
        <f>SUM(BB137:BB138)</f>
        <v>0</v>
      </c>
      <c r="BC139" s="213">
        <f>SUM(BC137:BC138)</f>
        <v>0</v>
      </c>
      <c r="BD139" s="213">
        <f>SUM(BD137:BD138)</f>
        <v>0</v>
      </c>
      <c r="BE139" s="213">
        <f>SUM(BE137:BE138)</f>
        <v>0</v>
      </c>
    </row>
    <row r="140" spans="1:15" ht="12.75">
      <c r="A140" s="183" t="s">
        <v>72</v>
      </c>
      <c r="B140" s="184" t="s">
        <v>270</v>
      </c>
      <c r="C140" s="185" t="s">
        <v>271</v>
      </c>
      <c r="D140" s="186"/>
      <c r="E140" s="187"/>
      <c r="F140" s="187"/>
      <c r="G140" s="188"/>
      <c r="H140" s="189"/>
      <c r="I140" s="189"/>
      <c r="O140" s="190">
        <v>1</v>
      </c>
    </row>
    <row r="141" spans="1:104" ht="12.75">
      <c r="A141" s="191">
        <v>56</v>
      </c>
      <c r="B141" s="192" t="s">
        <v>272</v>
      </c>
      <c r="C141" s="193" t="s">
        <v>273</v>
      </c>
      <c r="D141" s="194" t="s">
        <v>91</v>
      </c>
      <c r="E141" s="195">
        <v>32.19</v>
      </c>
      <c r="F141" s="195">
        <v>0</v>
      </c>
      <c r="G141" s="196">
        <f>E141*F141</f>
        <v>0</v>
      </c>
      <c r="O141" s="190">
        <v>2</v>
      </c>
      <c r="AA141" s="162">
        <v>1</v>
      </c>
      <c r="AB141" s="162">
        <v>7</v>
      </c>
      <c r="AC141" s="162">
        <v>7</v>
      </c>
      <c r="AZ141" s="162">
        <v>2</v>
      </c>
      <c r="BA141" s="162">
        <f>IF(AZ141=1,G141,0)</f>
        <v>0</v>
      </c>
      <c r="BB141" s="162">
        <f>IF(AZ141=2,G141,0)</f>
        <v>0</v>
      </c>
      <c r="BC141" s="162">
        <f>IF(AZ141=3,G141,0)</f>
        <v>0</v>
      </c>
      <c r="BD141" s="162">
        <f>IF(AZ141=4,G141,0)</f>
        <v>0</v>
      </c>
      <c r="BE141" s="162">
        <f>IF(AZ141=5,G141,0)</f>
        <v>0</v>
      </c>
      <c r="CA141" s="197">
        <v>1</v>
      </c>
      <c r="CB141" s="197">
        <v>7</v>
      </c>
      <c r="CZ141" s="162">
        <v>0</v>
      </c>
    </row>
    <row r="142" spans="1:104" ht="12.75">
      <c r="A142" s="191">
        <v>57</v>
      </c>
      <c r="B142" s="192" t="s">
        <v>274</v>
      </c>
      <c r="C142" s="193" t="s">
        <v>275</v>
      </c>
      <c r="D142" s="194" t="s">
        <v>91</v>
      </c>
      <c r="E142" s="195">
        <v>18.8</v>
      </c>
      <c r="F142" s="195">
        <v>0</v>
      </c>
      <c r="G142" s="196">
        <f>E142*F142</f>
        <v>0</v>
      </c>
      <c r="O142" s="190">
        <v>2</v>
      </c>
      <c r="AA142" s="162">
        <v>1</v>
      </c>
      <c r="AB142" s="162">
        <v>7</v>
      </c>
      <c r="AC142" s="162">
        <v>7</v>
      </c>
      <c r="AZ142" s="162">
        <v>2</v>
      </c>
      <c r="BA142" s="162">
        <f>IF(AZ142=1,G142,0)</f>
        <v>0</v>
      </c>
      <c r="BB142" s="162">
        <f>IF(AZ142=2,G142,0)</f>
        <v>0</v>
      </c>
      <c r="BC142" s="162">
        <f>IF(AZ142=3,G142,0)</f>
        <v>0</v>
      </c>
      <c r="BD142" s="162">
        <f>IF(AZ142=4,G142,0)</f>
        <v>0</v>
      </c>
      <c r="BE142" s="162">
        <f>IF(AZ142=5,G142,0)</f>
        <v>0</v>
      </c>
      <c r="CA142" s="197">
        <v>1</v>
      </c>
      <c r="CB142" s="197">
        <v>7</v>
      </c>
      <c r="CZ142" s="162">
        <v>0.00017</v>
      </c>
    </row>
    <row r="143" spans="1:104" ht="12.75">
      <c r="A143" s="191">
        <v>58</v>
      </c>
      <c r="B143" s="192" t="s">
        <v>276</v>
      </c>
      <c r="C143" s="193" t="s">
        <v>277</v>
      </c>
      <c r="D143" s="194" t="s">
        <v>91</v>
      </c>
      <c r="E143" s="195">
        <v>32.19</v>
      </c>
      <c r="F143" s="195">
        <v>0</v>
      </c>
      <c r="G143" s="196">
        <f>E143*F143</f>
        <v>0</v>
      </c>
      <c r="O143" s="190">
        <v>2</v>
      </c>
      <c r="AA143" s="162">
        <v>1</v>
      </c>
      <c r="AB143" s="162">
        <v>7</v>
      </c>
      <c r="AC143" s="162">
        <v>7</v>
      </c>
      <c r="AZ143" s="162">
        <v>2</v>
      </c>
      <c r="BA143" s="162">
        <f>IF(AZ143=1,G143,0)</f>
        <v>0</v>
      </c>
      <c r="BB143" s="162">
        <f>IF(AZ143=2,G143,0)</f>
        <v>0</v>
      </c>
      <c r="BC143" s="162">
        <f>IF(AZ143=3,G143,0)</f>
        <v>0</v>
      </c>
      <c r="BD143" s="162">
        <f>IF(AZ143=4,G143,0)</f>
        <v>0</v>
      </c>
      <c r="BE143" s="162">
        <f>IF(AZ143=5,G143,0)</f>
        <v>0</v>
      </c>
      <c r="CA143" s="197">
        <v>1</v>
      </c>
      <c r="CB143" s="197">
        <v>7</v>
      </c>
      <c r="CZ143" s="162">
        <v>0.00041</v>
      </c>
    </row>
    <row r="144" spans="1:104" ht="12.75">
      <c r="A144" s="191">
        <v>59</v>
      </c>
      <c r="B144" s="192" t="s">
        <v>278</v>
      </c>
      <c r="C144" s="193" t="s">
        <v>279</v>
      </c>
      <c r="D144" s="194" t="s">
        <v>91</v>
      </c>
      <c r="E144" s="195">
        <v>18.8</v>
      </c>
      <c r="F144" s="195">
        <v>0</v>
      </c>
      <c r="G144" s="196">
        <f>E144*F144</f>
        <v>0</v>
      </c>
      <c r="O144" s="190">
        <v>2</v>
      </c>
      <c r="AA144" s="162">
        <v>1</v>
      </c>
      <c r="AB144" s="162">
        <v>7</v>
      </c>
      <c r="AC144" s="162">
        <v>7</v>
      </c>
      <c r="AZ144" s="162">
        <v>2</v>
      </c>
      <c r="BA144" s="162">
        <f>IF(AZ144=1,G144,0)</f>
        <v>0</v>
      </c>
      <c r="BB144" s="162">
        <f>IF(AZ144=2,G144,0)</f>
        <v>0</v>
      </c>
      <c r="BC144" s="162">
        <f>IF(AZ144=3,G144,0)</f>
        <v>0</v>
      </c>
      <c r="BD144" s="162">
        <f>IF(AZ144=4,G144,0)</f>
        <v>0</v>
      </c>
      <c r="BE144" s="162">
        <f>IF(AZ144=5,G144,0)</f>
        <v>0</v>
      </c>
      <c r="CA144" s="197">
        <v>1</v>
      </c>
      <c r="CB144" s="197">
        <v>7</v>
      </c>
      <c r="CZ144" s="162">
        <v>0.00058</v>
      </c>
    </row>
    <row r="145" spans="1:104" ht="12.75">
      <c r="A145" s="191">
        <v>60</v>
      </c>
      <c r="B145" s="192" t="s">
        <v>280</v>
      </c>
      <c r="C145" s="193" t="s">
        <v>281</v>
      </c>
      <c r="D145" s="194" t="s">
        <v>91</v>
      </c>
      <c r="E145" s="195">
        <v>152.562</v>
      </c>
      <c r="F145" s="195">
        <v>0</v>
      </c>
      <c r="G145" s="196">
        <f>E145*F145</f>
        <v>0</v>
      </c>
      <c r="O145" s="190">
        <v>2</v>
      </c>
      <c r="AA145" s="162">
        <v>12</v>
      </c>
      <c r="AB145" s="162">
        <v>0</v>
      </c>
      <c r="AC145" s="162">
        <v>69</v>
      </c>
      <c r="AZ145" s="162">
        <v>2</v>
      </c>
      <c r="BA145" s="162">
        <f>IF(AZ145=1,G145,0)</f>
        <v>0</v>
      </c>
      <c r="BB145" s="162">
        <f>IF(AZ145=2,G145,0)</f>
        <v>0</v>
      </c>
      <c r="BC145" s="162">
        <f>IF(AZ145=3,G145,0)</f>
        <v>0</v>
      </c>
      <c r="BD145" s="162">
        <f>IF(AZ145=4,G145,0)</f>
        <v>0</v>
      </c>
      <c r="BE145" s="162">
        <f>IF(AZ145=5,G145,0)</f>
        <v>0</v>
      </c>
      <c r="CA145" s="197">
        <v>12</v>
      </c>
      <c r="CB145" s="197">
        <v>0</v>
      </c>
      <c r="CZ145" s="162">
        <v>0.00071</v>
      </c>
    </row>
    <row r="146" spans="1:15" ht="12.75">
      <c r="A146" s="198"/>
      <c r="B146" s="200"/>
      <c r="C146" s="201" t="s">
        <v>282</v>
      </c>
      <c r="D146" s="202"/>
      <c r="E146" s="203">
        <v>110.667</v>
      </c>
      <c r="F146" s="204"/>
      <c r="G146" s="205"/>
      <c r="M146" s="199" t="s">
        <v>282</v>
      </c>
      <c r="O146" s="190"/>
    </row>
    <row r="147" spans="1:15" ht="12.75">
      <c r="A147" s="198"/>
      <c r="B147" s="200"/>
      <c r="C147" s="201" t="s">
        <v>283</v>
      </c>
      <c r="D147" s="202"/>
      <c r="E147" s="203">
        <v>41.895</v>
      </c>
      <c r="F147" s="204"/>
      <c r="G147" s="205"/>
      <c r="M147" s="199" t="s">
        <v>283</v>
      </c>
      <c r="O147" s="190"/>
    </row>
    <row r="148" spans="1:104" ht="12.75">
      <c r="A148" s="191">
        <v>61</v>
      </c>
      <c r="B148" s="192" t="s">
        <v>284</v>
      </c>
      <c r="C148" s="193" t="s">
        <v>285</v>
      </c>
      <c r="D148" s="194" t="s">
        <v>286</v>
      </c>
      <c r="E148" s="195">
        <v>17.2027</v>
      </c>
      <c r="F148" s="195">
        <v>0</v>
      </c>
      <c r="G148" s="196">
        <f>E148*F148</f>
        <v>0</v>
      </c>
      <c r="O148" s="190">
        <v>2</v>
      </c>
      <c r="AA148" s="162">
        <v>3</v>
      </c>
      <c r="AB148" s="162">
        <v>0</v>
      </c>
      <c r="AC148" s="162">
        <v>11163111</v>
      </c>
      <c r="AZ148" s="162">
        <v>2</v>
      </c>
      <c r="BA148" s="162">
        <f>IF(AZ148=1,G148,0)</f>
        <v>0</v>
      </c>
      <c r="BB148" s="162">
        <f>IF(AZ148=2,G148,0)</f>
        <v>0</v>
      </c>
      <c r="BC148" s="162">
        <f>IF(AZ148=3,G148,0)</f>
        <v>0</v>
      </c>
      <c r="BD148" s="162">
        <f>IF(AZ148=4,G148,0)</f>
        <v>0</v>
      </c>
      <c r="BE148" s="162">
        <f>IF(AZ148=5,G148,0)</f>
        <v>0</v>
      </c>
      <c r="CA148" s="197">
        <v>3</v>
      </c>
      <c r="CB148" s="197">
        <v>0</v>
      </c>
      <c r="CZ148" s="162">
        <v>0.001</v>
      </c>
    </row>
    <row r="149" spans="1:104" ht="12.75">
      <c r="A149" s="191">
        <v>62</v>
      </c>
      <c r="B149" s="192" t="s">
        <v>287</v>
      </c>
      <c r="C149" s="193" t="s">
        <v>288</v>
      </c>
      <c r="D149" s="194" t="s">
        <v>91</v>
      </c>
      <c r="E149" s="195">
        <v>59.5785</v>
      </c>
      <c r="F149" s="195">
        <v>0</v>
      </c>
      <c r="G149" s="196">
        <f>E149*F149</f>
        <v>0</v>
      </c>
      <c r="O149" s="190">
        <v>2</v>
      </c>
      <c r="AA149" s="162">
        <v>3</v>
      </c>
      <c r="AB149" s="162">
        <v>0</v>
      </c>
      <c r="AC149" s="162">
        <v>62852251</v>
      </c>
      <c r="AZ149" s="162">
        <v>2</v>
      </c>
      <c r="BA149" s="162">
        <f>IF(AZ149=1,G149,0)</f>
        <v>0</v>
      </c>
      <c r="BB149" s="162">
        <f>IF(AZ149=2,G149,0)</f>
        <v>0</v>
      </c>
      <c r="BC149" s="162">
        <f>IF(AZ149=3,G149,0)</f>
        <v>0</v>
      </c>
      <c r="BD149" s="162">
        <f>IF(AZ149=4,G149,0)</f>
        <v>0</v>
      </c>
      <c r="BE149" s="162">
        <f>IF(AZ149=5,G149,0)</f>
        <v>0</v>
      </c>
      <c r="CA149" s="197">
        <v>3</v>
      </c>
      <c r="CB149" s="197">
        <v>0</v>
      </c>
      <c r="CZ149" s="162">
        <v>0.0046</v>
      </c>
    </row>
    <row r="150" spans="1:104" ht="12.75">
      <c r="A150" s="191">
        <v>63</v>
      </c>
      <c r="B150" s="192" t="s">
        <v>289</v>
      </c>
      <c r="C150" s="193" t="s">
        <v>290</v>
      </c>
      <c r="D150" s="194" t="s">
        <v>186</v>
      </c>
      <c r="E150" s="195">
        <v>0.42688072</v>
      </c>
      <c r="F150" s="195">
        <v>0</v>
      </c>
      <c r="G150" s="196">
        <f>E150*F150</f>
        <v>0</v>
      </c>
      <c r="O150" s="190">
        <v>2</v>
      </c>
      <c r="AA150" s="162">
        <v>7</v>
      </c>
      <c r="AB150" s="162">
        <v>1001</v>
      </c>
      <c r="AC150" s="162">
        <v>5</v>
      </c>
      <c r="AZ150" s="162">
        <v>2</v>
      </c>
      <c r="BA150" s="162">
        <f>IF(AZ150=1,G150,0)</f>
        <v>0</v>
      </c>
      <c r="BB150" s="162">
        <f>IF(AZ150=2,G150,0)</f>
        <v>0</v>
      </c>
      <c r="BC150" s="162">
        <f>IF(AZ150=3,G150,0)</f>
        <v>0</v>
      </c>
      <c r="BD150" s="162">
        <f>IF(AZ150=4,G150,0)</f>
        <v>0</v>
      </c>
      <c r="BE150" s="162">
        <f>IF(AZ150=5,G150,0)</f>
        <v>0</v>
      </c>
      <c r="CA150" s="197">
        <v>7</v>
      </c>
      <c r="CB150" s="197">
        <v>1001</v>
      </c>
      <c r="CZ150" s="162">
        <v>0</v>
      </c>
    </row>
    <row r="151" spans="1:57" ht="12.75">
      <c r="A151" s="206"/>
      <c r="B151" s="207" t="s">
        <v>75</v>
      </c>
      <c r="C151" s="208" t="str">
        <f>CONCATENATE(B140," ",C140)</f>
        <v>711 Izolace proti vodě</v>
      </c>
      <c r="D151" s="209"/>
      <c r="E151" s="210"/>
      <c r="F151" s="211"/>
      <c r="G151" s="212">
        <f>SUM(G140:G150)</f>
        <v>0</v>
      </c>
      <c r="O151" s="190">
        <v>4</v>
      </c>
      <c r="BA151" s="213">
        <f>SUM(BA140:BA150)</f>
        <v>0</v>
      </c>
      <c r="BB151" s="213">
        <f>SUM(BB140:BB150)</f>
        <v>0</v>
      </c>
      <c r="BC151" s="213">
        <f>SUM(BC140:BC150)</f>
        <v>0</v>
      </c>
      <c r="BD151" s="213">
        <f>SUM(BD140:BD150)</f>
        <v>0</v>
      </c>
      <c r="BE151" s="213">
        <f>SUM(BE140:BE150)</f>
        <v>0</v>
      </c>
    </row>
    <row r="152" spans="1:15" ht="12.75">
      <c r="A152" s="183" t="s">
        <v>72</v>
      </c>
      <c r="B152" s="184" t="s">
        <v>291</v>
      </c>
      <c r="C152" s="185" t="s">
        <v>292</v>
      </c>
      <c r="D152" s="186"/>
      <c r="E152" s="187"/>
      <c r="F152" s="187"/>
      <c r="G152" s="188"/>
      <c r="H152" s="189"/>
      <c r="I152" s="189"/>
      <c r="O152" s="190">
        <v>1</v>
      </c>
    </row>
    <row r="153" spans="1:104" ht="12.75">
      <c r="A153" s="191">
        <v>64</v>
      </c>
      <c r="B153" s="192" t="s">
        <v>293</v>
      </c>
      <c r="C153" s="193" t="s">
        <v>294</v>
      </c>
      <c r="D153" s="194" t="s">
        <v>156</v>
      </c>
      <c r="E153" s="195">
        <v>216.506</v>
      </c>
      <c r="F153" s="195">
        <v>0</v>
      </c>
      <c r="G153" s="196">
        <f>E153*F153</f>
        <v>0</v>
      </c>
      <c r="O153" s="190">
        <v>2</v>
      </c>
      <c r="AA153" s="162">
        <v>1</v>
      </c>
      <c r="AB153" s="162">
        <v>7</v>
      </c>
      <c r="AC153" s="162">
        <v>7</v>
      </c>
      <c r="AZ153" s="162">
        <v>2</v>
      </c>
      <c r="BA153" s="162">
        <f>IF(AZ153=1,G153,0)</f>
        <v>0</v>
      </c>
      <c r="BB153" s="162">
        <f>IF(AZ153=2,G153,0)</f>
        <v>0</v>
      </c>
      <c r="BC153" s="162">
        <f>IF(AZ153=3,G153,0)</f>
        <v>0</v>
      </c>
      <c r="BD153" s="162">
        <f>IF(AZ153=4,G153,0)</f>
        <v>0</v>
      </c>
      <c r="BE153" s="162">
        <f>IF(AZ153=5,G153,0)</f>
        <v>0</v>
      </c>
      <c r="CA153" s="197">
        <v>1</v>
      </c>
      <c r="CB153" s="197">
        <v>7</v>
      </c>
      <c r="CZ153" s="162">
        <v>0</v>
      </c>
    </row>
    <row r="154" spans="1:104" ht="12.75">
      <c r="A154" s="191">
        <v>65</v>
      </c>
      <c r="B154" s="192" t="s">
        <v>295</v>
      </c>
      <c r="C154" s="193" t="s">
        <v>296</v>
      </c>
      <c r="D154" s="194" t="s">
        <v>84</v>
      </c>
      <c r="E154" s="195">
        <v>43.3012</v>
      </c>
      <c r="F154" s="195">
        <v>0</v>
      </c>
      <c r="G154" s="196">
        <f>E154*F154</f>
        <v>0</v>
      </c>
      <c r="O154" s="190">
        <v>2</v>
      </c>
      <c r="AA154" s="162">
        <v>1</v>
      </c>
      <c r="AB154" s="162">
        <v>7</v>
      </c>
      <c r="AC154" s="162">
        <v>7</v>
      </c>
      <c r="AZ154" s="162">
        <v>2</v>
      </c>
      <c r="BA154" s="162">
        <f>IF(AZ154=1,G154,0)</f>
        <v>0</v>
      </c>
      <c r="BB154" s="162">
        <f>IF(AZ154=2,G154,0)</f>
        <v>0</v>
      </c>
      <c r="BC154" s="162">
        <f>IF(AZ154=3,G154,0)</f>
        <v>0</v>
      </c>
      <c r="BD154" s="162">
        <f>IF(AZ154=4,G154,0)</f>
        <v>0</v>
      </c>
      <c r="BE154" s="162">
        <f>IF(AZ154=5,G154,0)</f>
        <v>0</v>
      </c>
      <c r="CA154" s="197">
        <v>1</v>
      </c>
      <c r="CB154" s="197">
        <v>7</v>
      </c>
      <c r="CZ154" s="162">
        <v>0</v>
      </c>
    </row>
    <row r="155" spans="1:104" ht="12.75">
      <c r="A155" s="191">
        <v>66</v>
      </c>
      <c r="B155" s="192" t="s">
        <v>297</v>
      </c>
      <c r="C155" s="193" t="s">
        <v>298</v>
      </c>
      <c r="D155" s="194" t="s">
        <v>156</v>
      </c>
      <c r="E155" s="195">
        <v>93.526</v>
      </c>
      <c r="F155" s="195">
        <v>0</v>
      </c>
      <c r="G155" s="196">
        <f>E155*F155</f>
        <v>0</v>
      </c>
      <c r="O155" s="190">
        <v>2</v>
      </c>
      <c r="AA155" s="162">
        <v>1</v>
      </c>
      <c r="AB155" s="162">
        <v>7</v>
      </c>
      <c r="AC155" s="162">
        <v>7</v>
      </c>
      <c r="AZ155" s="162">
        <v>2</v>
      </c>
      <c r="BA155" s="162">
        <f>IF(AZ155=1,G155,0)</f>
        <v>0</v>
      </c>
      <c r="BB155" s="162">
        <f>IF(AZ155=2,G155,0)</f>
        <v>0</v>
      </c>
      <c r="BC155" s="162">
        <f>IF(AZ155=3,G155,0)</f>
        <v>0</v>
      </c>
      <c r="BD155" s="162">
        <f>IF(AZ155=4,G155,0)</f>
        <v>0</v>
      </c>
      <c r="BE155" s="162">
        <f>IF(AZ155=5,G155,0)</f>
        <v>0</v>
      </c>
      <c r="CA155" s="197">
        <v>1</v>
      </c>
      <c r="CB155" s="197">
        <v>7</v>
      </c>
      <c r="CZ155" s="162">
        <v>0.00099</v>
      </c>
    </row>
    <row r="156" spans="1:15" ht="12.75">
      <c r="A156" s="198"/>
      <c r="B156" s="200"/>
      <c r="C156" s="201" t="s">
        <v>299</v>
      </c>
      <c r="D156" s="202"/>
      <c r="E156" s="203">
        <v>93.526</v>
      </c>
      <c r="F156" s="204"/>
      <c r="G156" s="205"/>
      <c r="M156" s="199" t="s">
        <v>299</v>
      </c>
      <c r="O156" s="190"/>
    </row>
    <row r="157" spans="1:104" ht="12.75">
      <c r="A157" s="191">
        <v>67</v>
      </c>
      <c r="B157" s="192" t="s">
        <v>300</v>
      </c>
      <c r="C157" s="193" t="s">
        <v>301</v>
      </c>
      <c r="D157" s="194" t="s">
        <v>156</v>
      </c>
      <c r="E157" s="195">
        <v>43.7</v>
      </c>
      <c r="F157" s="195">
        <v>0</v>
      </c>
      <c r="G157" s="196">
        <f>E157*F157</f>
        <v>0</v>
      </c>
      <c r="O157" s="190">
        <v>2</v>
      </c>
      <c r="AA157" s="162">
        <v>1</v>
      </c>
      <c r="AB157" s="162">
        <v>7</v>
      </c>
      <c r="AC157" s="162">
        <v>7</v>
      </c>
      <c r="AZ157" s="162">
        <v>2</v>
      </c>
      <c r="BA157" s="162">
        <f>IF(AZ157=1,G157,0)</f>
        <v>0</v>
      </c>
      <c r="BB157" s="162">
        <f>IF(AZ157=2,G157,0)</f>
        <v>0</v>
      </c>
      <c r="BC157" s="162">
        <f>IF(AZ157=3,G157,0)</f>
        <v>0</v>
      </c>
      <c r="BD157" s="162">
        <f>IF(AZ157=4,G157,0)</f>
        <v>0</v>
      </c>
      <c r="BE157" s="162">
        <f>IF(AZ157=5,G157,0)</f>
        <v>0</v>
      </c>
      <c r="CA157" s="197">
        <v>1</v>
      </c>
      <c r="CB157" s="197">
        <v>7</v>
      </c>
      <c r="CZ157" s="162">
        <v>0.00099</v>
      </c>
    </row>
    <row r="158" spans="1:15" ht="12.75">
      <c r="A158" s="198"/>
      <c r="B158" s="200"/>
      <c r="C158" s="201" t="s">
        <v>302</v>
      </c>
      <c r="D158" s="202"/>
      <c r="E158" s="203">
        <v>39.5</v>
      </c>
      <c r="F158" s="204"/>
      <c r="G158" s="205"/>
      <c r="M158" s="199" t="s">
        <v>302</v>
      </c>
      <c r="O158" s="190"/>
    </row>
    <row r="159" spans="1:15" ht="12.75">
      <c r="A159" s="198"/>
      <c r="B159" s="200"/>
      <c r="C159" s="201" t="s">
        <v>303</v>
      </c>
      <c r="D159" s="202"/>
      <c r="E159" s="203">
        <v>4.2</v>
      </c>
      <c r="F159" s="204"/>
      <c r="G159" s="205"/>
      <c r="M159" s="199" t="s">
        <v>303</v>
      </c>
      <c r="O159" s="190"/>
    </row>
    <row r="160" spans="1:104" ht="12.75">
      <c r="A160" s="191">
        <v>68</v>
      </c>
      <c r="B160" s="192" t="s">
        <v>304</v>
      </c>
      <c r="C160" s="193" t="s">
        <v>305</v>
      </c>
      <c r="D160" s="194" t="s">
        <v>156</v>
      </c>
      <c r="E160" s="195">
        <v>79.28</v>
      </c>
      <c r="F160" s="195">
        <v>0</v>
      </c>
      <c r="G160" s="196">
        <f>E160*F160</f>
        <v>0</v>
      </c>
      <c r="O160" s="190">
        <v>2</v>
      </c>
      <c r="AA160" s="162">
        <v>1</v>
      </c>
      <c r="AB160" s="162">
        <v>7</v>
      </c>
      <c r="AC160" s="162">
        <v>7</v>
      </c>
      <c r="AZ160" s="162">
        <v>2</v>
      </c>
      <c r="BA160" s="162">
        <f>IF(AZ160=1,G160,0)</f>
        <v>0</v>
      </c>
      <c r="BB160" s="162">
        <f>IF(AZ160=2,G160,0)</f>
        <v>0</v>
      </c>
      <c r="BC160" s="162">
        <f>IF(AZ160=3,G160,0)</f>
        <v>0</v>
      </c>
      <c r="BD160" s="162">
        <f>IF(AZ160=4,G160,0)</f>
        <v>0</v>
      </c>
      <c r="BE160" s="162">
        <f>IF(AZ160=5,G160,0)</f>
        <v>0</v>
      </c>
      <c r="CA160" s="197">
        <v>1</v>
      </c>
      <c r="CB160" s="197">
        <v>7</v>
      </c>
      <c r="CZ160" s="162">
        <v>0.00099</v>
      </c>
    </row>
    <row r="161" spans="1:15" ht="12.75">
      <c r="A161" s="198"/>
      <c r="B161" s="200"/>
      <c r="C161" s="201" t="s">
        <v>306</v>
      </c>
      <c r="D161" s="202"/>
      <c r="E161" s="203">
        <v>79.28</v>
      </c>
      <c r="F161" s="204"/>
      <c r="G161" s="205"/>
      <c r="M161" s="199" t="s">
        <v>306</v>
      </c>
      <c r="O161" s="190"/>
    </row>
    <row r="162" spans="1:104" ht="12.75">
      <c r="A162" s="191">
        <v>69</v>
      </c>
      <c r="B162" s="192" t="s">
        <v>307</v>
      </c>
      <c r="C162" s="193" t="s">
        <v>308</v>
      </c>
      <c r="D162" s="194" t="s">
        <v>91</v>
      </c>
      <c r="E162" s="195">
        <v>131.058</v>
      </c>
      <c r="F162" s="195">
        <v>0</v>
      </c>
      <c r="G162" s="196">
        <f>E162*F162</f>
        <v>0</v>
      </c>
      <c r="O162" s="190">
        <v>2</v>
      </c>
      <c r="AA162" s="162">
        <v>1</v>
      </c>
      <c r="AB162" s="162">
        <v>7</v>
      </c>
      <c r="AC162" s="162">
        <v>7</v>
      </c>
      <c r="AZ162" s="162">
        <v>2</v>
      </c>
      <c r="BA162" s="162">
        <f>IF(AZ162=1,G162,0)</f>
        <v>0</v>
      </c>
      <c r="BB162" s="162">
        <f>IF(AZ162=2,G162,0)</f>
        <v>0</v>
      </c>
      <c r="BC162" s="162">
        <f>IF(AZ162=3,G162,0)</f>
        <v>0</v>
      </c>
      <c r="BD162" s="162">
        <f>IF(AZ162=4,G162,0)</f>
        <v>0</v>
      </c>
      <c r="BE162" s="162">
        <f>IF(AZ162=5,G162,0)</f>
        <v>0</v>
      </c>
      <c r="CA162" s="197">
        <v>1</v>
      </c>
      <c r="CB162" s="197">
        <v>7</v>
      </c>
      <c r="CZ162" s="162">
        <v>0</v>
      </c>
    </row>
    <row r="163" spans="1:104" ht="12.75">
      <c r="A163" s="191">
        <v>70</v>
      </c>
      <c r="B163" s="192" t="s">
        <v>309</v>
      </c>
      <c r="C163" s="193" t="s">
        <v>310</v>
      </c>
      <c r="D163" s="194" t="s">
        <v>91</v>
      </c>
      <c r="E163" s="195">
        <v>6.6</v>
      </c>
      <c r="F163" s="195">
        <v>0</v>
      </c>
      <c r="G163" s="196">
        <f>E163*F163</f>
        <v>0</v>
      </c>
      <c r="O163" s="190">
        <v>2</v>
      </c>
      <c r="AA163" s="162">
        <v>1</v>
      </c>
      <c r="AB163" s="162">
        <v>7</v>
      </c>
      <c r="AC163" s="162">
        <v>7</v>
      </c>
      <c r="AZ163" s="162">
        <v>2</v>
      </c>
      <c r="BA163" s="162">
        <f>IF(AZ163=1,G163,0)</f>
        <v>0</v>
      </c>
      <c r="BB163" s="162">
        <f>IF(AZ163=2,G163,0)</f>
        <v>0</v>
      </c>
      <c r="BC163" s="162">
        <f>IF(AZ163=3,G163,0)</f>
        <v>0</v>
      </c>
      <c r="BD163" s="162">
        <f>IF(AZ163=4,G163,0)</f>
        <v>0</v>
      </c>
      <c r="BE163" s="162">
        <f>IF(AZ163=5,G163,0)</f>
        <v>0</v>
      </c>
      <c r="CA163" s="197">
        <v>1</v>
      </c>
      <c r="CB163" s="197">
        <v>7</v>
      </c>
      <c r="CZ163" s="162">
        <v>0</v>
      </c>
    </row>
    <row r="164" spans="1:104" ht="12.75">
      <c r="A164" s="191">
        <v>71</v>
      </c>
      <c r="B164" s="192" t="s">
        <v>311</v>
      </c>
      <c r="C164" s="193" t="s">
        <v>312</v>
      </c>
      <c r="D164" s="194" t="s">
        <v>91</v>
      </c>
      <c r="E164" s="195">
        <v>137.658</v>
      </c>
      <c r="F164" s="195">
        <v>0</v>
      </c>
      <c r="G164" s="196">
        <f>E164*F164</f>
        <v>0</v>
      </c>
      <c r="O164" s="190">
        <v>2</v>
      </c>
      <c r="AA164" s="162">
        <v>1</v>
      </c>
      <c r="AB164" s="162">
        <v>7</v>
      </c>
      <c r="AC164" s="162">
        <v>7</v>
      </c>
      <c r="AZ164" s="162">
        <v>2</v>
      </c>
      <c r="BA164" s="162">
        <f>IF(AZ164=1,G164,0)</f>
        <v>0</v>
      </c>
      <c r="BB164" s="162">
        <f>IF(AZ164=2,G164,0)</f>
        <v>0</v>
      </c>
      <c r="BC164" s="162">
        <f>IF(AZ164=3,G164,0)</f>
        <v>0</v>
      </c>
      <c r="BD164" s="162">
        <f>IF(AZ164=4,G164,0)</f>
        <v>0</v>
      </c>
      <c r="BE164" s="162">
        <f>IF(AZ164=5,G164,0)</f>
        <v>0</v>
      </c>
      <c r="CA164" s="197">
        <v>1</v>
      </c>
      <c r="CB164" s="197">
        <v>7</v>
      </c>
      <c r="CZ164" s="162">
        <v>0</v>
      </c>
    </row>
    <row r="165" spans="1:104" ht="12.75">
      <c r="A165" s="191">
        <v>72</v>
      </c>
      <c r="B165" s="192" t="s">
        <v>313</v>
      </c>
      <c r="C165" s="193" t="s">
        <v>314</v>
      </c>
      <c r="D165" s="194" t="s">
        <v>96</v>
      </c>
      <c r="E165" s="195">
        <v>7.8251944</v>
      </c>
      <c r="F165" s="195">
        <v>0</v>
      </c>
      <c r="G165" s="196">
        <f>E165*F165</f>
        <v>0</v>
      </c>
      <c r="O165" s="190">
        <v>2</v>
      </c>
      <c r="AA165" s="162">
        <v>1</v>
      </c>
      <c r="AB165" s="162">
        <v>7</v>
      </c>
      <c r="AC165" s="162">
        <v>7</v>
      </c>
      <c r="AZ165" s="162">
        <v>2</v>
      </c>
      <c r="BA165" s="162">
        <f>IF(AZ165=1,G165,0)</f>
        <v>0</v>
      </c>
      <c r="BB165" s="162">
        <f>IF(AZ165=2,G165,0)</f>
        <v>0</v>
      </c>
      <c r="BC165" s="162">
        <f>IF(AZ165=3,G165,0)</f>
        <v>0</v>
      </c>
      <c r="BD165" s="162">
        <f>IF(AZ165=4,G165,0)</f>
        <v>0</v>
      </c>
      <c r="BE165" s="162">
        <f>IF(AZ165=5,G165,0)</f>
        <v>0</v>
      </c>
      <c r="CA165" s="197">
        <v>1</v>
      </c>
      <c r="CB165" s="197">
        <v>7</v>
      </c>
      <c r="CZ165" s="162">
        <v>0.02357</v>
      </c>
    </row>
    <row r="166" spans="1:104" ht="12.75">
      <c r="A166" s="191">
        <v>73</v>
      </c>
      <c r="B166" s="192" t="s">
        <v>315</v>
      </c>
      <c r="C166" s="193" t="s">
        <v>316</v>
      </c>
      <c r="D166" s="194" t="s">
        <v>96</v>
      </c>
      <c r="E166" s="195">
        <v>3.72</v>
      </c>
      <c r="F166" s="195">
        <v>0</v>
      </c>
      <c r="G166" s="196">
        <f>E166*F166</f>
        <v>0</v>
      </c>
      <c r="O166" s="190">
        <v>2</v>
      </c>
      <c r="AA166" s="162">
        <v>12</v>
      </c>
      <c r="AB166" s="162">
        <v>0</v>
      </c>
      <c r="AC166" s="162">
        <v>70</v>
      </c>
      <c r="AZ166" s="162">
        <v>2</v>
      </c>
      <c r="BA166" s="162">
        <f>IF(AZ166=1,G166,0)</f>
        <v>0</v>
      </c>
      <c r="BB166" s="162">
        <f>IF(AZ166=2,G166,0)</f>
        <v>0</v>
      </c>
      <c r="BC166" s="162">
        <f>IF(AZ166=3,G166,0)</f>
        <v>0</v>
      </c>
      <c r="BD166" s="162">
        <f>IF(AZ166=4,G166,0)</f>
        <v>0</v>
      </c>
      <c r="BE166" s="162">
        <f>IF(AZ166=5,G166,0)</f>
        <v>0</v>
      </c>
      <c r="CA166" s="197">
        <v>12</v>
      </c>
      <c r="CB166" s="197">
        <v>0</v>
      </c>
      <c r="CZ166" s="162">
        <v>0</v>
      </c>
    </row>
    <row r="167" spans="1:104" ht="12.75">
      <c r="A167" s="191">
        <v>74</v>
      </c>
      <c r="B167" s="192" t="s">
        <v>317</v>
      </c>
      <c r="C167" s="193" t="s">
        <v>318</v>
      </c>
      <c r="D167" s="194" t="s">
        <v>91</v>
      </c>
      <c r="E167" s="195">
        <v>7.26</v>
      </c>
      <c r="F167" s="195">
        <v>0</v>
      </c>
      <c r="G167" s="196">
        <f>E167*F167</f>
        <v>0</v>
      </c>
      <c r="O167" s="190">
        <v>2</v>
      </c>
      <c r="AA167" s="162">
        <v>3</v>
      </c>
      <c r="AB167" s="162">
        <v>7</v>
      </c>
      <c r="AC167" s="162">
        <v>59597048</v>
      </c>
      <c r="AZ167" s="162">
        <v>2</v>
      </c>
      <c r="BA167" s="162">
        <f>IF(AZ167=1,G167,0)</f>
        <v>0</v>
      </c>
      <c r="BB167" s="162">
        <f>IF(AZ167=2,G167,0)</f>
        <v>0</v>
      </c>
      <c r="BC167" s="162">
        <f>IF(AZ167=3,G167,0)</f>
        <v>0</v>
      </c>
      <c r="BD167" s="162">
        <f>IF(AZ167=4,G167,0)</f>
        <v>0</v>
      </c>
      <c r="BE167" s="162">
        <f>IF(AZ167=5,G167,0)</f>
        <v>0</v>
      </c>
      <c r="CA167" s="197">
        <v>3</v>
      </c>
      <c r="CB167" s="197">
        <v>7</v>
      </c>
      <c r="CZ167" s="162">
        <v>0.015</v>
      </c>
    </row>
    <row r="168" spans="1:15" ht="12.75">
      <c r="A168" s="198"/>
      <c r="B168" s="200"/>
      <c r="C168" s="201" t="s">
        <v>319</v>
      </c>
      <c r="D168" s="202"/>
      <c r="E168" s="203">
        <v>7.26</v>
      </c>
      <c r="F168" s="204"/>
      <c r="G168" s="205"/>
      <c r="M168" s="199" t="s">
        <v>319</v>
      </c>
      <c r="O168" s="190"/>
    </row>
    <row r="169" spans="1:104" ht="12.75">
      <c r="A169" s="191">
        <v>75</v>
      </c>
      <c r="B169" s="192" t="s">
        <v>320</v>
      </c>
      <c r="C169" s="193" t="s">
        <v>321</v>
      </c>
      <c r="D169" s="194" t="s">
        <v>96</v>
      </c>
      <c r="E169" s="195">
        <v>3.7338</v>
      </c>
      <c r="F169" s="195">
        <v>0</v>
      </c>
      <c r="G169" s="196">
        <f>E169*F169</f>
        <v>0</v>
      </c>
      <c r="O169" s="190">
        <v>2</v>
      </c>
      <c r="AA169" s="162">
        <v>3</v>
      </c>
      <c r="AB169" s="162">
        <v>0</v>
      </c>
      <c r="AC169" s="162">
        <v>60510138</v>
      </c>
      <c r="AZ169" s="162">
        <v>2</v>
      </c>
      <c r="BA169" s="162">
        <f>IF(AZ169=1,G169,0)</f>
        <v>0</v>
      </c>
      <c r="BB169" s="162">
        <f>IF(AZ169=2,G169,0)</f>
        <v>0</v>
      </c>
      <c r="BC169" s="162">
        <f>IF(AZ169=3,G169,0)</f>
        <v>0</v>
      </c>
      <c r="BD169" s="162">
        <f>IF(AZ169=4,G169,0)</f>
        <v>0</v>
      </c>
      <c r="BE169" s="162">
        <f>IF(AZ169=5,G169,0)</f>
        <v>0</v>
      </c>
      <c r="CA169" s="197">
        <v>3</v>
      </c>
      <c r="CB169" s="197">
        <v>0</v>
      </c>
      <c r="CZ169" s="162">
        <v>0.55</v>
      </c>
    </row>
    <row r="170" spans="1:15" ht="12.75">
      <c r="A170" s="198"/>
      <c r="B170" s="200"/>
      <c r="C170" s="201" t="s">
        <v>322</v>
      </c>
      <c r="D170" s="202"/>
      <c r="E170" s="203">
        <v>3.7338</v>
      </c>
      <c r="F170" s="204"/>
      <c r="G170" s="205"/>
      <c r="M170" s="199" t="s">
        <v>322</v>
      </c>
      <c r="O170" s="190"/>
    </row>
    <row r="171" spans="1:104" ht="12.75">
      <c r="A171" s="191">
        <v>76</v>
      </c>
      <c r="B171" s="192" t="s">
        <v>323</v>
      </c>
      <c r="C171" s="193" t="s">
        <v>324</v>
      </c>
      <c r="D171" s="194" t="s">
        <v>96</v>
      </c>
      <c r="E171" s="195">
        <v>1.1522</v>
      </c>
      <c r="F171" s="195">
        <v>0</v>
      </c>
      <c r="G171" s="196">
        <f>E171*F171</f>
        <v>0</v>
      </c>
      <c r="O171" s="190">
        <v>2</v>
      </c>
      <c r="AA171" s="162">
        <v>3</v>
      </c>
      <c r="AB171" s="162">
        <v>0</v>
      </c>
      <c r="AC171" s="162">
        <v>6051520001</v>
      </c>
      <c r="AZ171" s="162">
        <v>2</v>
      </c>
      <c r="BA171" s="162">
        <f>IF(AZ171=1,G171,0)</f>
        <v>0</v>
      </c>
      <c r="BB171" s="162">
        <f>IF(AZ171=2,G171,0)</f>
        <v>0</v>
      </c>
      <c r="BC171" s="162">
        <f>IF(AZ171=3,G171,0)</f>
        <v>0</v>
      </c>
      <c r="BD171" s="162">
        <f>IF(AZ171=4,G171,0)</f>
        <v>0</v>
      </c>
      <c r="BE171" s="162">
        <f>IF(AZ171=5,G171,0)</f>
        <v>0</v>
      </c>
      <c r="CA171" s="197">
        <v>3</v>
      </c>
      <c r="CB171" s="197">
        <v>0</v>
      </c>
      <c r="CZ171" s="162">
        <v>0.55</v>
      </c>
    </row>
    <row r="172" spans="1:15" ht="12.75">
      <c r="A172" s="198"/>
      <c r="B172" s="200"/>
      <c r="C172" s="201" t="s">
        <v>325</v>
      </c>
      <c r="D172" s="202"/>
      <c r="E172" s="203">
        <v>1.1522</v>
      </c>
      <c r="F172" s="204"/>
      <c r="G172" s="205"/>
      <c r="M172" s="199" t="s">
        <v>325</v>
      </c>
      <c r="O172" s="190"/>
    </row>
    <row r="173" spans="1:104" ht="12.75">
      <c r="A173" s="191">
        <v>77</v>
      </c>
      <c r="B173" s="192" t="s">
        <v>326</v>
      </c>
      <c r="C173" s="193" t="s">
        <v>327</v>
      </c>
      <c r="D173" s="194" t="s">
        <v>96</v>
      </c>
      <c r="E173" s="195">
        <v>0.6083</v>
      </c>
      <c r="F173" s="195">
        <v>0</v>
      </c>
      <c r="G173" s="196">
        <f>E173*F173</f>
        <v>0</v>
      </c>
      <c r="O173" s="190">
        <v>2</v>
      </c>
      <c r="AA173" s="162">
        <v>3</v>
      </c>
      <c r="AB173" s="162">
        <v>0</v>
      </c>
      <c r="AC173" s="162">
        <v>60515206</v>
      </c>
      <c r="AZ173" s="162">
        <v>2</v>
      </c>
      <c r="BA173" s="162">
        <f>IF(AZ173=1,G173,0)</f>
        <v>0</v>
      </c>
      <c r="BB173" s="162">
        <f>IF(AZ173=2,G173,0)</f>
        <v>0</v>
      </c>
      <c r="BC173" s="162">
        <f>IF(AZ173=3,G173,0)</f>
        <v>0</v>
      </c>
      <c r="BD173" s="162">
        <f>IF(AZ173=4,G173,0)</f>
        <v>0</v>
      </c>
      <c r="BE173" s="162">
        <f>IF(AZ173=5,G173,0)</f>
        <v>0</v>
      </c>
      <c r="CA173" s="197">
        <v>3</v>
      </c>
      <c r="CB173" s="197">
        <v>0</v>
      </c>
      <c r="CZ173" s="162">
        <v>0.55</v>
      </c>
    </row>
    <row r="174" spans="1:15" ht="12.75">
      <c r="A174" s="198"/>
      <c r="B174" s="200"/>
      <c r="C174" s="201" t="s">
        <v>328</v>
      </c>
      <c r="D174" s="202"/>
      <c r="E174" s="203">
        <v>0.6083</v>
      </c>
      <c r="F174" s="204"/>
      <c r="G174" s="205"/>
      <c r="M174" s="199" t="s">
        <v>328</v>
      </c>
      <c r="O174" s="190"/>
    </row>
    <row r="175" spans="1:104" ht="12.75">
      <c r="A175" s="191">
        <v>78</v>
      </c>
      <c r="B175" s="192" t="s">
        <v>329</v>
      </c>
      <c r="C175" s="193" t="s">
        <v>330</v>
      </c>
      <c r="D175" s="194" t="s">
        <v>96</v>
      </c>
      <c r="E175" s="195">
        <v>0.0776</v>
      </c>
      <c r="F175" s="195">
        <v>0</v>
      </c>
      <c r="G175" s="196">
        <f>E175*F175</f>
        <v>0</v>
      </c>
      <c r="O175" s="190">
        <v>2</v>
      </c>
      <c r="AA175" s="162">
        <v>3</v>
      </c>
      <c r="AB175" s="162">
        <v>0</v>
      </c>
      <c r="AC175" s="162">
        <v>60515218</v>
      </c>
      <c r="AZ175" s="162">
        <v>2</v>
      </c>
      <c r="BA175" s="162">
        <f>IF(AZ175=1,G175,0)</f>
        <v>0</v>
      </c>
      <c r="BB175" s="162">
        <f>IF(AZ175=2,G175,0)</f>
        <v>0</v>
      </c>
      <c r="BC175" s="162">
        <f>IF(AZ175=3,G175,0)</f>
        <v>0</v>
      </c>
      <c r="BD175" s="162">
        <f>IF(AZ175=4,G175,0)</f>
        <v>0</v>
      </c>
      <c r="BE175" s="162">
        <f>IF(AZ175=5,G175,0)</f>
        <v>0</v>
      </c>
      <c r="CA175" s="197">
        <v>3</v>
      </c>
      <c r="CB175" s="197">
        <v>0</v>
      </c>
      <c r="CZ175" s="162">
        <v>0.55</v>
      </c>
    </row>
    <row r="176" spans="1:15" ht="12.75">
      <c r="A176" s="198"/>
      <c r="B176" s="200"/>
      <c r="C176" s="201" t="s">
        <v>331</v>
      </c>
      <c r="D176" s="202"/>
      <c r="E176" s="203">
        <v>0.0776</v>
      </c>
      <c r="F176" s="204"/>
      <c r="G176" s="205"/>
      <c r="M176" s="199" t="s">
        <v>331</v>
      </c>
      <c r="O176" s="190"/>
    </row>
    <row r="177" spans="1:104" ht="12.75">
      <c r="A177" s="191">
        <v>79</v>
      </c>
      <c r="B177" s="192" t="s">
        <v>332</v>
      </c>
      <c r="C177" s="193" t="s">
        <v>333</v>
      </c>
      <c r="D177" s="194" t="s">
        <v>96</v>
      </c>
      <c r="E177" s="195">
        <v>1.8837</v>
      </c>
      <c r="F177" s="195">
        <v>0</v>
      </c>
      <c r="G177" s="196">
        <f>E177*F177</f>
        <v>0</v>
      </c>
      <c r="O177" s="190">
        <v>2</v>
      </c>
      <c r="AA177" s="162">
        <v>3</v>
      </c>
      <c r="AB177" s="162">
        <v>0</v>
      </c>
      <c r="AC177" s="162">
        <v>60515224</v>
      </c>
      <c r="AZ177" s="162">
        <v>2</v>
      </c>
      <c r="BA177" s="162">
        <f>IF(AZ177=1,G177,0)</f>
        <v>0</v>
      </c>
      <c r="BB177" s="162">
        <f>IF(AZ177=2,G177,0)</f>
        <v>0</v>
      </c>
      <c r="BC177" s="162">
        <f>IF(AZ177=3,G177,0)</f>
        <v>0</v>
      </c>
      <c r="BD177" s="162">
        <f>IF(AZ177=4,G177,0)</f>
        <v>0</v>
      </c>
      <c r="BE177" s="162">
        <f>IF(AZ177=5,G177,0)</f>
        <v>0</v>
      </c>
      <c r="CA177" s="197">
        <v>3</v>
      </c>
      <c r="CB177" s="197">
        <v>0</v>
      </c>
      <c r="CZ177" s="162">
        <v>0.55</v>
      </c>
    </row>
    <row r="178" spans="1:15" ht="12.75">
      <c r="A178" s="198"/>
      <c r="B178" s="200"/>
      <c r="C178" s="201" t="s">
        <v>334</v>
      </c>
      <c r="D178" s="202"/>
      <c r="E178" s="203">
        <v>1.8837</v>
      </c>
      <c r="F178" s="204"/>
      <c r="G178" s="205"/>
      <c r="M178" s="199" t="s">
        <v>334</v>
      </c>
      <c r="O178" s="190"/>
    </row>
    <row r="179" spans="1:104" ht="12.75">
      <c r="A179" s="191">
        <v>80</v>
      </c>
      <c r="B179" s="192" t="s">
        <v>335</v>
      </c>
      <c r="C179" s="193" t="s">
        <v>336</v>
      </c>
      <c r="D179" s="194" t="s">
        <v>96</v>
      </c>
      <c r="E179" s="195">
        <v>1.1206</v>
      </c>
      <c r="F179" s="195">
        <v>0</v>
      </c>
      <c r="G179" s="196">
        <f>E179*F179</f>
        <v>0</v>
      </c>
      <c r="O179" s="190">
        <v>2</v>
      </c>
      <c r="AA179" s="162">
        <v>3</v>
      </c>
      <c r="AB179" s="162">
        <v>0</v>
      </c>
      <c r="AC179" s="162">
        <v>60517102</v>
      </c>
      <c r="AZ179" s="162">
        <v>2</v>
      </c>
      <c r="BA179" s="162">
        <f>IF(AZ179=1,G179,0)</f>
        <v>0</v>
      </c>
      <c r="BB179" s="162">
        <f>IF(AZ179=2,G179,0)</f>
        <v>0</v>
      </c>
      <c r="BC179" s="162">
        <f>IF(AZ179=3,G179,0)</f>
        <v>0</v>
      </c>
      <c r="BD179" s="162">
        <f>IF(AZ179=4,G179,0)</f>
        <v>0</v>
      </c>
      <c r="BE179" s="162">
        <f>IF(AZ179=5,G179,0)</f>
        <v>0</v>
      </c>
      <c r="CA179" s="197">
        <v>3</v>
      </c>
      <c r="CB179" s="197">
        <v>0</v>
      </c>
      <c r="CZ179" s="162">
        <v>0.55</v>
      </c>
    </row>
    <row r="180" spans="1:15" ht="12.75">
      <c r="A180" s="198"/>
      <c r="B180" s="200"/>
      <c r="C180" s="201" t="s">
        <v>337</v>
      </c>
      <c r="D180" s="202"/>
      <c r="E180" s="203">
        <v>1.1206</v>
      </c>
      <c r="F180" s="204"/>
      <c r="G180" s="205"/>
      <c r="M180" s="199" t="s">
        <v>337</v>
      </c>
      <c r="O180" s="190"/>
    </row>
    <row r="181" spans="1:104" ht="12.75">
      <c r="A181" s="191">
        <v>81</v>
      </c>
      <c r="B181" s="192" t="s">
        <v>338</v>
      </c>
      <c r="C181" s="193" t="s">
        <v>339</v>
      </c>
      <c r="D181" s="194" t="s">
        <v>186</v>
      </c>
      <c r="E181" s="195">
        <v>5.224590772008</v>
      </c>
      <c r="F181" s="195">
        <v>0</v>
      </c>
      <c r="G181" s="196">
        <f>E181*F181</f>
        <v>0</v>
      </c>
      <c r="O181" s="190">
        <v>2</v>
      </c>
      <c r="AA181" s="162">
        <v>7</v>
      </c>
      <c r="AB181" s="162">
        <v>1001</v>
      </c>
      <c r="AC181" s="162">
        <v>5</v>
      </c>
      <c r="AZ181" s="162">
        <v>2</v>
      </c>
      <c r="BA181" s="162">
        <f>IF(AZ181=1,G181,0)</f>
        <v>0</v>
      </c>
      <c r="BB181" s="162">
        <f>IF(AZ181=2,G181,0)</f>
        <v>0</v>
      </c>
      <c r="BC181" s="162">
        <f>IF(AZ181=3,G181,0)</f>
        <v>0</v>
      </c>
      <c r="BD181" s="162">
        <f>IF(AZ181=4,G181,0)</f>
        <v>0</v>
      </c>
      <c r="BE181" s="162">
        <f>IF(AZ181=5,G181,0)</f>
        <v>0</v>
      </c>
      <c r="CA181" s="197">
        <v>7</v>
      </c>
      <c r="CB181" s="197">
        <v>1001</v>
      </c>
      <c r="CZ181" s="162">
        <v>0</v>
      </c>
    </row>
    <row r="182" spans="1:57" ht="12.75">
      <c r="A182" s="206"/>
      <c r="B182" s="207" t="s">
        <v>75</v>
      </c>
      <c r="C182" s="208" t="str">
        <f>CONCATENATE(B152," ",C152)</f>
        <v>762 Konstrukce tesařské</v>
      </c>
      <c r="D182" s="209"/>
      <c r="E182" s="210"/>
      <c r="F182" s="211"/>
      <c r="G182" s="212">
        <f>SUM(G152:G181)</f>
        <v>0</v>
      </c>
      <c r="O182" s="190">
        <v>4</v>
      </c>
      <c r="BA182" s="213">
        <f>SUM(BA152:BA181)</f>
        <v>0</v>
      </c>
      <c r="BB182" s="213">
        <f>SUM(BB152:BB181)</f>
        <v>0</v>
      </c>
      <c r="BC182" s="213">
        <f>SUM(BC152:BC181)</f>
        <v>0</v>
      </c>
      <c r="BD182" s="213">
        <f>SUM(BD152:BD181)</f>
        <v>0</v>
      </c>
      <c r="BE182" s="213">
        <f>SUM(BE152:BE181)</f>
        <v>0</v>
      </c>
    </row>
    <row r="183" spans="1:15" ht="12.75">
      <c r="A183" s="183" t="s">
        <v>72</v>
      </c>
      <c r="B183" s="184" t="s">
        <v>340</v>
      </c>
      <c r="C183" s="185" t="s">
        <v>341</v>
      </c>
      <c r="D183" s="186"/>
      <c r="E183" s="187"/>
      <c r="F183" s="187"/>
      <c r="G183" s="188"/>
      <c r="H183" s="189"/>
      <c r="I183" s="189"/>
      <c r="O183" s="190">
        <v>1</v>
      </c>
    </row>
    <row r="184" spans="1:104" ht="12.75">
      <c r="A184" s="191">
        <v>82</v>
      </c>
      <c r="B184" s="192" t="s">
        <v>342</v>
      </c>
      <c r="C184" s="193" t="s">
        <v>343</v>
      </c>
      <c r="D184" s="194" t="s">
        <v>156</v>
      </c>
      <c r="E184" s="195">
        <v>67.64</v>
      </c>
      <c r="F184" s="195">
        <v>0</v>
      </c>
      <c r="G184" s="196">
        <f>E184*F184</f>
        <v>0</v>
      </c>
      <c r="O184" s="190">
        <v>2</v>
      </c>
      <c r="AA184" s="162">
        <v>1</v>
      </c>
      <c r="AB184" s="162">
        <v>7</v>
      </c>
      <c r="AC184" s="162">
        <v>7</v>
      </c>
      <c r="AZ184" s="162">
        <v>2</v>
      </c>
      <c r="BA184" s="162">
        <f>IF(AZ184=1,G184,0)</f>
        <v>0</v>
      </c>
      <c r="BB184" s="162">
        <f>IF(AZ184=2,G184,0)</f>
        <v>0</v>
      </c>
      <c r="BC184" s="162">
        <f>IF(AZ184=3,G184,0)</f>
        <v>0</v>
      </c>
      <c r="BD184" s="162">
        <f>IF(AZ184=4,G184,0)</f>
        <v>0</v>
      </c>
      <c r="BE184" s="162">
        <f>IF(AZ184=5,G184,0)</f>
        <v>0</v>
      </c>
      <c r="CA184" s="197">
        <v>1</v>
      </c>
      <c r="CB184" s="197">
        <v>7</v>
      </c>
      <c r="CZ184" s="162">
        <v>0.005</v>
      </c>
    </row>
    <row r="185" spans="1:104" ht="12.75">
      <c r="A185" s="191">
        <v>83</v>
      </c>
      <c r="B185" s="192" t="s">
        <v>344</v>
      </c>
      <c r="C185" s="193" t="s">
        <v>345</v>
      </c>
      <c r="D185" s="194" t="s">
        <v>156</v>
      </c>
      <c r="E185" s="195">
        <v>38.05</v>
      </c>
      <c r="F185" s="195">
        <v>0</v>
      </c>
      <c r="G185" s="196">
        <f>E185*F185</f>
        <v>0</v>
      </c>
      <c r="O185" s="190">
        <v>2</v>
      </c>
      <c r="AA185" s="162">
        <v>1</v>
      </c>
      <c r="AB185" s="162">
        <v>7</v>
      </c>
      <c r="AC185" s="162">
        <v>7</v>
      </c>
      <c r="AZ185" s="162">
        <v>2</v>
      </c>
      <c r="BA185" s="162">
        <f>IF(AZ185=1,G185,0)</f>
        <v>0</v>
      </c>
      <c r="BB185" s="162">
        <f>IF(AZ185=2,G185,0)</f>
        <v>0</v>
      </c>
      <c r="BC185" s="162">
        <f>IF(AZ185=3,G185,0)</f>
        <v>0</v>
      </c>
      <c r="BD185" s="162">
        <f>IF(AZ185=4,G185,0)</f>
        <v>0</v>
      </c>
      <c r="BE185" s="162">
        <f>IF(AZ185=5,G185,0)</f>
        <v>0</v>
      </c>
      <c r="CA185" s="197">
        <v>1</v>
      </c>
      <c r="CB185" s="197">
        <v>7</v>
      </c>
      <c r="CZ185" s="162">
        <v>0.00328</v>
      </c>
    </row>
    <row r="186" spans="1:104" ht="12.75">
      <c r="A186" s="191">
        <v>84</v>
      </c>
      <c r="B186" s="192" t="s">
        <v>346</v>
      </c>
      <c r="C186" s="193" t="s">
        <v>347</v>
      </c>
      <c r="D186" s="194" t="s">
        <v>84</v>
      </c>
      <c r="E186" s="195">
        <v>2</v>
      </c>
      <c r="F186" s="195">
        <v>0</v>
      </c>
      <c r="G186" s="196">
        <f>E186*F186</f>
        <v>0</v>
      </c>
      <c r="O186" s="190">
        <v>2</v>
      </c>
      <c r="AA186" s="162">
        <v>1</v>
      </c>
      <c r="AB186" s="162">
        <v>7</v>
      </c>
      <c r="AC186" s="162">
        <v>7</v>
      </c>
      <c r="AZ186" s="162">
        <v>2</v>
      </c>
      <c r="BA186" s="162">
        <f>IF(AZ186=1,G186,0)</f>
        <v>0</v>
      </c>
      <c r="BB186" s="162">
        <f>IF(AZ186=2,G186,0)</f>
        <v>0</v>
      </c>
      <c r="BC186" s="162">
        <f>IF(AZ186=3,G186,0)</f>
        <v>0</v>
      </c>
      <c r="BD186" s="162">
        <f>IF(AZ186=4,G186,0)</f>
        <v>0</v>
      </c>
      <c r="BE186" s="162">
        <f>IF(AZ186=5,G186,0)</f>
        <v>0</v>
      </c>
      <c r="CA186" s="197">
        <v>1</v>
      </c>
      <c r="CB186" s="197">
        <v>7</v>
      </c>
      <c r="CZ186" s="162">
        <v>0.00503</v>
      </c>
    </row>
    <row r="187" spans="1:104" ht="12.75">
      <c r="A187" s="191">
        <v>85</v>
      </c>
      <c r="B187" s="192" t="s">
        <v>348</v>
      </c>
      <c r="C187" s="193" t="s">
        <v>349</v>
      </c>
      <c r="D187" s="194" t="s">
        <v>156</v>
      </c>
      <c r="E187" s="195">
        <v>4.4</v>
      </c>
      <c r="F187" s="195">
        <v>0</v>
      </c>
      <c r="G187" s="196">
        <f>E187*F187</f>
        <v>0</v>
      </c>
      <c r="O187" s="190">
        <v>2</v>
      </c>
      <c r="AA187" s="162">
        <v>1</v>
      </c>
      <c r="AB187" s="162">
        <v>7</v>
      </c>
      <c r="AC187" s="162">
        <v>7</v>
      </c>
      <c r="AZ187" s="162">
        <v>2</v>
      </c>
      <c r="BA187" s="162">
        <f>IF(AZ187=1,G187,0)</f>
        <v>0</v>
      </c>
      <c r="BB187" s="162">
        <f>IF(AZ187=2,G187,0)</f>
        <v>0</v>
      </c>
      <c r="BC187" s="162">
        <f>IF(AZ187=3,G187,0)</f>
        <v>0</v>
      </c>
      <c r="BD187" s="162">
        <f>IF(AZ187=4,G187,0)</f>
        <v>0</v>
      </c>
      <c r="BE187" s="162">
        <f>IF(AZ187=5,G187,0)</f>
        <v>0</v>
      </c>
      <c r="CA187" s="197">
        <v>1</v>
      </c>
      <c r="CB187" s="197">
        <v>7</v>
      </c>
      <c r="CZ187" s="162">
        <v>0.0042</v>
      </c>
    </row>
    <row r="188" spans="1:15" ht="12.75">
      <c r="A188" s="198"/>
      <c r="B188" s="200"/>
      <c r="C188" s="201" t="s">
        <v>350</v>
      </c>
      <c r="D188" s="202"/>
      <c r="E188" s="203">
        <v>4.4</v>
      </c>
      <c r="F188" s="204"/>
      <c r="G188" s="205"/>
      <c r="M188" s="199" t="s">
        <v>350</v>
      </c>
      <c r="O188" s="190"/>
    </row>
    <row r="189" spans="1:104" ht="12.75">
      <c r="A189" s="191">
        <v>86</v>
      </c>
      <c r="B189" s="192" t="s">
        <v>351</v>
      </c>
      <c r="C189" s="193" t="s">
        <v>352</v>
      </c>
      <c r="D189" s="194" t="s">
        <v>186</v>
      </c>
      <c r="E189" s="195">
        <v>0.491544</v>
      </c>
      <c r="F189" s="195">
        <v>0</v>
      </c>
      <c r="G189" s="196">
        <f>E189*F189</f>
        <v>0</v>
      </c>
      <c r="O189" s="190">
        <v>2</v>
      </c>
      <c r="AA189" s="162">
        <v>7</v>
      </c>
      <c r="AB189" s="162">
        <v>1001</v>
      </c>
      <c r="AC189" s="162">
        <v>5</v>
      </c>
      <c r="AZ189" s="162">
        <v>2</v>
      </c>
      <c r="BA189" s="162">
        <f>IF(AZ189=1,G189,0)</f>
        <v>0</v>
      </c>
      <c r="BB189" s="162">
        <f>IF(AZ189=2,G189,0)</f>
        <v>0</v>
      </c>
      <c r="BC189" s="162">
        <f>IF(AZ189=3,G189,0)</f>
        <v>0</v>
      </c>
      <c r="BD189" s="162">
        <f>IF(AZ189=4,G189,0)</f>
        <v>0</v>
      </c>
      <c r="BE189" s="162">
        <f>IF(AZ189=5,G189,0)</f>
        <v>0</v>
      </c>
      <c r="CA189" s="197">
        <v>7</v>
      </c>
      <c r="CB189" s="197">
        <v>1001</v>
      </c>
      <c r="CZ189" s="162">
        <v>0</v>
      </c>
    </row>
    <row r="190" spans="1:57" ht="12.75">
      <c r="A190" s="206"/>
      <c r="B190" s="207" t="s">
        <v>75</v>
      </c>
      <c r="C190" s="208" t="str">
        <f>CONCATENATE(B183," ",C183)</f>
        <v>764 Konstrukce klempířské</v>
      </c>
      <c r="D190" s="209"/>
      <c r="E190" s="210"/>
      <c r="F190" s="211"/>
      <c r="G190" s="212">
        <f>SUM(G183:G189)</f>
        <v>0</v>
      </c>
      <c r="O190" s="190">
        <v>4</v>
      </c>
      <c r="BA190" s="213">
        <f>SUM(BA183:BA189)</f>
        <v>0</v>
      </c>
      <c r="BB190" s="213">
        <f>SUM(BB183:BB189)</f>
        <v>0</v>
      </c>
      <c r="BC190" s="213">
        <f>SUM(BC183:BC189)</f>
        <v>0</v>
      </c>
      <c r="BD190" s="213">
        <f>SUM(BD183:BD189)</f>
        <v>0</v>
      </c>
      <c r="BE190" s="213">
        <f>SUM(BE183:BE189)</f>
        <v>0</v>
      </c>
    </row>
    <row r="191" spans="1:15" ht="12.75">
      <c r="A191" s="183" t="s">
        <v>72</v>
      </c>
      <c r="B191" s="184" t="s">
        <v>353</v>
      </c>
      <c r="C191" s="185" t="s">
        <v>354</v>
      </c>
      <c r="D191" s="186"/>
      <c r="E191" s="187"/>
      <c r="F191" s="187"/>
      <c r="G191" s="188"/>
      <c r="H191" s="189"/>
      <c r="I191" s="189"/>
      <c r="O191" s="190">
        <v>1</v>
      </c>
    </row>
    <row r="192" spans="1:104" ht="12.75">
      <c r="A192" s="191">
        <v>87</v>
      </c>
      <c r="B192" s="192" t="s">
        <v>355</v>
      </c>
      <c r="C192" s="193" t="s">
        <v>356</v>
      </c>
      <c r="D192" s="194" t="s">
        <v>91</v>
      </c>
      <c r="E192" s="195">
        <v>156.428</v>
      </c>
      <c r="F192" s="195">
        <v>0</v>
      </c>
      <c r="G192" s="196">
        <f>E192*F192</f>
        <v>0</v>
      </c>
      <c r="O192" s="190">
        <v>2</v>
      </c>
      <c r="AA192" s="162">
        <v>1</v>
      </c>
      <c r="AB192" s="162">
        <v>7</v>
      </c>
      <c r="AC192" s="162">
        <v>7</v>
      </c>
      <c r="AZ192" s="162">
        <v>2</v>
      </c>
      <c r="BA192" s="162">
        <f>IF(AZ192=1,G192,0)</f>
        <v>0</v>
      </c>
      <c r="BB192" s="162">
        <f>IF(AZ192=2,G192,0)</f>
        <v>0</v>
      </c>
      <c r="BC192" s="162">
        <f>IF(AZ192=3,G192,0)</f>
        <v>0</v>
      </c>
      <c r="BD192" s="162">
        <f>IF(AZ192=4,G192,0)</f>
        <v>0</v>
      </c>
      <c r="BE192" s="162">
        <f>IF(AZ192=5,G192,0)</f>
        <v>0</v>
      </c>
      <c r="CA192" s="197">
        <v>1</v>
      </c>
      <c r="CB192" s="197">
        <v>7</v>
      </c>
      <c r="CZ192" s="162">
        <v>0.04438</v>
      </c>
    </row>
    <row r="193" spans="1:15" ht="12.75">
      <c r="A193" s="198"/>
      <c r="B193" s="200"/>
      <c r="C193" s="201" t="s">
        <v>357</v>
      </c>
      <c r="D193" s="202"/>
      <c r="E193" s="203">
        <v>61.37</v>
      </c>
      <c r="F193" s="204"/>
      <c r="G193" s="205"/>
      <c r="M193" s="199" t="s">
        <v>357</v>
      </c>
      <c r="O193" s="190"/>
    </row>
    <row r="194" spans="1:15" ht="12.75">
      <c r="A194" s="198"/>
      <c r="B194" s="200"/>
      <c r="C194" s="201" t="s">
        <v>358</v>
      </c>
      <c r="D194" s="202"/>
      <c r="E194" s="203">
        <v>6.84</v>
      </c>
      <c r="F194" s="204"/>
      <c r="G194" s="205"/>
      <c r="M194" s="199" t="s">
        <v>358</v>
      </c>
      <c r="O194" s="190"/>
    </row>
    <row r="195" spans="1:15" ht="12.75">
      <c r="A195" s="198"/>
      <c r="B195" s="200"/>
      <c r="C195" s="201" t="s">
        <v>359</v>
      </c>
      <c r="D195" s="202"/>
      <c r="E195" s="203">
        <v>88.218</v>
      </c>
      <c r="F195" s="204"/>
      <c r="G195" s="205"/>
      <c r="M195" s="199" t="s">
        <v>359</v>
      </c>
      <c r="O195" s="190"/>
    </row>
    <row r="196" spans="1:104" ht="12.75">
      <c r="A196" s="191">
        <v>88</v>
      </c>
      <c r="B196" s="192" t="s">
        <v>360</v>
      </c>
      <c r="C196" s="193" t="s">
        <v>361</v>
      </c>
      <c r="D196" s="194" t="s">
        <v>156</v>
      </c>
      <c r="E196" s="195">
        <v>38.05</v>
      </c>
      <c r="F196" s="195">
        <v>0</v>
      </c>
      <c r="G196" s="196">
        <f>E196*F196</f>
        <v>0</v>
      </c>
      <c r="O196" s="190">
        <v>2</v>
      </c>
      <c r="AA196" s="162">
        <v>1</v>
      </c>
      <c r="AB196" s="162">
        <v>7</v>
      </c>
      <c r="AC196" s="162">
        <v>7</v>
      </c>
      <c r="AZ196" s="162">
        <v>2</v>
      </c>
      <c r="BA196" s="162">
        <f>IF(AZ196=1,G196,0)</f>
        <v>0</v>
      </c>
      <c r="BB196" s="162">
        <f>IF(AZ196=2,G196,0)</f>
        <v>0</v>
      </c>
      <c r="BC196" s="162">
        <f>IF(AZ196=3,G196,0)</f>
        <v>0</v>
      </c>
      <c r="BD196" s="162">
        <f>IF(AZ196=4,G196,0)</f>
        <v>0</v>
      </c>
      <c r="BE196" s="162">
        <f>IF(AZ196=5,G196,0)</f>
        <v>0</v>
      </c>
      <c r="CA196" s="197">
        <v>1</v>
      </c>
      <c r="CB196" s="197">
        <v>7</v>
      </c>
      <c r="CZ196" s="162">
        <v>0.01623</v>
      </c>
    </row>
    <row r="197" spans="1:104" ht="12.75">
      <c r="A197" s="191">
        <v>89</v>
      </c>
      <c r="B197" s="192" t="s">
        <v>362</v>
      </c>
      <c r="C197" s="193" t="s">
        <v>363</v>
      </c>
      <c r="D197" s="194" t="s">
        <v>186</v>
      </c>
      <c r="E197" s="195">
        <v>7.55982614</v>
      </c>
      <c r="F197" s="195">
        <v>0</v>
      </c>
      <c r="G197" s="196">
        <f>E197*F197</f>
        <v>0</v>
      </c>
      <c r="O197" s="190">
        <v>2</v>
      </c>
      <c r="AA197" s="162">
        <v>7</v>
      </c>
      <c r="AB197" s="162">
        <v>1001</v>
      </c>
      <c r="AC197" s="162">
        <v>5</v>
      </c>
      <c r="AZ197" s="162">
        <v>2</v>
      </c>
      <c r="BA197" s="162">
        <f>IF(AZ197=1,G197,0)</f>
        <v>0</v>
      </c>
      <c r="BB197" s="162">
        <f>IF(AZ197=2,G197,0)</f>
        <v>0</v>
      </c>
      <c r="BC197" s="162">
        <f>IF(AZ197=3,G197,0)</f>
        <v>0</v>
      </c>
      <c r="BD197" s="162">
        <f>IF(AZ197=4,G197,0)</f>
        <v>0</v>
      </c>
      <c r="BE197" s="162">
        <f>IF(AZ197=5,G197,0)</f>
        <v>0</v>
      </c>
      <c r="CA197" s="197">
        <v>7</v>
      </c>
      <c r="CB197" s="197">
        <v>1001</v>
      </c>
      <c r="CZ197" s="162">
        <v>0</v>
      </c>
    </row>
    <row r="198" spans="1:57" ht="12.75">
      <c r="A198" s="206"/>
      <c r="B198" s="207" t="s">
        <v>75</v>
      </c>
      <c r="C198" s="208" t="str">
        <f>CONCATENATE(B191," ",C191)</f>
        <v>765 Krytiny tvrdé</v>
      </c>
      <c r="D198" s="209"/>
      <c r="E198" s="210"/>
      <c r="F198" s="211"/>
      <c r="G198" s="212">
        <f>SUM(G191:G197)</f>
        <v>0</v>
      </c>
      <c r="O198" s="190">
        <v>4</v>
      </c>
      <c r="BA198" s="213">
        <f>SUM(BA191:BA197)</f>
        <v>0</v>
      </c>
      <c r="BB198" s="213">
        <f>SUM(BB191:BB197)</f>
        <v>0</v>
      </c>
      <c r="BC198" s="213">
        <f>SUM(BC191:BC197)</f>
        <v>0</v>
      </c>
      <c r="BD198" s="213">
        <f>SUM(BD191:BD197)</f>
        <v>0</v>
      </c>
      <c r="BE198" s="213">
        <f>SUM(BE191:BE197)</f>
        <v>0</v>
      </c>
    </row>
    <row r="199" spans="1:15" ht="12.75">
      <c r="A199" s="183" t="s">
        <v>72</v>
      </c>
      <c r="B199" s="184" t="s">
        <v>364</v>
      </c>
      <c r="C199" s="185" t="s">
        <v>365</v>
      </c>
      <c r="D199" s="186"/>
      <c r="E199" s="187"/>
      <c r="F199" s="187"/>
      <c r="G199" s="188"/>
      <c r="H199" s="189"/>
      <c r="I199" s="189"/>
      <c r="O199" s="190">
        <v>1</v>
      </c>
    </row>
    <row r="200" spans="1:104" ht="12.75">
      <c r="A200" s="191">
        <v>90</v>
      </c>
      <c r="B200" s="192" t="s">
        <v>366</v>
      </c>
      <c r="C200" s="193" t="s">
        <v>367</v>
      </c>
      <c r="D200" s="194" t="s">
        <v>84</v>
      </c>
      <c r="E200" s="195">
        <v>2</v>
      </c>
      <c r="F200" s="195">
        <v>0</v>
      </c>
      <c r="G200" s="196">
        <f>E200*F200</f>
        <v>0</v>
      </c>
      <c r="O200" s="190">
        <v>2</v>
      </c>
      <c r="AA200" s="162">
        <v>1</v>
      </c>
      <c r="AB200" s="162">
        <v>7</v>
      </c>
      <c r="AC200" s="162">
        <v>7</v>
      </c>
      <c r="AZ200" s="162">
        <v>2</v>
      </c>
      <c r="BA200" s="162">
        <f>IF(AZ200=1,G200,0)</f>
        <v>0</v>
      </c>
      <c r="BB200" s="162">
        <f>IF(AZ200=2,G200,0)</f>
        <v>0</v>
      </c>
      <c r="BC200" s="162">
        <f>IF(AZ200=3,G200,0)</f>
        <v>0</v>
      </c>
      <c r="BD200" s="162">
        <f>IF(AZ200=4,G200,0)</f>
        <v>0</v>
      </c>
      <c r="BE200" s="162">
        <f>IF(AZ200=5,G200,0)</f>
        <v>0</v>
      </c>
      <c r="CA200" s="197">
        <v>1</v>
      </c>
      <c r="CB200" s="197">
        <v>7</v>
      </c>
      <c r="CZ200" s="162">
        <v>0</v>
      </c>
    </row>
    <row r="201" spans="1:104" ht="12.75">
      <c r="A201" s="191">
        <v>91</v>
      </c>
      <c r="B201" s="192" t="s">
        <v>368</v>
      </c>
      <c r="C201" s="193" t="s">
        <v>369</v>
      </c>
      <c r="D201" s="194" t="s">
        <v>286</v>
      </c>
      <c r="E201" s="195">
        <v>60</v>
      </c>
      <c r="F201" s="195">
        <v>0</v>
      </c>
      <c r="G201" s="196">
        <f>E201*F201</f>
        <v>0</v>
      </c>
      <c r="O201" s="190">
        <v>2</v>
      </c>
      <c r="AA201" s="162">
        <v>1</v>
      </c>
      <c r="AB201" s="162">
        <v>7</v>
      </c>
      <c r="AC201" s="162">
        <v>7</v>
      </c>
      <c r="AZ201" s="162">
        <v>2</v>
      </c>
      <c r="BA201" s="162">
        <f>IF(AZ201=1,G201,0)</f>
        <v>0</v>
      </c>
      <c r="BB201" s="162">
        <f>IF(AZ201=2,G201,0)</f>
        <v>0</v>
      </c>
      <c r="BC201" s="162">
        <f>IF(AZ201=3,G201,0)</f>
        <v>0</v>
      </c>
      <c r="BD201" s="162">
        <f>IF(AZ201=4,G201,0)</f>
        <v>0</v>
      </c>
      <c r="BE201" s="162">
        <f>IF(AZ201=5,G201,0)</f>
        <v>0</v>
      </c>
      <c r="CA201" s="197">
        <v>1</v>
      </c>
      <c r="CB201" s="197">
        <v>7</v>
      </c>
      <c r="CZ201" s="162">
        <v>6E-05</v>
      </c>
    </row>
    <row r="202" spans="1:15" ht="12.75">
      <c r="A202" s="198"/>
      <c r="B202" s="200"/>
      <c r="C202" s="201" t="s">
        <v>370</v>
      </c>
      <c r="D202" s="202"/>
      <c r="E202" s="203">
        <v>60</v>
      </c>
      <c r="F202" s="204"/>
      <c r="G202" s="205"/>
      <c r="M202" s="199" t="s">
        <v>370</v>
      </c>
      <c r="O202" s="190"/>
    </row>
    <row r="203" spans="1:104" ht="12.75">
      <c r="A203" s="191">
        <v>92</v>
      </c>
      <c r="B203" s="192" t="s">
        <v>371</v>
      </c>
      <c r="C203" s="193" t="s">
        <v>372</v>
      </c>
      <c r="D203" s="194" t="s">
        <v>186</v>
      </c>
      <c r="E203" s="195">
        <v>0.0036</v>
      </c>
      <c r="F203" s="195">
        <v>0</v>
      </c>
      <c r="G203" s="196">
        <f>E203*F203</f>
        <v>0</v>
      </c>
      <c r="O203" s="190">
        <v>2</v>
      </c>
      <c r="AA203" s="162">
        <v>7</v>
      </c>
      <c r="AB203" s="162">
        <v>1001</v>
      </c>
      <c r="AC203" s="162">
        <v>5</v>
      </c>
      <c r="AZ203" s="162">
        <v>2</v>
      </c>
      <c r="BA203" s="162">
        <f>IF(AZ203=1,G203,0)</f>
        <v>0</v>
      </c>
      <c r="BB203" s="162">
        <f>IF(AZ203=2,G203,0)</f>
        <v>0</v>
      </c>
      <c r="BC203" s="162">
        <f>IF(AZ203=3,G203,0)</f>
        <v>0</v>
      </c>
      <c r="BD203" s="162">
        <f>IF(AZ203=4,G203,0)</f>
        <v>0</v>
      </c>
      <c r="BE203" s="162">
        <f>IF(AZ203=5,G203,0)</f>
        <v>0</v>
      </c>
      <c r="CA203" s="197">
        <v>7</v>
      </c>
      <c r="CB203" s="197">
        <v>1001</v>
      </c>
      <c r="CZ203" s="162">
        <v>0</v>
      </c>
    </row>
    <row r="204" spans="1:57" ht="12.75">
      <c r="A204" s="206"/>
      <c r="B204" s="207" t="s">
        <v>75</v>
      </c>
      <c r="C204" s="208" t="str">
        <f>CONCATENATE(B199," ",C199)</f>
        <v>767 Konstrukce zámečnické</v>
      </c>
      <c r="D204" s="209"/>
      <c r="E204" s="210"/>
      <c r="F204" s="211"/>
      <c r="G204" s="212">
        <f>SUM(G199:G203)</f>
        <v>0</v>
      </c>
      <c r="O204" s="190">
        <v>4</v>
      </c>
      <c r="BA204" s="213">
        <f>SUM(BA199:BA203)</f>
        <v>0</v>
      </c>
      <c r="BB204" s="213">
        <f>SUM(BB199:BB203)</f>
        <v>0</v>
      </c>
      <c r="BC204" s="213">
        <f>SUM(BC199:BC203)</f>
        <v>0</v>
      </c>
      <c r="BD204" s="213">
        <f>SUM(BD199:BD203)</f>
        <v>0</v>
      </c>
      <c r="BE204" s="213">
        <f>SUM(BE199:BE203)</f>
        <v>0</v>
      </c>
    </row>
    <row r="205" spans="1:15" ht="12.75">
      <c r="A205" s="183" t="s">
        <v>72</v>
      </c>
      <c r="B205" s="184" t="s">
        <v>373</v>
      </c>
      <c r="C205" s="185" t="s">
        <v>374</v>
      </c>
      <c r="D205" s="186"/>
      <c r="E205" s="187"/>
      <c r="F205" s="187"/>
      <c r="G205" s="188"/>
      <c r="H205" s="189"/>
      <c r="I205" s="189"/>
      <c r="O205" s="190">
        <v>1</v>
      </c>
    </row>
    <row r="206" spans="1:104" ht="12.75">
      <c r="A206" s="191">
        <v>93</v>
      </c>
      <c r="B206" s="192" t="s">
        <v>375</v>
      </c>
      <c r="C206" s="193" t="s">
        <v>376</v>
      </c>
      <c r="D206" s="194" t="s">
        <v>91</v>
      </c>
      <c r="E206" s="195">
        <v>244.0946</v>
      </c>
      <c r="F206" s="195">
        <v>0</v>
      </c>
      <c r="G206" s="196">
        <f>E206*F206</f>
        <v>0</v>
      </c>
      <c r="O206" s="190">
        <v>2</v>
      </c>
      <c r="AA206" s="162">
        <v>1</v>
      </c>
      <c r="AB206" s="162">
        <v>7</v>
      </c>
      <c r="AC206" s="162">
        <v>7</v>
      </c>
      <c r="AZ206" s="162">
        <v>2</v>
      </c>
      <c r="BA206" s="162">
        <f>IF(AZ206=1,G206,0)</f>
        <v>0</v>
      </c>
      <c r="BB206" s="162">
        <f>IF(AZ206=2,G206,0)</f>
        <v>0</v>
      </c>
      <c r="BC206" s="162">
        <f>IF(AZ206=3,G206,0)</f>
        <v>0</v>
      </c>
      <c r="BD206" s="162">
        <f>IF(AZ206=4,G206,0)</f>
        <v>0</v>
      </c>
      <c r="BE206" s="162">
        <f>IF(AZ206=5,G206,0)</f>
        <v>0</v>
      </c>
      <c r="CA206" s="197">
        <v>1</v>
      </c>
      <c r="CB206" s="197">
        <v>7</v>
      </c>
      <c r="CZ206" s="162">
        <v>0.00032</v>
      </c>
    </row>
    <row r="207" spans="1:15" ht="12.75">
      <c r="A207" s="198"/>
      <c r="B207" s="200"/>
      <c r="C207" s="201" t="s">
        <v>377</v>
      </c>
      <c r="D207" s="202"/>
      <c r="E207" s="203">
        <v>41.1514</v>
      </c>
      <c r="F207" s="204"/>
      <c r="G207" s="205"/>
      <c r="M207" s="199" t="s">
        <v>377</v>
      </c>
      <c r="O207" s="190"/>
    </row>
    <row r="208" spans="1:15" ht="12.75">
      <c r="A208" s="198"/>
      <c r="B208" s="200"/>
      <c r="C208" s="201" t="s">
        <v>378</v>
      </c>
      <c r="D208" s="202"/>
      <c r="E208" s="203">
        <v>18.96</v>
      </c>
      <c r="F208" s="204"/>
      <c r="G208" s="205"/>
      <c r="M208" s="199" t="s">
        <v>378</v>
      </c>
      <c r="O208" s="190"/>
    </row>
    <row r="209" spans="1:15" ht="12.75">
      <c r="A209" s="198"/>
      <c r="B209" s="200"/>
      <c r="C209" s="201" t="s">
        <v>379</v>
      </c>
      <c r="D209" s="202"/>
      <c r="E209" s="203">
        <v>2.184</v>
      </c>
      <c r="F209" s="204"/>
      <c r="G209" s="205"/>
      <c r="M209" s="199" t="s">
        <v>379</v>
      </c>
      <c r="O209" s="190"/>
    </row>
    <row r="210" spans="1:15" ht="12.75">
      <c r="A210" s="198"/>
      <c r="B210" s="200"/>
      <c r="C210" s="201" t="s">
        <v>380</v>
      </c>
      <c r="D210" s="202"/>
      <c r="E210" s="203">
        <v>50.7392</v>
      </c>
      <c r="F210" s="204"/>
      <c r="G210" s="205"/>
      <c r="M210" s="199" t="s">
        <v>380</v>
      </c>
      <c r="O210" s="190"/>
    </row>
    <row r="211" spans="1:15" ht="12.75">
      <c r="A211" s="198"/>
      <c r="B211" s="200"/>
      <c r="C211" s="201" t="s">
        <v>381</v>
      </c>
      <c r="D211" s="202"/>
      <c r="E211" s="203">
        <v>131.06</v>
      </c>
      <c r="F211" s="204"/>
      <c r="G211" s="205"/>
      <c r="M211" s="199" t="s">
        <v>381</v>
      </c>
      <c r="O211" s="190"/>
    </row>
    <row r="212" spans="1:104" ht="12.75">
      <c r="A212" s="191">
        <v>94</v>
      </c>
      <c r="B212" s="192" t="s">
        <v>382</v>
      </c>
      <c r="C212" s="193" t="s">
        <v>383</v>
      </c>
      <c r="D212" s="194" t="s">
        <v>91</v>
      </c>
      <c r="E212" s="195">
        <v>109.8634</v>
      </c>
      <c r="F212" s="195">
        <v>0</v>
      </c>
      <c r="G212" s="196">
        <f>E212*F212</f>
        <v>0</v>
      </c>
      <c r="O212" s="190">
        <v>2</v>
      </c>
      <c r="AA212" s="162">
        <v>1</v>
      </c>
      <c r="AB212" s="162">
        <v>7</v>
      </c>
      <c r="AC212" s="162">
        <v>7</v>
      </c>
      <c r="AZ212" s="162">
        <v>2</v>
      </c>
      <c r="BA212" s="162">
        <f>IF(AZ212=1,G212,0)</f>
        <v>0</v>
      </c>
      <c r="BB212" s="162">
        <f>IF(AZ212=2,G212,0)</f>
        <v>0</v>
      </c>
      <c r="BC212" s="162">
        <f>IF(AZ212=3,G212,0)</f>
        <v>0</v>
      </c>
      <c r="BD212" s="162">
        <f>IF(AZ212=4,G212,0)</f>
        <v>0</v>
      </c>
      <c r="BE212" s="162">
        <f>IF(AZ212=5,G212,0)</f>
        <v>0</v>
      </c>
      <c r="CA212" s="197">
        <v>1</v>
      </c>
      <c r="CB212" s="197">
        <v>7</v>
      </c>
      <c r="CZ212" s="162">
        <v>0.00042</v>
      </c>
    </row>
    <row r="213" spans="1:15" ht="12.75">
      <c r="A213" s="198"/>
      <c r="B213" s="200"/>
      <c r="C213" s="201" t="s">
        <v>384</v>
      </c>
      <c r="D213" s="202"/>
      <c r="E213" s="203">
        <v>47.568</v>
      </c>
      <c r="F213" s="204"/>
      <c r="G213" s="205"/>
      <c r="M213" s="199" t="s">
        <v>384</v>
      </c>
      <c r="O213" s="190"/>
    </row>
    <row r="214" spans="1:15" ht="12.75">
      <c r="A214" s="198"/>
      <c r="B214" s="200"/>
      <c r="C214" s="201" t="s">
        <v>385</v>
      </c>
      <c r="D214" s="202"/>
      <c r="E214" s="203">
        <v>18.96</v>
      </c>
      <c r="F214" s="204"/>
      <c r="G214" s="205"/>
      <c r="M214" s="199" t="s">
        <v>385</v>
      </c>
      <c r="O214" s="190"/>
    </row>
    <row r="215" spans="1:15" ht="12.75">
      <c r="A215" s="198"/>
      <c r="B215" s="200"/>
      <c r="C215" s="201" t="s">
        <v>386</v>
      </c>
      <c r="D215" s="202"/>
      <c r="E215" s="203">
        <v>41.1514</v>
      </c>
      <c r="F215" s="204"/>
      <c r="G215" s="205"/>
      <c r="M215" s="199" t="s">
        <v>386</v>
      </c>
      <c r="O215" s="190"/>
    </row>
    <row r="216" spans="1:15" ht="12.75">
      <c r="A216" s="198"/>
      <c r="B216" s="200"/>
      <c r="C216" s="201" t="s">
        <v>387</v>
      </c>
      <c r="D216" s="202"/>
      <c r="E216" s="203">
        <v>2.184</v>
      </c>
      <c r="F216" s="204"/>
      <c r="G216" s="205"/>
      <c r="M216" s="199" t="s">
        <v>387</v>
      </c>
      <c r="O216" s="190"/>
    </row>
    <row r="217" spans="1:57" ht="12.75">
      <c r="A217" s="206"/>
      <c r="B217" s="207" t="s">
        <v>75</v>
      </c>
      <c r="C217" s="208" t="str">
        <f>CONCATENATE(B205," ",C205)</f>
        <v>783 Nátěry</v>
      </c>
      <c r="D217" s="209"/>
      <c r="E217" s="210"/>
      <c r="F217" s="211"/>
      <c r="G217" s="212">
        <f>SUM(G205:G216)</f>
        <v>0</v>
      </c>
      <c r="O217" s="190">
        <v>4</v>
      </c>
      <c r="BA217" s="213">
        <f>SUM(BA205:BA216)</f>
        <v>0</v>
      </c>
      <c r="BB217" s="213">
        <f>SUM(BB205:BB216)</f>
        <v>0</v>
      </c>
      <c r="BC217" s="213">
        <f>SUM(BC205:BC216)</f>
        <v>0</v>
      </c>
      <c r="BD217" s="213">
        <f>SUM(BD205:BD216)</f>
        <v>0</v>
      </c>
      <c r="BE217" s="213">
        <f>SUM(BE205:BE216)</f>
        <v>0</v>
      </c>
    </row>
    <row r="218" spans="1:15" ht="12.75">
      <c r="A218" s="183" t="s">
        <v>72</v>
      </c>
      <c r="B218" s="184" t="s">
        <v>388</v>
      </c>
      <c r="C218" s="185" t="s">
        <v>389</v>
      </c>
      <c r="D218" s="186"/>
      <c r="E218" s="187"/>
      <c r="F218" s="187"/>
      <c r="G218" s="188"/>
      <c r="H218" s="189"/>
      <c r="I218" s="189"/>
      <c r="O218" s="190">
        <v>1</v>
      </c>
    </row>
    <row r="219" spans="1:104" ht="22.5">
      <c r="A219" s="191">
        <v>95</v>
      </c>
      <c r="B219" s="192" t="s">
        <v>390</v>
      </c>
      <c r="C219" s="193" t="s">
        <v>391</v>
      </c>
      <c r="D219" s="194" t="s">
        <v>84</v>
      </c>
      <c r="E219" s="195">
        <v>7</v>
      </c>
      <c r="F219" s="195">
        <v>0</v>
      </c>
      <c r="G219" s="196">
        <f>E219*F219</f>
        <v>0</v>
      </c>
      <c r="O219" s="190">
        <v>2</v>
      </c>
      <c r="AA219" s="162">
        <v>12</v>
      </c>
      <c r="AB219" s="162">
        <v>0</v>
      </c>
      <c r="AC219" s="162">
        <v>43</v>
      </c>
      <c r="AZ219" s="162">
        <v>2</v>
      </c>
      <c r="BA219" s="162">
        <f>IF(AZ219=1,G219,0)</f>
        <v>0</v>
      </c>
      <c r="BB219" s="162">
        <f>IF(AZ219=2,G219,0)</f>
        <v>0</v>
      </c>
      <c r="BC219" s="162">
        <f>IF(AZ219=3,G219,0)</f>
        <v>0</v>
      </c>
      <c r="BD219" s="162">
        <f>IF(AZ219=4,G219,0)</f>
        <v>0</v>
      </c>
      <c r="BE219" s="162">
        <f>IF(AZ219=5,G219,0)</f>
        <v>0</v>
      </c>
      <c r="CA219" s="197">
        <v>12</v>
      </c>
      <c r="CB219" s="197">
        <v>0</v>
      </c>
      <c r="CZ219" s="162">
        <v>0</v>
      </c>
    </row>
    <row r="220" spans="1:104" ht="22.5">
      <c r="A220" s="191">
        <v>96</v>
      </c>
      <c r="B220" s="192" t="s">
        <v>392</v>
      </c>
      <c r="C220" s="193" t="s">
        <v>393</v>
      </c>
      <c r="D220" s="194" t="s">
        <v>84</v>
      </c>
      <c r="E220" s="195">
        <v>1</v>
      </c>
      <c r="F220" s="195">
        <v>0</v>
      </c>
      <c r="G220" s="196">
        <f>E220*F220</f>
        <v>0</v>
      </c>
      <c r="O220" s="190">
        <v>2</v>
      </c>
      <c r="AA220" s="162">
        <v>12</v>
      </c>
      <c r="AB220" s="162">
        <v>0</v>
      </c>
      <c r="AC220" s="162">
        <v>44</v>
      </c>
      <c r="AZ220" s="162">
        <v>2</v>
      </c>
      <c r="BA220" s="162">
        <f>IF(AZ220=1,G220,0)</f>
        <v>0</v>
      </c>
      <c r="BB220" s="162">
        <f>IF(AZ220=2,G220,0)</f>
        <v>0</v>
      </c>
      <c r="BC220" s="162">
        <f>IF(AZ220=3,G220,0)</f>
        <v>0</v>
      </c>
      <c r="BD220" s="162">
        <f>IF(AZ220=4,G220,0)</f>
        <v>0</v>
      </c>
      <c r="BE220" s="162">
        <f>IF(AZ220=5,G220,0)</f>
        <v>0</v>
      </c>
      <c r="CA220" s="197">
        <v>12</v>
      </c>
      <c r="CB220" s="197">
        <v>0</v>
      </c>
      <c r="CZ220" s="162">
        <v>0</v>
      </c>
    </row>
    <row r="221" spans="1:104" ht="22.5">
      <c r="A221" s="191">
        <v>97</v>
      </c>
      <c r="B221" s="192" t="s">
        <v>394</v>
      </c>
      <c r="C221" s="193" t="s">
        <v>395</v>
      </c>
      <c r="D221" s="194" t="s">
        <v>84</v>
      </c>
      <c r="E221" s="195">
        <v>1</v>
      </c>
      <c r="F221" s="195">
        <v>0</v>
      </c>
      <c r="G221" s="196">
        <f>E221*F221</f>
        <v>0</v>
      </c>
      <c r="O221" s="190">
        <v>2</v>
      </c>
      <c r="AA221" s="162">
        <v>12</v>
      </c>
      <c r="AB221" s="162">
        <v>0</v>
      </c>
      <c r="AC221" s="162">
        <v>46</v>
      </c>
      <c r="AZ221" s="162">
        <v>2</v>
      </c>
      <c r="BA221" s="162">
        <f>IF(AZ221=1,G221,0)</f>
        <v>0</v>
      </c>
      <c r="BB221" s="162">
        <f>IF(AZ221=2,G221,0)</f>
        <v>0</v>
      </c>
      <c r="BC221" s="162">
        <f>IF(AZ221=3,G221,0)</f>
        <v>0</v>
      </c>
      <c r="BD221" s="162">
        <f>IF(AZ221=4,G221,0)</f>
        <v>0</v>
      </c>
      <c r="BE221" s="162">
        <f>IF(AZ221=5,G221,0)</f>
        <v>0</v>
      </c>
      <c r="CA221" s="197">
        <v>12</v>
      </c>
      <c r="CB221" s="197">
        <v>0</v>
      </c>
      <c r="CZ221" s="162">
        <v>0</v>
      </c>
    </row>
    <row r="222" spans="1:104" ht="22.5">
      <c r="A222" s="191">
        <v>98</v>
      </c>
      <c r="B222" s="192" t="s">
        <v>396</v>
      </c>
      <c r="C222" s="193" t="s">
        <v>397</v>
      </c>
      <c r="D222" s="194" t="s">
        <v>84</v>
      </c>
      <c r="E222" s="195">
        <v>1</v>
      </c>
      <c r="F222" s="195">
        <v>0</v>
      </c>
      <c r="G222" s="196">
        <f>E222*F222</f>
        <v>0</v>
      </c>
      <c r="O222" s="190">
        <v>2</v>
      </c>
      <c r="AA222" s="162">
        <v>12</v>
      </c>
      <c r="AB222" s="162">
        <v>0</v>
      </c>
      <c r="AC222" s="162">
        <v>45</v>
      </c>
      <c r="AZ222" s="162">
        <v>2</v>
      </c>
      <c r="BA222" s="162">
        <f>IF(AZ222=1,G222,0)</f>
        <v>0</v>
      </c>
      <c r="BB222" s="162">
        <f>IF(AZ222=2,G222,0)</f>
        <v>0</v>
      </c>
      <c r="BC222" s="162">
        <f>IF(AZ222=3,G222,0)</f>
        <v>0</v>
      </c>
      <c r="BD222" s="162">
        <f>IF(AZ222=4,G222,0)</f>
        <v>0</v>
      </c>
      <c r="BE222" s="162">
        <f>IF(AZ222=5,G222,0)</f>
        <v>0</v>
      </c>
      <c r="CA222" s="197">
        <v>12</v>
      </c>
      <c r="CB222" s="197">
        <v>0</v>
      </c>
      <c r="CZ222" s="162">
        <v>0</v>
      </c>
    </row>
    <row r="223" spans="1:104" ht="22.5">
      <c r="A223" s="191">
        <v>99</v>
      </c>
      <c r="B223" s="192" t="s">
        <v>398</v>
      </c>
      <c r="C223" s="193" t="s">
        <v>399</v>
      </c>
      <c r="D223" s="194" t="s">
        <v>84</v>
      </c>
      <c r="E223" s="195">
        <v>1</v>
      </c>
      <c r="F223" s="195">
        <v>0</v>
      </c>
      <c r="G223" s="196">
        <f>E223*F223</f>
        <v>0</v>
      </c>
      <c r="O223" s="190">
        <v>2</v>
      </c>
      <c r="AA223" s="162">
        <v>12</v>
      </c>
      <c r="AB223" s="162">
        <v>0</v>
      </c>
      <c r="AC223" s="162">
        <v>47</v>
      </c>
      <c r="AZ223" s="162">
        <v>2</v>
      </c>
      <c r="BA223" s="162">
        <f>IF(AZ223=1,G223,0)</f>
        <v>0</v>
      </c>
      <c r="BB223" s="162">
        <f>IF(AZ223=2,G223,0)</f>
        <v>0</v>
      </c>
      <c r="BC223" s="162">
        <f>IF(AZ223=3,G223,0)</f>
        <v>0</v>
      </c>
      <c r="BD223" s="162">
        <f>IF(AZ223=4,G223,0)</f>
        <v>0</v>
      </c>
      <c r="BE223" s="162">
        <f>IF(AZ223=5,G223,0)</f>
        <v>0</v>
      </c>
      <c r="CA223" s="197">
        <v>12</v>
      </c>
      <c r="CB223" s="197">
        <v>0</v>
      </c>
      <c r="CZ223" s="162">
        <v>0</v>
      </c>
    </row>
    <row r="224" spans="1:104" ht="22.5">
      <c r="A224" s="191">
        <v>100</v>
      </c>
      <c r="B224" s="192" t="s">
        <v>400</v>
      </c>
      <c r="C224" s="193" t="s">
        <v>401</v>
      </c>
      <c r="D224" s="194" t="s">
        <v>84</v>
      </c>
      <c r="E224" s="195">
        <v>1</v>
      </c>
      <c r="F224" s="195">
        <v>0</v>
      </c>
      <c r="G224" s="196">
        <f>E224*F224</f>
        <v>0</v>
      </c>
      <c r="O224" s="190">
        <v>2</v>
      </c>
      <c r="AA224" s="162">
        <v>12</v>
      </c>
      <c r="AB224" s="162">
        <v>0</v>
      </c>
      <c r="AC224" s="162">
        <v>148</v>
      </c>
      <c r="AZ224" s="162">
        <v>2</v>
      </c>
      <c r="BA224" s="162">
        <f>IF(AZ224=1,G224,0)</f>
        <v>0</v>
      </c>
      <c r="BB224" s="162">
        <f>IF(AZ224=2,G224,0)</f>
        <v>0</v>
      </c>
      <c r="BC224" s="162">
        <f>IF(AZ224=3,G224,0)</f>
        <v>0</v>
      </c>
      <c r="BD224" s="162">
        <f>IF(AZ224=4,G224,0)</f>
        <v>0</v>
      </c>
      <c r="BE224" s="162">
        <f>IF(AZ224=5,G224,0)</f>
        <v>0</v>
      </c>
      <c r="CA224" s="197">
        <v>12</v>
      </c>
      <c r="CB224" s="197">
        <v>0</v>
      </c>
      <c r="CZ224" s="162">
        <v>0</v>
      </c>
    </row>
    <row r="225" spans="1:15" ht="12.75">
      <c r="A225" s="198"/>
      <c r="B225" s="200"/>
      <c r="C225" s="201" t="s">
        <v>402</v>
      </c>
      <c r="D225" s="202"/>
      <c r="E225" s="203">
        <v>1</v>
      </c>
      <c r="F225" s="204"/>
      <c r="G225" s="205"/>
      <c r="M225" s="199" t="s">
        <v>402</v>
      </c>
      <c r="O225" s="190"/>
    </row>
    <row r="226" spans="1:57" ht="12.75">
      <c r="A226" s="206"/>
      <c r="B226" s="207" t="s">
        <v>75</v>
      </c>
      <c r="C226" s="208" t="str">
        <f>CONCATENATE(B218," ",C218)</f>
        <v>790 Speciální výrobky</v>
      </c>
      <c r="D226" s="209"/>
      <c r="E226" s="210"/>
      <c r="F226" s="211"/>
      <c r="G226" s="212">
        <f>SUM(G218:G225)</f>
        <v>0</v>
      </c>
      <c r="O226" s="190">
        <v>4</v>
      </c>
      <c r="BA226" s="213">
        <f>SUM(BA218:BA225)</f>
        <v>0</v>
      </c>
      <c r="BB226" s="213">
        <f>SUM(BB218:BB225)</f>
        <v>0</v>
      </c>
      <c r="BC226" s="213">
        <f>SUM(BC218:BC225)</f>
        <v>0</v>
      </c>
      <c r="BD226" s="213">
        <f>SUM(BD218:BD225)</f>
        <v>0</v>
      </c>
      <c r="BE226" s="213">
        <f>SUM(BE218:BE225)</f>
        <v>0</v>
      </c>
    </row>
    <row r="227" spans="1:15" ht="12.75">
      <c r="A227" s="183" t="s">
        <v>72</v>
      </c>
      <c r="B227" s="184" t="s">
        <v>403</v>
      </c>
      <c r="C227" s="185" t="s">
        <v>404</v>
      </c>
      <c r="D227" s="186"/>
      <c r="E227" s="187"/>
      <c r="F227" s="187"/>
      <c r="G227" s="188"/>
      <c r="H227" s="189"/>
      <c r="I227" s="189"/>
      <c r="O227" s="190">
        <v>1</v>
      </c>
    </row>
    <row r="228" spans="1:104" ht="22.5">
      <c r="A228" s="191">
        <v>101</v>
      </c>
      <c r="B228" s="192" t="s">
        <v>403</v>
      </c>
      <c r="C228" s="193" t="s">
        <v>405</v>
      </c>
      <c r="D228" s="194" t="s">
        <v>406</v>
      </c>
      <c r="E228" s="195">
        <v>1</v>
      </c>
      <c r="F228" s="195">
        <v>0</v>
      </c>
      <c r="G228" s="196">
        <f>E228*F228</f>
        <v>0</v>
      </c>
      <c r="O228" s="190">
        <v>2</v>
      </c>
      <c r="AA228" s="162">
        <v>12</v>
      </c>
      <c r="AB228" s="162">
        <v>0</v>
      </c>
      <c r="AC228" s="162">
        <v>65</v>
      </c>
      <c r="AZ228" s="162">
        <v>4</v>
      </c>
      <c r="BA228" s="162">
        <f>IF(AZ228=1,G228,0)</f>
        <v>0</v>
      </c>
      <c r="BB228" s="162">
        <f>IF(AZ228=2,G228,0)</f>
        <v>0</v>
      </c>
      <c r="BC228" s="162">
        <f>IF(AZ228=3,G228,0)</f>
        <v>0</v>
      </c>
      <c r="BD228" s="162">
        <f>IF(AZ228=4,G228,0)</f>
        <v>0</v>
      </c>
      <c r="BE228" s="162">
        <f>IF(AZ228=5,G228,0)</f>
        <v>0</v>
      </c>
      <c r="CA228" s="197">
        <v>12</v>
      </c>
      <c r="CB228" s="197">
        <v>0</v>
      </c>
      <c r="CZ228" s="162">
        <v>0</v>
      </c>
    </row>
    <row r="229" spans="1:57" ht="12.75">
      <c r="A229" s="206"/>
      <c r="B229" s="207" t="s">
        <v>75</v>
      </c>
      <c r="C229" s="208" t="str">
        <f>CONCATENATE(B227," ",C227)</f>
        <v>M21 Elektromontáže</v>
      </c>
      <c r="D229" s="209"/>
      <c r="E229" s="210"/>
      <c r="F229" s="211"/>
      <c r="G229" s="212">
        <f>SUM(G227:G228)</f>
        <v>0</v>
      </c>
      <c r="O229" s="190">
        <v>4</v>
      </c>
      <c r="BA229" s="213">
        <f>SUM(BA227:BA228)</f>
        <v>0</v>
      </c>
      <c r="BB229" s="213">
        <f>SUM(BB227:BB228)</f>
        <v>0</v>
      </c>
      <c r="BC229" s="213">
        <f>SUM(BC227:BC228)</f>
        <v>0</v>
      </c>
      <c r="BD229" s="213">
        <f>SUM(BD227:BD228)</f>
        <v>0</v>
      </c>
      <c r="BE229" s="213">
        <f>SUM(BE227:BE228)</f>
        <v>0</v>
      </c>
    </row>
    <row r="230" spans="1:15" ht="12.75">
      <c r="A230" s="183" t="s">
        <v>72</v>
      </c>
      <c r="B230" s="184" t="s">
        <v>407</v>
      </c>
      <c r="C230" s="185" t="s">
        <v>408</v>
      </c>
      <c r="D230" s="186"/>
      <c r="E230" s="187"/>
      <c r="F230" s="187"/>
      <c r="G230" s="188"/>
      <c r="H230" s="189"/>
      <c r="I230" s="189"/>
      <c r="O230" s="190">
        <v>1</v>
      </c>
    </row>
    <row r="231" spans="1:104" ht="12.75">
      <c r="A231" s="191">
        <v>102</v>
      </c>
      <c r="B231" s="192" t="s">
        <v>407</v>
      </c>
      <c r="C231" s="193" t="s">
        <v>409</v>
      </c>
      <c r="D231" s="194" t="s">
        <v>286</v>
      </c>
      <c r="E231" s="195">
        <v>600.5549</v>
      </c>
      <c r="F231" s="195">
        <v>0</v>
      </c>
      <c r="G231" s="196">
        <f>E231*F231</f>
        <v>0</v>
      </c>
      <c r="O231" s="190">
        <v>2</v>
      </c>
      <c r="AA231" s="162">
        <v>12</v>
      </c>
      <c r="AB231" s="162">
        <v>0</v>
      </c>
      <c r="AC231" s="162">
        <v>66</v>
      </c>
      <c r="AZ231" s="162">
        <v>4</v>
      </c>
      <c r="BA231" s="162">
        <f>IF(AZ231=1,G231,0)</f>
        <v>0</v>
      </c>
      <c r="BB231" s="162">
        <f>IF(AZ231=2,G231,0)</f>
        <v>0</v>
      </c>
      <c r="BC231" s="162">
        <f>IF(AZ231=3,G231,0)</f>
        <v>0</v>
      </c>
      <c r="BD231" s="162">
        <f>IF(AZ231=4,G231,0)</f>
        <v>0</v>
      </c>
      <c r="BE231" s="162">
        <f>IF(AZ231=5,G231,0)</f>
        <v>0</v>
      </c>
      <c r="CA231" s="197">
        <v>12</v>
      </c>
      <c r="CB231" s="197">
        <v>0</v>
      </c>
      <c r="CZ231" s="162">
        <v>0</v>
      </c>
    </row>
    <row r="232" spans="1:15" ht="12.75">
      <c r="A232" s="198"/>
      <c r="B232" s="200"/>
      <c r="C232" s="201" t="s">
        <v>410</v>
      </c>
      <c r="D232" s="202"/>
      <c r="E232" s="203">
        <v>600.5549</v>
      </c>
      <c r="F232" s="204"/>
      <c r="G232" s="205"/>
      <c r="M232" s="199" t="s">
        <v>410</v>
      </c>
      <c r="O232" s="190"/>
    </row>
    <row r="233" spans="1:57" ht="12.75">
      <c r="A233" s="206"/>
      <c r="B233" s="207" t="s">
        <v>75</v>
      </c>
      <c r="C233" s="208" t="str">
        <f>CONCATENATE(B230," ",C230)</f>
        <v>M43 Montáže ocelových konstrukcí</v>
      </c>
      <c r="D233" s="209"/>
      <c r="E233" s="210"/>
      <c r="F233" s="211"/>
      <c r="G233" s="212">
        <f>SUM(G230:G232)</f>
        <v>0</v>
      </c>
      <c r="O233" s="190">
        <v>4</v>
      </c>
      <c r="BA233" s="213">
        <f>SUM(BA230:BA232)</f>
        <v>0</v>
      </c>
      <c r="BB233" s="213">
        <f>SUM(BB230:BB232)</f>
        <v>0</v>
      </c>
      <c r="BC233" s="213">
        <f>SUM(BC230:BC232)</f>
        <v>0</v>
      </c>
      <c r="BD233" s="213">
        <f>SUM(BD230:BD232)</f>
        <v>0</v>
      </c>
      <c r="BE233" s="213">
        <f>SUM(BE230:BE232)</f>
        <v>0</v>
      </c>
    </row>
    <row r="234" spans="1:15" ht="12.75">
      <c r="A234" s="183" t="s">
        <v>72</v>
      </c>
      <c r="B234" s="184" t="s">
        <v>411</v>
      </c>
      <c r="C234" s="185" t="s">
        <v>412</v>
      </c>
      <c r="D234" s="186"/>
      <c r="E234" s="187"/>
      <c r="F234" s="187"/>
      <c r="G234" s="188"/>
      <c r="H234" s="189"/>
      <c r="I234" s="189"/>
      <c r="O234" s="190">
        <v>1</v>
      </c>
    </row>
    <row r="235" spans="1:104" ht="12.75">
      <c r="A235" s="191">
        <v>103</v>
      </c>
      <c r="B235" s="192" t="s">
        <v>413</v>
      </c>
      <c r="C235" s="193" t="s">
        <v>414</v>
      </c>
      <c r="D235" s="194" t="s">
        <v>186</v>
      </c>
      <c r="E235" s="195">
        <v>208.05</v>
      </c>
      <c r="F235" s="195">
        <v>0</v>
      </c>
      <c r="G235" s="196">
        <f>E235*F235</f>
        <v>0</v>
      </c>
      <c r="O235" s="190">
        <v>2</v>
      </c>
      <c r="AA235" s="162">
        <v>1</v>
      </c>
      <c r="AB235" s="162">
        <v>3</v>
      </c>
      <c r="AC235" s="162">
        <v>3</v>
      </c>
      <c r="AZ235" s="162">
        <v>1</v>
      </c>
      <c r="BA235" s="162">
        <f>IF(AZ235=1,G235,0)</f>
        <v>0</v>
      </c>
      <c r="BB235" s="162">
        <f>IF(AZ235=2,G235,0)</f>
        <v>0</v>
      </c>
      <c r="BC235" s="162">
        <f>IF(AZ235=3,G235,0)</f>
        <v>0</v>
      </c>
      <c r="BD235" s="162">
        <f>IF(AZ235=4,G235,0)</f>
        <v>0</v>
      </c>
      <c r="BE235" s="162">
        <f>IF(AZ235=5,G235,0)</f>
        <v>0</v>
      </c>
      <c r="CA235" s="197">
        <v>1</v>
      </c>
      <c r="CB235" s="197">
        <v>3</v>
      </c>
      <c r="CZ235" s="162">
        <v>0</v>
      </c>
    </row>
    <row r="236" spans="1:15" ht="12.75">
      <c r="A236" s="198"/>
      <c r="B236" s="200"/>
      <c r="C236" s="201" t="s">
        <v>415</v>
      </c>
      <c r="D236" s="202"/>
      <c r="E236" s="203">
        <v>208.05</v>
      </c>
      <c r="F236" s="204"/>
      <c r="G236" s="205"/>
      <c r="M236" s="199" t="s">
        <v>415</v>
      </c>
      <c r="O236" s="190"/>
    </row>
    <row r="237" spans="1:104" ht="12.75">
      <c r="A237" s="191">
        <v>104</v>
      </c>
      <c r="B237" s="192" t="s">
        <v>416</v>
      </c>
      <c r="C237" s="193" t="s">
        <v>417</v>
      </c>
      <c r="D237" s="194" t="s">
        <v>186</v>
      </c>
      <c r="E237" s="195">
        <v>87.6</v>
      </c>
      <c r="F237" s="195">
        <v>0</v>
      </c>
      <c r="G237" s="196">
        <f>E237*F237</f>
        <v>0</v>
      </c>
      <c r="O237" s="190">
        <v>2</v>
      </c>
      <c r="AA237" s="162">
        <v>1</v>
      </c>
      <c r="AB237" s="162">
        <v>3</v>
      </c>
      <c r="AC237" s="162">
        <v>3</v>
      </c>
      <c r="AZ237" s="162">
        <v>1</v>
      </c>
      <c r="BA237" s="162">
        <f>IF(AZ237=1,G237,0)</f>
        <v>0</v>
      </c>
      <c r="BB237" s="162">
        <f>IF(AZ237=2,G237,0)</f>
        <v>0</v>
      </c>
      <c r="BC237" s="162">
        <f>IF(AZ237=3,G237,0)</f>
        <v>0</v>
      </c>
      <c r="BD237" s="162">
        <f>IF(AZ237=4,G237,0)</f>
        <v>0</v>
      </c>
      <c r="BE237" s="162">
        <f>IF(AZ237=5,G237,0)</f>
        <v>0</v>
      </c>
      <c r="CA237" s="197">
        <v>1</v>
      </c>
      <c r="CB237" s="197">
        <v>3</v>
      </c>
      <c r="CZ237" s="162">
        <v>0</v>
      </c>
    </row>
    <row r="238" spans="1:15" ht="12.75">
      <c r="A238" s="198"/>
      <c r="B238" s="200"/>
      <c r="C238" s="201" t="s">
        <v>418</v>
      </c>
      <c r="D238" s="202"/>
      <c r="E238" s="203">
        <v>87.6</v>
      </c>
      <c r="F238" s="204"/>
      <c r="G238" s="205"/>
      <c r="M238" s="199" t="s">
        <v>418</v>
      </c>
      <c r="O238" s="190"/>
    </row>
    <row r="239" spans="1:104" ht="12.75">
      <c r="A239" s="191">
        <v>105</v>
      </c>
      <c r="B239" s="192" t="s">
        <v>419</v>
      </c>
      <c r="C239" s="193" t="s">
        <v>420</v>
      </c>
      <c r="D239" s="194" t="s">
        <v>186</v>
      </c>
      <c r="E239" s="195">
        <v>10.9516968</v>
      </c>
      <c r="F239" s="195">
        <v>0</v>
      </c>
      <c r="G239" s="196">
        <f>E239*F239</f>
        <v>0</v>
      </c>
      <c r="O239" s="190">
        <v>2</v>
      </c>
      <c r="AA239" s="162">
        <v>8</v>
      </c>
      <c r="AB239" s="162">
        <v>0</v>
      </c>
      <c r="AC239" s="162">
        <v>3</v>
      </c>
      <c r="AZ239" s="162">
        <v>1</v>
      </c>
      <c r="BA239" s="162">
        <f>IF(AZ239=1,G239,0)</f>
        <v>0</v>
      </c>
      <c r="BB239" s="162">
        <f>IF(AZ239=2,G239,0)</f>
        <v>0</v>
      </c>
      <c r="BC239" s="162">
        <f>IF(AZ239=3,G239,0)</f>
        <v>0</v>
      </c>
      <c r="BD239" s="162">
        <f>IF(AZ239=4,G239,0)</f>
        <v>0</v>
      </c>
      <c r="BE239" s="162">
        <f>IF(AZ239=5,G239,0)</f>
        <v>0</v>
      </c>
      <c r="CA239" s="197">
        <v>8</v>
      </c>
      <c r="CB239" s="197">
        <v>0</v>
      </c>
      <c r="CZ239" s="162">
        <v>0</v>
      </c>
    </row>
    <row r="240" spans="1:104" ht="12.75">
      <c r="A240" s="191">
        <v>106</v>
      </c>
      <c r="B240" s="192" t="s">
        <v>421</v>
      </c>
      <c r="C240" s="193" t="s">
        <v>422</v>
      </c>
      <c r="D240" s="194" t="s">
        <v>186</v>
      </c>
      <c r="E240" s="195">
        <v>10.9516968</v>
      </c>
      <c r="F240" s="195">
        <v>0</v>
      </c>
      <c r="G240" s="196">
        <f>E240*F240</f>
        <v>0</v>
      </c>
      <c r="O240" s="190">
        <v>2</v>
      </c>
      <c r="AA240" s="162">
        <v>8</v>
      </c>
      <c r="AB240" s="162">
        <v>0</v>
      </c>
      <c r="AC240" s="162">
        <v>3</v>
      </c>
      <c r="AZ240" s="162">
        <v>1</v>
      </c>
      <c r="BA240" s="162">
        <f>IF(AZ240=1,G240,0)</f>
        <v>0</v>
      </c>
      <c r="BB240" s="162">
        <f>IF(AZ240=2,G240,0)</f>
        <v>0</v>
      </c>
      <c r="BC240" s="162">
        <f>IF(AZ240=3,G240,0)</f>
        <v>0</v>
      </c>
      <c r="BD240" s="162">
        <f>IF(AZ240=4,G240,0)</f>
        <v>0</v>
      </c>
      <c r="BE240" s="162">
        <f>IF(AZ240=5,G240,0)</f>
        <v>0</v>
      </c>
      <c r="CA240" s="197">
        <v>8</v>
      </c>
      <c r="CB240" s="197">
        <v>0</v>
      </c>
      <c r="CZ240" s="162">
        <v>0</v>
      </c>
    </row>
    <row r="241" spans="1:104" ht="12.75">
      <c r="A241" s="191">
        <v>107</v>
      </c>
      <c r="B241" s="192" t="s">
        <v>423</v>
      </c>
      <c r="C241" s="193" t="s">
        <v>424</v>
      </c>
      <c r="D241" s="194" t="s">
        <v>186</v>
      </c>
      <c r="E241" s="195">
        <v>10.9516968</v>
      </c>
      <c r="F241" s="195">
        <v>0</v>
      </c>
      <c r="G241" s="196">
        <f>E241*F241</f>
        <v>0</v>
      </c>
      <c r="O241" s="190">
        <v>2</v>
      </c>
      <c r="AA241" s="162">
        <v>8</v>
      </c>
      <c r="AB241" s="162">
        <v>0</v>
      </c>
      <c r="AC241" s="162">
        <v>3</v>
      </c>
      <c r="AZ241" s="162">
        <v>1</v>
      </c>
      <c r="BA241" s="162">
        <f>IF(AZ241=1,G241,0)</f>
        <v>0</v>
      </c>
      <c r="BB241" s="162">
        <f>IF(AZ241=2,G241,0)</f>
        <v>0</v>
      </c>
      <c r="BC241" s="162">
        <f>IF(AZ241=3,G241,0)</f>
        <v>0</v>
      </c>
      <c r="BD241" s="162">
        <f>IF(AZ241=4,G241,0)</f>
        <v>0</v>
      </c>
      <c r="BE241" s="162">
        <f>IF(AZ241=5,G241,0)</f>
        <v>0</v>
      </c>
      <c r="CA241" s="197">
        <v>8</v>
      </c>
      <c r="CB241" s="197">
        <v>0</v>
      </c>
      <c r="CZ241" s="162">
        <v>0</v>
      </c>
    </row>
    <row r="242" spans="1:57" ht="12.75">
      <c r="A242" s="206"/>
      <c r="B242" s="207" t="s">
        <v>75</v>
      </c>
      <c r="C242" s="208" t="str">
        <f>CONCATENATE(B234," ",C234)</f>
        <v>D96 Přesuny suti a vybouraných hmot</v>
      </c>
      <c r="D242" s="209"/>
      <c r="E242" s="210"/>
      <c r="F242" s="211"/>
      <c r="G242" s="212">
        <f>SUM(G234:G241)</f>
        <v>0</v>
      </c>
      <c r="O242" s="190">
        <v>4</v>
      </c>
      <c r="BA242" s="213">
        <f>SUM(BA234:BA241)</f>
        <v>0</v>
      </c>
      <c r="BB242" s="213">
        <f>SUM(BB234:BB241)</f>
        <v>0</v>
      </c>
      <c r="BC242" s="213">
        <f>SUM(BC234:BC241)</f>
        <v>0</v>
      </c>
      <c r="BD242" s="213">
        <f>SUM(BD234:BD241)</f>
        <v>0</v>
      </c>
      <c r="BE242" s="213">
        <f>SUM(BE234:BE241)</f>
        <v>0</v>
      </c>
    </row>
    <row r="243" ht="12.75">
      <c r="E243" s="162"/>
    </row>
    <row r="244" ht="12.75">
      <c r="E244" s="162"/>
    </row>
    <row r="245" ht="12.75">
      <c r="E245" s="162"/>
    </row>
    <row r="246" ht="12.75">
      <c r="E246" s="162"/>
    </row>
    <row r="247" ht="12.75">
      <c r="E247" s="162"/>
    </row>
    <row r="248" ht="12.75">
      <c r="E248" s="162"/>
    </row>
    <row r="249" ht="12.75">
      <c r="E249" s="162"/>
    </row>
    <row r="250" ht="12.75">
      <c r="E250" s="162"/>
    </row>
    <row r="251" ht="12.75">
      <c r="E251" s="162"/>
    </row>
    <row r="252" ht="12.75">
      <c r="E252" s="162"/>
    </row>
    <row r="253" ht="12.75">
      <c r="E253" s="162"/>
    </row>
    <row r="254" ht="12.75">
      <c r="E254" s="162"/>
    </row>
    <row r="255" ht="12.75">
      <c r="E255" s="162"/>
    </row>
    <row r="256" ht="12.75">
      <c r="E256" s="162"/>
    </row>
    <row r="257" ht="12.75">
      <c r="E257" s="162"/>
    </row>
    <row r="258" ht="12.75">
      <c r="E258" s="162"/>
    </row>
    <row r="259" ht="12.75">
      <c r="E259" s="162"/>
    </row>
    <row r="260" ht="12.75">
      <c r="E260" s="162"/>
    </row>
    <row r="261" ht="12.75">
      <c r="E261" s="162"/>
    </row>
    <row r="262" ht="12.75">
      <c r="E262" s="162"/>
    </row>
    <row r="263" ht="12.75">
      <c r="E263" s="162"/>
    </row>
    <row r="264" ht="12.75">
      <c r="E264" s="162"/>
    </row>
    <row r="265" ht="12.75">
      <c r="E265" s="162"/>
    </row>
    <row r="266" spans="1:7" ht="12.75">
      <c r="A266" s="214"/>
      <c r="B266" s="214"/>
      <c r="C266" s="214"/>
      <c r="D266" s="214"/>
      <c r="E266" s="214"/>
      <c r="F266" s="214"/>
      <c r="G266" s="214"/>
    </row>
    <row r="267" spans="1:7" ht="12.75">
      <c r="A267" s="214"/>
      <c r="B267" s="214"/>
      <c r="C267" s="214"/>
      <c r="D267" s="214"/>
      <c r="E267" s="214"/>
      <c r="F267" s="214"/>
      <c r="G267" s="214"/>
    </row>
    <row r="268" spans="1:7" ht="12.75">
      <c r="A268" s="214"/>
      <c r="B268" s="214"/>
      <c r="C268" s="214"/>
      <c r="D268" s="214"/>
      <c r="E268" s="214"/>
      <c r="F268" s="214"/>
      <c r="G268" s="214"/>
    </row>
    <row r="269" spans="1:7" ht="12.75">
      <c r="A269" s="214"/>
      <c r="B269" s="214"/>
      <c r="C269" s="214"/>
      <c r="D269" s="214"/>
      <c r="E269" s="214"/>
      <c r="F269" s="214"/>
      <c r="G269" s="214"/>
    </row>
    <row r="270" ht="12.75">
      <c r="E270" s="162"/>
    </row>
    <row r="271" ht="12.75">
      <c r="E271" s="162"/>
    </row>
    <row r="272" ht="12.75">
      <c r="E272" s="162"/>
    </row>
    <row r="273" ht="12.75">
      <c r="E273" s="162"/>
    </row>
    <row r="274" ht="12.75">
      <c r="E274" s="162"/>
    </row>
    <row r="275" ht="12.75">
      <c r="E275" s="162"/>
    </row>
    <row r="276" ht="12.75">
      <c r="E276" s="162"/>
    </row>
    <row r="277" ht="12.75">
      <c r="E277" s="162"/>
    </row>
    <row r="278" ht="12.75">
      <c r="E278" s="162"/>
    </row>
    <row r="279" ht="12.75">
      <c r="E279" s="162"/>
    </row>
    <row r="280" ht="12.75">
      <c r="E280" s="162"/>
    </row>
    <row r="281" ht="12.75">
      <c r="E281" s="162"/>
    </row>
    <row r="282" ht="12.75">
      <c r="E282" s="162"/>
    </row>
    <row r="283" ht="12.75">
      <c r="E283" s="162"/>
    </row>
    <row r="284" ht="12.75">
      <c r="E284" s="162"/>
    </row>
    <row r="285" ht="12.75">
      <c r="E285" s="162"/>
    </row>
    <row r="286" ht="12.75">
      <c r="E286" s="162"/>
    </row>
    <row r="287" ht="12.75">
      <c r="E287" s="162"/>
    </row>
    <row r="288" ht="12.75">
      <c r="E288" s="162"/>
    </row>
    <row r="289" ht="12.75">
      <c r="E289" s="162"/>
    </row>
    <row r="290" ht="12.75">
      <c r="E290" s="162"/>
    </row>
    <row r="291" ht="12.75">
      <c r="E291" s="162"/>
    </row>
    <row r="292" ht="12.75">
      <c r="E292" s="162"/>
    </row>
    <row r="293" ht="12.75">
      <c r="E293" s="162"/>
    </row>
    <row r="294" ht="12.75">
      <c r="E294" s="162"/>
    </row>
    <row r="295" ht="12.75">
      <c r="E295" s="162"/>
    </row>
    <row r="296" ht="12.75">
      <c r="E296" s="162"/>
    </row>
    <row r="297" ht="12.75">
      <c r="E297" s="162"/>
    </row>
    <row r="298" ht="12.75">
      <c r="E298" s="162"/>
    </row>
    <row r="299" ht="12.75">
      <c r="E299" s="162"/>
    </row>
    <row r="300" ht="12.75">
      <c r="E300" s="162"/>
    </row>
    <row r="301" spans="1:2" ht="12.75">
      <c r="A301" s="215"/>
      <c r="B301" s="215"/>
    </row>
    <row r="302" spans="1:7" ht="12.75">
      <c r="A302" s="214"/>
      <c r="B302" s="214"/>
      <c r="C302" s="217"/>
      <c r="D302" s="217"/>
      <c r="E302" s="218"/>
      <c r="F302" s="217"/>
      <c r="G302" s="219"/>
    </row>
    <row r="303" spans="1:7" ht="12.75">
      <c r="A303" s="220"/>
      <c r="B303" s="220"/>
      <c r="C303" s="214"/>
      <c r="D303" s="214"/>
      <c r="E303" s="221"/>
      <c r="F303" s="214"/>
      <c r="G303" s="214"/>
    </row>
    <row r="304" spans="1:7" ht="12.75">
      <c r="A304" s="214"/>
      <c r="B304" s="214"/>
      <c r="C304" s="214"/>
      <c r="D304" s="214"/>
      <c r="E304" s="221"/>
      <c r="F304" s="214"/>
      <c r="G304" s="214"/>
    </row>
    <row r="305" spans="1:7" ht="12.75">
      <c r="A305" s="214"/>
      <c r="B305" s="214"/>
      <c r="C305" s="214"/>
      <c r="D305" s="214"/>
      <c r="E305" s="221"/>
      <c r="F305" s="214"/>
      <c r="G305" s="214"/>
    </row>
    <row r="306" spans="1:7" ht="12.75">
      <c r="A306" s="214"/>
      <c r="B306" s="214"/>
      <c r="C306" s="214"/>
      <c r="D306" s="214"/>
      <c r="E306" s="221"/>
      <c r="F306" s="214"/>
      <c r="G306" s="214"/>
    </row>
    <row r="307" spans="1:7" ht="12.75">
      <c r="A307" s="214"/>
      <c r="B307" s="214"/>
      <c r="C307" s="214"/>
      <c r="D307" s="214"/>
      <c r="E307" s="221"/>
      <c r="F307" s="214"/>
      <c r="G307" s="214"/>
    </row>
    <row r="308" spans="1:7" ht="12.75">
      <c r="A308" s="214"/>
      <c r="B308" s="214"/>
      <c r="C308" s="214"/>
      <c r="D308" s="214"/>
      <c r="E308" s="221"/>
      <c r="F308" s="214"/>
      <c r="G308" s="214"/>
    </row>
    <row r="309" spans="1:7" ht="12.75">
      <c r="A309" s="214"/>
      <c r="B309" s="214"/>
      <c r="C309" s="214"/>
      <c r="D309" s="214"/>
      <c r="E309" s="221"/>
      <c r="F309" s="214"/>
      <c r="G309" s="214"/>
    </row>
    <row r="310" spans="1:7" ht="12.75">
      <c r="A310" s="214"/>
      <c r="B310" s="214"/>
      <c r="C310" s="214"/>
      <c r="D310" s="214"/>
      <c r="E310" s="221"/>
      <c r="F310" s="214"/>
      <c r="G310" s="214"/>
    </row>
    <row r="311" spans="1:7" ht="12.75">
      <c r="A311" s="214"/>
      <c r="B311" s="214"/>
      <c r="C311" s="214"/>
      <c r="D311" s="214"/>
      <c r="E311" s="221"/>
      <c r="F311" s="214"/>
      <c r="G311" s="214"/>
    </row>
    <row r="312" spans="1:7" ht="12.75">
      <c r="A312" s="214"/>
      <c r="B312" s="214"/>
      <c r="C312" s="214"/>
      <c r="D312" s="214"/>
      <c r="E312" s="221"/>
      <c r="F312" s="214"/>
      <c r="G312" s="214"/>
    </row>
    <row r="313" spans="1:7" ht="12.75">
      <c r="A313" s="214"/>
      <c r="B313" s="214"/>
      <c r="C313" s="214"/>
      <c r="D313" s="214"/>
      <c r="E313" s="221"/>
      <c r="F313" s="214"/>
      <c r="G313" s="214"/>
    </row>
    <row r="314" spans="1:7" ht="12.75">
      <c r="A314" s="214"/>
      <c r="B314" s="214"/>
      <c r="C314" s="214"/>
      <c r="D314" s="214"/>
      <c r="E314" s="221"/>
      <c r="F314" s="214"/>
      <c r="G314" s="214"/>
    </row>
    <row r="315" spans="1:7" ht="12.75">
      <c r="A315" s="214"/>
      <c r="B315" s="214"/>
      <c r="C315" s="214"/>
      <c r="D315" s="214"/>
      <c r="E315" s="221"/>
      <c r="F315" s="214"/>
      <c r="G315" s="214"/>
    </row>
  </sheetData>
  <mergeCells count="91">
    <mergeCell ref="C236:D236"/>
    <mergeCell ref="C238:D238"/>
    <mergeCell ref="C232:D232"/>
    <mergeCell ref="C214:D214"/>
    <mergeCell ref="C215:D215"/>
    <mergeCell ref="C216:D216"/>
    <mergeCell ref="C225:D225"/>
    <mergeCell ref="C202:D202"/>
    <mergeCell ref="C207:D207"/>
    <mergeCell ref="C208:D208"/>
    <mergeCell ref="C209:D209"/>
    <mergeCell ref="C210:D210"/>
    <mergeCell ref="C211:D211"/>
    <mergeCell ref="C213:D213"/>
    <mergeCell ref="C193:D193"/>
    <mergeCell ref="C194:D194"/>
    <mergeCell ref="C195:D195"/>
    <mergeCell ref="C176:D176"/>
    <mergeCell ref="C178:D178"/>
    <mergeCell ref="C180:D180"/>
    <mergeCell ref="C188:D188"/>
    <mergeCell ref="C156:D156"/>
    <mergeCell ref="C158:D158"/>
    <mergeCell ref="C159:D159"/>
    <mergeCell ref="C161:D161"/>
    <mergeCell ref="C168:D168"/>
    <mergeCell ref="C170:D170"/>
    <mergeCell ref="C172:D172"/>
    <mergeCell ref="C174:D174"/>
    <mergeCell ref="C135:D135"/>
    <mergeCell ref="C146:D146"/>
    <mergeCell ref="C147:D147"/>
    <mergeCell ref="C126:D126"/>
    <mergeCell ref="C113:D113"/>
    <mergeCell ref="C114:D114"/>
    <mergeCell ref="C118:D118"/>
    <mergeCell ref="C119:D119"/>
    <mergeCell ref="C104:D104"/>
    <mergeCell ref="C108:D108"/>
    <mergeCell ref="C109:D109"/>
    <mergeCell ref="C110:D110"/>
    <mergeCell ref="C111:D111"/>
    <mergeCell ref="C112:D112"/>
    <mergeCell ref="C90:D90"/>
    <mergeCell ref="C91:D91"/>
    <mergeCell ref="C93:D93"/>
    <mergeCell ref="C98:D98"/>
    <mergeCell ref="C99:D99"/>
    <mergeCell ref="C100:D100"/>
    <mergeCell ref="C72:D72"/>
    <mergeCell ref="C75:D75"/>
    <mergeCell ref="C77:D77"/>
    <mergeCell ref="C81:D81"/>
    <mergeCell ref="C83:D83"/>
    <mergeCell ref="C85:D85"/>
    <mergeCell ref="C86:D86"/>
    <mergeCell ref="C88:D88"/>
    <mergeCell ref="C56:D56"/>
    <mergeCell ref="C58:D58"/>
    <mergeCell ref="C59:D59"/>
    <mergeCell ref="C61:D61"/>
    <mergeCell ref="C63:D63"/>
    <mergeCell ref="C65:D65"/>
    <mergeCell ref="C68:D68"/>
    <mergeCell ref="C70:D70"/>
    <mergeCell ref="C42:D42"/>
    <mergeCell ref="C43:D43"/>
    <mergeCell ref="C45:D45"/>
    <mergeCell ref="C47:D47"/>
    <mergeCell ref="C49:D49"/>
    <mergeCell ref="C52:D52"/>
    <mergeCell ref="C30:D30"/>
    <mergeCell ref="C34:D34"/>
    <mergeCell ref="C35:D35"/>
    <mergeCell ref="C36:D36"/>
    <mergeCell ref="C37:D37"/>
    <mergeCell ref="C39:D39"/>
    <mergeCell ref="C19:D19"/>
    <mergeCell ref="C21:D21"/>
    <mergeCell ref="C23:D23"/>
    <mergeCell ref="C24:D24"/>
    <mergeCell ref="C26:D26"/>
    <mergeCell ref="C27:D27"/>
    <mergeCell ref="A1:G1"/>
    <mergeCell ref="A3:B3"/>
    <mergeCell ref="A4:B4"/>
    <mergeCell ref="E4:G4"/>
    <mergeCell ref="C12:D12"/>
    <mergeCell ref="C13:D13"/>
    <mergeCell ref="C15:D15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2016-08-31T06:53:15Z</cp:lastPrinted>
  <dcterms:created xsi:type="dcterms:W3CDTF">2016-08-31T06:50:09Z</dcterms:created>
  <dcterms:modified xsi:type="dcterms:W3CDTF">2016-08-31T06:53:20Z</dcterms:modified>
  <cp:category/>
  <cp:version/>
  <cp:contentType/>
  <cp:contentStatus/>
</cp:coreProperties>
</file>