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\vz\VZ stavební\2017\1 ZMR\ředitelství\8 Montovaná hala SÚS Klobouky_zahájeno\"/>
    </mc:Choice>
  </mc:AlternateContent>
  <bookViews>
    <workbookView xWindow="0" yWindow="0" windowWidth="20490" windowHeight="775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Položky!$A$1:$G$37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C3" i="3" l="1"/>
  <c r="C1" i="2"/>
  <c r="D21" i="1" l="1"/>
  <c r="D20" i="1"/>
  <c r="D19" i="1"/>
  <c r="D18" i="1"/>
  <c r="D17" i="1"/>
  <c r="D16" i="1"/>
  <c r="D15" i="1"/>
  <c r="BE36" i="3"/>
  <c r="BE37" i="3" s="1"/>
  <c r="I11" i="2" s="1"/>
  <c r="BD36" i="3"/>
  <c r="BC36" i="3"/>
  <c r="BC37" i="3" s="1"/>
  <c r="G11" i="2" s="1"/>
  <c r="BA36" i="3"/>
  <c r="BA37" i="3" s="1"/>
  <c r="E11" i="2" s="1"/>
  <c r="G36" i="3"/>
  <c r="BB36" i="3" s="1"/>
  <c r="BB37" i="3" s="1"/>
  <c r="F11" i="2" s="1"/>
  <c r="B11" i="2"/>
  <c r="A11" i="2"/>
  <c r="BD37" i="3"/>
  <c r="H11" i="2" s="1"/>
  <c r="C37" i="3"/>
  <c r="BE33" i="3"/>
  <c r="BD33" i="3"/>
  <c r="BC33" i="3"/>
  <c r="BA33" i="3"/>
  <c r="G33" i="3"/>
  <c r="BB33" i="3" s="1"/>
  <c r="BE32" i="3"/>
  <c r="BD32" i="3"/>
  <c r="BC32" i="3"/>
  <c r="BA32" i="3"/>
  <c r="G32" i="3"/>
  <c r="BB32" i="3" s="1"/>
  <c r="BE25" i="3"/>
  <c r="BD25" i="3"/>
  <c r="BC25" i="3"/>
  <c r="BA25" i="3"/>
  <c r="G25" i="3"/>
  <c r="BB25" i="3" s="1"/>
  <c r="BE24" i="3"/>
  <c r="BD24" i="3"/>
  <c r="BC24" i="3"/>
  <c r="BA24" i="3"/>
  <c r="G24" i="3"/>
  <c r="BB24" i="3" s="1"/>
  <c r="BE23" i="3"/>
  <c r="BD23" i="3"/>
  <c r="BC23" i="3"/>
  <c r="BA23" i="3"/>
  <c r="G23" i="3"/>
  <c r="BB23" i="3" s="1"/>
  <c r="B10" i="2"/>
  <c r="A10" i="2"/>
  <c r="C34" i="3"/>
  <c r="BE20" i="3"/>
  <c r="BD20" i="3"/>
  <c r="BC20" i="3"/>
  <c r="BA20" i="3"/>
  <c r="G20" i="3"/>
  <c r="BB20" i="3" s="1"/>
  <c r="BE19" i="3"/>
  <c r="BD19" i="3"/>
  <c r="BC19" i="3"/>
  <c r="BA19" i="3"/>
  <c r="G19" i="3"/>
  <c r="BB19" i="3" s="1"/>
  <c r="BE18" i="3"/>
  <c r="BD18" i="3"/>
  <c r="BC18" i="3"/>
  <c r="BA18" i="3"/>
  <c r="G18" i="3"/>
  <c r="BB18" i="3" s="1"/>
  <c r="BE17" i="3"/>
  <c r="BD17" i="3"/>
  <c r="BC17" i="3"/>
  <c r="BA17" i="3"/>
  <c r="G17" i="3"/>
  <c r="G21" i="3" s="1"/>
  <c r="B9" i="2"/>
  <c r="A9" i="2"/>
  <c r="C21" i="3"/>
  <c r="BE14" i="3"/>
  <c r="BD14" i="3"/>
  <c r="BC14" i="3"/>
  <c r="BA14" i="3"/>
  <c r="G14" i="3"/>
  <c r="BB14" i="3" s="1"/>
  <c r="BE13" i="3"/>
  <c r="BD13" i="3"/>
  <c r="BC13" i="3"/>
  <c r="BA13" i="3"/>
  <c r="BA15" i="3" s="1"/>
  <c r="E8" i="2" s="1"/>
  <c r="G13" i="3"/>
  <c r="B8" i="2"/>
  <c r="A8" i="2"/>
  <c r="BE15" i="3"/>
  <c r="I8" i="2" s="1"/>
  <c r="C15" i="3"/>
  <c r="BE9" i="3"/>
  <c r="BD9" i="3"/>
  <c r="BC9" i="3"/>
  <c r="BB9" i="3"/>
  <c r="G9" i="3"/>
  <c r="BA9" i="3" s="1"/>
  <c r="BE8" i="3"/>
  <c r="BE11" i="3" s="1"/>
  <c r="I7" i="2" s="1"/>
  <c r="BD8" i="3"/>
  <c r="BC8" i="3"/>
  <c r="BB8" i="3"/>
  <c r="G8" i="3"/>
  <c r="B7" i="2"/>
  <c r="A7" i="2"/>
  <c r="C11" i="3"/>
  <c r="E4" i="3"/>
  <c r="C4" i="3"/>
  <c r="F3" i="3"/>
  <c r="C2" i="2"/>
  <c r="C33" i="1"/>
  <c r="F33" i="1" s="1"/>
  <c r="C31" i="1"/>
  <c r="C9" i="1"/>
  <c r="G7" i="1"/>
  <c r="D2" i="1"/>
  <c r="C2" i="1"/>
  <c r="BC21" i="3" l="1"/>
  <c r="G9" i="2" s="1"/>
  <c r="BA21" i="3"/>
  <c r="E9" i="2" s="1"/>
  <c r="BC11" i="3"/>
  <c r="G7" i="2" s="1"/>
  <c r="BD11" i="3"/>
  <c r="H7" i="2" s="1"/>
  <c r="G15" i="3"/>
  <c r="BE21" i="3"/>
  <c r="I9" i="2" s="1"/>
  <c r="BC34" i="3"/>
  <c r="G10" i="2" s="1"/>
  <c r="BC15" i="3"/>
  <c r="G8" i="2" s="1"/>
  <c r="G37" i="3"/>
  <c r="G11" i="3"/>
  <c r="BD15" i="3"/>
  <c r="H8" i="2" s="1"/>
  <c r="BD21" i="3"/>
  <c r="H9" i="2" s="1"/>
  <c r="BA34" i="3"/>
  <c r="E10" i="2" s="1"/>
  <c r="BE34" i="3"/>
  <c r="I10" i="2" s="1"/>
  <c r="I12" i="2" s="1"/>
  <c r="BD34" i="3"/>
  <c r="H10" i="2" s="1"/>
  <c r="BB11" i="3"/>
  <c r="F7" i="2" s="1"/>
  <c r="BB13" i="3"/>
  <c r="BB15" i="3" s="1"/>
  <c r="F8" i="2" s="1"/>
  <c r="BB34" i="3"/>
  <c r="F10" i="2" s="1"/>
  <c r="BA8" i="3"/>
  <c r="BA11" i="3" s="1"/>
  <c r="E7" i="2" s="1"/>
  <c r="G34" i="3"/>
  <c r="BB17" i="3"/>
  <c r="BB21" i="3" s="1"/>
  <c r="F9" i="2" s="1"/>
  <c r="G12" i="2" l="1"/>
  <c r="E12" i="2"/>
  <c r="G24" i="2" s="1"/>
  <c r="I24" i="2" s="1"/>
  <c r="H12" i="2"/>
  <c r="F12" i="2"/>
  <c r="G18" i="2"/>
  <c r="I18" i="2" s="1"/>
  <c r="G20" i="2" l="1"/>
  <c r="I20" i="2" s="1"/>
  <c r="G19" i="2"/>
  <c r="I19" i="2" s="1"/>
  <c r="G17" i="2"/>
  <c r="I17" i="2" s="1"/>
  <c r="G22" i="2"/>
  <c r="I22" i="2" s="1"/>
  <c r="G21" i="2"/>
  <c r="I21" i="2" s="1"/>
  <c r="G23" i="2"/>
  <c r="I23" i="2" s="1"/>
  <c r="H25" i="2" l="1"/>
  <c r="F30" i="1" l="1"/>
  <c r="F31" i="1" s="1"/>
  <c r="F34" i="1" s="1"/>
</calcChain>
</file>

<file path=xl/sharedStrings.xml><?xml version="1.0" encoding="utf-8"?>
<sst xmlns="http://schemas.openxmlformats.org/spreadsheetml/2006/main" count="187" uniqueCount="141">
  <si>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</si>
  <si>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</si>
  <si>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</si>
  <si>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</si>
  <si>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</si>
  <si>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</si>
  <si>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</si>
  <si>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</si>
  <si>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</si>
  <si>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</si>
  <si>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</si>
  <si>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</si>
  <si>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</si>
  <si>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</si>
  <si>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</si>
  <si>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</si>
  <si>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</si>
  <si>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</si>
  <si>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</si>
  <si>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</si>
  <si>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</si>
  <si>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</si>
  <si>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</si>
  <si>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</si>
  <si>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</si>
  <si>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</si>
  <si>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</si>
  <si>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</si>
  <si>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</si>
  <si>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</si>
  <si>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</si>
  <si>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</si>
  <si>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</si>
  <si>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</si>
  <si>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</si>
  <si>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</si>
  <si>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</si>
  <si>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</si>
  <si>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</si>
  <si>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</si>
  <si>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</si>
  <si>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</si>
  <si>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</si>
  <si>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</si>
  <si>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</si>
  <si>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</si>
  <si>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</si>
  <si>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</si>
  <si>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</si>
  <si>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</si>
  <si>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</si>
  <si>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</si>
  <si>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</si>
  <si>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</si>
  <si>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</si>
  <si>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</si>
  <si>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</si>
  <si>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</si>
  <si>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</si>
  <si>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</si>
  <si>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</si>
  <si>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</si>
  <si>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</si>
  <si>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</si>
  <si>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</si>
  <si>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</si>
  <si>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</si>
  <si>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</si>
  <si>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</si>
  <si>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</si>
  <si>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</si>
  <si>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</si>
  <si>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</si>
  <si>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</si>
  <si>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215/29</t>
  </si>
  <si>
    <t>01</t>
  </si>
  <si>
    <t>Stavební práce</t>
  </si>
  <si>
    <t>Soupis stavebních prací</t>
  </si>
  <si>
    <t>64</t>
  </si>
  <si>
    <t>Výplně otvorů</t>
  </si>
  <si>
    <t>641</t>
  </si>
  <si>
    <t>kus</t>
  </si>
  <si>
    <t>642</t>
  </si>
  <si>
    <t>m2</t>
  </si>
  <si>
    <t>10,0*1,2</t>
  </si>
  <si>
    <t>727</t>
  </si>
  <si>
    <t>Vzduchotechnika</t>
  </si>
  <si>
    <t>72701</t>
  </si>
  <si>
    <t>72702</t>
  </si>
  <si>
    <t>kpl</t>
  </si>
  <si>
    <t>764</t>
  </si>
  <si>
    <t>Konstrukce klempířské</t>
  </si>
  <si>
    <t>764908103RT2</t>
  </si>
  <si>
    <t>764908106RT2</t>
  </si>
  <si>
    <t xml:space="preserve">Žlab podokapní půlkruhový ,velikost 190 mm </t>
  </si>
  <si>
    <t>m</t>
  </si>
  <si>
    <t>764908110RT2</t>
  </si>
  <si>
    <t xml:space="preserve">Odpadní trouby kruhové, D 120 mm </t>
  </si>
  <si>
    <t>7642154</t>
  </si>
  <si>
    <t xml:space="preserve">Oplechování a lemování </t>
  </si>
  <si>
    <t>767</t>
  </si>
  <si>
    <t>Konstrukce zámečnické</t>
  </si>
  <si>
    <t>76701</t>
  </si>
  <si>
    <t>kg</t>
  </si>
  <si>
    <t>76702</t>
  </si>
  <si>
    <t>76703</t>
  </si>
  <si>
    <t>Dodávka ocelová konstrukce haly dle specifikace</t>
  </si>
  <si>
    <t>hlavní rám osa 2:1160</t>
  </si>
  <si>
    <t>koncový rám osa 1 a 3:1228</t>
  </si>
  <si>
    <t>paždíky cca 300 m:1053</t>
  </si>
  <si>
    <t>vaznice cca 150 m:886</t>
  </si>
  <si>
    <t>zavětrování:238</t>
  </si>
  <si>
    <t>spojovací material:91</t>
  </si>
  <si>
    <t>76704</t>
  </si>
  <si>
    <t xml:space="preserve">Montáž ocelové konstrukce, vč.dopravy </t>
  </si>
  <si>
    <t>998767101R00</t>
  </si>
  <si>
    <t xml:space="preserve">Přesun hmot pro zámečnické konstr., výšky do 6 m </t>
  </si>
  <si>
    <t>t</t>
  </si>
  <si>
    <t>783</t>
  </si>
  <si>
    <t>Nátěry</t>
  </si>
  <si>
    <t>783225600R00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</si>
  <si>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</si>
  <si>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</si>
  <si>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</si>
  <si>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</si>
  <si>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</si>
  <si>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</si>
  <si>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</si>
  <si>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</si>
  <si>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Prosvětlovací střešní pás - neizolovaný sklolaminát průsvitný /vlnitý/</t>
  </si>
  <si>
    <t>Větrací turbíny plech. Prům. 200 mm,kap. 200-240 m3/hod</t>
  </si>
  <si>
    <t>Antikondenzační systém s netkanou geotextilii</t>
  </si>
  <si>
    <t>Kotlík žlabový kónický ,vel.žlabu 190 mm /ocel,pozink,PE polyester</t>
  </si>
  <si>
    <t>Střešní plášť plechu tl. 0,6 mm,vč. povrchové úpra, vlna 38 mm, výměra 154 m2</t>
  </si>
  <si>
    <t>Opláštění stěn z trapézového ocelového plechu 0,5 mm , trap. 18 mm, výměra 269 m2</t>
  </si>
  <si>
    <t>Nátěry jednovrstvé o tl. 80 mikrom,polyuretan</t>
  </si>
  <si>
    <t>SÚS JmK oblast Břeclav</t>
  </si>
  <si>
    <r>
      <t>Ing. Sch</t>
    </r>
    <r>
      <rPr>
        <sz val="9"/>
        <rFont val="Calibri"/>
        <family val="2"/>
        <charset val="238"/>
      </rPr>
      <t>ä</t>
    </r>
    <r>
      <rPr>
        <sz val="9"/>
        <rFont val="Arial"/>
        <family val="2"/>
        <charset val="238"/>
      </rPr>
      <t>ffer Antonín</t>
    </r>
  </si>
  <si>
    <t>Montovaná hala SÚS Klobouky u Brna</t>
  </si>
  <si>
    <t>SOUPIS PRACÍ</t>
  </si>
  <si>
    <t>D+M samostatných posuvných vrat na kolejnici, uzamykatelných na visací zámek s 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</si>
</sst>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J13" sqref="J1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139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0</v>
      </c>
      <c r="D2" s="5" t="str">
        <f>Rekapitulace!G2</f>
        <v>Soupis stavebních prací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75</v>
      </c>
      <c r="B5" s="18"/>
      <c r="C5" s="19" t="s">
        <v>76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>
        <v>0</v>
      </c>
      <c r="O6" s="23"/>
    </row>
    <row r="7" spans="1:57" ht="12.95" customHeight="1" x14ac:dyDescent="0.2">
      <c r="A7" s="24" t="s">
        <v>74</v>
      </c>
      <c r="B7" s="25"/>
      <c r="C7" s="26" t="s">
        <v>138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5" t="s">
        <v>137</v>
      </c>
      <c r="D8" s="205"/>
      <c r="E8" s="206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5" t="str">
        <f>Projektant</f>
        <v>Ing. Schäffer Antonín</v>
      </c>
      <c r="D9" s="205"/>
      <c r="E9" s="206"/>
      <c r="F9" s="13"/>
      <c r="G9" s="34"/>
      <c r="H9" s="35"/>
    </row>
    <row r="10" spans="1:57" x14ac:dyDescent="0.2">
      <c r="A10" s="29" t="s">
        <v>14</v>
      </c>
      <c r="B10" s="13"/>
      <c r="C10" s="205" t="s">
        <v>136</v>
      </c>
      <c r="D10" s="205"/>
      <c r="E10" s="205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5"/>
      <c r="D11" s="205"/>
      <c r="E11" s="205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7"/>
      <c r="D12" s="207"/>
      <c r="E12" s="207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/>
      <c r="D15" s="57" t="str">
        <f>Rekapitulace!A17</f>
        <v>Ztížené výrobní podmínky</v>
      </c>
      <c r="E15" s="58"/>
      <c r="F15" s="59"/>
      <c r="G15" s="56"/>
    </row>
    <row r="16" spans="1:57" ht="15.95" customHeight="1" x14ac:dyDescent="0.2">
      <c r="A16" s="54" t="s">
        <v>23</v>
      </c>
      <c r="B16" s="55" t="s">
        <v>24</v>
      </c>
      <c r="C16" s="56"/>
      <c r="D16" s="9" t="str">
        <f>Rekapitulace!A18</f>
        <v>Oborová přirážka</v>
      </c>
      <c r="E16" s="60"/>
      <c r="F16" s="61"/>
      <c r="G16" s="56"/>
    </row>
    <row r="17" spans="1:7" ht="15.95" customHeight="1" x14ac:dyDescent="0.2">
      <c r="A17" s="54" t="s">
        <v>25</v>
      </c>
      <c r="B17" s="55" t="s">
        <v>26</v>
      </c>
      <c r="C17" s="56"/>
      <c r="D17" s="9" t="str">
        <f>Rekapitulace!A19</f>
        <v>Přesun stavebních kapacit</v>
      </c>
      <c r="E17" s="60"/>
      <c r="F17" s="61"/>
      <c r="G17" s="56"/>
    </row>
    <row r="18" spans="1:7" ht="15.95" customHeight="1" x14ac:dyDescent="0.2">
      <c r="A18" s="62" t="s">
        <v>27</v>
      </c>
      <c r="B18" s="63" t="s">
        <v>28</v>
      </c>
      <c r="C18" s="56"/>
      <c r="D18" s="9" t="str">
        <f>Rekapitulace!A20</f>
        <v>Mimostaveništní doprava</v>
      </c>
      <c r="E18" s="60"/>
      <c r="F18" s="61"/>
      <c r="G18" s="56"/>
    </row>
    <row r="19" spans="1:7" ht="15.95" customHeight="1" x14ac:dyDescent="0.2">
      <c r="A19" s="64" t="s">
        <v>29</v>
      </c>
      <c r="B19" s="55"/>
      <c r="C19" s="56"/>
      <c r="D19" s="9" t="str">
        <f>Rekapitulace!A21</f>
        <v>Zařízení staveniště</v>
      </c>
      <c r="E19" s="60"/>
      <c r="F19" s="61"/>
      <c r="G19" s="56"/>
    </row>
    <row r="20" spans="1:7" ht="15.95" customHeight="1" x14ac:dyDescent="0.2">
      <c r="A20" s="64"/>
      <c r="B20" s="55"/>
      <c r="C20" s="56"/>
      <c r="D20" s="9" t="str">
        <f>Rekapitulace!A22</f>
        <v>Provoz investora</v>
      </c>
      <c r="E20" s="60"/>
      <c r="F20" s="61"/>
      <c r="G20" s="56"/>
    </row>
    <row r="21" spans="1:7" ht="15.95" customHeight="1" x14ac:dyDescent="0.2">
      <c r="A21" s="64" t="s">
        <v>30</v>
      </c>
      <c r="B21" s="55"/>
      <c r="C21" s="56"/>
      <c r="D21" s="9" t="str">
        <f>Rekapitulace!A23</f>
        <v>Kompletační činnost (IČD)</v>
      </c>
      <c r="E21" s="60"/>
      <c r="F21" s="61"/>
      <c r="G21" s="56"/>
    </row>
    <row r="22" spans="1:7" ht="15.95" customHeight="1" x14ac:dyDescent="0.2">
      <c r="A22" s="65" t="s">
        <v>31</v>
      </c>
      <c r="B22" s="66"/>
      <c r="C22" s="56"/>
      <c r="D22" s="9" t="s">
        <v>32</v>
      </c>
      <c r="E22" s="60"/>
      <c r="F22" s="61"/>
      <c r="G22" s="56"/>
    </row>
    <row r="23" spans="1:7" ht="15.95" customHeight="1" thickBot="1" x14ac:dyDescent="0.25">
      <c r="A23" s="208" t="s">
        <v>33</v>
      </c>
      <c r="B23" s="209"/>
      <c r="C23" s="67"/>
      <c r="D23" s="68" t="s">
        <v>34</v>
      </c>
      <c r="E23" s="69"/>
      <c r="F23" s="70"/>
      <c r="G23" s="56"/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10">
        <f>C23-F32</f>
        <v>0</v>
      </c>
      <c r="G30" s="211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10">
        <f>ROUND(PRODUCT(F30,C31/100),0)</f>
        <v>0</v>
      </c>
      <c r="G31" s="211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10">
        <v>0</v>
      </c>
      <c r="G32" s="211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10">
        <f>ROUND(PRODUCT(F32,C33/100),0)</f>
        <v>0</v>
      </c>
      <c r="G33" s="211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12">
        <f>ROUND(SUM(F30:F33),0)</f>
        <v>0</v>
      </c>
      <c r="G34" s="213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4"/>
      <c r="C37" s="204"/>
      <c r="D37" s="204"/>
      <c r="E37" s="204"/>
      <c r="F37" s="204"/>
      <c r="G37" s="204"/>
      <c r="H37" t="s">
        <v>5</v>
      </c>
    </row>
    <row r="38" spans="1:8" ht="12.75" customHeight="1" x14ac:dyDescent="0.2">
      <c r="A38" s="96"/>
      <c r="B38" s="204"/>
      <c r="C38" s="204"/>
      <c r="D38" s="204"/>
      <c r="E38" s="204"/>
      <c r="F38" s="204"/>
      <c r="G38" s="204"/>
      <c r="H38" t="s">
        <v>5</v>
      </c>
    </row>
    <row r="39" spans="1:8" x14ac:dyDescent="0.2">
      <c r="A39" s="96"/>
      <c r="B39" s="204"/>
      <c r="C39" s="204"/>
      <c r="D39" s="204"/>
      <c r="E39" s="204"/>
      <c r="F39" s="204"/>
      <c r="G39" s="204"/>
      <c r="H39" t="s">
        <v>5</v>
      </c>
    </row>
    <row r="40" spans="1:8" x14ac:dyDescent="0.2">
      <c r="A40" s="96"/>
      <c r="B40" s="204"/>
      <c r="C40" s="204"/>
      <c r="D40" s="204"/>
      <c r="E40" s="204"/>
      <c r="F40" s="204"/>
      <c r="G40" s="204"/>
      <c r="H40" t="s">
        <v>5</v>
      </c>
    </row>
    <row r="41" spans="1:8" x14ac:dyDescent="0.2">
      <c r="A41" s="96"/>
      <c r="B41" s="204"/>
      <c r="C41" s="204"/>
      <c r="D41" s="204"/>
      <c r="E41" s="204"/>
      <c r="F41" s="204"/>
      <c r="G41" s="204"/>
      <c r="H41" t="s">
        <v>5</v>
      </c>
    </row>
    <row r="42" spans="1:8" x14ac:dyDescent="0.2">
      <c r="A42" s="96"/>
      <c r="B42" s="204"/>
      <c r="C42" s="204"/>
      <c r="D42" s="204"/>
      <c r="E42" s="204"/>
      <c r="F42" s="204"/>
      <c r="G42" s="204"/>
      <c r="H42" t="s">
        <v>5</v>
      </c>
    </row>
    <row r="43" spans="1:8" x14ac:dyDescent="0.2">
      <c r="A43" s="96"/>
      <c r="B43" s="204"/>
      <c r="C43" s="204"/>
      <c r="D43" s="204"/>
      <c r="E43" s="204"/>
      <c r="F43" s="204"/>
      <c r="G43" s="204"/>
      <c r="H43" t="s">
        <v>5</v>
      </c>
    </row>
    <row r="44" spans="1:8" x14ac:dyDescent="0.2">
      <c r="A44" s="96"/>
      <c r="B44" s="204"/>
      <c r="C44" s="204"/>
      <c r="D44" s="204"/>
      <c r="E44" s="204"/>
      <c r="F44" s="204"/>
      <c r="G44" s="204"/>
      <c r="H44" t="s">
        <v>5</v>
      </c>
    </row>
    <row r="45" spans="1:8" ht="0.75" customHeight="1" x14ac:dyDescent="0.2">
      <c r="A45" s="96"/>
      <c r="B45" s="204"/>
      <c r="C45" s="204"/>
      <c r="D45" s="204"/>
      <c r="E45" s="204"/>
      <c r="F45" s="204"/>
      <c r="G45" s="204"/>
      <c r="H45" t="s">
        <v>5</v>
      </c>
    </row>
    <row r="46" spans="1:8" x14ac:dyDescent="0.2">
      <c r="B46" s="214"/>
      <c r="C46" s="214"/>
      <c r="D46" s="214"/>
      <c r="E46" s="214"/>
      <c r="F46" s="214"/>
      <c r="G46" s="214"/>
    </row>
    <row r="47" spans="1:8" x14ac:dyDescent="0.2">
      <c r="B47" s="214"/>
      <c r="C47" s="214"/>
      <c r="D47" s="214"/>
      <c r="E47" s="214"/>
      <c r="F47" s="214"/>
      <c r="G47" s="214"/>
    </row>
    <row r="48" spans="1:8" x14ac:dyDescent="0.2">
      <c r="B48" s="214"/>
      <c r="C48" s="214"/>
      <c r="D48" s="214"/>
      <c r="E48" s="214"/>
      <c r="F48" s="214"/>
      <c r="G48" s="214"/>
    </row>
    <row r="49" spans="2:7" x14ac:dyDescent="0.2">
      <c r="B49" s="214"/>
      <c r="C49" s="214"/>
      <c r="D49" s="214"/>
      <c r="E49" s="214"/>
      <c r="F49" s="214"/>
      <c r="G49" s="214"/>
    </row>
    <row r="50" spans="2:7" x14ac:dyDescent="0.2">
      <c r="B50" s="214"/>
      <c r="C50" s="214"/>
      <c r="D50" s="214"/>
      <c r="E50" s="214"/>
      <c r="F50" s="214"/>
      <c r="G50" s="214"/>
    </row>
    <row r="51" spans="2:7" x14ac:dyDescent="0.2">
      <c r="B51" s="214"/>
      <c r="C51" s="214"/>
      <c r="D51" s="214"/>
      <c r="E51" s="214"/>
      <c r="F51" s="214"/>
      <c r="G51" s="214"/>
    </row>
    <row r="52" spans="2:7" x14ac:dyDescent="0.2">
      <c r="B52" s="214"/>
      <c r="C52" s="214"/>
      <c r="D52" s="214"/>
      <c r="E52" s="214"/>
      <c r="F52" s="214"/>
      <c r="G52" s="214"/>
    </row>
    <row r="53" spans="2:7" x14ac:dyDescent="0.2">
      <c r="B53" s="214"/>
      <c r="C53" s="214"/>
      <c r="D53" s="214"/>
      <c r="E53" s="214"/>
      <c r="F53" s="214"/>
      <c r="G53" s="214"/>
    </row>
    <row r="54" spans="2:7" x14ac:dyDescent="0.2">
      <c r="B54" s="214"/>
      <c r="C54" s="214"/>
      <c r="D54" s="214"/>
      <c r="E54" s="214"/>
      <c r="F54" s="214"/>
      <c r="G54" s="214"/>
    </row>
    <row r="55" spans="2:7" x14ac:dyDescent="0.2">
      <c r="B55" s="214"/>
      <c r="C55" s="214"/>
      <c r="D55" s="214"/>
      <c r="E55" s="214"/>
      <c r="F55" s="214"/>
      <c r="G55" s="214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activeCell="C1" sqref="C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5" t="s">
        <v>48</v>
      </c>
      <c r="B1" s="216"/>
      <c r="C1" s="97" t="str">
        <f>CONCATENATE(cislostavby," ",nazevstavby)</f>
        <v>215/29 Montovaná hala SÚS Klobouky u Brna</v>
      </c>
      <c r="D1" s="98"/>
      <c r="E1" s="99"/>
      <c r="F1" s="98"/>
      <c r="G1" s="100" t="s">
        <v>49</v>
      </c>
      <c r="H1" s="101"/>
      <c r="I1" s="102"/>
    </row>
    <row r="2" spans="1:57" ht="13.5" thickBot="1" x14ac:dyDescent="0.25">
      <c r="A2" s="217" t="s">
        <v>50</v>
      </c>
      <c r="B2" s="218"/>
      <c r="C2" s="103" t="str">
        <f>CONCATENATE(cisloobjektu," ",nazevobjektu)</f>
        <v>01 Stavební práce</v>
      </c>
      <c r="D2" s="104"/>
      <c r="E2" s="105"/>
      <c r="F2" s="104"/>
      <c r="G2" s="219" t="s">
        <v>77</v>
      </c>
      <c r="H2" s="220"/>
      <c r="I2" s="221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x14ac:dyDescent="0.2">
      <c r="A7" s="200" t="str">
        <f>Položky!B7</f>
        <v>64</v>
      </c>
      <c r="B7" s="115" t="str">
        <f>Položky!C7</f>
        <v>Výplně otvorů</v>
      </c>
      <c r="C7" s="66"/>
      <c r="D7" s="116"/>
      <c r="E7" s="201">
        <f>Položky!BA11</f>
        <v>0</v>
      </c>
      <c r="F7" s="202">
        <f>Položky!BB11</f>
        <v>0</v>
      </c>
      <c r="G7" s="202">
        <f>Položky!BC11</f>
        <v>0</v>
      </c>
      <c r="H7" s="202">
        <f>Položky!BD11</f>
        <v>0</v>
      </c>
      <c r="I7" s="203">
        <f>Položky!BE11</f>
        <v>0</v>
      </c>
    </row>
    <row r="8" spans="1:57" s="35" customFormat="1" x14ac:dyDescent="0.2">
      <c r="A8" s="200" t="str">
        <f>Položky!B12</f>
        <v>727</v>
      </c>
      <c r="B8" s="115" t="str">
        <f>Položky!C12</f>
        <v>Vzduchotechnika</v>
      </c>
      <c r="C8" s="66"/>
      <c r="D8" s="116"/>
      <c r="E8" s="201">
        <f>Položky!BA15</f>
        <v>0</v>
      </c>
      <c r="F8" s="202">
        <f>Položky!BB15</f>
        <v>0</v>
      </c>
      <c r="G8" s="202">
        <f>Položky!BC15</f>
        <v>0</v>
      </c>
      <c r="H8" s="202">
        <f>Položky!BD15</f>
        <v>0</v>
      </c>
      <c r="I8" s="203">
        <f>Položky!BE15</f>
        <v>0</v>
      </c>
    </row>
    <row r="9" spans="1:57" s="35" customFormat="1" x14ac:dyDescent="0.2">
      <c r="A9" s="200" t="str">
        <f>Položky!B16</f>
        <v>764</v>
      </c>
      <c r="B9" s="115" t="str">
        <f>Položky!C16</f>
        <v>Konstrukce klempířské</v>
      </c>
      <c r="C9" s="66"/>
      <c r="D9" s="116"/>
      <c r="E9" s="201">
        <f>Položky!BA21</f>
        <v>0</v>
      </c>
      <c r="F9" s="202">
        <f>Položky!BB21</f>
        <v>0</v>
      </c>
      <c r="G9" s="202">
        <f>Položky!BC21</f>
        <v>0</v>
      </c>
      <c r="H9" s="202">
        <f>Položky!BD21</f>
        <v>0</v>
      </c>
      <c r="I9" s="203">
        <f>Položky!BE21</f>
        <v>0</v>
      </c>
    </row>
    <row r="10" spans="1:57" s="35" customFormat="1" x14ac:dyDescent="0.2">
      <c r="A10" s="200" t="str">
        <f>Položky!B22</f>
        <v>767</v>
      </c>
      <c r="B10" s="115" t="str">
        <f>Položky!C22</f>
        <v>Konstrukce zámečnické</v>
      </c>
      <c r="C10" s="66"/>
      <c r="D10" s="116"/>
      <c r="E10" s="201">
        <f>Položky!BA34</f>
        <v>0</v>
      </c>
      <c r="F10" s="202">
        <f>Položky!BB34</f>
        <v>0</v>
      </c>
      <c r="G10" s="202">
        <f>Položky!BC34</f>
        <v>0</v>
      </c>
      <c r="H10" s="202">
        <f>Položky!BD34</f>
        <v>0</v>
      </c>
      <c r="I10" s="203">
        <f>Položky!BE34</f>
        <v>0</v>
      </c>
    </row>
    <row r="11" spans="1:57" s="35" customFormat="1" ht="13.5" thickBot="1" x14ac:dyDescent="0.25">
      <c r="A11" s="200" t="str">
        <f>Položky!B35</f>
        <v>783</v>
      </c>
      <c r="B11" s="115" t="str">
        <f>Položky!C35</f>
        <v>Nátěry</v>
      </c>
      <c r="C11" s="66"/>
      <c r="D11" s="116"/>
      <c r="E11" s="201">
        <f>Položky!BA37</f>
        <v>0</v>
      </c>
      <c r="F11" s="202">
        <f>Položky!BB37</f>
        <v>0</v>
      </c>
      <c r="G11" s="202">
        <f>Položky!BC37</f>
        <v>0</v>
      </c>
      <c r="H11" s="202">
        <f>Položky!BD37</f>
        <v>0</v>
      </c>
      <c r="I11" s="203">
        <f>Položky!BE37</f>
        <v>0</v>
      </c>
    </row>
    <row r="12" spans="1:57" s="123" customFormat="1" ht="13.5" thickBot="1" x14ac:dyDescent="0.25">
      <c r="A12" s="117"/>
      <c r="B12" s="118" t="s">
        <v>57</v>
      </c>
      <c r="C12" s="118"/>
      <c r="D12" s="119"/>
      <c r="E12" s="120">
        <f>SUM(E7:E11)</f>
        <v>0</v>
      </c>
      <c r="F12" s="121">
        <f>SUM(F7:F11)</f>
        <v>0</v>
      </c>
      <c r="G12" s="121">
        <f>SUM(G7:G11)</f>
        <v>0</v>
      </c>
      <c r="H12" s="121">
        <f>SUM(H7:H11)</f>
        <v>0</v>
      </c>
      <c r="I12" s="122">
        <f>SUM(I7:I11)</f>
        <v>0</v>
      </c>
    </row>
    <row r="13" spans="1:57" x14ac:dyDescent="0.2">
      <c r="A13" s="66"/>
      <c r="B13" s="66"/>
      <c r="C13" s="66"/>
      <c r="D13" s="66"/>
      <c r="E13" s="66"/>
      <c r="F13" s="66"/>
      <c r="G13" s="66"/>
      <c r="H13" s="66"/>
      <c r="I13" s="66"/>
    </row>
    <row r="14" spans="1:57" ht="19.5" customHeight="1" x14ac:dyDescent="0.25">
      <c r="A14" s="107" t="s">
        <v>58</v>
      </c>
      <c r="B14" s="107"/>
      <c r="C14" s="107"/>
      <c r="D14" s="107"/>
      <c r="E14" s="107"/>
      <c r="F14" s="107"/>
      <c r="G14" s="124"/>
      <c r="H14" s="107"/>
      <c r="I14" s="107"/>
      <c r="BA14" s="41"/>
      <c r="BB14" s="41"/>
      <c r="BC14" s="41"/>
      <c r="BD14" s="41"/>
      <c r="BE14" s="41"/>
    </row>
    <row r="15" spans="1:57" ht="13.5" thickBot="1" x14ac:dyDescent="0.25">
      <c r="A15" s="77"/>
      <c r="B15" s="77"/>
      <c r="C15" s="77"/>
      <c r="D15" s="77"/>
      <c r="E15" s="77"/>
      <c r="F15" s="77"/>
      <c r="G15" s="77"/>
      <c r="H15" s="77"/>
      <c r="I15" s="77"/>
    </row>
    <row r="16" spans="1:57" x14ac:dyDescent="0.2">
      <c r="A16" s="71" t="s">
        <v>59</v>
      </c>
      <c r="B16" s="72"/>
      <c r="C16" s="72"/>
      <c r="D16" s="125"/>
      <c r="E16" s="126" t="s">
        <v>60</v>
      </c>
      <c r="F16" s="127" t="s">
        <v>61</v>
      </c>
      <c r="G16" s="128" t="s">
        <v>62</v>
      </c>
      <c r="H16" s="129"/>
      <c r="I16" s="130" t="s">
        <v>60</v>
      </c>
    </row>
    <row r="17" spans="1:53" x14ac:dyDescent="0.2">
      <c r="A17" s="64" t="s">
        <v>121</v>
      </c>
      <c r="B17" s="55"/>
      <c r="C17" s="55"/>
      <c r="D17" s="131"/>
      <c r="E17" s="132">
        <v>0</v>
      </c>
      <c r="F17" s="133">
        <v>0</v>
      </c>
      <c r="G17" s="134">
        <f t="shared" ref="G17:G24" si="0">CHOOSE(BA17+1,HSV+PSV,HSV+PSV+Mont,HSV+PSV+Dodavka+Mont,HSV,PSV,Mont,Dodavka,Mont+Dodavka,0)</f>
        <v>0</v>
      </c>
      <c r="H17" s="135"/>
      <c r="I17" s="136">
        <f t="shared" ref="I17:I24" si="1">E17+F17*G17/100</f>
        <v>0</v>
      </c>
      <c r="BA17">
        <v>0</v>
      </c>
    </row>
    <row r="18" spans="1:53" x14ac:dyDescent="0.2">
      <c r="A18" s="64" t="s">
        <v>122</v>
      </c>
      <c r="B18" s="55"/>
      <c r="C18" s="55"/>
      <c r="D18" s="131"/>
      <c r="E18" s="132">
        <v>0</v>
      </c>
      <c r="F18" s="133">
        <v>0</v>
      </c>
      <c r="G18" s="134">
        <f t="shared" si="0"/>
        <v>0</v>
      </c>
      <c r="H18" s="135"/>
      <c r="I18" s="136">
        <f t="shared" si="1"/>
        <v>0</v>
      </c>
      <c r="BA18">
        <v>0</v>
      </c>
    </row>
    <row r="19" spans="1:53" x14ac:dyDescent="0.2">
      <c r="A19" s="64" t="s">
        <v>123</v>
      </c>
      <c r="B19" s="55"/>
      <c r="C19" s="55"/>
      <c r="D19" s="131"/>
      <c r="E19" s="132">
        <v>0</v>
      </c>
      <c r="F19" s="133">
        <v>0</v>
      </c>
      <c r="G19" s="134">
        <f t="shared" si="0"/>
        <v>0</v>
      </c>
      <c r="H19" s="135"/>
      <c r="I19" s="136">
        <f t="shared" si="1"/>
        <v>0</v>
      </c>
      <c r="BA19">
        <v>0</v>
      </c>
    </row>
    <row r="20" spans="1:53" x14ac:dyDescent="0.2">
      <c r="A20" s="64" t="s">
        <v>124</v>
      </c>
      <c r="B20" s="55"/>
      <c r="C20" s="55"/>
      <c r="D20" s="131"/>
      <c r="E20" s="132">
        <v>0</v>
      </c>
      <c r="F20" s="133">
        <v>0</v>
      </c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125</v>
      </c>
      <c r="B21" s="55"/>
      <c r="C21" s="55"/>
      <c r="D21" s="131"/>
      <c r="E21" s="132">
        <v>0</v>
      </c>
      <c r="F21" s="133">
        <v>0</v>
      </c>
      <c r="G21" s="134">
        <f t="shared" si="0"/>
        <v>0</v>
      </c>
      <c r="H21" s="135"/>
      <c r="I21" s="136">
        <f t="shared" si="1"/>
        <v>0</v>
      </c>
      <c r="BA21">
        <v>1</v>
      </c>
    </row>
    <row r="22" spans="1:53" x14ac:dyDescent="0.2">
      <c r="A22" s="64" t="s">
        <v>126</v>
      </c>
      <c r="B22" s="55"/>
      <c r="C22" s="55"/>
      <c r="D22" s="131"/>
      <c r="E22" s="132">
        <v>0</v>
      </c>
      <c r="F22" s="133">
        <v>0</v>
      </c>
      <c r="G22" s="134">
        <f t="shared" si="0"/>
        <v>0</v>
      </c>
      <c r="H22" s="135"/>
      <c r="I22" s="136">
        <f t="shared" si="1"/>
        <v>0</v>
      </c>
      <c r="BA22">
        <v>1</v>
      </c>
    </row>
    <row r="23" spans="1:53" x14ac:dyDescent="0.2">
      <c r="A23" s="64" t="s">
        <v>127</v>
      </c>
      <c r="B23" s="55"/>
      <c r="C23" s="55"/>
      <c r="D23" s="131"/>
      <c r="E23" s="132">
        <v>0</v>
      </c>
      <c r="F23" s="133">
        <v>0</v>
      </c>
      <c r="G23" s="134">
        <f t="shared" si="0"/>
        <v>0</v>
      </c>
      <c r="H23" s="135"/>
      <c r="I23" s="136">
        <f t="shared" si="1"/>
        <v>0</v>
      </c>
      <c r="BA23">
        <v>2</v>
      </c>
    </row>
    <row r="24" spans="1:53" x14ac:dyDescent="0.2">
      <c r="A24" s="64" t="s">
        <v>128</v>
      </c>
      <c r="B24" s="55"/>
      <c r="C24" s="55"/>
      <c r="D24" s="131"/>
      <c r="E24" s="132">
        <v>0</v>
      </c>
      <c r="F24" s="133">
        <v>0</v>
      </c>
      <c r="G24" s="134">
        <f t="shared" si="0"/>
        <v>0</v>
      </c>
      <c r="H24" s="135"/>
      <c r="I24" s="136">
        <f t="shared" si="1"/>
        <v>0</v>
      </c>
      <c r="BA24">
        <v>2</v>
      </c>
    </row>
    <row r="25" spans="1:53" ht="13.5" thickBot="1" x14ac:dyDescent="0.25">
      <c r="A25" s="137"/>
      <c r="B25" s="138" t="s">
        <v>63</v>
      </c>
      <c r="C25" s="139"/>
      <c r="D25" s="140"/>
      <c r="E25" s="141"/>
      <c r="F25" s="142"/>
      <c r="G25" s="142"/>
      <c r="H25" s="222">
        <f>SUM(I17:I24)</f>
        <v>0</v>
      </c>
      <c r="I25" s="223"/>
    </row>
    <row r="27" spans="1:53" x14ac:dyDescent="0.2">
      <c r="B27" s="123"/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10"/>
  <sheetViews>
    <sheetView showGridLines="0" showZeros="0" tabSelected="1" zoomScaleNormal="100" workbookViewId="0">
      <selection activeCell="F8" sqref="F8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4" t="s">
        <v>139</v>
      </c>
      <c r="B1" s="224"/>
      <c r="C1" s="224"/>
      <c r="D1" s="224"/>
      <c r="E1" s="224"/>
      <c r="F1" s="224"/>
      <c r="G1" s="224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5" t="s">
        <v>48</v>
      </c>
      <c r="B3" s="216"/>
      <c r="C3" s="97" t="str">
        <f>CONCATENATE(cislostavby," ",nazevstavby)</f>
        <v>215/29 Montovaná hala SÚS Klobouky u Brna</v>
      </c>
      <c r="D3" s="151"/>
      <c r="E3" s="152" t="s">
        <v>64</v>
      </c>
      <c r="F3" s="153">
        <f>Rekapitulace!H1</f>
        <v>0</v>
      </c>
      <c r="G3" s="154"/>
    </row>
    <row r="4" spans="1:104" ht="13.5" thickBot="1" x14ac:dyDescent="0.25">
      <c r="A4" s="225" t="s">
        <v>50</v>
      </c>
      <c r="B4" s="218"/>
      <c r="C4" s="103" t="str">
        <f>CONCATENATE(cisloobjektu," ",nazevobjektu)</f>
        <v>01 Stavební práce</v>
      </c>
      <c r="D4" s="155"/>
      <c r="E4" s="226" t="str">
        <f>Rekapitulace!G2</f>
        <v>Soupis stavebních prací</v>
      </c>
      <c r="F4" s="227"/>
      <c r="G4" s="228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78</v>
      </c>
      <c r="C7" s="165" t="s">
        <v>79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80</v>
      </c>
      <c r="C8" s="173" t="s">
        <v>140</v>
      </c>
      <c r="D8" s="174" t="s">
        <v>81</v>
      </c>
      <c r="E8" s="175">
        <v>2</v>
      </c>
      <c r="F8" s="175"/>
      <c r="G8" s="176">
        <f>E8*F8</f>
        <v>0</v>
      </c>
      <c r="O8" s="170">
        <v>2</v>
      </c>
      <c r="AA8" s="146">
        <v>12</v>
      </c>
      <c r="AB8" s="146">
        <v>0</v>
      </c>
      <c r="AC8" s="146">
        <v>5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12</v>
      </c>
      <c r="CB8" s="177">
        <v>0</v>
      </c>
      <c r="CZ8" s="146">
        <v>0</v>
      </c>
    </row>
    <row r="9" spans="1:104" ht="22.5" x14ac:dyDescent="0.2">
      <c r="A9" s="171">
        <v>2</v>
      </c>
      <c r="B9" s="172" t="s">
        <v>82</v>
      </c>
      <c r="C9" s="173" t="s">
        <v>129</v>
      </c>
      <c r="D9" s="174" t="s">
        <v>83</v>
      </c>
      <c r="E9" s="175">
        <v>12</v>
      </c>
      <c r="F9" s="175"/>
      <c r="G9" s="176">
        <f>E9*F9</f>
        <v>0</v>
      </c>
      <c r="O9" s="170">
        <v>2</v>
      </c>
      <c r="AA9" s="146">
        <v>12</v>
      </c>
      <c r="AB9" s="146">
        <v>0</v>
      </c>
      <c r="AC9" s="146">
        <v>6</v>
      </c>
      <c r="AZ9" s="146">
        <v>1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7">
        <v>12</v>
      </c>
      <c r="CB9" s="177">
        <v>0</v>
      </c>
      <c r="CZ9" s="146">
        <v>0</v>
      </c>
    </row>
    <row r="10" spans="1:104" x14ac:dyDescent="0.2">
      <c r="A10" s="178"/>
      <c r="B10" s="180"/>
      <c r="C10" s="229" t="s">
        <v>84</v>
      </c>
      <c r="D10" s="230"/>
      <c r="E10" s="181">
        <v>12</v>
      </c>
      <c r="F10" s="182"/>
      <c r="G10" s="183"/>
      <c r="M10" s="179" t="s">
        <v>84</v>
      </c>
      <c r="O10" s="170"/>
    </row>
    <row r="11" spans="1:104" x14ac:dyDescent="0.2">
      <c r="A11" s="184"/>
      <c r="B11" s="185" t="s">
        <v>73</v>
      </c>
      <c r="C11" s="186" t="str">
        <f>CONCATENATE(B7," ",C7)</f>
        <v>64 Výplně otvorů</v>
      </c>
      <c r="D11" s="187"/>
      <c r="E11" s="188"/>
      <c r="F11" s="189"/>
      <c r="G11" s="190">
        <f>SUM(G7:G10)</f>
        <v>0</v>
      </c>
      <c r="O11" s="170">
        <v>4</v>
      </c>
      <c r="BA11" s="191">
        <f>SUM(BA7:BA10)</f>
        <v>0</v>
      </c>
      <c r="BB11" s="191">
        <f>SUM(BB7:BB10)</f>
        <v>0</v>
      </c>
      <c r="BC11" s="191">
        <f>SUM(BC7:BC10)</f>
        <v>0</v>
      </c>
      <c r="BD11" s="191">
        <f>SUM(BD7:BD10)</f>
        <v>0</v>
      </c>
      <c r="BE11" s="191">
        <f>SUM(BE7:BE10)</f>
        <v>0</v>
      </c>
    </row>
    <row r="12" spans="1:104" x14ac:dyDescent="0.2">
      <c r="A12" s="163" t="s">
        <v>72</v>
      </c>
      <c r="B12" s="164" t="s">
        <v>85</v>
      </c>
      <c r="C12" s="165" t="s">
        <v>86</v>
      </c>
      <c r="D12" s="166"/>
      <c r="E12" s="167"/>
      <c r="F12" s="167"/>
      <c r="G12" s="168"/>
      <c r="H12" s="169"/>
      <c r="I12" s="169"/>
      <c r="O12" s="170">
        <v>1</v>
      </c>
    </row>
    <row r="13" spans="1:104" ht="13.5" customHeight="1" x14ac:dyDescent="0.2">
      <c r="A13" s="171">
        <v>3</v>
      </c>
      <c r="B13" s="172" t="s">
        <v>87</v>
      </c>
      <c r="C13" s="173" t="s">
        <v>130</v>
      </c>
      <c r="D13" s="174" t="s">
        <v>81</v>
      </c>
      <c r="E13" s="175">
        <v>2</v>
      </c>
      <c r="F13" s="175"/>
      <c r="G13" s="176">
        <f>E13*F13</f>
        <v>0</v>
      </c>
      <c r="O13" s="170">
        <v>2</v>
      </c>
      <c r="AA13" s="146">
        <v>12</v>
      </c>
      <c r="AB13" s="146">
        <v>0</v>
      </c>
      <c r="AC13" s="146">
        <v>7</v>
      </c>
      <c r="AZ13" s="146">
        <v>2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12</v>
      </c>
      <c r="CB13" s="177">
        <v>0</v>
      </c>
      <c r="CZ13" s="146">
        <v>0</v>
      </c>
    </row>
    <row r="14" spans="1:104" x14ac:dyDescent="0.2">
      <c r="A14" s="171">
        <v>4</v>
      </c>
      <c r="B14" s="172" t="s">
        <v>88</v>
      </c>
      <c r="C14" s="173" t="s">
        <v>131</v>
      </c>
      <c r="D14" s="174" t="s">
        <v>89</v>
      </c>
      <c r="E14" s="175">
        <v>1</v>
      </c>
      <c r="F14" s="175"/>
      <c r="G14" s="176">
        <f>E14*F14</f>
        <v>0</v>
      </c>
      <c r="O14" s="170">
        <v>2</v>
      </c>
      <c r="AA14" s="146">
        <v>12</v>
      </c>
      <c r="AB14" s="146">
        <v>0</v>
      </c>
      <c r="AC14" s="146">
        <v>8</v>
      </c>
      <c r="AZ14" s="146">
        <v>2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12</v>
      </c>
      <c r="CB14" s="177">
        <v>0</v>
      </c>
      <c r="CZ14" s="146">
        <v>0</v>
      </c>
    </row>
    <row r="15" spans="1:104" x14ac:dyDescent="0.2">
      <c r="A15" s="184"/>
      <c r="B15" s="185" t="s">
        <v>73</v>
      </c>
      <c r="C15" s="186" t="str">
        <f>CONCATENATE(B12," ",C12)</f>
        <v>727 Vzduchotechnika</v>
      </c>
      <c r="D15" s="187"/>
      <c r="E15" s="188"/>
      <c r="F15" s="189"/>
      <c r="G15" s="190">
        <f>SUM(G12:G14)</f>
        <v>0</v>
      </c>
      <c r="O15" s="170">
        <v>4</v>
      </c>
      <c r="BA15" s="191">
        <f>SUM(BA12:BA14)</f>
        <v>0</v>
      </c>
      <c r="BB15" s="191">
        <f>SUM(BB12:BB14)</f>
        <v>0</v>
      </c>
      <c r="BC15" s="191">
        <f>SUM(BC12:BC14)</f>
        <v>0</v>
      </c>
      <c r="BD15" s="191">
        <f>SUM(BD12:BD14)</f>
        <v>0</v>
      </c>
      <c r="BE15" s="191">
        <f>SUM(BE12:BE14)</f>
        <v>0</v>
      </c>
    </row>
    <row r="16" spans="1:104" x14ac:dyDescent="0.2">
      <c r="A16" s="163" t="s">
        <v>72</v>
      </c>
      <c r="B16" s="164" t="s">
        <v>90</v>
      </c>
      <c r="C16" s="165" t="s">
        <v>91</v>
      </c>
      <c r="D16" s="166"/>
      <c r="E16" s="167"/>
      <c r="F16" s="167"/>
      <c r="G16" s="168"/>
      <c r="H16" s="169"/>
      <c r="I16" s="169"/>
      <c r="O16" s="170">
        <v>1</v>
      </c>
    </row>
    <row r="17" spans="1:104" ht="22.5" x14ac:dyDescent="0.2">
      <c r="A17" s="171">
        <v>5</v>
      </c>
      <c r="B17" s="172" t="s">
        <v>92</v>
      </c>
      <c r="C17" s="173" t="s">
        <v>132</v>
      </c>
      <c r="D17" s="174" t="s">
        <v>81</v>
      </c>
      <c r="E17" s="175">
        <v>2</v>
      </c>
      <c r="F17" s="175"/>
      <c r="G17" s="176">
        <f>E17*F17</f>
        <v>0</v>
      </c>
      <c r="O17" s="170">
        <v>2</v>
      </c>
      <c r="AA17" s="146">
        <v>1</v>
      </c>
      <c r="AB17" s="146">
        <v>7</v>
      </c>
      <c r="AC17" s="146">
        <v>7</v>
      </c>
      <c r="AZ17" s="146">
        <v>2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</v>
      </c>
      <c r="CB17" s="177">
        <v>7</v>
      </c>
      <c r="CZ17" s="146">
        <v>4.8999999999999998E-4</v>
      </c>
    </row>
    <row r="18" spans="1:104" x14ac:dyDescent="0.2">
      <c r="A18" s="171">
        <v>6</v>
      </c>
      <c r="B18" s="172" t="s">
        <v>93</v>
      </c>
      <c r="C18" s="173" t="s">
        <v>94</v>
      </c>
      <c r="D18" s="174" t="s">
        <v>95</v>
      </c>
      <c r="E18" s="175">
        <v>24</v>
      </c>
      <c r="F18" s="175"/>
      <c r="G18" s="176">
        <f>E18*F18</f>
        <v>0</v>
      </c>
      <c r="O18" s="170">
        <v>2</v>
      </c>
      <c r="AA18" s="146">
        <v>1</v>
      </c>
      <c r="AB18" s="146">
        <v>7</v>
      </c>
      <c r="AC18" s="146">
        <v>7</v>
      </c>
      <c r="AZ18" s="146">
        <v>2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</v>
      </c>
      <c r="CB18" s="177">
        <v>7</v>
      </c>
      <c r="CZ18" s="146">
        <v>2.7499999999999998E-3</v>
      </c>
    </row>
    <row r="19" spans="1:104" x14ac:dyDescent="0.2">
      <c r="A19" s="171">
        <v>7</v>
      </c>
      <c r="B19" s="172" t="s">
        <v>96</v>
      </c>
      <c r="C19" s="173" t="s">
        <v>97</v>
      </c>
      <c r="D19" s="174" t="s">
        <v>95</v>
      </c>
      <c r="E19" s="175">
        <v>10.4</v>
      </c>
      <c r="F19" s="175"/>
      <c r="G19" s="176">
        <f>E19*F19</f>
        <v>0</v>
      </c>
      <c r="O19" s="170">
        <v>2</v>
      </c>
      <c r="AA19" s="146">
        <v>1</v>
      </c>
      <c r="AB19" s="146">
        <v>7</v>
      </c>
      <c r="AC19" s="146">
        <v>7</v>
      </c>
      <c r="AZ19" s="146">
        <v>2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7</v>
      </c>
      <c r="CZ19" s="146">
        <v>3.4499999999999999E-3</v>
      </c>
    </row>
    <row r="20" spans="1:104" x14ac:dyDescent="0.2">
      <c r="A20" s="171">
        <v>8</v>
      </c>
      <c r="B20" s="172" t="s">
        <v>98</v>
      </c>
      <c r="C20" s="173" t="s">
        <v>99</v>
      </c>
      <c r="D20" s="174" t="s">
        <v>95</v>
      </c>
      <c r="E20" s="175">
        <v>163</v>
      </c>
      <c r="F20" s="175"/>
      <c r="G20" s="176">
        <f>E20*F20</f>
        <v>0</v>
      </c>
      <c r="O20" s="170">
        <v>2</v>
      </c>
      <c r="AA20" s="146">
        <v>12</v>
      </c>
      <c r="AB20" s="146">
        <v>0</v>
      </c>
      <c r="AC20" s="146">
        <v>15</v>
      </c>
      <c r="AZ20" s="146">
        <v>2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7">
        <v>12</v>
      </c>
      <c r="CB20" s="177">
        <v>0</v>
      </c>
      <c r="CZ20" s="146">
        <v>0</v>
      </c>
    </row>
    <row r="21" spans="1:104" x14ac:dyDescent="0.2">
      <c r="A21" s="184"/>
      <c r="B21" s="185" t="s">
        <v>73</v>
      </c>
      <c r="C21" s="186" t="str">
        <f>CONCATENATE(B16," ",C16)</f>
        <v>764 Konstrukce klempířské</v>
      </c>
      <c r="D21" s="187"/>
      <c r="E21" s="188"/>
      <c r="F21" s="189"/>
      <c r="G21" s="190">
        <f>SUM(G16:G20)</f>
        <v>0</v>
      </c>
      <c r="O21" s="170">
        <v>4</v>
      </c>
      <c r="BA21" s="191">
        <f>SUM(BA16:BA20)</f>
        <v>0</v>
      </c>
      <c r="BB21" s="191">
        <f>SUM(BB16:BB20)</f>
        <v>0</v>
      </c>
      <c r="BC21" s="191">
        <f>SUM(BC16:BC20)</f>
        <v>0</v>
      </c>
      <c r="BD21" s="191">
        <f>SUM(BD16:BD20)</f>
        <v>0</v>
      </c>
      <c r="BE21" s="191">
        <f>SUM(BE16:BE20)</f>
        <v>0</v>
      </c>
    </row>
    <row r="22" spans="1:104" x14ac:dyDescent="0.2">
      <c r="A22" s="163" t="s">
        <v>72</v>
      </c>
      <c r="B22" s="164" t="s">
        <v>100</v>
      </c>
      <c r="C22" s="165" t="s">
        <v>101</v>
      </c>
      <c r="D22" s="166"/>
      <c r="E22" s="167"/>
      <c r="F22" s="167"/>
      <c r="G22" s="168"/>
      <c r="H22" s="169"/>
      <c r="I22" s="169"/>
      <c r="O22" s="170">
        <v>1</v>
      </c>
    </row>
    <row r="23" spans="1:104" ht="22.5" x14ac:dyDescent="0.2">
      <c r="A23" s="171">
        <v>9</v>
      </c>
      <c r="B23" s="172" t="s">
        <v>102</v>
      </c>
      <c r="C23" s="173" t="s">
        <v>133</v>
      </c>
      <c r="D23" s="174" t="s">
        <v>103</v>
      </c>
      <c r="E23" s="175">
        <v>942</v>
      </c>
      <c r="F23" s="175"/>
      <c r="G23" s="176">
        <f>E23*F23</f>
        <v>0</v>
      </c>
      <c r="O23" s="170">
        <v>2</v>
      </c>
      <c r="AA23" s="146">
        <v>12</v>
      </c>
      <c r="AB23" s="146">
        <v>0</v>
      </c>
      <c r="AC23" s="146">
        <v>3</v>
      </c>
      <c r="AZ23" s="146">
        <v>2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12</v>
      </c>
      <c r="CB23" s="177">
        <v>0</v>
      </c>
      <c r="CZ23" s="146">
        <v>0</v>
      </c>
    </row>
    <row r="24" spans="1:104" ht="22.5" x14ac:dyDescent="0.2">
      <c r="A24" s="171">
        <v>10</v>
      </c>
      <c r="B24" s="172" t="s">
        <v>104</v>
      </c>
      <c r="C24" s="173" t="s">
        <v>134</v>
      </c>
      <c r="D24" s="174" t="s">
        <v>103</v>
      </c>
      <c r="E24" s="175">
        <v>1215</v>
      </c>
      <c r="F24" s="175"/>
      <c r="G24" s="176">
        <f>E24*F24</f>
        <v>0</v>
      </c>
      <c r="O24" s="170">
        <v>2</v>
      </c>
      <c r="AA24" s="146">
        <v>12</v>
      </c>
      <c r="AB24" s="146">
        <v>0</v>
      </c>
      <c r="AC24" s="146">
        <v>2</v>
      </c>
      <c r="AZ24" s="146">
        <v>2</v>
      </c>
      <c r="BA24" s="14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7">
        <v>12</v>
      </c>
      <c r="CB24" s="177">
        <v>0</v>
      </c>
      <c r="CZ24" s="146">
        <v>0</v>
      </c>
    </row>
    <row r="25" spans="1:104" x14ac:dyDescent="0.2">
      <c r="A25" s="171">
        <v>11</v>
      </c>
      <c r="B25" s="172" t="s">
        <v>105</v>
      </c>
      <c r="C25" s="173" t="s">
        <v>106</v>
      </c>
      <c r="D25" s="174" t="s">
        <v>103</v>
      </c>
      <c r="E25" s="175">
        <v>4656</v>
      </c>
      <c r="F25" s="181"/>
      <c r="G25" s="181">
        <f>E25*F25</f>
        <v>0</v>
      </c>
      <c r="O25" s="170">
        <v>2</v>
      </c>
      <c r="AA25" s="146">
        <v>12</v>
      </c>
      <c r="AB25" s="146">
        <v>0</v>
      </c>
      <c r="AC25" s="146">
        <v>1</v>
      </c>
      <c r="AZ25" s="146">
        <v>2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7">
        <v>12</v>
      </c>
      <c r="CB25" s="177">
        <v>0</v>
      </c>
      <c r="CZ25" s="146">
        <v>0</v>
      </c>
    </row>
    <row r="26" spans="1:104" x14ac:dyDescent="0.2">
      <c r="A26" s="178"/>
      <c r="B26" s="180"/>
      <c r="C26" s="229" t="s">
        <v>107</v>
      </c>
      <c r="D26" s="230"/>
      <c r="E26" s="181">
        <v>1160</v>
      </c>
      <c r="F26" s="181"/>
      <c r="G26" s="181"/>
      <c r="M26" s="179" t="s">
        <v>107</v>
      </c>
      <c r="O26" s="170"/>
    </row>
    <row r="27" spans="1:104" x14ac:dyDescent="0.2">
      <c r="A27" s="178"/>
      <c r="B27" s="180"/>
      <c r="C27" s="229" t="s">
        <v>108</v>
      </c>
      <c r="D27" s="230"/>
      <c r="E27" s="181">
        <v>1228</v>
      </c>
      <c r="F27" s="181"/>
      <c r="G27" s="181"/>
      <c r="M27" s="179" t="s">
        <v>108</v>
      </c>
      <c r="O27" s="170"/>
    </row>
    <row r="28" spans="1:104" x14ac:dyDescent="0.2">
      <c r="A28" s="178"/>
      <c r="B28" s="180"/>
      <c r="C28" s="229" t="s">
        <v>109</v>
      </c>
      <c r="D28" s="230"/>
      <c r="E28" s="181">
        <v>1053</v>
      </c>
      <c r="F28" s="181"/>
      <c r="G28" s="181"/>
      <c r="M28" s="179" t="s">
        <v>109</v>
      </c>
      <c r="O28" s="170"/>
    </row>
    <row r="29" spans="1:104" x14ac:dyDescent="0.2">
      <c r="A29" s="178"/>
      <c r="B29" s="180"/>
      <c r="C29" s="229" t="s">
        <v>110</v>
      </c>
      <c r="D29" s="230"/>
      <c r="E29" s="181">
        <v>886</v>
      </c>
      <c r="F29" s="181"/>
      <c r="G29" s="181"/>
      <c r="M29" s="179" t="s">
        <v>110</v>
      </c>
      <c r="O29" s="170"/>
    </row>
    <row r="30" spans="1:104" x14ac:dyDescent="0.2">
      <c r="A30" s="178"/>
      <c r="B30" s="180"/>
      <c r="C30" s="229" t="s">
        <v>111</v>
      </c>
      <c r="D30" s="230"/>
      <c r="E30" s="181">
        <v>238</v>
      </c>
      <c r="F30" s="181"/>
      <c r="G30" s="181"/>
      <c r="M30" s="179" t="s">
        <v>111</v>
      </c>
      <c r="O30" s="170"/>
    </row>
    <row r="31" spans="1:104" x14ac:dyDescent="0.2">
      <c r="A31" s="178"/>
      <c r="B31" s="180"/>
      <c r="C31" s="229" t="s">
        <v>112</v>
      </c>
      <c r="D31" s="230"/>
      <c r="E31" s="181">
        <v>91</v>
      </c>
      <c r="F31" s="181"/>
      <c r="G31" s="181"/>
      <c r="M31" s="179" t="s">
        <v>112</v>
      </c>
      <c r="O31" s="170"/>
    </row>
    <row r="32" spans="1:104" x14ac:dyDescent="0.2">
      <c r="A32" s="171">
        <v>12</v>
      </c>
      <c r="B32" s="172" t="s">
        <v>113</v>
      </c>
      <c r="C32" s="173" t="s">
        <v>114</v>
      </c>
      <c r="D32" s="174" t="s">
        <v>103</v>
      </c>
      <c r="E32" s="175">
        <v>4656</v>
      </c>
      <c r="F32" s="175"/>
      <c r="G32" s="176">
        <f>E32*F32</f>
        <v>0</v>
      </c>
      <c r="O32" s="170">
        <v>2</v>
      </c>
      <c r="AA32" s="146">
        <v>12</v>
      </c>
      <c r="AB32" s="146">
        <v>0</v>
      </c>
      <c r="AC32" s="146">
        <v>11</v>
      </c>
      <c r="AZ32" s="146">
        <v>2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7">
        <v>12</v>
      </c>
      <c r="CB32" s="177">
        <v>0</v>
      </c>
      <c r="CZ32" s="146">
        <v>0</v>
      </c>
    </row>
    <row r="33" spans="1:104" x14ac:dyDescent="0.2">
      <c r="A33" s="171">
        <v>13</v>
      </c>
      <c r="B33" s="172" t="s">
        <v>115</v>
      </c>
      <c r="C33" s="173" t="s">
        <v>116</v>
      </c>
      <c r="D33" s="174" t="s">
        <v>117</v>
      </c>
      <c r="E33" s="175">
        <v>6.8129999999999997</v>
      </c>
      <c r="F33" s="175"/>
      <c r="G33" s="176">
        <f>E33*F33</f>
        <v>0</v>
      </c>
      <c r="O33" s="170">
        <v>2</v>
      </c>
      <c r="AA33" s="146">
        <v>12</v>
      </c>
      <c r="AB33" s="146">
        <v>0</v>
      </c>
      <c r="AC33" s="146">
        <v>10</v>
      </c>
      <c r="AZ33" s="146">
        <v>2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7">
        <v>12</v>
      </c>
      <c r="CB33" s="177">
        <v>0</v>
      </c>
      <c r="CZ33" s="146">
        <v>0</v>
      </c>
    </row>
    <row r="34" spans="1:104" x14ac:dyDescent="0.2">
      <c r="A34" s="184"/>
      <c r="B34" s="185" t="s">
        <v>73</v>
      </c>
      <c r="C34" s="186" t="str">
        <f>CONCATENATE(B22," ",C22)</f>
        <v>767 Konstrukce zámečnické</v>
      </c>
      <c r="D34" s="187"/>
      <c r="E34" s="188"/>
      <c r="F34" s="189"/>
      <c r="G34" s="190">
        <f>SUM(G22:G33)</f>
        <v>0</v>
      </c>
      <c r="O34" s="170">
        <v>4</v>
      </c>
      <c r="BA34" s="191">
        <f>SUM(BA22:BA33)</f>
        <v>0</v>
      </c>
      <c r="BB34" s="191">
        <f>SUM(BB22:BB33)</f>
        <v>0</v>
      </c>
      <c r="BC34" s="191">
        <f>SUM(BC22:BC33)</f>
        <v>0</v>
      </c>
      <c r="BD34" s="191">
        <f>SUM(BD22:BD33)</f>
        <v>0</v>
      </c>
      <c r="BE34" s="191">
        <f>SUM(BE22:BE33)</f>
        <v>0</v>
      </c>
    </row>
    <row r="35" spans="1:104" x14ac:dyDescent="0.2">
      <c r="A35" s="163" t="s">
        <v>72</v>
      </c>
      <c r="B35" s="164" t="s">
        <v>118</v>
      </c>
      <c r="C35" s="165" t="s">
        <v>119</v>
      </c>
      <c r="D35" s="166"/>
      <c r="E35" s="167"/>
      <c r="F35" s="167"/>
      <c r="G35" s="168"/>
      <c r="H35" s="169"/>
      <c r="I35" s="169"/>
      <c r="O35" s="170">
        <v>1</v>
      </c>
    </row>
    <row r="36" spans="1:104" x14ac:dyDescent="0.2">
      <c r="A36" s="171">
        <v>14</v>
      </c>
      <c r="B36" s="172" t="s">
        <v>120</v>
      </c>
      <c r="C36" s="173" t="s">
        <v>135</v>
      </c>
      <c r="D36" s="174" t="s">
        <v>83</v>
      </c>
      <c r="E36" s="175">
        <v>420</v>
      </c>
      <c r="F36" s="175"/>
      <c r="G36" s="176">
        <f>E36*F36</f>
        <v>0</v>
      </c>
      <c r="O36" s="170">
        <v>2</v>
      </c>
      <c r="AA36" s="146">
        <v>1</v>
      </c>
      <c r="AB36" s="146">
        <v>7</v>
      </c>
      <c r="AC36" s="146">
        <v>7</v>
      </c>
      <c r="AZ36" s="146">
        <v>2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</v>
      </c>
      <c r="CB36" s="177">
        <v>7</v>
      </c>
      <c r="CZ36" s="146">
        <v>2.7999999999999998E-4</v>
      </c>
    </row>
    <row r="37" spans="1:104" x14ac:dyDescent="0.2">
      <c r="A37" s="184"/>
      <c r="B37" s="185" t="s">
        <v>73</v>
      </c>
      <c r="C37" s="186" t="str">
        <f>CONCATENATE(B35," ",C35)</f>
        <v>783 Nátěry</v>
      </c>
      <c r="D37" s="187"/>
      <c r="E37" s="188"/>
      <c r="F37" s="189"/>
      <c r="G37" s="190">
        <f>SUM(G35:G36)</f>
        <v>0</v>
      </c>
      <c r="O37" s="170">
        <v>4</v>
      </c>
      <c r="BA37" s="191">
        <f>SUM(BA35:BA36)</f>
        <v>0</v>
      </c>
      <c r="BB37" s="191">
        <f>SUM(BB35:BB36)</f>
        <v>0</v>
      </c>
      <c r="BC37" s="191">
        <f>SUM(BC35:BC36)</f>
        <v>0</v>
      </c>
      <c r="BD37" s="191">
        <f>SUM(BD35:BD36)</f>
        <v>0</v>
      </c>
      <c r="BE37" s="191">
        <f>SUM(BE35:BE36)</f>
        <v>0</v>
      </c>
    </row>
    <row r="38" spans="1:104" x14ac:dyDescent="0.2">
      <c r="E38" s="146"/>
    </row>
    <row r="39" spans="1:104" x14ac:dyDescent="0.2">
      <c r="E39" s="146"/>
    </row>
    <row r="40" spans="1:104" x14ac:dyDescent="0.2">
      <c r="E40" s="146"/>
    </row>
    <row r="41" spans="1:104" x14ac:dyDescent="0.2">
      <c r="E41" s="146"/>
    </row>
    <row r="42" spans="1:104" x14ac:dyDescent="0.2">
      <c r="E42" s="146"/>
    </row>
    <row r="43" spans="1:104" x14ac:dyDescent="0.2">
      <c r="E43" s="146"/>
    </row>
    <row r="44" spans="1:104" x14ac:dyDescent="0.2">
      <c r="E44" s="146"/>
    </row>
    <row r="45" spans="1:104" x14ac:dyDescent="0.2">
      <c r="E45" s="146"/>
    </row>
    <row r="46" spans="1:104" x14ac:dyDescent="0.2">
      <c r="E46" s="146"/>
    </row>
    <row r="47" spans="1:104" x14ac:dyDescent="0.2">
      <c r="E47" s="146"/>
    </row>
    <row r="48" spans="1:104" x14ac:dyDescent="0.2">
      <c r="E48" s="146"/>
    </row>
    <row r="49" spans="1:7" x14ac:dyDescent="0.2">
      <c r="E49" s="146"/>
    </row>
    <row r="50" spans="1:7" x14ac:dyDescent="0.2">
      <c r="E50" s="146"/>
    </row>
    <row r="51" spans="1:7" x14ac:dyDescent="0.2">
      <c r="E51" s="146"/>
    </row>
    <row r="52" spans="1:7" x14ac:dyDescent="0.2">
      <c r="E52" s="146"/>
    </row>
    <row r="53" spans="1:7" x14ac:dyDescent="0.2">
      <c r="E53" s="146"/>
    </row>
    <row r="54" spans="1:7" x14ac:dyDescent="0.2">
      <c r="E54" s="146"/>
    </row>
    <row r="55" spans="1:7" x14ac:dyDescent="0.2">
      <c r="E55" s="146"/>
    </row>
    <row r="56" spans="1:7" x14ac:dyDescent="0.2">
      <c r="E56" s="146"/>
    </row>
    <row r="57" spans="1:7" x14ac:dyDescent="0.2">
      <c r="E57" s="146"/>
    </row>
    <row r="58" spans="1:7" x14ac:dyDescent="0.2">
      <c r="E58" s="146"/>
    </row>
    <row r="59" spans="1:7" x14ac:dyDescent="0.2">
      <c r="E59" s="146"/>
    </row>
    <row r="60" spans="1:7" x14ac:dyDescent="0.2">
      <c r="E60" s="146"/>
    </row>
    <row r="61" spans="1:7" x14ac:dyDescent="0.2">
      <c r="A61" s="192"/>
      <c r="B61" s="192"/>
      <c r="C61" s="192"/>
      <c r="D61" s="192"/>
      <c r="E61" s="192"/>
      <c r="F61" s="192"/>
      <c r="G61" s="192"/>
    </row>
    <row r="62" spans="1:7" x14ac:dyDescent="0.2">
      <c r="A62" s="192"/>
      <c r="B62" s="192"/>
      <c r="C62" s="192"/>
      <c r="D62" s="192"/>
      <c r="E62" s="192"/>
      <c r="F62" s="192"/>
      <c r="G62" s="192"/>
    </row>
    <row r="63" spans="1:7" x14ac:dyDescent="0.2">
      <c r="A63" s="192"/>
      <c r="B63" s="192"/>
      <c r="C63" s="192"/>
      <c r="D63" s="192"/>
      <c r="E63" s="192"/>
      <c r="F63" s="192"/>
      <c r="G63" s="192"/>
    </row>
    <row r="64" spans="1:7" x14ac:dyDescent="0.2">
      <c r="A64" s="192"/>
      <c r="B64" s="192"/>
      <c r="C64" s="192"/>
      <c r="D64" s="192"/>
      <c r="E64" s="192"/>
      <c r="F64" s="192"/>
      <c r="G64" s="192"/>
    </row>
    <row r="65" spans="5:5" x14ac:dyDescent="0.2">
      <c r="E65" s="146"/>
    </row>
    <row r="66" spans="5:5" x14ac:dyDescent="0.2">
      <c r="E66" s="146"/>
    </row>
    <row r="67" spans="5:5" x14ac:dyDescent="0.2">
      <c r="E67" s="146"/>
    </row>
    <row r="68" spans="5:5" x14ac:dyDescent="0.2">
      <c r="E68" s="146"/>
    </row>
    <row r="69" spans="5:5" x14ac:dyDescent="0.2">
      <c r="E69" s="146"/>
    </row>
    <row r="70" spans="5:5" x14ac:dyDescent="0.2">
      <c r="E70" s="146"/>
    </row>
    <row r="71" spans="5:5" x14ac:dyDescent="0.2">
      <c r="E71" s="146"/>
    </row>
    <row r="72" spans="5:5" x14ac:dyDescent="0.2">
      <c r="E72" s="146"/>
    </row>
    <row r="73" spans="5:5" x14ac:dyDescent="0.2">
      <c r="E73" s="146"/>
    </row>
    <row r="74" spans="5:5" x14ac:dyDescent="0.2">
      <c r="E74" s="146"/>
    </row>
    <row r="75" spans="5:5" x14ac:dyDescent="0.2">
      <c r="E75" s="146"/>
    </row>
    <row r="76" spans="5:5" x14ac:dyDescent="0.2">
      <c r="E76" s="146"/>
    </row>
    <row r="77" spans="5:5" x14ac:dyDescent="0.2">
      <c r="E77" s="146"/>
    </row>
    <row r="78" spans="5:5" x14ac:dyDescent="0.2">
      <c r="E78" s="146"/>
    </row>
    <row r="79" spans="5:5" x14ac:dyDescent="0.2">
      <c r="E79" s="146"/>
    </row>
    <row r="80" spans="5:5" x14ac:dyDescent="0.2">
      <c r="E80" s="146"/>
    </row>
    <row r="81" spans="1:5" x14ac:dyDescent="0.2">
      <c r="E81" s="146"/>
    </row>
    <row r="82" spans="1:5" x14ac:dyDescent="0.2">
      <c r="E82" s="146"/>
    </row>
    <row r="83" spans="1:5" x14ac:dyDescent="0.2">
      <c r="E83" s="146"/>
    </row>
    <row r="84" spans="1:5" x14ac:dyDescent="0.2">
      <c r="E84" s="146"/>
    </row>
    <row r="85" spans="1:5" x14ac:dyDescent="0.2">
      <c r="E85" s="146"/>
    </row>
    <row r="86" spans="1:5" x14ac:dyDescent="0.2">
      <c r="E86" s="146"/>
    </row>
    <row r="87" spans="1:5" x14ac:dyDescent="0.2">
      <c r="E87" s="146"/>
    </row>
    <row r="88" spans="1:5" x14ac:dyDescent="0.2">
      <c r="E88" s="146"/>
    </row>
    <row r="89" spans="1:5" x14ac:dyDescent="0.2">
      <c r="E89" s="146"/>
    </row>
    <row r="90" spans="1:5" x14ac:dyDescent="0.2">
      <c r="E90" s="146"/>
    </row>
    <row r="91" spans="1:5" x14ac:dyDescent="0.2">
      <c r="E91" s="146"/>
    </row>
    <row r="92" spans="1:5" x14ac:dyDescent="0.2">
      <c r="E92" s="146"/>
    </row>
    <row r="93" spans="1:5" x14ac:dyDescent="0.2">
      <c r="E93" s="146"/>
    </row>
    <row r="94" spans="1:5" x14ac:dyDescent="0.2">
      <c r="E94" s="146"/>
    </row>
    <row r="95" spans="1:5" x14ac:dyDescent="0.2">
      <c r="E95" s="146"/>
    </row>
    <row r="96" spans="1:5" x14ac:dyDescent="0.2">
      <c r="A96" s="193"/>
      <c r="B96" s="193"/>
    </row>
    <row r="97" spans="1:7" x14ac:dyDescent="0.2">
      <c r="A97" s="192"/>
      <c r="B97" s="192"/>
      <c r="C97" s="195"/>
      <c r="D97" s="195"/>
      <c r="E97" s="196"/>
      <c r="F97" s="195"/>
      <c r="G97" s="197"/>
    </row>
    <row r="98" spans="1:7" x14ac:dyDescent="0.2">
      <c r="A98" s="198"/>
      <c r="B98" s="198"/>
      <c r="C98" s="192"/>
      <c r="D98" s="192"/>
      <c r="E98" s="199"/>
      <c r="F98" s="192"/>
      <c r="G98" s="192"/>
    </row>
    <row r="99" spans="1:7" x14ac:dyDescent="0.2">
      <c r="A99" s="192"/>
      <c r="B99" s="192"/>
      <c r="C99" s="192"/>
      <c r="D99" s="192"/>
      <c r="E99" s="199"/>
      <c r="F99" s="192"/>
      <c r="G99" s="192"/>
    </row>
    <row r="100" spans="1:7" x14ac:dyDescent="0.2">
      <c r="A100" s="192"/>
      <c r="B100" s="192"/>
      <c r="C100" s="192"/>
      <c r="D100" s="192"/>
      <c r="E100" s="199"/>
      <c r="F100" s="192"/>
      <c r="G100" s="192"/>
    </row>
    <row r="101" spans="1:7" x14ac:dyDescent="0.2">
      <c r="A101" s="192"/>
      <c r="B101" s="192"/>
      <c r="C101" s="192"/>
      <c r="D101" s="192"/>
      <c r="E101" s="199"/>
      <c r="F101" s="192"/>
      <c r="G101" s="192"/>
    </row>
    <row r="102" spans="1:7" x14ac:dyDescent="0.2">
      <c r="A102" s="192"/>
      <c r="B102" s="192"/>
      <c r="C102" s="192"/>
      <c r="D102" s="192"/>
      <c r="E102" s="199"/>
      <c r="F102" s="192"/>
      <c r="G102" s="192"/>
    </row>
    <row r="103" spans="1:7" x14ac:dyDescent="0.2">
      <c r="A103" s="192"/>
      <c r="B103" s="192"/>
      <c r="C103" s="192"/>
      <c r="D103" s="192"/>
      <c r="E103" s="199"/>
      <c r="F103" s="192"/>
      <c r="G103" s="192"/>
    </row>
    <row r="104" spans="1:7" x14ac:dyDescent="0.2">
      <c r="A104" s="192"/>
      <c r="B104" s="192"/>
      <c r="C104" s="192"/>
      <c r="D104" s="192"/>
      <c r="E104" s="199"/>
      <c r="F104" s="192"/>
      <c r="G104" s="192"/>
    </row>
    <row r="105" spans="1:7" x14ac:dyDescent="0.2">
      <c r="A105" s="192"/>
      <c r="B105" s="192"/>
      <c r="C105" s="192"/>
      <c r="D105" s="192"/>
      <c r="E105" s="199"/>
      <c r="F105" s="192"/>
      <c r="G105" s="192"/>
    </row>
    <row r="106" spans="1:7" x14ac:dyDescent="0.2">
      <c r="A106" s="192"/>
      <c r="B106" s="192"/>
      <c r="C106" s="192"/>
      <c r="D106" s="192"/>
      <c r="E106" s="199"/>
      <c r="F106" s="192"/>
      <c r="G106" s="192"/>
    </row>
    <row r="107" spans="1:7" x14ac:dyDescent="0.2">
      <c r="A107" s="192"/>
      <c r="B107" s="192"/>
      <c r="C107" s="192"/>
      <c r="D107" s="192"/>
      <c r="E107" s="199"/>
      <c r="F107" s="192"/>
      <c r="G107" s="192"/>
    </row>
    <row r="108" spans="1:7" x14ac:dyDescent="0.2">
      <c r="A108" s="192"/>
      <c r="B108" s="192"/>
      <c r="C108" s="192"/>
      <c r="D108" s="192"/>
      <c r="E108" s="199"/>
      <c r="F108" s="192"/>
      <c r="G108" s="192"/>
    </row>
    <row r="109" spans="1:7" x14ac:dyDescent="0.2">
      <c r="A109" s="192"/>
      <c r="B109" s="192"/>
      <c r="C109" s="192"/>
      <c r="D109" s="192"/>
      <c r="E109" s="199"/>
      <c r="F109" s="192"/>
      <c r="G109" s="192"/>
    </row>
    <row r="110" spans="1:7" x14ac:dyDescent="0.2">
      <c r="A110" s="192"/>
      <c r="B110" s="192"/>
      <c r="C110" s="192"/>
      <c r="D110" s="192"/>
      <c r="E110" s="199"/>
      <c r="F110" s="192"/>
      <c r="G110" s="192"/>
    </row>
  </sheetData>
  <mergeCells count="11">
    <mergeCell ref="C30:D30"/>
    <mergeCell ref="C31:D31"/>
    <mergeCell ref="C26:D26"/>
    <mergeCell ref="C27:D27"/>
    <mergeCell ref="C28:D28"/>
    <mergeCell ref="C29:D29"/>
    <mergeCell ref="A1:G1"/>
    <mergeCell ref="A3:B3"/>
    <mergeCell ref="A4:B4"/>
    <mergeCell ref="E4:G4"/>
    <mergeCell ref="C10:D1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Bartíková Milena</cp:lastModifiedBy>
  <cp:lastPrinted>2017-05-04T10:28:25Z</cp:lastPrinted>
  <dcterms:created xsi:type="dcterms:W3CDTF">2016-12-19T07:54:35Z</dcterms:created>
  <dcterms:modified xsi:type="dcterms:W3CDTF">2017-05-04T10:28:38Z</dcterms:modified>
</cp:coreProperties>
</file>