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6860" windowHeight="10170" activeTab="2"/>
  </bookViews>
  <sheets>
    <sheet name="Krycí list" sheetId="1" r:id="rId1"/>
    <sheet name="Rekapitulace" sheetId="2" r:id="rId2"/>
    <sheet name="Položky" sheetId="3" r:id="rId3"/>
  </sheets>
  <definedNames>
    <definedName name="BPK1">'Položky'!#REF!</definedName>
    <definedName name="BPK2">'Položky'!#REF!</definedName>
    <definedName name="BPK3">'Položky'!#REF!</definedName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'Rekapitulace'!$G$20</definedName>
    <definedName name="Dodavka0">'Položky'!#REF!</definedName>
    <definedName name="HSV">'Rekapitulace'!$E$20</definedName>
    <definedName name="HSV0">'Položky'!#REF!</definedName>
    <definedName name="HZS">'Rekapitulace'!$I$20</definedName>
    <definedName name="HZS0">'Položky'!#REF!</definedName>
    <definedName name="JKSO">'Krycí list'!$F$5</definedName>
    <definedName name="MJ">'Krycí list'!$G$5</definedName>
    <definedName name="Mont">'Rekapitulace'!$H$20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list'!$C$9</definedName>
    <definedName name="_xlnm.Print_Area" localSheetId="0">'Krycí list'!$A$1:$G$45</definedName>
    <definedName name="_xlnm.Print_Area" localSheetId="2">'Položky'!$A$1:$G$159</definedName>
    <definedName name="_xlnm.Print_Area" localSheetId="1">'Rekapitulace'!$A$1:$I$26</definedName>
    <definedName name="PocetMJ">'Krycí list'!$G$8</definedName>
    <definedName name="Poznamka">'Krycí list'!$B$37</definedName>
    <definedName name="Projektant">'Krycí list'!$C$8</definedName>
    <definedName name="PSV">'Rekapitulace'!$F$20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'Rekapitulace'!$H$26</definedName>
    <definedName name="VRNKc">'Rekapitulace'!$E$25</definedName>
    <definedName name="VRNnazev">'Rekapitulace'!$A$25</definedName>
    <definedName name="VRNproc">'Rekapitulace'!$F$25</definedName>
    <definedName name="VRNzakl">'Rekapitulace'!$G$25</definedName>
    <definedName name="Zakazka">'Krycí list'!$G$10</definedName>
    <definedName name="Zaklad22">'Krycí list'!$F$32</definedName>
    <definedName name="Zaklad5">'Krycí list'!$F$30</definedName>
    <definedName name="Zhotovitel">'Krycí list'!$E$12</definedName>
  </definedNames>
  <calcPr fullCalcOnLoad="1"/>
</workbook>
</file>

<file path=xl/sharedStrings.xml><?xml version="1.0" encoding="utf-8"?>
<sst xmlns="http://schemas.openxmlformats.org/spreadsheetml/2006/main" count="447" uniqueCount="242">
  <si>
    <t>Rozpočet: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</si>
  <si>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</si>
  <si>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</si>
  <si>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</si>
  <si>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</si>
  <si>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</si>
  <si>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</si>
  <si>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</si>
  <si>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</si>
  <si>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</si>
  <si>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</si>
  <si>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</si>
  <si>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</si>
  <si>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</si>
  <si>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</si>
  <si>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</si>
  <si>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</si>
  <si>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</si>
  <si>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</si>
  <si>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</si>
  <si>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</si>
  <si>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</si>
  <si>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</si>
  <si>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</si>
  <si>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</si>
  <si>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</si>
  <si>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</si>
  <si>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</si>
  <si>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</si>
  <si>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</si>
  <si>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</si>
  <si>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</si>
  <si>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</si>
  <si>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</si>
  <si>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</si>
  <si>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</si>
  <si>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</si>
  <si>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</si>
  <si>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</si>
  <si>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</si>
  <si>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</si>
  <si>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</si>
  <si>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</si>
  <si>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</si>
  <si>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Rozpočet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</si>
  <si>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</si>
  <si>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</si>
  <si>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</si>
  <si>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</si>
  <si>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</si>
  <si>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</si>
  <si>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</si>
  <si>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</si>
  <si>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</si>
  <si>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</si>
  <si>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</si>
  <si>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</si>
  <si>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</si>
  <si>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</si>
  <si>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</si>
  <si>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</si>
  <si>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</si>
  <si>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</si>
  <si>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</si>
  <si>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</si>
  <si>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</si>
  <si>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</si>
  <si>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</si>
  <si>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</si>
  <si>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SLEPÝ ROZPOČET</t>
  </si>
  <si>
    <t>Slepý rozpočet</t>
  </si>
  <si>
    <t>00001210</t>
  </si>
  <si>
    <t>OPRAVA ZÁPADNÍ STĚNY NMB LETOVICE</t>
  </si>
  <si>
    <t>SO01</t>
  </si>
  <si>
    <t>OPRAVA ZÁPADNÍ STĚNY</t>
  </si>
  <si>
    <t>ARCHITEKTONICKO - STAVEBNÍ ČÁST</t>
  </si>
  <si>
    <t>113152111R00</t>
  </si>
  <si>
    <t>Odstranění podkladu z kameniva těženého</t>
  </si>
  <si>
    <t>m3</t>
  </si>
  <si>
    <t>Kačírek :</t>
  </si>
  <si>
    <t>45,80*0,60*0,15</t>
  </si>
  <si>
    <t>132101101R00</t>
  </si>
  <si>
    <t>Hloubení rýh šířky do 60 cm v hor.2 do 100 m3</t>
  </si>
  <si>
    <t>Výkop kolem objektu :</t>
  </si>
  <si>
    <t>45,80*0,60*0,85</t>
  </si>
  <si>
    <t>162701105R00</t>
  </si>
  <si>
    <t>Vodorovné přemístění výkopku z hor.1-4 do 10000 m</t>
  </si>
  <si>
    <t>Vykopaná zemina :</t>
  </si>
  <si>
    <t>23,3580</t>
  </si>
  <si>
    <t>162701109R00</t>
  </si>
  <si>
    <t>Příplatek k vod. přemístění hor.1-4 za další 1 km</t>
  </si>
  <si>
    <t>23,3580*5</t>
  </si>
  <si>
    <t>167101101R00</t>
  </si>
  <si>
    <t>Nakládání výkopku z hor.1-4 v množství do 100 m3</t>
  </si>
  <si>
    <t>171201101R00</t>
  </si>
  <si>
    <t>Uložení sypaniny do násypů nezhutněných</t>
  </si>
  <si>
    <t>175101201R00</t>
  </si>
  <si>
    <t>Obsyp objektu bez prohození sypaniny</t>
  </si>
  <si>
    <t>Zpětný zásyp kačírkem :</t>
  </si>
  <si>
    <t>199000002R00</t>
  </si>
  <si>
    <t>Poplatek za skládku horniny 1- 4</t>
  </si>
  <si>
    <t>212571111R00</t>
  </si>
  <si>
    <t>Výplň odvodňov. trativodů štěrkopískem tříděným</t>
  </si>
  <si>
    <t>45,80*0,60*0,70</t>
  </si>
  <si>
    <t>212571121R00</t>
  </si>
  <si>
    <t>Výplň odvodňov. trativodů kamen. drobným těženým</t>
  </si>
  <si>
    <t>289970111R00</t>
  </si>
  <si>
    <t>Vrstva geotextilie 250g/m2</t>
  </si>
  <si>
    <t>m2</t>
  </si>
  <si>
    <t>Obalení drenáže :</t>
  </si>
  <si>
    <t>45,80*(0,20+0,20+0,20)</t>
  </si>
  <si>
    <t>Oddělení stávající zeminy od nového zásypu :</t>
  </si>
  <si>
    <t>45,80*0,65</t>
  </si>
  <si>
    <t>Oddělení zdiva objektu od nového zásypu :</t>
  </si>
  <si>
    <t>45,80*0,755</t>
  </si>
  <si>
    <t>Oddělení kačírku od štěrkopísku :</t>
  </si>
  <si>
    <t>45,80*(0,20+0,60+0,20)</t>
  </si>
  <si>
    <t>976016111R00</t>
  </si>
  <si>
    <t>Vybourání odvodňovacích žlabů</t>
  </si>
  <si>
    <t>m</t>
  </si>
  <si>
    <t>100-001</t>
  </si>
  <si>
    <t>Vyčištění a překatrování kačírku</t>
  </si>
  <si>
    <t>3</t>
  </si>
  <si>
    <t>Svislé a kompletní konstrukce</t>
  </si>
  <si>
    <t>281601114RA0</t>
  </si>
  <si>
    <t>Injektáž zdiva cihlového tl. 90 cm</t>
  </si>
  <si>
    <t>Obvodová stěna :</t>
  </si>
  <si>
    <t>45,80</t>
  </si>
  <si>
    <t>Vnitřní stěny :</t>
  </si>
  <si>
    <t>3,00*8</t>
  </si>
  <si>
    <t>5</t>
  </si>
  <si>
    <t>Komunikace</t>
  </si>
  <si>
    <t>916561111R00</t>
  </si>
  <si>
    <t>Osazení záhon.obrubníků do lože z C 12/15 s opěrou</t>
  </si>
  <si>
    <t>596100030RAD</t>
  </si>
  <si>
    <t>Chodník z dlažby betonové, podklad štěrkopísek</t>
  </si>
  <si>
    <t>Demontovaná část chodníku :</t>
  </si>
  <si>
    <t>45,80*0,50</t>
  </si>
  <si>
    <t>Vstupy :</t>
  </si>
  <si>
    <t>2,50*0,60</t>
  </si>
  <si>
    <t>3,60*0,60</t>
  </si>
  <si>
    <t>597101010RA0</t>
  </si>
  <si>
    <t>Žlab odvodnovací polymerbeton</t>
  </si>
  <si>
    <t>2,00+3,60</t>
  </si>
  <si>
    <t>61</t>
  </si>
  <si>
    <t>Upravy povrchů vnitřní</t>
  </si>
  <si>
    <t>612433212R00</t>
  </si>
  <si>
    <t>Omítka sanační střední zasolení, dvouvrstvá, 25 mm</t>
  </si>
  <si>
    <t>45,80*1,20</t>
  </si>
  <si>
    <t>3,00*1,20*2*8</t>
  </si>
  <si>
    <t>62</t>
  </si>
  <si>
    <t>Úpravy povrchů vnější</t>
  </si>
  <si>
    <t>612433214R00</t>
  </si>
  <si>
    <t>Omítka sanační vysoké zasol. dvouvrstvá, tl. 35 mm</t>
  </si>
  <si>
    <t>622471317R00</t>
  </si>
  <si>
    <t>Nátěr nebo nástřik stěn vnějších, složitost 1 - 2</t>
  </si>
  <si>
    <t>63</t>
  </si>
  <si>
    <t>Podlahy a podlahové konstrukce</t>
  </si>
  <si>
    <t>631313611R00</t>
  </si>
  <si>
    <t>Mazanina betonová tl. 8 - 12 cm C 16/20</t>
  </si>
  <si>
    <t>Lože trativodu :</t>
  </si>
  <si>
    <t>631319153R00</t>
  </si>
  <si>
    <t>Příplatek za přehlaz. mazanin pod povlaky tl. 12cm</t>
  </si>
  <si>
    <t>631319163R00</t>
  </si>
  <si>
    <t>Příplatek za konečnou úpravu mazanin tl. 12 cm</t>
  </si>
  <si>
    <t>631319183R00</t>
  </si>
  <si>
    <t>Příplatek za sklon mazaniny do 35 st. tl. 8 - 12cm</t>
  </si>
  <si>
    <t>8</t>
  </si>
  <si>
    <t>Trubní vedení</t>
  </si>
  <si>
    <t>212810010RAC</t>
  </si>
  <si>
    <t>Trativody z PVC drenážních flexibilních trubek lože a obsyp štěrkopískem, trubky d 100 mm</t>
  </si>
  <si>
    <t>831350012XA0</t>
  </si>
  <si>
    <t>Kanalizace z trub PVC hrdlových D 140</t>
  </si>
  <si>
    <t>Dopojení drenáže do kanalizace :</t>
  </si>
  <si>
    <t>2,00</t>
  </si>
  <si>
    <t>800-001</t>
  </si>
  <si>
    <t>Revizní šachy drenáže průměr 315 mm</t>
  </si>
  <si>
    <t>kus</t>
  </si>
  <si>
    <t>95</t>
  </si>
  <si>
    <t>Dokončovací konstrukce na pozemních stavbách</t>
  </si>
  <si>
    <t>952901111R00</t>
  </si>
  <si>
    <t>Vyčištění budov o výšce podlaží do 4 m</t>
  </si>
  <si>
    <t>45,80*3,00</t>
  </si>
  <si>
    <t>952902110R00</t>
  </si>
  <si>
    <t>Čištění zametáním v místnostech a chodbách</t>
  </si>
  <si>
    <t>96</t>
  </si>
  <si>
    <t>Bourání konstrukcí</t>
  </si>
  <si>
    <t>113106121R00</t>
  </si>
  <si>
    <t>Rozebrání dlažeb z betonových dlaždic na sucho</t>
  </si>
  <si>
    <t>Jedna řada dlažby :</t>
  </si>
  <si>
    <t>113202111R00</t>
  </si>
  <si>
    <t>Vytrhání obrub z krajníků nebo obrubníků stojatých</t>
  </si>
  <si>
    <t>764454802R00</t>
  </si>
  <si>
    <t>Demontáž odpadních trub kruhových,D 120 mm</t>
  </si>
  <si>
    <t>Úprava zaústění svodů do kanalizace, zkrácení potrubí :</t>
  </si>
  <si>
    <t>1,00*2</t>
  </si>
  <si>
    <t>978013191R00</t>
  </si>
  <si>
    <t>Otlučení omítek vnitřních stěn v rozsahu do 100 %</t>
  </si>
  <si>
    <t>978015291R00</t>
  </si>
  <si>
    <t>Otlučení omítek vnějších MVC v složit.1-4 do 100 %</t>
  </si>
  <si>
    <t>978023411R00</t>
  </si>
  <si>
    <t>Vysekání a úprava spár zdiva cihelného mimo komín.</t>
  </si>
  <si>
    <t>45,80*1,20*2</t>
  </si>
  <si>
    <t>979024441R00</t>
  </si>
  <si>
    <t>Očištění vybour. obrubníků všech loží a výplní</t>
  </si>
  <si>
    <t>99</t>
  </si>
  <si>
    <t>Staveništní přesun hmot</t>
  </si>
  <si>
    <t>999281105R00</t>
  </si>
  <si>
    <t xml:space="preserve">Přesun hmot pro opravy a údržbu do výšky 6 m </t>
  </si>
  <si>
    <t>t</t>
  </si>
  <si>
    <t>720</t>
  </si>
  <si>
    <t>Zdravotechnická instalace</t>
  </si>
  <si>
    <t>721151209R00</t>
  </si>
  <si>
    <t>Potrubí PE, dešťové, D 125 x 4,9</t>
  </si>
  <si>
    <t>Svislé dešťové odpadní potrubí :</t>
  </si>
  <si>
    <t>721242116R00</t>
  </si>
  <si>
    <t>Lapač střešních splavenin litinový DN 125</t>
  </si>
  <si>
    <t>998721201R00</t>
  </si>
  <si>
    <t xml:space="preserve">Přesun hmot pro vnitřní kanalizaci, výšky do 6 m </t>
  </si>
  <si>
    <t>784</t>
  </si>
  <si>
    <t>Malby</t>
  </si>
  <si>
    <t>784195222R00</t>
  </si>
  <si>
    <t>Malba tekutá, barva, 2 x</t>
  </si>
  <si>
    <t>3,00*3,00*2*8</t>
  </si>
  <si>
    <t>D96</t>
  </si>
  <si>
    <t>Přesuny suti a vybouraných hmot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</si>
  <si>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</si>
  <si>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</si>
  <si>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</si>
  <si>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</si>
  <si>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</si>
  <si>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</si>
  <si>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</si>
  <si>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</si>
  <si>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979087212R00</t>
  </si>
  <si>
    <t xml:space="preserve">Nakládání suti na dopravní prostředky </t>
  </si>
  <si>
    <t>979091295R00</t>
  </si>
  <si>
    <t xml:space="preserve">Příplatek za vodo.přemístění suti při rekonstrukci </t>
  </si>
  <si>
    <t>979990001R00</t>
  </si>
  <si>
    <t xml:space="preserve">Poplatek za skládku stavební suti </t>
  </si>
  <si>
    <t>979990002R00</t>
  </si>
  <si>
    <t xml:space="preserve">Poplatek za skládku - ostatní materiály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</si>
</sst>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</numFmts>
  <fonts count="5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b/>
      <i/>
      <sz val="12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sz val="8"/>
      <color indexed="9"/>
      <name val="Arial CE"/>
      <family val="0"/>
    </font>
    <font>
      <sz val="8"/>
      <color indexed="12"/>
      <name val="Arial CE"/>
      <family val="2"/>
    </font>
    <font>
      <sz val="10"/>
      <color indexed="12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4" fillId="0" borderId="0" xfId="0" applyFont="1" applyAlignment="1">
      <alignment horizontal="centerContinuous" vertical="top"/>
    </xf>
    <xf numFmtId="0" fontId="0" fillId="0" borderId="0" xfId="0" applyAlignment="1">
      <alignment horizontal="centerContinuous"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 horizontal="centerContinuous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49" fontId="5" fillId="33" borderId="17" xfId="0" applyNumberFormat="1" applyFont="1" applyFill="1" applyBorder="1" applyAlignment="1">
      <alignment/>
    </xf>
    <xf numFmtId="49" fontId="0" fillId="33" borderId="18" xfId="0" applyNumberForma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9" fontId="0" fillId="0" borderId="25" xfId="0" applyNumberFormat="1" applyBorder="1" applyAlignment="1">
      <alignment horizontal="left"/>
    </xf>
    <xf numFmtId="0" fontId="0" fillId="0" borderId="23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4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5" xfId="0" applyBorder="1" applyAlignment="1">
      <alignment/>
    </xf>
    <xf numFmtId="3" fontId="0" fillId="0" borderId="0" xfId="0" applyNumberFormat="1" applyAlignment="1">
      <alignment/>
    </xf>
    <xf numFmtId="0" fontId="4" fillId="0" borderId="30" xfId="0" applyFont="1" applyBorder="1" applyAlignment="1">
      <alignment horizontal="centerContinuous" vertical="center"/>
    </xf>
    <xf numFmtId="0" fontId="7" fillId="0" borderId="31" xfId="0" applyFont="1" applyBorder="1" applyAlignment="1">
      <alignment horizontal="centerContinuous" vertical="center"/>
    </xf>
    <xf numFmtId="0" fontId="0" fillId="0" borderId="31" xfId="0" applyBorder="1" applyAlignment="1">
      <alignment horizontal="centerContinuous" vertical="center"/>
    </xf>
    <xf numFmtId="0" fontId="0" fillId="0" borderId="32" xfId="0" applyBorder="1" applyAlignment="1">
      <alignment horizontal="centerContinuous" vertical="center"/>
    </xf>
    <xf numFmtId="0" fontId="1" fillId="0" borderId="33" xfId="0" applyFont="1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centerContinuous"/>
    </xf>
    <xf numFmtId="0" fontId="1" fillId="0" borderId="34" xfId="0" applyFont="1" applyBorder="1" applyAlignment="1">
      <alignment horizontal="centerContinuous"/>
    </xf>
    <xf numFmtId="0" fontId="0" fillId="0" borderId="34" xfId="0" applyBorder="1" applyAlignment="1">
      <alignment horizontal="centerContinuous"/>
    </xf>
    <xf numFmtId="0" fontId="0" fillId="0" borderId="36" xfId="0" applyBorder="1" applyAlignment="1">
      <alignment/>
    </xf>
    <xf numFmtId="3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3" fontId="0" fillId="0" borderId="39" xfId="0" applyNumberFormat="1" applyBorder="1" applyAlignment="1">
      <alignment/>
    </xf>
    <xf numFmtId="0" fontId="0" fillId="0" borderId="40" xfId="0" applyBorder="1" applyAlignment="1">
      <alignment/>
    </xf>
    <xf numFmtId="3" fontId="0" fillId="0" borderId="27" xfId="0" applyNumberForma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26" xfId="0" applyFont="1" applyBorder="1" applyAlignment="1">
      <alignment/>
    </xf>
    <xf numFmtId="3" fontId="0" fillId="0" borderId="44" xfId="0" applyNumberFormat="1" applyBorder="1" applyAlignment="1">
      <alignment/>
    </xf>
    <xf numFmtId="0" fontId="0" fillId="0" borderId="45" xfId="0" applyBorder="1" applyAlignment="1">
      <alignment/>
    </xf>
    <xf numFmtId="3" fontId="0" fillId="0" borderId="46" xfId="0" applyNumberFormat="1" applyBorder="1" applyAlignment="1">
      <alignment/>
    </xf>
    <xf numFmtId="0" fontId="0" fillId="0" borderId="47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right"/>
    </xf>
    <xf numFmtId="168" fontId="0" fillId="0" borderId="0" xfId="0" applyNumberFormat="1" applyBorder="1" applyAlignment="1">
      <alignment/>
    </xf>
    <xf numFmtId="166" fontId="0" fillId="0" borderId="23" xfId="0" applyNumberFormat="1" applyBorder="1" applyAlignment="1">
      <alignment horizontal="right"/>
    </xf>
    <xf numFmtId="167" fontId="0" fillId="0" borderId="27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7" fillId="33" borderId="45" xfId="0" applyFont="1" applyFill="1" applyBorder="1" applyAlignment="1">
      <alignment/>
    </xf>
    <xf numFmtId="0" fontId="7" fillId="33" borderId="46" xfId="0" applyFont="1" applyFill="1" applyBorder="1" applyAlignment="1">
      <alignment/>
    </xf>
    <xf numFmtId="0" fontId="7" fillId="33" borderId="48" xfId="0" applyFont="1" applyFill="1" applyBorder="1" applyAlignment="1">
      <alignment/>
    </xf>
    <xf numFmtId="167" fontId="7" fillId="33" borderId="46" xfId="0" applyNumberFormat="1" applyFont="1" applyFill="1" applyBorder="1" applyAlignment="1">
      <alignment/>
    </xf>
    <xf numFmtId="0" fontId="7" fillId="33" borderId="49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3" fillId="0" borderId="50" xfId="45" applyFont="1" applyBorder="1">
      <alignment/>
      <protection/>
    </xf>
    <xf numFmtId="0" fontId="0" fillId="0" borderId="50" xfId="45" applyBorder="1">
      <alignment/>
      <protection/>
    </xf>
    <xf numFmtId="0" fontId="0" fillId="0" borderId="50" xfId="45" applyBorder="1" applyAlignment="1">
      <alignment horizontal="right"/>
      <protection/>
    </xf>
    <xf numFmtId="0" fontId="0" fillId="0" borderId="51" xfId="45" applyFont="1" applyBorder="1">
      <alignment/>
      <protection/>
    </xf>
    <xf numFmtId="0" fontId="0" fillId="0" borderId="50" xfId="0" applyNumberFormat="1" applyBorder="1" applyAlignment="1">
      <alignment horizontal="left"/>
    </xf>
    <xf numFmtId="0" fontId="0" fillId="0" borderId="52" xfId="0" applyNumberFormat="1" applyBorder="1" applyAlignment="1">
      <alignment/>
    </xf>
    <xf numFmtId="0" fontId="3" fillId="0" borderId="53" xfId="45" applyFont="1" applyBorder="1">
      <alignment/>
      <protection/>
    </xf>
    <xf numFmtId="0" fontId="0" fillId="0" borderId="53" xfId="45" applyBorder="1">
      <alignment/>
      <protection/>
    </xf>
    <xf numFmtId="0" fontId="0" fillId="0" borderId="53" xfId="45" applyBorder="1" applyAlignment="1">
      <alignment horizontal="right"/>
      <protection/>
    </xf>
    <xf numFmtId="49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49" fontId="1" fillId="34" borderId="33" xfId="0" applyNumberFormat="1" applyFont="1" applyFill="1" applyBorder="1" applyAlignment="1">
      <alignment/>
    </xf>
    <xf numFmtId="0" fontId="1" fillId="34" borderId="34" xfId="0" applyFont="1" applyFill="1" applyBorder="1" applyAlignment="1">
      <alignment/>
    </xf>
    <xf numFmtId="0" fontId="1" fillId="34" borderId="35" xfId="0" applyFont="1" applyFill="1" applyBorder="1" applyAlignment="1">
      <alignment/>
    </xf>
    <xf numFmtId="0" fontId="1" fillId="34" borderId="54" xfId="0" applyFont="1" applyFill="1" applyBorder="1" applyAlignment="1">
      <alignment/>
    </xf>
    <xf numFmtId="0" fontId="1" fillId="34" borderId="55" xfId="0" applyFont="1" applyFill="1" applyBorder="1" applyAlignment="1">
      <alignment/>
    </xf>
    <xf numFmtId="0" fontId="1" fillId="34" borderId="56" xfId="0" applyFont="1" applyFill="1" applyBorder="1" applyAlignment="1">
      <alignment/>
    </xf>
    <xf numFmtId="0" fontId="9" fillId="0" borderId="0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1" fillId="33" borderId="33" xfId="0" applyFont="1" applyFill="1" applyBorder="1" applyAlignment="1">
      <alignment/>
    </xf>
    <xf numFmtId="0" fontId="1" fillId="33" borderId="34" xfId="0" applyFont="1" applyFill="1" applyBorder="1" applyAlignment="1">
      <alignment/>
    </xf>
    <xf numFmtId="3" fontId="1" fillId="33" borderId="35" xfId="0" applyNumberFormat="1" applyFont="1" applyFill="1" applyBorder="1" applyAlignment="1">
      <alignment/>
    </xf>
    <xf numFmtId="3" fontId="1" fillId="33" borderId="54" xfId="0" applyNumberFormat="1" applyFont="1" applyFill="1" applyBorder="1" applyAlignment="1">
      <alignment/>
    </xf>
    <xf numFmtId="3" fontId="1" fillId="33" borderId="55" xfId="0" applyNumberFormat="1" applyFont="1" applyFill="1" applyBorder="1" applyAlignment="1">
      <alignment/>
    </xf>
    <xf numFmtId="3" fontId="1" fillId="33" borderId="56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4" fillId="0" borderId="0" xfId="0" applyNumberFormat="1" applyFont="1" applyAlignment="1">
      <alignment horizontal="centerContinuous"/>
    </xf>
    <xf numFmtId="0" fontId="1" fillId="35" borderId="38" xfId="0" applyFont="1" applyFill="1" applyBorder="1" applyAlignment="1">
      <alignment/>
    </xf>
    <xf numFmtId="0" fontId="1" fillId="35" borderId="39" xfId="0" applyFont="1" applyFill="1" applyBorder="1" applyAlignment="1">
      <alignment/>
    </xf>
    <xf numFmtId="0" fontId="0" fillId="35" borderId="57" xfId="0" applyFill="1" applyBorder="1" applyAlignment="1">
      <alignment/>
    </xf>
    <xf numFmtId="0" fontId="1" fillId="35" borderId="58" xfId="0" applyFont="1" applyFill="1" applyBorder="1" applyAlignment="1">
      <alignment horizontal="right"/>
    </xf>
    <xf numFmtId="0" fontId="1" fillId="35" borderId="39" xfId="0" applyFont="1" applyFill="1" applyBorder="1" applyAlignment="1">
      <alignment horizontal="right"/>
    </xf>
    <xf numFmtId="0" fontId="1" fillId="35" borderId="40" xfId="0" applyFont="1" applyFill="1" applyBorder="1" applyAlignment="1">
      <alignment horizontal="center"/>
    </xf>
    <xf numFmtId="4" fontId="6" fillId="35" borderId="39" xfId="0" applyNumberFormat="1" applyFont="1" applyFill="1" applyBorder="1" applyAlignment="1">
      <alignment horizontal="right"/>
    </xf>
    <xf numFmtId="4" fontId="6" fillId="35" borderId="57" xfId="0" applyNumberFormat="1" applyFont="1" applyFill="1" applyBorder="1" applyAlignment="1">
      <alignment horizontal="right"/>
    </xf>
    <xf numFmtId="0" fontId="0" fillId="0" borderId="4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3" fontId="0" fillId="0" borderId="42" xfId="0" applyNumberFormat="1" applyFont="1" applyBorder="1" applyAlignment="1">
      <alignment horizontal="right"/>
    </xf>
    <xf numFmtId="166" fontId="0" fillId="0" borderId="59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4" fontId="0" fillId="0" borderId="14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0" fontId="0" fillId="33" borderId="45" xfId="0" applyFill="1" applyBorder="1" applyAlignment="1">
      <alignment/>
    </xf>
    <xf numFmtId="0" fontId="1" fillId="33" borderId="46" xfId="0" applyFont="1" applyFill="1" applyBorder="1" applyAlignment="1">
      <alignment/>
    </xf>
    <xf numFmtId="0" fontId="0" fillId="33" borderId="46" xfId="0" applyFill="1" applyBorder="1" applyAlignment="1">
      <alignment/>
    </xf>
    <xf numFmtId="4" fontId="0" fillId="33" borderId="60" xfId="0" applyNumberFormat="1" applyFill="1" applyBorder="1" applyAlignment="1">
      <alignment/>
    </xf>
    <xf numFmtId="4" fontId="0" fillId="33" borderId="45" xfId="0" applyNumberFormat="1" applyFill="1" applyBorder="1" applyAlignment="1">
      <alignment/>
    </xf>
    <xf numFmtId="4" fontId="0" fillId="33" borderId="46" xfId="0" applyNumberFormat="1" applyFill="1" applyBorder="1" applyAlignment="1">
      <alignment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5">
      <alignment/>
      <protection/>
    </xf>
    <xf numFmtId="0" fontId="11" fillId="0" borderId="0" xfId="45" applyFont="1" applyAlignment="1">
      <alignment horizontal="centerContinuous"/>
      <protection/>
    </xf>
    <xf numFmtId="0" fontId="12" fillId="0" borderId="0" xfId="45" applyFont="1" applyAlignment="1">
      <alignment horizontal="centerContinuous"/>
      <protection/>
    </xf>
    <xf numFmtId="0" fontId="12" fillId="0" borderId="0" xfId="45" applyFont="1" applyAlignment="1">
      <alignment horizontal="right"/>
      <protection/>
    </xf>
    <xf numFmtId="0" fontId="9" fillId="0" borderId="51" xfId="45" applyFont="1" applyBorder="1" applyAlignment="1">
      <alignment horizontal="right"/>
      <protection/>
    </xf>
    <xf numFmtId="0" fontId="0" fillId="0" borderId="50" xfId="45" applyBorder="1" applyAlignment="1">
      <alignment horizontal="left"/>
      <protection/>
    </xf>
    <xf numFmtId="0" fontId="0" fillId="0" borderId="52" xfId="45" applyBorder="1">
      <alignment/>
      <protection/>
    </xf>
    <xf numFmtId="0" fontId="9" fillId="0" borderId="0" xfId="45" applyFont="1">
      <alignment/>
      <protection/>
    </xf>
    <xf numFmtId="0" fontId="0" fillId="0" borderId="0" xfId="45" applyFont="1">
      <alignment/>
      <protection/>
    </xf>
    <xf numFmtId="0" fontId="0" fillId="0" borderId="0" xfId="45" applyAlignment="1">
      <alignment horizontal="right"/>
      <protection/>
    </xf>
    <xf numFmtId="0" fontId="0" fillId="0" borderId="0" xfId="45" applyAlignment="1">
      <alignment/>
      <protection/>
    </xf>
    <xf numFmtId="49" fontId="9" fillId="34" borderId="59" xfId="45" applyNumberFormat="1" applyFont="1" applyFill="1" applyBorder="1">
      <alignment/>
      <protection/>
    </xf>
    <xf numFmtId="0" fontId="9" fillId="34" borderId="41" xfId="45" applyFont="1" applyFill="1" applyBorder="1" applyAlignment="1">
      <alignment horizontal="center"/>
      <protection/>
    </xf>
    <xf numFmtId="0" fontId="9" fillId="34" borderId="41" xfId="45" applyNumberFormat="1" applyFont="1" applyFill="1" applyBorder="1" applyAlignment="1">
      <alignment horizontal="center"/>
      <protection/>
    </xf>
    <xf numFmtId="0" fontId="9" fillId="34" borderId="59" xfId="45" applyFont="1" applyFill="1" applyBorder="1" applyAlignment="1">
      <alignment horizontal="center"/>
      <protection/>
    </xf>
    <xf numFmtId="0" fontId="1" fillId="0" borderId="61" xfId="45" applyFont="1" applyBorder="1" applyAlignment="1">
      <alignment horizontal="center"/>
      <protection/>
    </xf>
    <xf numFmtId="49" fontId="1" fillId="0" borderId="61" xfId="45" applyNumberFormat="1" applyFont="1" applyBorder="1" applyAlignment="1">
      <alignment horizontal="left"/>
      <protection/>
    </xf>
    <xf numFmtId="0" fontId="1" fillId="0" borderId="61" xfId="45" applyFont="1" applyBorder="1">
      <alignment/>
      <protection/>
    </xf>
    <xf numFmtId="0" fontId="0" fillId="0" borderId="61" xfId="45" applyBorder="1" applyAlignment="1">
      <alignment horizontal="center"/>
      <protection/>
    </xf>
    <xf numFmtId="0" fontId="0" fillId="0" borderId="61" xfId="45" applyNumberFormat="1" applyBorder="1" applyAlignment="1">
      <alignment horizontal="right"/>
      <protection/>
    </xf>
    <xf numFmtId="0" fontId="0" fillId="0" borderId="61" xfId="45" applyNumberFormat="1" applyBorder="1">
      <alignment/>
      <protection/>
    </xf>
    <xf numFmtId="0" fontId="0" fillId="0" borderId="0" xfId="45" applyNumberFormat="1">
      <alignment/>
      <protection/>
    </xf>
    <xf numFmtId="0" fontId="13" fillId="0" borderId="0" xfId="45" applyFont="1">
      <alignment/>
      <protection/>
    </xf>
    <xf numFmtId="0" fontId="0" fillId="0" borderId="61" xfId="45" applyFont="1" applyBorder="1" applyAlignment="1">
      <alignment horizontal="center" vertical="top"/>
      <protection/>
    </xf>
    <xf numFmtId="49" fontId="8" fillId="0" borderId="61" xfId="45" applyNumberFormat="1" applyFont="1" applyBorder="1" applyAlignment="1">
      <alignment horizontal="left" vertical="top"/>
      <protection/>
    </xf>
    <xf numFmtId="0" fontId="8" fillId="0" borderId="61" xfId="45" applyFont="1" applyBorder="1" applyAlignment="1">
      <alignment wrapText="1"/>
      <protection/>
    </xf>
    <xf numFmtId="49" fontId="8" fillId="0" borderId="61" xfId="45" applyNumberFormat="1" applyFont="1" applyBorder="1" applyAlignment="1">
      <alignment horizontal="center" shrinkToFit="1"/>
      <protection/>
    </xf>
    <xf numFmtId="4" fontId="8" fillId="0" borderId="61" xfId="45" applyNumberFormat="1" applyFont="1" applyBorder="1" applyAlignment="1">
      <alignment horizontal="right"/>
      <protection/>
    </xf>
    <xf numFmtId="4" fontId="8" fillId="0" borderId="61" xfId="45" applyNumberFormat="1" applyFont="1" applyBorder="1">
      <alignment/>
      <protection/>
    </xf>
    <xf numFmtId="0" fontId="9" fillId="0" borderId="61" xfId="45" applyFont="1" applyBorder="1" applyAlignment="1">
      <alignment horizontal="center"/>
      <protection/>
    </xf>
    <xf numFmtId="49" fontId="9" fillId="0" borderId="61" xfId="45" applyNumberFormat="1" applyFont="1" applyBorder="1" applyAlignment="1">
      <alignment horizontal="left"/>
      <protection/>
    </xf>
    <xf numFmtId="0" fontId="14" fillId="0" borderId="0" xfId="45" applyFont="1" applyAlignment="1">
      <alignment wrapText="1"/>
      <protection/>
    </xf>
    <xf numFmtId="4" fontId="15" fillId="36" borderId="61" xfId="45" applyNumberFormat="1" applyFont="1" applyFill="1" applyBorder="1" applyAlignment="1">
      <alignment horizontal="right" wrapText="1"/>
      <protection/>
    </xf>
    <xf numFmtId="0" fontId="15" fillId="36" borderId="61" xfId="45" applyFont="1" applyFill="1" applyBorder="1" applyAlignment="1">
      <alignment horizontal="left" wrapText="1"/>
      <protection/>
    </xf>
    <xf numFmtId="0" fontId="15" fillId="0" borderId="61" xfId="0" applyFont="1" applyBorder="1" applyAlignment="1">
      <alignment horizontal="right"/>
    </xf>
    <xf numFmtId="0" fontId="0" fillId="33" borderId="62" xfId="45" applyFill="1" applyBorder="1" applyAlignment="1">
      <alignment horizontal="center"/>
      <protection/>
    </xf>
    <xf numFmtId="49" fontId="3" fillId="33" borderId="62" xfId="45" applyNumberFormat="1" applyFont="1" applyFill="1" applyBorder="1" applyAlignment="1">
      <alignment horizontal="left"/>
      <protection/>
    </xf>
    <xf numFmtId="0" fontId="3" fillId="33" borderId="62" xfId="45" applyFont="1" applyFill="1" applyBorder="1">
      <alignment/>
      <protection/>
    </xf>
    <xf numFmtId="4" fontId="0" fillId="33" borderId="62" xfId="45" applyNumberFormat="1" applyFill="1" applyBorder="1" applyAlignment="1">
      <alignment horizontal="right"/>
      <protection/>
    </xf>
    <xf numFmtId="4" fontId="1" fillId="33" borderId="62" xfId="45" applyNumberFormat="1" applyFont="1" applyFill="1" applyBorder="1">
      <alignment/>
      <protection/>
    </xf>
    <xf numFmtId="3" fontId="0" fillId="0" borderId="0" xfId="45" applyNumberFormat="1">
      <alignment/>
      <protection/>
    </xf>
    <xf numFmtId="0" fontId="0" fillId="0" borderId="0" xfId="45" applyBorder="1">
      <alignment/>
      <protection/>
    </xf>
    <xf numFmtId="0" fontId="17" fillId="0" borderId="0" xfId="45" applyFont="1" applyAlignment="1">
      <alignment/>
      <protection/>
    </xf>
    <xf numFmtId="0" fontId="18" fillId="0" borderId="0" xfId="45" applyFont="1" applyBorder="1">
      <alignment/>
      <protection/>
    </xf>
    <xf numFmtId="3" fontId="18" fillId="0" borderId="0" xfId="45" applyNumberFormat="1" applyFont="1" applyBorder="1" applyAlignment="1">
      <alignment horizontal="right"/>
      <protection/>
    </xf>
    <xf numFmtId="4" fontId="18" fillId="0" borderId="0" xfId="45" applyNumberFormat="1" applyFont="1" applyBorder="1">
      <alignment/>
      <protection/>
    </xf>
    <xf numFmtId="0" fontId="17" fillId="0" borderId="0" xfId="45" applyFont="1" applyBorder="1" applyAlignment="1">
      <alignment/>
      <protection/>
    </xf>
    <xf numFmtId="0" fontId="0" fillId="0" borderId="0" xfId="45" applyBorder="1" applyAlignment="1">
      <alignment horizontal="right"/>
      <protection/>
    </xf>
    <xf numFmtId="49" fontId="9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61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14" fillId="0" borderId="0" xfId="45" applyNumberFormat="1" applyFont="1" applyAlignment="1">
      <alignment wrapText="1"/>
      <protection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 vertical="top" wrapText="1"/>
    </xf>
    <xf numFmtId="0" fontId="6" fillId="0" borderId="27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1" fillId="0" borderId="6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3" fontId="1" fillId="33" borderId="46" xfId="0" applyNumberFormat="1" applyFont="1" applyFill="1" applyBorder="1" applyAlignment="1">
      <alignment horizontal="right"/>
    </xf>
    <xf numFmtId="3" fontId="1" fillId="33" borderId="60" xfId="0" applyNumberFormat="1" applyFont="1" applyFill="1" applyBorder="1" applyAlignment="1">
      <alignment horizontal="right"/>
    </xf>
    <xf numFmtId="0" fontId="0" fillId="0" borderId="65" xfId="45" applyFont="1" applyBorder="1" applyAlignment="1">
      <alignment horizontal="center"/>
      <protection/>
    </xf>
    <xf numFmtId="0" fontId="0" fillId="0" borderId="66" xfId="45" applyFont="1" applyBorder="1" applyAlignment="1">
      <alignment horizontal="center"/>
      <protection/>
    </xf>
    <xf numFmtId="0" fontId="0" fillId="0" borderId="67" xfId="45" applyFont="1" applyBorder="1" applyAlignment="1">
      <alignment horizontal="center"/>
      <protection/>
    </xf>
    <xf numFmtId="0" fontId="0" fillId="0" borderId="68" xfId="45" applyFont="1" applyBorder="1" applyAlignment="1">
      <alignment horizontal="center"/>
      <protection/>
    </xf>
    <xf numFmtId="0" fontId="0" fillId="0" borderId="69" xfId="45" applyFont="1" applyBorder="1" applyAlignment="1">
      <alignment horizontal="left"/>
      <protection/>
    </xf>
    <xf numFmtId="0" fontId="0" fillId="0" borderId="53" xfId="45" applyFont="1" applyBorder="1" applyAlignment="1">
      <alignment horizontal="left"/>
      <protection/>
    </xf>
    <xf numFmtId="0" fontId="0" fillId="0" borderId="70" xfId="45" applyFont="1" applyBorder="1" applyAlignment="1">
      <alignment horizontal="left"/>
      <protection/>
    </xf>
    <xf numFmtId="49" fontId="15" fillId="36" borderId="25" xfId="45" applyNumberFormat="1" applyFont="1" applyFill="1" applyBorder="1" applyAlignment="1">
      <alignment horizontal="left" wrapText="1"/>
      <protection/>
    </xf>
    <xf numFmtId="49" fontId="16" fillId="0" borderId="0" xfId="0" applyNumberFormat="1" applyFont="1" applyAlignment="1">
      <alignment horizontal="left" wrapText="1"/>
    </xf>
    <xf numFmtId="0" fontId="10" fillId="0" borderId="0" xfId="45" applyFont="1" applyAlignment="1">
      <alignment horizontal="center"/>
      <protection/>
    </xf>
    <xf numFmtId="49" fontId="0" fillId="0" borderId="67" xfId="45" applyNumberFormat="1" applyFont="1" applyBorder="1" applyAlignment="1">
      <alignment horizontal="center"/>
      <protection/>
    </xf>
    <xf numFmtId="0" fontId="0" fillId="0" borderId="69" xfId="45" applyBorder="1" applyAlignment="1">
      <alignment horizontal="center" shrinkToFit="1"/>
      <protection/>
    </xf>
    <xf numFmtId="0" fontId="0" fillId="0" borderId="53" xfId="45" applyBorder="1" applyAlignment="1">
      <alignment horizontal="center" shrinkToFit="1"/>
      <protection/>
    </xf>
    <xf numFmtId="0" fontId="0" fillId="0" borderId="70" xfId="45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POL.XLS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69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>
        <f>Rekapitulace!H1</f>
        <v>1</v>
      </c>
      <c r="D2" s="6" t="str">
        <f>Rekapitulace!G2</f>
        <v>ARCHITEKTONICKO - STAVEBNÍ ČÁST</v>
      </c>
      <c r="E2" s="4"/>
      <c r="F2" s="4"/>
      <c r="G2" s="7"/>
    </row>
    <row r="3" spans="1:7" ht="3" customHeight="1">
      <c r="A3" s="8"/>
      <c r="B3" s="9"/>
      <c r="C3" s="8"/>
      <c r="D3" s="8"/>
      <c r="E3" s="8"/>
      <c r="F3" s="8"/>
      <c r="G3" s="10"/>
    </row>
    <row r="4" spans="1:7" ht="12" customHeight="1">
      <c r="A4" s="11" t="s">
        <v>1</v>
      </c>
      <c r="B4" s="12"/>
      <c r="C4" s="13" t="s">
        <v>2</v>
      </c>
      <c r="D4" s="13"/>
      <c r="E4" s="13"/>
      <c r="F4" s="13" t="s">
        <v>3</v>
      </c>
      <c r="G4" s="14"/>
    </row>
    <row r="5" spans="1:7" ht="12.75" customHeight="1">
      <c r="A5" s="15" t="s">
        <v>73</v>
      </c>
      <c r="B5" s="16"/>
      <c r="C5" s="17" t="s">
        <v>74</v>
      </c>
      <c r="D5" s="18"/>
      <c r="E5" s="18"/>
      <c r="F5" s="13"/>
      <c r="G5" s="14"/>
    </row>
    <row r="6" spans="1:7" ht="12.75" customHeight="1">
      <c r="A6" s="19" t="s">
        <v>5</v>
      </c>
      <c r="B6" s="20"/>
      <c r="C6" s="21" t="s">
        <v>6</v>
      </c>
      <c r="D6" s="21"/>
      <c r="E6" s="21"/>
      <c r="F6" s="22" t="s">
        <v>7</v>
      </c>
      <c r="G6" s="23"/>
    </row>
    <row r="7" spans="1:7" ht="12.75" customHeight="1">
      <c r="A7" s="15" t="s">
        <v>71</v>
      </c>
      <c r="B7" s="16"/>
      <c r="C7" s="17" t="s">
        <v>72</v>
      </c>
      <c r="D7" s="18"/>
      <c r="E7" s="18"/>
      <c r="F7" s="24"/>
      <c r="G7" s="14"/>
    </row>
    <row r="8" spans="1:9" ht="12.75">
      <c r="A8" s="19" t="s">
        <v>8</v>
      </c>
      <c r="B8" s="21"/>
      <c r="C8" s="184"/>
      <c r="D8" s="185"/>
      <c r="E8" s="25" t="s">
        <v>9</v>
      </c>
      <c r="F8" s="26"/>
      <c r="G8" s="27"/>
      <c r="H8" s="28"/>
      <c r="I8" s="28"/>
    </row>
    <row r="9" spans="1:7" ht="12.75">
      <c r="A9" s="19" t="s">
        <v>10</v>
      </c>
      <c r="B9" s="21"/>
      <c r="C9" s="184"/>
      <c r="D9" s="185"/>
      <c r="E9" s="22" t="s">
        <v>11</v>
      </c>
      <c r="F9" s="21"/>
      <c r="G9" s="29">
        <f>IF(PocetMJ=0,,ROUND((F30+F32)/PocetMJ,1))</f>
        <v>0</v>
      </c>
    </row>
    <row r="10" spans="1:7" ht="12.75">
      <c r="A10" s="30" t="s">
        <v>12</v>
      </c>
      <c r="B10" s="31"/>
      <c r="C10" s="31"/>
      <c r="D10" s="31"/>
      <c r="E10" s="32" t="s">
        <v>13</v>
      </c>
      <c r="F10" s="31"/>
      <c r="G10" s="33">
        <v>1210</v>
      </c>
    </row>
    <row r="11" spans="1:57" ht="12.75">
      <c r="A11" s="11" t="s">
        <v>14</v>
      </c>
      <c r="B11" s="13"/>
      <c r="C11" s="13"/>
      <c r="D11" s="13"/>
      <c r="E11" s="34" t="s">
        <v>15</v>
      </c>
      <c r="F11" s="13"/>
      <c r="G11" s="14"/>
      <c r="BA11" s="35"/>
      <c r="BB11" s="35"/>
      <c r="BC11" s="35"/>
      <c r="BD11" s="35"/>
      <c r="BE11" s="35"/>
    </row>
    <row r="12" spans="1:7" ht="12.75">
      <c r="A12" s="11"/>
      <c r="B12" s="13"/>
      <c r="C12" s="13"/>
      <c r="D12" s="13"/>
      <c r="E12" s="186"/>
      <c r="F12" s="187"/>
      <c r="G12" s="188"/>
    </row>
    <row r="13" spans="1:7" ht="28.5" customHeight="1" thickBot="1">
      <c r="A13" s="36" t="s">
        <v>16</v>
      </c>
      <c r="B13" s="37"/>
      <c r="C13" s="37"/>
      <c r="D13" s="37"/>
      <c r="E13" s="38"/>
      <c r="F13" s="38"/>
      <c r="G13" s="39"/>
    </row>
    <row r="14" spans="1:7" ht="17.25" customHeight="1" thickBot="1">
      <c r="A14" s="40" t="s">
        <v>17</v>
      </c>
      <c r="B14" s="41"/>
      <c r="C14" s="42"/>
      <c r="D14" s="43" t="s">
        <v>18</v>
      </c>
      <c r="E14" s="44"/>
      <c r="F14" s="44"/>
      <c r="G14" s="42"/>
    </row>
    <row r="15" spans="1:7" ht="15.75" customHeight="1">
      <c r="A15" s="45"/>
      <c r="B15" s="8" t="s">
        <v>19</v>
      </c>
      <c r="C15" s="46">
        <f>Dodavka</f>
        <v>0</v>
      </c>
      <c r="D15" s="47"/>
      <c r="E15" s="48"/>
      <c r="F15" s="49"/>
      <c r="G15" s="46"/>
    </row>
    <row r="16" spans="1:7" ht="15.75" customHeight="1">
      <c r="A16" s="45" t="s">
        <v>20</v>
      </c>
      <c r="B16" s="8" t="s">
        <v>21</v>
      </c>
      <c r="C16" s="46">
        <f>Mont</f>
        <v>0</v>
      </c>
      <c r="D16" s="30"/>
      <c r="E16" s="50"/>
      <c r="F16" s="51"/>
      <c r="G16" s="46"/>
    </row>
    <row r="17" spans="1:7" ht="15.75" customHeight="1">
      <c r="A17" s="45" t="s">
        <v>22</v>
      </c>
      <c r="B17" s="8" t="s">
        <v>23</v>
      </c>
      <c r="C17" s="46">
        <f>HSV</f>
        <v>0</v>
      </c>
      <c r="D17" s="30"/>
      <c r="E17" s="50"/>
      <c r="F17" s="51"/>
      <c r="G17" s="46"/>
    </row>
    <row r="18" spans="1:7" ht="15.75" customHeight="1">
      <c r="A18" s="52" t="s">
        <v>24</v>
      </c>
      <c r="B18" s="8" t="s">
        <v>25</v>
      </c>
      <c r="C18" s="46">
        <f>PSV</f>
        <v>0</v>
      </c>
      <c r="D18" s="30"/>
      <c r="E18" s="50"/>
      <c r="F18" s="51"/>
      <c r="G18" s="46"/>
    </row>
    <row r="19" spans="1:7" ht="15.75" customHeight="1">
      <c r="A19" s="53" t="s">
        <v>26</v>
      </c>
      <c r="B19" s="8"/>
      <c r="C19" s="46">
        <f>SUM(C15:C18)</f>
        <v>0</v>
      </c>
      <c r="D19" s="54"/>
      <c r="E19" s="50"/>
      <c r="F19" s="51"/>
      <c r="G19" s="46"/>
    </row>
    <row r="20" spans="1:7" ht="15.75" customHeight="1">
      <c r="A20" s="53"/>
      <c r="B20" s="8"/>
      <c r="C20" s="46"/>
      <c r="D20" s="30"/>
      <c r="E20" s="50"/>
      <c r="F20" s="51"/>
      <c r="G20" s="46"/>
    </row>
    <row r="21" spans="1:7" ht="15.75" customHeight="1">
      <c r="A21" s="53" t="s">
        <v>27</v>
      </c>
      <c r="B21" s="8"/>
      <c r="C21" s="46">
        <f>HZS</f>
        <v>0</v>
      </c>
      <c r="D21" s="30"/>
      <c r="E21" s="50"/>
      <c r="F21" s="51"/>
      <c r="G21" s="46"/>
    </row>
    <row r="22" spans="1:7" ht="15.75" customHeight="1">
      <c r="A22" s="11" t="s">
        <v>28</v>
      </c>
      <c r="B22" s="13"/>
      <c r="C22" s="46">
        <f>C19+C21</f>
        <v>0</v>
      </c>
      <c r="D22" s="30" t="s">
        <v>29</v>
      </c>
      <c r="E22" s="50"/>
      <c r="F22" s="51"/>
      <c r="G22" s="46">
        <f>G23-SUM(G15:G21)</f>
        <v>0</v>
      </c>
    </row>
    <row r="23" spans="1:7" ht="15.75" customHeight="1" thickBot="1">
      <c r="A23" s="30" t="s">
        <v>30</v>
      </c>
      <c r="B23" s="31"/>
      <c r="C23" s="55">
        <f>C22+G23</f>
        <v>0</v>
      </c>
      <c r="D23" s="56" t="s">
        <v>31</v>
      </c>
      <c r="E23" s="57"/>
      <c r="F23" s="58"/>
      <c r="G23" s="46">
        <f>VRN</f>
        <v>0</v>
      </c>
    </row>
    <row r="24" spans="1:7" ht="12.75">
      <c r="A24" s="59" t="s">
        <v>32</v>
      </c>
      <c r="B24" s="60"/>
      <c r="C24" s="61" t="s">
        <v>33</v>
      </c>
      <c r="D24" s="60"/>
      <c r="E24" s="61" t="s">
        <v>34</v>
      </c>
      <c r="F24" s="60"/>
      <c r="G24" s="62"/>
    </row>
    <row r="25" spans="1:7" ht="12.75">
      <c r="A25" s="19"/>
      <c r="B25" s="21"/>
      <c r="C25" s="22" t="s">
        <v>35</v>
      </c>
      <c r="D25" s="21"/>
      <c r="E25" s="22" t="s">
        <v>35</v>
      </c>
      <c r="F25" s="21"/>
      <c r="G25" s="23"/>
    </row>
    <row r="26" spans="1:7" ht="12.75">
      <c r="A26" s="11" t="s">
        <v>36</v>
      </c>
      <c r="B26" s="63"/>
      <c r="C26" s="34" t="s">
        <v>36</v>
      </c>
      <c r="D26" s="13"/>
      <c r="E26" s="34" t="s">
        <v>36</v>
      </c>
      <c r="F26" s="13"/>
      <c r="G26" s="14"/>
    </row>
    <row r="27" spans="1:7" ht="12.75">
      <c r="A27" s="11"/>
      <c r="B27" s="64"/>
      <c r="C27" s="34" t="s">
        <v>37</v>
      </c>
      <c r="D27" s="13"/>
      <c r="E27" s="34" t="s">
        <v>38</v>
      </c>
      <c r="F27" s="13"/>
      <c r="G27" s="14"/>
    </row>
    <row r="28" spans="1:7" ht="12.75">
      <c r="A28" s="11"/>
      <c r="B28" s="13"/>
      <c r="C28" s="34"/>
      <c r="D28" s="13"/>
      <c r="E28" s="34"/>
      <c r="F28" s="13"/>
      <c r="G28" s="14"/>
    </row>
    <row r="29" spans="1:7" ht="94.5" customHeight="1">
      <c r="A29" s="11"/>
      <c r="B29" s="13"/>
      <c r="C29" s="34"/>
      <c r="D29" s="13"/>
      <c r="E29" s="34"/>
      <c r="F29" s="13"/>
      <c r="G29" s="14"/>
    </row>
    <row r="30" spans="1:7" ht="12.75">
      <c r="A30" s="19" t="s">
        <v>39</v>
      </c>
      <c r="B30" s="21"/>
      <c r="C30" s="65">
        <v>21</v>
      </c>
      <c r="D30" s="21" t="s">
        <v>40</v>
      </c>
      <c r="E30" s="22"/>
      <c r="F30" s="66">
        <f>ROUND(C23-F32,0)</f>
        <v>0</v>
      </c>
      <c r="G30" s="23"/>
    </row>
    <row r="31" spans="1:7" ht="12.75">
      <c r="A31" s="19" t="s">
        <v>41</v>
      </c>
      <c r="B31" s="21"/>
      <c r="C31" s="65">
        <f>SazbaDPH1</f>
        <v>21</v>
      </c>
      <c r="D31" s="21" t="s">
        <v>40</v>
      </c>
      <c r="E31" s="22"/>
      <c r="F31" s="67">
        <f>ROUND(PRODUCT(F30,C31/100),1)</f>
        <v>0</v>
      </c>
      <c r="G31" s="33"/>
    </row>
    <row r="32" spans="1:7" ht="12.75">
      <c r="A32" s="19" t="s">
        <v>39</v>
      </c>
      <c r="B32" s="21"/>
      <c r="C32" s="65">
        <v>0</v>
      </c>
      <c r="D32" s="21" t="s">
        <v>40</v>
      </c>
      <c r="E32" s="22"/>
      <c r="F32" s="66">
        <v>0</v>
      </c>
      <c r="G32" s="23"/>
    </row>
    <row r="33" spans="1:7" ht="12.75">
      <c r="A33" s="19" t="s">
        <v>41</v>
      </c>
      <c r="B33" s="21"/>
      <c r="C33" s="65">
        <f>SazbaDPH2</f>
        <v>0</v>
      </c>
      <c r="D33" s="21" t="s">
        <v>40</v>
      </c>
      <c r="E33" s="22"/>
      <c r="F33" s="67">
        <f>ROUND(PRODUCT(F32,C33/100),1)</f>
        <v>0</v>
      </c>
      <c r="G33" s="33"/>
    </row>
    <row r="34" spans="1:7" s="73" customFormat="1" ht="19.5" customHeight="1" thickBot="1">
      <c r="A34" s="68" t="s">
        <v>42</v>
      </c>
      <c r="B34" s="69"/>
      <c r="C34" s="69"/>
      <c r="D34" s="69"/>
      <c r="E34" s="70"/>
      <c r="F34" s="71">
        <f>CEILING(SUM(F30:F33),1)</f>
        <v>0</v>
      </c>
      <c r="G34" s="72"/>
    </row>
    <row r="36" spans="1:8" ht="12.75">
      <c r="A36" s="74" t="s">
        <v>43</v>
      </c>
      <c r="B36" s="74"/>
      <c r="C36" s="74"/>
      <c r="D36" s="74"/>
      <c r="E36" s="74"/>
      <c r="F36" s="74"/>
      <c r="G36" s="74"/>
      <c r="H36" t="s">
        <v>4</v>
      </c>
    </row>
    <row r="37" spans="1:8" ht="14.25" customHeight="1">
      <c r="A37" s="74"/>
      <c r="B37" s="183"/>
      <c r="C37" s="183"/>
      <c r="D37" s="183"/>
      <c r="E37" s="183"/>
      <c r="F37" s="183"/>
      <c r="G37" s="183"/>
      <c r="H37" t="s">
        <v>4</v>
      </c>
    </row>
    <row r="38" spans="1:8" ht="12.75" customHeight="1">
      <c r="A38" s="75"/>
      <c r="B38" s="183"/>
      <c r="C38" s="183"/>
      <c r="D38" s="183"/>
      <c r="E38" s="183"/>
      <c r="F38" s="183"/>
      <c r="G38" s="183"/>
      <c r="H38" t="s">
        <v>4</v>
      </c>
    </row>
    <row r="39" spans="1:8" ht="12.75">
      <c r="A39" s="75"/>
      <c r="B39" s="183"/>
      <c r="C39" s="183"/>
      <c r="D39" s="183"/>
      <c r="E39" s="183"/>
      <c r="F39" s="183"/>
      <c r="G39" s="183"/>
      <c r="H39" t="s">
        <v>4</v>
      </c>
    </row>
    <row r="40" spans="1:8" ht="12.75">
      <c r="A40" s="75"/>
      <c r="B40" s="183"/>
      <c r="C40" s="183"/>
      <c r="D40" s="183"/>
      <c r="E40" s="183"/>
      <c r="F40" s="183"/>
      <c r="G40" s="183"/>
      <c r="H40" t="s">
        <v>4</v>
      </c>
    </row>
    <row r="41" spans="1:8" ht="12.75">
      <c r="A41" s="75"/>
      <c r="B41" s="183"/>
      <c r="C41" s="183"/>
      <c r="D41" s="183"/>
      <c r="E41" s="183"/>
      <c r="F41" s="183"/>
      <c r="G41" s="183"/>
      <c r="H41" t="s">
        <v>4</v>
      </c>
    </row>
    <row r="42" spans="1:8" ht="12.75">
      <c r="A42" s="75"/>
      <c r="B42" s="183"/>
      <c r="C42" s="183"/>
      <c r="D42" s="183"/>
      <c r="E42" s="183"/>
      <c r="F42" s="183"/>
      <c r="G42" s="183"/>
      <c r="H42" t="s">
        <v>4</v>
      </c>
    </row>
    <row r="43" spans="1:8" ht="12.75">
      <c r="A43" s="75"/>
      <c r="B43" s="183"/>
      <c r="C43" s="183"/>
      <c r="D43" s="183"/>
      <c r="E43" s="183"/>
      <c r="F43" s="183"/>
      <c r="G43" s="183"/>
      <c r="H43" t="s">
        <v>4</v>
      </c>
    </row>
    <row r="44" spans="1:8" ht="12.75">
      <c r="A44" s="75"/>
      <c r="B44" s="183"/>
      <c r="C44" s="183"/>
      <c r="D44" s="183"/>
      <c r="E44" s="183"/>
      <c r="F44" s="183"/>
      <c r="G44" s="183"/>
      <c r="H44" t="s">
        <v>4</v>
      </c>
    </row>
    <row r="45" spans="1:8" ht="0.75" customHeight="1">
      <c r="A45" s="75"/>
      <c r="B45" s="183"/>
      <c r="C45" s="183"/>
      <c r="D45" s="183"/>
      <c r="E45" s="183"/>
      <c r="F45" s="183"/>
      <c r="G45" s="183"/>
      <c r="H45" t="s">
        <v>4</v>
      </c>
    </row>
    <row r="46" spans="2:7" ht="12.75">
      <c r="B46" s="182"/>
      <c r="C46" s="182"/>
      <c r="D46" s="182"/>
      <c r="E46" s="182"/>
      <c r="F46" s="182"/>
      <c r="G46" s="182"/>
    </row>
    <row r="47" spans="2:7" ht="12.75">
      <c r="B47" s="182"/>
      <c r="C47" s="182"/>
      <c r="D47" s="182"/>
      <c r="E47" s="182"/>
      <c r="F47" s="182"/>
      <c r="G47" s="182"/>
    </row>
    <row r="48" spans="2:7" ht="12.75">
      <c r="B48" s="182"/>
      <c r="C48" s="182"/>
      <c r="D48" s="182"/>
      <c r="E48" s="182"/>
      <c r="F48" s="182"/>
      <c r="G48" s="182"/>
    </row>
    <row r="49" spans="2:7" ht="12.75">
      <c r="B49" s="182"/>
      <c r="C49" s="182"/>
      <c r="D49" s="182"/>
      <c r="E49" s="182"/>
      <c r="F49" s="182"/>
      <c r="G49" s="182"/>
    </row>
    <row r="50" spans="2:7" ht="12.75">
      <c r="B50" s="182"/>
      <c r="C50" s="182"/>
      <c r="D50" s="182"/>
      <c r="E50" s="182"/>
      <c r="F50" s="182"/>
      <c r="G50" s="182"/>
    </row>
    <row r="51" spans="2:7" ht="12.75">
      <c r="B51" s="182"/>
      <c r="C51" s="182"/>
      <c r="D51" s="182"/>
      <c r="E51" s="182"/>
      <c r="F51" s="182"/>
      <c r="G51" s="182"/>
    </row>
    <row r="52" spans="2:7" ht="12.75">
      <c r="B52" s="182"/>
      <c r="C52" s="182"/>
      <c r="D52" s="182"/>
      <c r="E52" s="182"/>
      <c r="F52" s="182"/>
      <c r="G52" s="182"/>
    </row>
    <row r="53" spans="2:7" ht="12.75">
      <c r="B53" s="182"/>
      <c r="C53" s="182"/>
      <c r="D53" s="182"/>
      <c r="E53" s="182"/>
      <c r="F53" s="182"/>
      <c r="G53" s="182"/>
    </row>
    <row r="54" spans="2:7" ht="12.75">
      <c r="B54" s="182"/>
      <c r="C54" s="182"/>
      <c r="D54" s="182"/>
      <c r="E54" s="182"/>
      <c r="F54" s="182"/>
      <c r="G54" s="182"/>
    </row>
    <row r="55" spans="2:7" ht="12.75">
      <c r="B55" s="182"/>
      <c r="C55" s="182"/>
      <c r="D55" s="182"/>
      <c r="E55" s="182"/>
      <c r="F55" s="182"/>
      <c r="G55" s="182"/>
    </row>
  </sheetData>
  <sheetProtection/>
  <mergeCells count="14">
    <mergeCell ref="B47:G47"/>
    <mergeCell ref="B48:G48"/>
    <mergeCell ref="B37:G45"/>
    <mergeCell ref="B53:G53"/>
    <mergeCell ref="C8:D8"/>
    <mergeCell ref="C9:D9"/>
    <mergeCell ref="E12:G12"/>
    <mergeCell ref="B46:G46"/>
    <mergeCell ref="B54:G54"/>
    <mergeCell ref="B55:G55"/>
    <mergeCell ref="B49:G49"/>
    <mergeCell ref="B50:G50"/>
    <mergeCell ref="B51:G51"/>
    <mergeCell ref="B52:G5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7"/>
  <sheetViews>
    <sheetView zoomScalePageLayoutView="0" workbookViewId="0" topLeftCell="A1">
      <selection activeCell="A25" sqref="A25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91" t="s">
        <v>5</v>
      </c>
      <c r="B1" s="192"/>
      <c r="C1" s="76" t="str">
        <f>CONCATENATE(cislostavby," ",nazevstavby)</f>
        <v>00001210 OPRAVA ZÁPADNÍ STĚNY NMB LETOVICE</v>
      </c>
      <c r="D1" s="77"/>
      <c r="E1" s="78"/>
      <c r="F1" s="77"/>
      <c r="G1" s="79" t="s">
        <v>44</v>
      </c>
      <c r="H1" s="80">
        <v>1</v>
      </c>
      <c r="I1" s="81"/>
    </row>
    <row r="2" spans="1:9" ht="13.5" thickBot="1">
      <c r="A2" s="193" t="s">
        <v>1</v>
      </c>
      <c r="B2" s="194"/>
      <c r="C2" s="82" t="str">
        <f>CONCATENATE(cisloobjektu," ",nazevobjektu)</f>
        <v>SO01 OPRAVA ZÁPADNÍ STĚNY</v>
      </c>
      <c r="D2" s="83"/>
      <c r="E2" s="84"/>
      <c r="F2" s="83"/>
      <c r="G2" s="195" t="s">
        <v>75</v>
      </c>
      <c r="H2" s="196"/>
      <c r="I2" s="197"/>
    </row>
    <row r="3" ht="13.5" thickTop="1">
      <c r="F3" s="13"/>
    </row>
    <row r="4" spans="1:9" ht="19.5" customHeight="1">
      <c r="A4" s="85" t="s">
        <v>45</v>
      </c>
      <c r="B4" s="86"/>
      <c r="C4" s="86"/>
      <c r="D4" s="86"/>
      <c r="E4" s="87"/>
      <c r="F4" s="86"/>
      <c r="G4" s="86"/>
      <c r="H4" s="86"/>
      <c r="I4" s="86"/>
    </row>
    <row r="5" ht="13.5" thickBot="1"/>
    <row r="6" spans="1:9" s="13" customFormat="1" ht="13.5" thickBot="1">
      <c r="A6" s="88"/>
      <c r="B6" s="89" t="s">
        <v>46</v>
      </c>
      <c r="C6" s="89"/>
      <c r="D6" s="90"/>
      <c r="E6" s="91" t="s">
        <v>47</v>
      </c>
      <c r="F6" s="92" t="s">
        <v>48</v>
      </c>
      <c r="G6" s="92" t="s">
        <v>49</v>
      </c>
      <c r="H6" s="92" t="s">
        <v>50</v>
      </c>
      <c r="I6" s="93" t="s">
        <v>27</v>
      </c>
    </row>
    <row r="7" spans="1:9" s="13" customFormat="1" ht="12.75">
      <c r="A7" s="177" t="str">
        <f>Položky!B7</f>
        <v>1</v>
      </c>
      <c r="B7" s="94" t="str">
        <f>Položky!C7</f>
        <v>Zemní práce</v>
      </c>
      <c r="D7" s="95"/>
      <c r="E7" s="178">
        <f>Položky!BA46</f>
        <v>0</v>
      </c>
      <c r="F7" s="179">
        <f>Položky!BB46</f>
        <v>0</v>
      </c>
      <c r="G7" s="179">
        <f>Položky!BC46</f>
        <v>0</v>
      </c>
      <c r="H7" s="179">
        <f>Položky!BD46</f>
        <v>0</v>
      </c>
      <c r="I7" s="180">
        <f>Položky!BE46</f>
        <v>0</v>
      </c>
    </row>
    <row r="8" spans="1:9" s="13" customFormat="1" ht="12.75">
      <c r="A8" s="177" t="str">
        <f>Položky!B47</f>
        <v>3</v>
      </c>
      <c r="B8" s="94" t="str">
        <f>Položky!C47</f>
        <v>Svislé a kompletní konstrukce</v>
      </c>
      <c r="D8" s="95"/>
      <c r="E8" s="178">
        <f>Položky!BA53</f>
        <v>0</v>
      </c>
      <c r="F8" s="179">
        <f>Položky!BB53</f>
        <v>0</v>
      </c>
      <c r="G8" s="179">
        <f>Položky!BC53</f>
        <v>0</v>
      </c>
      <c r="H8" s="179">
        <f>Položky!BD53</f>
        <v>0</v>
      </c>
      <c r="I8" s="180">
        <f>Položky!BE53</f>
        <v>0</v>
      </c>
    </row>
    <row r="9" spans="1:9" s="13" customFormat="1" ht="12.75">
      <c r="A9" s="177" t="str">
        <f>Položky!B54</f>
        <v>5</v>
      </c>
      <c r="B9" s="94" t="str">
        <f>Položky!C54</f>
        <v>Komunikace</v>
      </c>
      <c r="D9" s="95"/>
      <c r="E9" s="178">
        <f>Položky!BA64</f>
        <v>0</v>
      </c>
      <c r="F9" s="179">
        <f>Položky!BB64</f>
        <v>0</v>
      </c>
      <c r="G9" s="179">
        <f>Položky!BC64</f>
        <v>0</v>
      </c>
      <c r="H9" s="179">
        <f>Položky!BD64</f>
        <v>0</v>
      </c>
      <c r="I9" s="180">
        <f>Položky!BE64</f>
        <v>0</v>
      </c>
    </row>
    <row r="10" spans="1:9" s="13" customFormat="1" ht="12.75">
      <c r="A10" s="177" t="str">
        <f>Položky!B65</f>
        <v>61</v>
      </c>
      <c r="B10" s="94" t="str">
        <f>Položky!C65</f>
        <v>Upravy povrchů vnitřní</v>
      </c>
      <c r="D10" s="95"/>
      <c r="E10" s="178">
        <f>Položky!BA71</f>
        <v>0</v>
      </c>
      <c r="F10" s="179">
        <f>Položky!BB71</f>
        <v>0</v>
      </c>
      <c r="G10" s="179">
        <f>Položky!BC71</f>
        <v>0</v>
      </c>
      <c r="H10" s="179">
        <f>Položky!BD71</f>
        <v>0</v>
      </c>
      <c r="I10" s="180">
        <f>Položky!BE71</f>
        <v>0</v>
      </c>
    </row>
    <row r="11" spans="1:9" s="13" customFormat="1" ht="12.75">
      <c r="A11" s="177" t="str">
        <f>Položky!B72</f>
        <v>62</v>
      </c>
      <c r="B11" s="94" t="str">
        <f>Položky!C72</f>
        <v>Úpravy povrchů vnější</v>
      </c>
      <c r="D11" s="95"/>
      <c r="E11" s="178">
        <f>Položky!BA79</f>
        <v>0</v>
      </c>
      <c r="F11" s="179">
        <f>Položky!BB79</f>
        <v>0</v>
      </c>
      <c r="G11" s="179">
        <f>Položky!BC79</f>
        <v>0</v>
      </c>
      <c r="H11" s="179">
        <f>Položky!BD79</f>
        <v>0</v>
      </c>
      <c r="I11" s="180">
        <f>Položky!BE79</f>
        <v>0</v>
      </c>
    </row>
    <row r="12" spans="1:9" s="13" customFormat="1" ht="12.75">
      <c r="A12" s="177" t="str">
        <f>Položky!B80</f>
        <v>63</v>
      </c>
      <c r="B12" s="94" t="str">
        <f>Položky!C80</f>
        <v>Podlahy a podlahové konstrukce</v>
      </c>
      <c r="D12" s="95"/>
      <c r="E12" s="178">
        <f>Položky!BA93</f>
        <v>0</v>
      </c>
      <c r="F12" s="179">
        <f>Položky!BB93</f>
        <v>0</v>
      </c>
      <c r="G12" s="179">
        <f>Položky!BC93</f>
        <v>0</v>
      </c>
      <c r="H12" s="179">
        <f>Položky!BD93</f>
        <v>0</v>
      </c>
      <c r="I12" s="180">
        <f>Položky!BE93</f>
        <v>0</v>
      </c>
    </row>
    <row r="13" spans="1:9" s="13" customFormat="1" ht="12.75">
      <c r="A13" s="177" t="str">
        <f>Položky!B94</f>
        <v>8</v>
      </c>
      <c r="B13" s="94" t="str">
        <f>Položky!C94</f>
        <v>Trubní vedení</v>
      </c>
      <c r="D13" s="95"/>
      <c r="E13" s="178">
        <f>Položky!BA100</f>
        <v>0</v>
      </c>
      <c r="F13" s="179">
        <f>Položky!BB100</f>
        <v>0</v>
      </c>
      <c r="G13" s="179">
        <f>Položky!BC100</f>
        <v>0</v>
      </c>
      <c r="H13" s="179">
        <f>Položky!BD100</f>
        <v>0</v>
      </c>
      <c r="I13" s="180">
        <f>Položky!BE100</f>
        <v>0</v>
      </c>
    </row>
    <row r="14" spans="1:9" s="13" customFormat="1" ht="12.75">
      <c r="A14" s="177" t="str">
        <f>Položky!B101</f>
        <v>95</v>
      </c>
      <c r="B14" s="94" t="str">
        <f>Položky!C101</f>
        <v>Dokončovací konstrukce na pozemních stavbách</v>
      </c>
      <c r="D14" s="95"/>
      <c r="E14" s="178">
        <f>Položky!BA106</f>
        <v>0</v>
      </c>
      <c r="F14" s="179">
        <f>Položky!BB106</f>
        <v>0</v>
      </c>
      <c r="G14" s="179">
        <f>Položky!BC106</f>
        <v>0</v>
      </c>
      <c r="H14" s="179">
        <f>Položky!BD106</f>
        <v>0</v>
      </c>
      <c r="I14" s="180">
        <f>Položky!BE106</f>
        <v>0</v>
      </c>
    </row>
    <row r="15" spans="1:9" s="13" customFormat="1" ht="12.75">
      <c r="A15" s="177" t="str">
        <f>Položky!B107</f>
        <v>96</v>
      </c>
      <c r="B15" s="94" t="str">
        <f>Položky!C107</f>
        <v>Bourání konstrukcí</v>
      </c>
      <c r="D15" s="95"/>
      <c r="E15" s="178">
        <f>Položky!BA132</f>
        <v>0</v>
      </c>
      <c r="F15" s="179">
        <f>Položky!BB132</f>
        <v>0</v>
      </c>
      <c r="G15" s="179">
        <f>Položky!BC132</f>
        <v>0</v>
      </c>
      <c r="H15" s="179">
        <f>Položky!BD132</f>
        <v>0</v>
      </c>
      <c r="I15" s="180">
        <f>Položky!BE132</f>
        <v>0</v>
      </c>
    </row>
    <row r="16" spans="1:9" s="13" customFormat="1" ht="12.75">
      <c r="A16" s="177" t="str">
        <f>Položky!B133</f>
        <v>99</v>
      </c>
      <c r="B16" s="94" t="str">
        <f>Položky!C133</f>
        <v>Staveništní přesun hmot</v>
      </c>
      <c r="D16" s="95"/>
      <c r="E16" s="178">
        <f>Položky!BA135</f>
        <v>0</v>
      </c>
      <c r="F16" s="179">
        <f>Položky!BB135</f>
        <v>0</v>
      </c>
      <c r="G16" s="179">
        <f>Položky!BC135</f>
        <v>0</v>
      </c>
      <c r="H16" s="179">
        <f>Položky!BD135</f>
        <v>0</v>
      </c>
      <c r="I16" s="180">
        <f>Položky!BE135</f>
        <v>0</v>
      </c>
    </row>
    <row r="17" spans="1:9" s="13" customFormat="1" ht="12.75">
      <c r="A17" s="177" t="str">
        <f>Položky!B136</f>
        <v>720</v>
      </c>
      <c r="B17" s="94" t="str">
        <f>Položky!C136</f>
        <v>Zdravotechnická instalace</v>
      </c>
      <c r="D17" s="95"/>
      <c r="E17" s="178">
        <f>Položky!BA142</f>
        <v>0</v>
      </c>
      <c r="F17" s="179">
        <f>Položky!BB142</f>
        <v>0</v>
      </c>
      <c r="G17" s="179">
        <f>Položky!BC142</f>
        <v>0</v>
      </c>
      <c r="H17" s="179">
        <f>Položky!BD142</f>
        <v>0</v>
      </c>
      <c r="I17" s="180">
        <f>Položky!BE142</f>
        <v>0</v>
      </c>
    </row>
    <row r="18" spans="1:9" s="13" customFormat="1" ht="12.75">
      <c r="A18" s="177" t="str">
        <f>Položky!B143</f>
        <v>784</v>
      </c>
      <c r="B18" s="94" t="str">
        <f>Položky!C143</f>
        <v>Malby</v>
      </c>
      <c r="D18" s="95"/>
      <c r="E18" s="178">
        <f>Položky!BA149</f>
        <v>0</v>
      </c>
      <c r="F18" s="179">
        <f>Položky!BB149</f>
        <v>0</v>
      </c>
      <c r="G18" s="179">
        <f>Položky!BC149</f>
        <v>0</v>
      </c>
      <c r="H18" s="179">
        <f>Položky!BD149</f>
        <v>0</v>
      </c>
      <c r="I18" s="180">
        <f>Položky!BE149</f>
        <v>0</v>
      </c>
    </row>
    <row r="19" spans="1:9" s="13" customFormat="1" ht="13.5" thickBot="1">
      <c r="A19" s="177" t="str">
        <f>Položky!B150</f>
        <v>D96</v>
      </c>
      <c r="B19" s="94" t="str">
        <f>Položky!C150</f>
        <v>Přesuny suti a vybouraných hmot</v>
      </c>
      <c r="D19" s="95"/>
      <c r="E19" s="178">
        <f>Položky!BA159</f>
        <v>0</v>
      </c>
      <c r="F19" s="179">
        <f>Položky!BB159</f>
        <v>0</v>
      </c>
      <c r="G19" s="179">
        <f>Položky!BC159</f>
        <v>0</v>
      </c>
      <c r="H19" s="179">
        <f>Položky!BD159</f>
        <v>0</v>
      </c>
      <c r="I19" s="180">
        <f>Položky!BE159</f>
        <v>0</v>
      </c>
    </row>
    <row r="20" spans="1:9" s="102" customFormat="1" ht="13.5" thickBot="1">
      <c r="A20" s="96"/>
      <c r="B20" s="97" t="s">
        <v>51</v>
      </c>
      <c r="C20" s="97"/>
      <c r="D20" s="98"/>
      <c r="E20" s="99">
        <f>SUM(E7:E19)</f>
        <v>0</v>
      </c>
      <c r="F20" s="100">
        <f>SUM(F7:F19)</f>
        <v>0</v>
      </c>
      <c r="G20" s="100">
        <f>SUM(G7:G19)</f>
        <v>0</v>
      </c>
      <c r="H20" s="100">
        <f>SUM(H7:H19)</f>
        <v>0</v>
      </c>
      <c r="I20" s="101">
        <f>SUM(I7:I19)</f>
        <v>0</v>
      </c>
    </row>
    <row r="21" spans="1:9" ht="12.75">
      <c r="A21" s="13"/>
      <c r="B21" s="13"/>
      <c r="C21" s="13"/>
      <c r="D21" s="13"/>
      <c r="E21" s="13"/>
      <c r="F21" s="13"/>
      <c r="G21" s="13"/>
      <c r="H21" s="13"/>
      <c r="I21" s="13"/>
    </row>
    <row r="22" spans="1:57" ht="19.5" customHeight="1">
      <c r="A22" s="86" t="s">
        <v>52</v>
      </c>
      <c r="B22" s="86"/>
      <c r="C22" s="86"/>
      <c r="D22" s="86"/>
      <c r="E22" s="86"/>
      <c r="F22" s="86"/>
      <c r="G22" s="103"/>
      <c r="H22" s="86"/>
      <c r="I22" s="86"/>
      <c r="BA22" s="35"/>
      <c r="BB22" s="35"/>
      <c r="BC22" s="35"/>
      <c r="BD22" s="35"/>
      <c r="BE22" s="35"/>
    </row>
    <row r="23" ht="13.5" thickBot="1"/>
    <row r="24" spans="1:9" ht="12.75">
      <c r="A24" s="104" t="s">
        <v>53</v>
      </c>
      <c r="B24" s="105"/>
      <c r="C24" s="105"/>
      <c r="D24" s="106"/>
      <c r="E24" s="107" t="s">
        <v>54</v>
      </c>
      <c r="F24" s="108" t="s">
        <v>55</v>
      </c>
      <c r="G24" s="109" t="s">
        <v>56</v>
      </c>
      <c r="H24" s="110"/>
      <c r="I24" s="111" t="s">
        <v>54</v>
      </c>
    </row>
    <row r="25" spans="1:53" ht="12.75">
      <c r="A25" s="112"/>
      <c r="B25" s="113"/>
      <c r="C25" s="113"/>
      <c r="D25" s="114"/>
      <c r="E25" s="115"/>
      <c r="F25" s="116"/>
      <c r="G25" s="117">
        <f>CHOOSE(BA25+1,HSV+PSV,HSV+PSV+Mont,HSV+PSV+Dodavka+Mont,HSV,PSV,Mont,Dodavka,Mont+Dodavka,0)</f>
        <v>0</v>
      </c>
      <c r="H25" s="118"/>
      <c r="I25" s="119">
        <f>E25+F25*G25/100</f>
        <v>0</v>
      </c>
      <c r="BA25">
        <v>8</v>
      </c>
    </row>
    <row r="26" spans="1:9" ht="13.5" thickBot="1">
      <c r="A26" s="120"/>
      <c r="B26" s="121" t="s">
        <v>57</v>
      </c>
      <c r="C26" s="122"/>
      <c r="D26" s="123"/>
      <c r="E26" s="124"/>
      <c r="F26" s="125"/>
      <c r="G26" s="125"/>
      <c r="H26" s="189">
        <f>SUM(H25:H25)</f>
        <v>0</v>
      </c>
      <c r="I26" s="190"/>
    </row>
    <row r="28" spans="2:9" ht="12.75">
      <c r="B28" s="102"/>
      <c r="F28" s="126"/>
      <c r="G28" s="127"/>
      <c r="H28" s="127"/>
      <c r="I28" s="128"/>
    </row>
    <row r="29" spans="6:9" ht="12.75">
      <c r="F29" s="126"/>
      <c r="G29" s="127"/>
      <c r="H29" s="127"/>
      <c r="I29" s="128"/>
    </row>
    <row r="30" spans="6:9" ht="12.75">
      <c r="F30" s="126"/>
      <c r="G30" s="127"/>
      <c r="H30" s="127"/>
      <c r="I30" s="128"/>
    </row>
    <row r="31" spans="6:9" ht="12.75">
      <c r="F31" s="126"/>
      <c r="G31" s="127"/>
      <c r="H31" s="127"/>
      <c r="I31" s="128"/>
    </row>
    <row r="32" spans="6:9" ht="12.75">
      <c r="F32" s="126"/>
      <c r="G32" s="127"/>
      <c r="H32" s="127"/>
      <c r="I32" s="128"/>
    </row>
    <row r="33" spans="6:9" ht="12.75">
      <c r="F33" s="126"/>
      <c r="G33" s="127"/>
      <c r="H33" s="127"/>
      <c r="I33" s="128"/>
    </row>
    <row r="34" spans="6:9" ht="12.75">
      <c r="F34" s="126"/>
      <c r="G34" s="127"/>
      <c r="H34" s="127"/>
      <c r="I34" s="128"/>
    </row>
    <row r="35" spans="6:9" ht="12.75">
      <c r="F35" s="126"/>
      <c r="G35" s="127"/>
      <c r="H35" s="127"/>
      <c r="I35" s="128"/>
    </row>
    <row r="36" spans="6:9" ht="12.75">
      <c r="F36" s="126"/>
      <c r="G36" s="127"/>
      <c r="H36" s="127"/>
      <c r="I36" s="128"/>
    </row>
    <row r="37" spans="6:9" ht="12.75">
      <c r="F37" s="126"/>
      <c r="G37" s="127"/>
      <c r="H37" s="127"/>
      <c r="I37" s="128"/>
    </row>
    <row r="38" spans="6:9" ht="12.75">
      <c r="F38" s="126"/>
      <c r="G38" s="127"/>
      <c r="H38" s="127"/>
      <c r="I38" s="128"/>
    </row>
    <row r="39" spans="6:9" ht="12.75">
      <c r="F39" s="126"/>
      <c r="G39" s="127"/>
      <c r="H39" s="127"/>
      <c r="I39" s="128"/>
    </row>
    <row r="40" spans="6:9" ht="12.75">
      <c r="F40" s="126"/>
      <c r="G40" s="127"/>
      <c r="H40" s="127"/>
      <c r="I40" s="128"/>
    </row>
    <row r="41" spans="6:9" ht="12.75">
      <c r="F41" s="126"/>
      <c r="G41" s="127"/>
      <c r="H41" s="127"/>
      <c r="I41" s="128"/>
    </row>
    <row r="42" spans="6:9" ht="12.75">
      <c r="F42" s="126"/>
      <c r="G42" s="127"/>
      <c r="H42" s="127"/>
      <c r="I42" s="128"/>
    </row>
    <row r="43" spans="6:9" ht="12.75">
      <c r="F43" s="126"/>
      <c r="G43" s="127"/>
      <c r="H43" s="127"/>
      <c r="I43" s="128"/>
    </row>
    <row r="44" spans="6:9" ht="12.75">
      <c r="F44" s="126"/>
      <c r="G44" s="127"/>
      <c r="H44" s="127"/>
      <c r="I44" s="128"/>
    </row>
    <row r="45" spans="6:9" ht="12.75">
      <c r="F45" s="126"/>
      <c r="G45" s="127"/>
      <c r="H45" s="127"/>
      <c r="I45" s="128"/>
    </row>
    <row r="46" spans="6:9" ht="12.75">
      <c r="F46" s="126"/>
      <c r="G46" s="127"/>
      <c r="H46" s="127"/>
      <c r="I46" s="128"/>
    </row>
    <row r="47" spans="6:9" ht="12.75">
      <c r="F47" s="126"/>
      <c r="G47" s="127"/>
      <c r="H47" s="127"/>
      <c r="I47" s="128"/>
    </row>
    <row r="48" spans="6:9" ht="12.75">
      <c r="F48" s="126"/>
      <c r="G48" s="127"/>
      <c r="H48" s="127"/>
      <c r="I48" s="128"/>
    </row>
    <row r="49" spans="6:9" ht="12.75">
      <c r="F49" s="126"/>
      <c r="G49" s="127"/>
      <c r="H49" s="127"/>
      <c r="I49" s="128"/>
    </row>
    <row r="50" spans="6:9" ht="12.75">
      <c r="F50" s="126"/>
      <c r="G50" s="127"/>
      <c r="H50" s="127"/>
      <c r="I50" s="128"/>
    </row>
    <row r="51" spans="6:9" ht="12.75">
      <c r="F51" s="126"/>
      <c r="G51" s="127"/>
      <c r="H51" s="127"/>
      <c r="I51" s="128"/>
    </row>
    <row r="52" spans="6:9" ht="12.75">
      <c r="F52" s="126"/>
      <c r="G52" s="127"/>
      <c r="H52" s="127"/>
      <c r="I52" s="128"/>
    </row>
    <row r="53" spans="6:9" ht="12.75">
      <c r="F53" s="126"/>
      <c r="G53" s="127"/>
      <c r="H53" s="127"/>
      <c r="I53" s="128"/>
    </row>
    <row r="54" spans="6:9" ht="12.75">
      <c r="F54" s="126"/>
      <c r="G54" s="127"/>
      <c r="H54" s="127"/>
      <c r="I54" s="128"/>
    </row>
    <row r="55" spans="6:9" ht="12.75">
      <c r="F55" s="126"/>
      <c r="G55" s="127"/>
      <c r="H55" s="127"/>
      <c r="I55" s="128"/>
    </row>
    <row r="56" spans="6:9" ht="12.75">
      <c r="F56" s="126"/>
      <c r="G56" s="127"/>
      <c r="H56" s="127"/>
      <c r="I56" s="128"/>
    </row>
    <row r="57" spans="6:9" ht="12.75">
      <c r="F57" s="126"/>
      <c r="G57" s="127"/>
      <c r="H57" s="127"/>
      <c r="I57" s="128"/>
    </row>
    <row r="58" spans="6:9" ht="12.75">
      <c r="F58" s="126"/>
      <c r="G58" s="127"/>
      <c r="H58" s="127"/>
      <c r="I58" s="128"/>
    </row>
    <row r="59" spans="6:9" ht="12.75">
      <c r="F59" s="126"/>
      <c r="G59" s="127"/>
      <c r="H59" s="127"/>
      <c r="I59" s="128"/>
    </row>
    <row r="60" spans="6:9" ht="12.75">
      <c r="F60" s="126"/>
      <c r="G60" s="127"/>
      <c r="H60" s="127"/>
      <c r="I60" s="128"/>
    </row>
    <row r="61" spans="6:9" ht="12.75">
      <c r="F61" s="126"/>
      <c r="G61" s="127"/>
      <c r="H61" s="127"/>
      <c r="I61" s="128"/>
    </row>
    <row r="62" spans="6:9" ht="12.75">
      <c r="F62" s="126"/>
      <c r="G62" s="127"/>
      <c r="H62" s="127"/>
      <c r="I62" s="128"/>
    </row>
    <row r="63" spans="6:9" ht="12.75">
      <c r="F63" s="126"/>
      <c r="G63" s="127"/>
      <c r="H63" s="127"/>
      <c r="I63" s="128"/>
    </row>
    <row r="64" spans="6:9" ht="12.75">
      <c r="F64" s="126"/>
      <c r="G64" s="127"/>
      <c r="H64" s="127"/>
      <c r="I64" s="128"/>
    </row>
    <row r="65" spans="6:9" ht="12.75">
      <c r="F65" s="126"/>
      <c r="G65" s="127"/>
      <c r="H65" s="127"/>
      <c r="I65" s="128"/>
    </row>
    <row r="66" spans="6:9" ht="12.75">
      <c r="F66" s="126"/>
      <c r="G66" s="127"/>
      <c r="H66" s="127"/>
      <c r="I66" s="128"/>
    </row>
    <row r="67" spans="6:9" ht="12.75">
      <c r="F67" s="126"/>
      <c r="G67" s="127"/>
      <c r="H67" s="127"/>
      <c r="I67" s="128"/>
    </row>
    <row r="68" spans="6:9" ht="12.75">
      <c r="F68" s="126"/>
      <c r="G68" s="127"/>
      <c r="H68" s="127"/>
      <c r="I68" s="128"/>
    </row>
    <row r="69" spans="6:9" ht="12.75">
      <c r="F69" s="126"/>
      <c r="G69" s="127"/>
      <c r="H69" s="127"/>
      <c r="I69" s="128"/>
    </row>
    <row r="70" spans="6:9" ht="12.75">
      <c r="F70" s="126"/>
      <c r="G70" s="127"/>
      <c r="H70" s="127"/>
      <c r="I70" s="128"/>
    </row>
    <row r="71" spans="6:9" ht="12.75">
      <c r="F71" s="126"/>
      <c r="G71" s="127"/>
      <c r="H71" s="127"/>
      <c r="I71" s="128"/>
    </row>
    <row r="72" spans="6:9" ht="12.75">
      <c r="F72" s="126"/>
      <c r="G72" s="127"/>
      <c r="H72" s="127"/>
      <c r="I72" s="128"/>
    </row>
    <row r="73" spans="6:9" ht="12.75">
      <c r="F73" s="126"/>
      <c r="G73" s="127"/>
      <c r="H73" s="127"/>
      <c r="I73" s="128"/>
    </row>
    <row r="74" spans="6:9" ht="12.75">
      <c r="F74" s="126"/>
      <c r="G74" s="127"/>
      <c r="H74" s="127"/>
      <c r="I74" s="128"/>
    </row>
    <row r="75" spans="6:9" ht="12.75">
      <c r="F75" s="126"/>
      <c r="G75" s="127"/>
      <c r="H75" s="127"/>
      <c r="I75" s="128"/>
    </row>
    <row r="76" spans="6:9" ht="12.75">
      <c r="F76" s="126"/>
      <c r="G76" s="127"/>
      <c r="H76" s="127"/>
      <c r="I76" s="128"/>
    </row>
    <row r="77" spans="6:9" ht="12.75">
      <c r="F77" s="126"/>
      <c r="G77" s="127"/>
      <c r="H77" s="127"/>
      <c r="I77" s="128"/>
    </row>
  </sheetData>
  <sheetProtection/>
  <mergeCells count="4">
    <mergeCell ref="H26:I26"/>
    <mergeCell ref="A1:B1"/>
    <mergeCell ref="A2:B2"/>
    <mergeCell ref="G2:I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232"/>
  <sheetViews>
    <sheetView showGridLines="0" showZeros="0" tabSelected="1" zoomScalePageLayoutView="0" workbookViewId="0" topLeftCell="A1">
      <selection activeCell="K136" sqref="K136"/>
    </sheetView>
  </sheetViews>
  <sheetFormatPr defaultColWidth="9.00390625" defaultRowHeight="12.75"/>
  <cols>
    <col min="1" max="1" width="4.375" style="129" customWidth="1"/>
    <col min="2" max="2" width="11.625" style="129" customWidth="1"/>
    <col min="3" max="3" width="40.375" style="129" customWidth="1"/>
    <col min="4" max="4" width="5.625" style="129" customWidth="1"/>
    <col min="5" max="5" width="8.625" style="138" customWidth="1"/>
    <col min="6" max="6" width="9.875" style="129" customWidth="1"/>
    <col min="7" max="7" width="13.875" style="129" customWidth="1"/>
    <col min="8" max="11" width="9.125" style="129" customWidth="1"/>
    <col min="12" max="12" width="75.375" style="129" customWidth="1"/>
    <col min="13" max="13" width="45.25390625" style="129" customWidth="1"/>
    <col min="14" max="16384" width="9.125" style="129" customWidth="1"/>
  </cols>
  <sheetData>
    <row r="1" spans="1:7" ht="15.75">
      <c r="A1" s="200" t="s">
        <v>70</v>
      </c>
      <c r="B1" s="200"/>
      <c r="C1" s="200"/>
      <c r="D1" s="200"/>
      <c r="E1" s="200"/>
      <c r="F1" s="200"/>
      <c r="G1" s="200"/>
    </row>
    <row r="2" spans="2:7" ht="14.25" customHeight="1" thickBot="1">
      <c r="B2" s="130"/>
      <c r="C2" s="131"/>
      <c r="D2" s="131"/>
      <c r="E2" s="132"/>
      <c r="F2" s="131"/>
      <c r="G2" s="131"/>
    </row>
    <row r="3" spans="1:7" ht="13.5" thickTop="1">
      <c r="A3" s="191" t="s">
        <v>5</v>
      </c>
      <c r="B3" s="192"/>
      <c r="C3" s="76" t="str">
        <f>CONCATENATE(cislostavby," ",nazevstavby)</f>
        <v>00001210 OPRAVA ZÁPADNÍ STĚNY NMB LETOVICE</v>
      </c>
      <c r="D3" s="77"/>
      <c r="E3" s="133" t="s">
        <v>0</v>
      </c>
      <c r="F3" s="134">
        <f>Rekapitulace!H1</f>
        <v>1</v>
      </c>
      <c r="G3" s="135"/>
    </row>
    <row r="4" spans="1:7" ht="13.5" thickBot="1">
      <c r="A4" s="201" t="s">
        <v>1</v>
      </c>
      <c r="B4" s="194"/>
      <c r="C4" s="82" t="str">
        <f>CONCATENATE(cisloobjektu," ",nazevobjektu)</f>
        <v>SO01 OPRAVA ZÁPADNÍ STĚNY</v>
      </c>
      <c r="D4" s="83"/>
      <c r="E4" s="202" t="str">
        <f>Rekapitulace!G2</f>
        <v>ARCHITEKTONICKO - STAVEBNÍ ČÁST</v>
      </c>
      <c r="F4" s="203"/>
      <c r="G4" s="204"/>
    </row>
    <row r="5" spans="1:7" ht="13.5" thickTop="1">
      <c r="A5" s="136"/>
      <c r="B5" s="137"/>
      <c r="C5" s="137"/>
      <c r="G5" s="139"/>
    </row>
    <row r="6" spans="1:7" ht="12.75">
      <c r="A6" s="140" t="s">
        <v>58</v>
      </c>
      <c r="B6" s="141" t="s">
        <v>59</v>
      </c>
      <c r="C6" s="141" t="s">
        <v>60</v>
      </c>
      <c r="D6" s="141" t="s">
        <v>61</v>
      </c>
      <c r="E6" s="142" t="s">
        <v>62</v>
      </c>
      <c r="F6" s="141" t="s">
        <v>63</v>
      </c>
      <c r="G6" s="143" t="s">
        <v>64</v>
      </c>
    </row>
    <row r="7" spans="1:15" ht="12.75">
      <c r="A7" s="144" t="s">
        <v>65</v>
      </c>
      <c r="B7" s="145" t="s">
        <v>66</v>
      </c>
      <c r="C7" s="146" t="s">
        <v>67</v>
      </c>
      <c r="D7" s="147"/>
      <c r="E7" s="148"/>
      <c r="F7" s="148"/>
      <c r="G7" s="149"/>
      <c r="H7" s="150"/>
      <c r="I7" s="150"/>
      <c r="O7" s="151">
        <v>1</v>
      </c>
    </row>
    <row r="8" spans="1:104" ht="12.75">
      <c r="A8" s="152">
        <v>1</v>
      </c>
      <c r="B8" s="153" t="s">
        <v>76</v>
      </c>
      <c r="C8" s="154" t="s">
        <v>77</v>
      </c>
      <c r="D8" s="155" t="s">
        <v>78</v>
      </c>
      <c r="E8" s="156">
        <v>4.122</v>
      </c>
      <c r="F8" s="156">
        <v>0</v>
      </c>
      <c r="G8" s="157">
        <f>E8*F8</f>
        <v>0</v>
      </c>
      <c r="O8" s="151">
        <v>2</v>
      </c>
      <c r="AA8" s="129">
        <v>1</v>
      </c>
      <c r="AB8" s="129">
        <v>1</v>
      </c>
      <c r="AC8" s="129">
        <v>1</v>
      </c>
      <c r="AZ8" s="129">
        <v>1</v>
      </c>
      <c r="BA8" s="129">
        <f>IF(AZ8=1,G8,0)</f>
        <v>0</v>
      </c>
      <c r="BB8" s="129">
        <f>IF(AZ8=2,G8,0)</f>
        <v>0</v>
      </c>
      <c r="BC8" s="129">
        <f>IF(AZ8=3,G8,0)</f>
        <v>0</v>
      </c>
      <c r="BD8" s="129">
        <f>IF(AZ8=4,G8,0)</f>
        <v>0</v>
      </c>
      <c r="BE8" s="129">
        <f>IF(AZ8=5,G8,0)</f>
        <v>0</v>
      </c>
      <c r="CZ8" s="129">
        <v>0</v>
      </c>
    </row>
    <row r="9" spans="1:15" ht="12.75">
      <c r="A9" s="158"/>
      <c r="B9" s="159"/>
      <c r="C9" s="198" t="s">
        <v>79</v>
      </c>
      <c r="D9" s="199"/>
      <c r="E9" s="161">
        <v>0</v>
      </c>
      <c r="F9" s="162"/>
      <c r="G9" s="163"/>
      <c r="M9" s="160" t="s">
        <v>79</v>
      </c>
      <c r="O9" s="151"/>
    </row>
    <row r="10" spans="1:15" ht="12.75">
      <c r="A10" s="158"/>
      <c r="B10" s="159"/>
      <c r="C10" s="198" t="s">
        <v>80</v>
      </c>
      <c r="D10" s="199"/>
      <c r="E10" s="161">
        <v>4.122</v>
      </c>
      <c r="F10" s="162"/>
      <c r="G10" s="163"/>
      <c r="M10" s="160" t="s">
        <v>80</v>
      </c>
      <c r="O10" s="151"/>
    </row>
    <row r="11" spans="1:104" ht="12.75">
      <c r="A11" s="152">
        <v>2</v>
      </c>
      <c r="B11" s="153" t="s">
        <v>81</v>
      </c>
      <c r="C11" s="154" t="s">
        <v>82</v>
      </c>
      <c r="D11" s="155" t="s">
        <v>78</v>
      </c>
      <c r="E11" s="156">
        <v>23.358</v>
      </c>
      <c r="F11" s="156">
        <v>0</v>
      </c>
      <c r="G11" s="157">
        <f>E11*F11</f>
        <v>0</v>
      </c>
      <c r="O11" s="151">
        <v>2</v>
      </c>
      <c r="AA11" s="129">
        <v>1</v>
      </c>
      <c r="AB11" s="129">
        <v>1</v>
      </c>
      <c r="AC11" s="129">
        <v>1</v>
      </c>
      <c r="AZ11" s="129">
        <v>1</v>
      </c>
      <c r="BA11" s="129">
        <f>IF(AZ11=1,G11,0)</f>
        <v>0</v>
      </c>
      <c r="BB11" s="129">
        <f>IF(AZ11=2,G11,0)</f>
        <v>0</v>
      </c>
      <c r="BC11" s="129">
        <f>IF(AZ11=3,G11,0)</f>
        <v>0</v>
      </c>
      <c r="BD11" s="129">
        <f>IF(AZ11=4,G11,0)</f>
        <v>0</v>
      </c>
      <c r="BE11" s="129">
        <f>IF(AZ11=5,G11,0)</f>
        <v>0</v>
      </c>
      <c r="CZ11" s="129">
        <v>0</v>
      </c>
    </row>
    <row r="12" spans="1:15" ht="12.75">
      <c r="A12" s="158"/>
      <c r="B12" s="159"/>
      <c r="C12" s="198" t="s">
        <v>83</v>
      </c>
      <c r="D12" s="199"/>
      <c r="E12" s="161">
        <v>0</v>
      </c>
      <c r="F12" s="162"/>
      <c r="G12" s="163"/>
      <c r="M12" s="160" t="s">
        <v>83</v>
      </c>
      <c r="O12" s="151"/>
    </row>
    <row r="13" spans="1:15" ht="12.75">
      <c r="A13" s="158"/>
      <c r="B13" s="159"/>
      <c r="C13" s="198" t="s">
        <v>84</v>
      </c>
      <c r="D13" s="199"/>
      <c r="E13" s="161">
        <v>23.358</v>
      </c>
      <c r="F13" s="162"/>
      <c r="G13" s="163"/>
      <c r="M13" s="160" t="s">
        <v>84</v>
      </c>
      <c r="O13" s="151"/>
    </row>
    <row r="14" spans="1:104" ht="12.75">
      <c r="A14" s="152">
        <v>3</v>
      </c>
      <c r="B14" s="153" t="s">
        <v>85</v>
      </c>
      <c r="C14" s="154" t="s">
        <v>86</v>
      </c>
      <c r="D14" s="155" t="s">
        <v>78</v>
      </c>
      <c r="E14" s="156">
        <v>23.358</v>
      </c>
      <c r="F14" s="156">
        <v>0</v>
      </c>
      <c r="G14" s="157">
        <f>E14*F14</f>
        <v>0</v>
      </c>
      <c r="O14" s="151">
        <v>2</v>
      </c>
      <c r="AA14" s="129">
        <v>1</v>
      </c>
      <c r="AB14" s="129">
        <v>1</v>
      </c>
      <c r="AC14" s="129">
        <v>1</v>
      </c>
      <c r="AZ14" s="129">
        <v>1</v>
      </c>
      <c r="BA14" s="129">
        <f>IF(AZ14=1,G14,0)</f>
        <v>0</v>
      </c>
      <c r="BB14" s="129">
        <f>IF(AZ14=2,G14,0)</f>
        <v>0</v>
      </c>
      <c r="BC14" s="129">
        <f>IF(AZ14=3,G14,0)</f>
        <v>0</v>
      </c>
      <c r="BD14" s="129">
        <f>IF(AZ14=4,G14,0)</f>
        <v>0</v>
      </c>
      <c r="BE14" s="129">
        <f>IF(AZ14=5,G14,0)</f>
        <v>0</v>
      </c>
      <c r="CZ14" s="129">
        <v>0</v>
      </c>
    </row>
    <row r="15" spans="1:15" ht="12.75">
      <c r="A15" s="158"/>
      <c r="B15" s="159"/>
      <c r="C15" s="198" t="s">
        <v>87</v>
      </c>
      <c r="D15" s="199"/>
      <c r="E15" s="161">
        <v>0</v>
      </c>
      <c r="F15" s="162"/>
      <c r="G15" s="163"/>
      <c r="M15" s="160" t="s">
        <v>87</v>
      </c>
      <c r="O15" s="151"/>
    </row>
    <row r="16" spans="1:15" ht="12.75">
      <c r="A16" s="158"/>
      <c r="B16" s="159"/>
      <c r="C16" s="198" t="s">
        <v>88</v>
      </c>
      <c r="D16" s="199"/>
      <c r="E16" s="161">
        <v>23.358</v>
      </c>
      <c r="F16" s="162"/>
      <c r="G16" s="163"/>
      <c r="M16" s="181">
        <v>233580</v>
      </c>
      <c r="O16" s="151"/>
    </row>
    <row r="17" spans="1:104" ht="12.75">
      <c r="A17" s="152">
        <v>4</v>
      </c>
      <c r="B17" s="153" t="s">
        <v>89</v>
      </c>
      <c r="C17" s="154" t="s">
        <v>90</v>
      </c>
      <c r="D17" s="155" t="s">
        <v>78</v>
      </c>
      <c r="E17" s="156">
        <v>116.79</v>
      </c>
      <c r="F17" s="156">
        <v>0</v>
      </c>
      <c r="G17" s="157">
        <f>E17*F17</f>
        <v>0</v>
      </c>
      <c r="O17" s="151">
        <v>2</v>
      </c>
      <c r="AA17" s="129">
        <v>1</v>
      </c>
      <c r="AB17" s="129">
        <v>1</v>
      </c>
      <c r="AC17" s="129">
        <v>1</v>
      </c>
      <c r="AZ17" s="129">
        <v>1</v>
      </c>
      <c r="BA17" s="129">
        <f>IF(AZ17=1,G17,0)</f>
        <v>0</v>
      </c>
      <c r="BB17" s="129">
        <f>IF(AZ17=2,G17,0)</f>
        <v>0</v>
      </c>
      <c r="BC17" s="129">
        <f>IF(AZ17=3,G17,0)</f>
        <v>0</v>
      </c>
      <c r="BD17" s="129">
        <f>IF(AZ17=4,G17,0)</f>
        <v>0</v>
      </c>
      <c r="BE17" s="129">
        <f>IF(AZ17=5,G17,0)</f>
        <v>0</v>
      </c>
      <c r="CZ17" s="129">
        <v>0</v>
      </c>
    </row>
    <row r="18" spans="1:15" ht="12.75">
      <c r="A18" s="158"/>
      <c r="B18" s="159"/>
      <c r="C18" s="198" t="s">
        <v>91</v>
      </c>
      <c r="D18" s="199"/>
      <c r="E18" s="161">
        <v>116.79</v>
      </c>
      <c r="F18" s="162"/>
      <c r="G18" s="163"/>
      <c r="M18" s="160" t="s">
        <v>91</v>
      </c>
      <c r="O18" s="151"/>
    </row>
    <row r="19" spans="1:104" ht="12.75">
      <c r="A19" s="152">
        <v>5</v>
      </c>
      <c r="B19" s="153" t="s">
        <v>92</v>
      </c>
      <c r="C19" s="154" t="s">
        <v>93</v>
      </c>
      <c r="D19" s="155" t="s">
        <v>78</v>
      </c>
      <c r="E19" s="156">
        <v>23.358</v>
      </c>
      <c r="F19" s="156">
        <v>0</v>
      </c>
      <c r="G19" s="157">
        <f>E19*F19</f>
        <v>0</v>
      </c>
      <c r="O19" s="151">
        <v>2</v>
      </c>
      <c r="AA19" s="129">
        <v>1</v>
      </c>
      <c r="AB19" s="129">
        <v>1</v>
      </c>
      <c r="AC19" s="129">
        <v>1</v>
      </c>
      <c r="AZ19" s="129">
        <v>1</v>
      </c>
      <c r="BA19" s="129">
        <f>IF(AZ19=1,G19,0)</f>
        <v>0</v>
      </c>
      <c r="BB19" s="129">
        <f>IF(AZ19=2,G19,0)</f>
        <v>0</v>
      </c>
      <c r="BC19" s="129">
        <f>IF(AZ19=3,G19,0)</f>
        <v>0</v>
      </c>
      <c r="BD19" s="129">
        <f>IF(AZ19=4,G19,0)</f>
        <v>0</v>
      </c>
      <c r="BE19" s="129">
        <f>IF(AZ19=5,G19,0)</f>
        <v>0</v>
      </c>
      <c r="CZ19" s="129">
        <v>0</v>
      </c>
    </row>
    <row r="20" spans="1:15" ht="12.75">
      <c r="A20" s="158"/>
      <c r="B20" s="159"/>
      <c r="C20" s="198" t="s">
        <v>87</v>
      </c>
      <c r="D20" s="199"/>
      <c r="E20" s="161">
        <v>0</v>
      </c>
      <c r="F20" s="162"/>
      <c r="G20" s="163"/>
      <c r="M20" s="160" t="s">
        <v>87</v>
      </c>
      <c r="O20" s="151"/>
    </row>
    <row r="21" spans="1:15" ht="12.75">
      <c r="A21" s="158"/>
      <c r="B21" s="159"/>
      <c r="C21" s="198" t="s">
        <v>88</v>
      </c>
      <c r="D21" s="199"/>
      <c r="E21" s="161">
        <v>23.358</v>
      </c>
      <c r="F21" s="162"/>
      <c r="G21" s="163"/>
      <c r="M21" s="181">
        <v>233580</v>
      </c>
      <c r="O21" s="151"/>
    </row>
    <row r="22" spans="1:104" ht="12.75">
      <c r="A22" s="152">
        <v>6</v>
      </c>
      <c r="B22" s="153" t="s">
        <v>94</v>
      </c>
      <c r="C22" s="154" t="s">
        <v>95</v>
      </c>
      <c r="D22" s="155" t="s">
        <v>78</v>
      </c>
      <c r="E22" s="156">
        <v>23.358</v>
      </c>
      <c r="F22" s="156">
        <v>0</v>
      </c>
      <c r="G22" s="157">
        <f>E22*F22</f>
        <v>0</v>
      </c>
      <c r="O22" s="151">
        <v>2</v>
      </c>
      <c r="AA22" s="129">
        <v>1</v>
      </c>
      <c r="AB22" s="129">
        <v>1</v>
      </c>
      <c r="AC22" s="129">
        <v>1</v>
      </c>
      <c r="AZ22" s="129">
        <v>1</v>
      </c>
      <c r="BA22" s="129">
        <f>IF(AZ22=1,G22,0)</f>
        <v>0</v>
      </c>
      <c r="BB22" s="129">
        <f>IF(AZ22=2,G22,0)</f>
        <v>0</v>
      </c>
      <c r="BC22" s="129">
        <f>IF(AZ22=3,G22,0)</f>
        <v>0</v>
      </c>
      <c r="BD22" s="129">
        <f>IF(AZ22=4,G22,0)</f>
        <v>0</v>
      </c>
      <c r="BE22" s="129">
        <f>IF(AZ22=5,G22,0)</f>
        <v>0</v>
      </c>
      <c r="CZ22" s="129">
        <v>0</v>
      </c>
    </row>
    <row r="23" spans="1:15" ht="12.75">
      <c r="A23" s="158"/>
      <c r="B23" s="159"/>
      <c r="C23" s="198" t="s">
        <v>87</v>
      </c>
      <c r="D23" s="199"/>
      <c r="E23" s="161">
        <v>0</v>
      </c>
      <c r="F23" s="162"/>
      <c r="G23" s="163"/>
      <c r="M23" s="160" t="s">
        <v>87</v>
      </c>
      <c r="O23" s="151"/>
    </row>
    <row r="24" spans="1:15" ht="12.75">
      <c r="A24" s="158"/>
      <c r="B24" s="159"/>
      <c r="C24" s="198" t="s">
        <v>88</v>
      </c>
      <c r="D24" s="199"/>
      <c r="E24" s="161">
        <v>23.358</v>
      </c>
      <c r="F24" s="162"/>
      <c r="G24" s="163"/>
      <c r="M24" s="181">
        <v>233580</v>
      </c>
      <c r="O24" s="151"/>
    </row>
    <row r="25" spans="1:104" ht="12.75">
      <c r="A25" s="152">
        <v>7</v>
      </c>
      <c r="B25" s="153" t="s">
        <v>96</v>
      </c>
      <c r="C25" s="154" t="s">
        <v>97</v>
      </c>
      <c r="D25" s="155" t="s">
        <v>78</v>
      </c>
      <c r="E25" s="156">
        <v>4.122</v>
      </c>
      <c r="F25" s="156">
        <v>0</v>
      </c>
      <c r="G25" s="157">
        <f>E25*F25</f>
        <v>0</v>
      </c>
      <c r="O25" s="151">
        <v>2</v>
      </c>
      <c r="AA25" s="129">
        <v>1</v>
      </c>
      <c r="AB25" s="129">
        <v>1</v>
      </c>
      <c r="AC25" s="129">
        <v>1</v>
      </c>
      <c r="AZ25" s="129">
        <v>1</v>
      </c>
      <c r="BA25" s="129">
        <f>IF(AZ25=1,G25,0)</f>
        <v>0</v>
      </c>
      <c r="BB25" s="129">
        <f>IF(AZ25=2,G25,0)</f>
        <v>0</v>
      </c>
      <c r="BC25" s="129">
        <f>IF(AZ25=3,G25,0)</f>
        <v>0</v>
      </c>
      <c r="BD25" s="129">
        <f>IF(AZ25=4,G25,0)</f>
        <v>0</v>
      </c>
      <c r="BE25" s="129">
        <f>IF(AZ25=5,G25,0)</f>
        <v>0</v>
      </c>
      <c r="CZ25" s="129">
        <v>0</v>
      </c>
    </row>
    <row r="26" spans="1:15" ht="12.75">
      <c r="A26" s="158"/>
      <c r="B26" s="159"/>
      <c r="C26" s="198" t="s">
        <v>98</v>
      </c>
      <c r="D26" s="199"/>
      <c r="E26" s="161">
        <v>0</v>
      </c>
      <c r="F26" s="162"/>
      <c r="G26" s="163"/>
      <c r="M26" s="160" t="s">
        <v>98</v>
      </c>
      <c r="O26" s="151"/>
    </row>
    <row r="27" spans="1:15" ht="12.75">
      <c r="A27" s="158"/>
      <c r="B27" s="159"/>
      <c r="C27" s="198" t="s">
        <v>80</v>
      </c>
      <c r="D27" s="199"/>
      <c r="E27" s="161">
        <v>4.122</v>
      </c>
      <c r="F27" s="162"/>
      <c r="G27" s="163"/>
      <c r="M27" s="160" t="s">
        <v>80</v>
      </c>
      <c r="O27" s="151"/>
    </row>
    <row r="28" spans="1:104" ht="12.75">
      <c r="A28" s="152">
        <v>8</v>
      </c>
      <c r="B28" s="153" t="s">
        <v>99</v>
      </c>
      <c r="C28" s="154" t="s">
        <v>100</v>
      </c>
      <c r="D28" s="155" t="s">
        <v>78</v>
      </c>
      <c r="E28" s="156">
        <v>23.358</v>
      </c>
      <c r="F28" s="156">
        <v>0</v>
      </c>
      <c r="G28" s="157">
        <f>E28*F28</f>
        <v>0</v>
      </c>
      <c r="O28" s="151">
        <v>2</v>
      </c>
      <c r="AA28" s="129">
        <v>1</v>
      </c>
      <c r="AB28" s="129">
        <v>1</v>
      </c>
      <c r="AC28" s="129">
        <v>1</v>
      </c>
      <c r="AZ28" s="129">
        <v>1</v>
      </c>
      <c r="BA28" s="129">
        <f>IF(AZ28=1,G28,0)</f>
        <v>0</v>
      </c>
      <c r="BB28" s="129">
        <f>IF(AZ28=2,G28,0)</f>
        <v>0</v>
      </c>
      <c r="BC28" s="129">
        <f>IF(AZ28=3,G28,0)</f>
        <v>0</v>
      </c>
      <c r="BD28" s="129">
        <f>IF(AZ28=4,G28,0)</f>
        <v>0</v>
      </c>
      <c r="BE28" s="129">
        <f>IF(AZ28=5,G28,0)</f>
        <v>0</v>
      </c>
      <c r="CZ28" s="129">
        <v>0</v>
      </c>
    </row>
    <row r="29" spans="1:15" ht="12.75">
      <c r="A29" s="158"/>
      <c r="B29" s="159"/>
      <c r="C29" s="198" t="s">
        <v>87</v>
      </c>
      <c r="D29" s="199"/>
      <c r="E29" s="161">
        <v>0</v>
      </c>
      <c r="F29" s="162"/>
      <c r="G29" s="163"/>
      <c r="M29" s="160" t="s">
        <v>87</v>
      </c>
      <c r="O29" s="151"/>
    </row>
    <row r="30" spans="1:15" ht="12.75">
      <c r="A30" s="158"/>
      <c r="B30" s="159"/>
      <c r="C30" s="198" t="s">
        <v>88</v>
      </c>
      <c r="D30" s="199"/>
      <c r="E30" s="161">
        <v>23.358</v>
      </c>
      <c r="F30" s="162"/>
      <c r="G30" s="163"/>
      <c r="M30" s="181">
        <v>233580</v>
      </c>
      <c r="O30" s="151"/>
    </row>
    <row r="31" spans="1:104" ht="12.75">
      <c r="A31" s="152">
        <v>9</v>
      </c>
      <c r="B31" s="153" t="s">
        <v>101</v>
      </c>
      <c r="C31" s="154" t="s">
        <v>102</v>
      </c>
      <c r="D31" s="155" t="s">
        <v>78</v>
      </c>
      <c r="E31" s="156">
        <v>19.236</v>
      </c>
      <c r="F31" s="156">
        <v>0</v>
      </c>
      <c r="G31" s="157">
        <f>E31*F31</f>
        <v>0</v>
      </c>
      <c r="O31" s="151">
        <v>2</v>
      </c>
      <c r="AA31" s="129">
        <v>1</v>
      </c>
      <c r="AB31" s="129">
        <v>1</v>
      </c>
      <c r="AC31" s="129">
        <v>1</v>
      </c>
      <c r="AZ31" s="129">
        <v>1</v>
      </c>
      <c r="BA31" s="129">
        <f>IF(AZ31=1,G31,0)</f>
        <v>0</v>
      </c>
      <c r="BB31" s="129">
        <f>IF(AZ31=2,G31,0)</f>
        <v>0</v>
      </c>
      <c r="BC31" s="129">
        <f>IF(AZ31=3,G31,0)</f>
        <v>0</v>
      </c>
      <c r="BD31" s="129">
        <f>IF(AZ31=4,G31,0)</f>
        <v>0</v>
      </c>
      <c r="BE31" s="129">
        <f>IF(AZ31=5,G31,0)</f>
        <v>0</v>
      </c>
      <c r="CZ31" s="129">
        <v>1.9205</v>
      </c>
    </row>
    <row r="32" spans="1:15" ht="12.75">
      <c r="A32" s="158"/>
      <c r="B32" s="159"/>
      <c r="C32" s="198" t="s">
        <v>103</v>
      </c>
      <c r="D32" s="199"/>
      <c r="E32" s="161">
        <v>19.236</v>
      </c>
      <c r="F32" s="162"/>
      <c r="G32" s="163"/>
      <c r="M32" s="160" t="s">
        <v>103</v>
      </c>
      <c r="O32" s="151"/>
    </row>
    <row r="33" spans="1:104" ht="12.75">
      <c r="A33" s="152">
        <v>10</v>
      </c>
      <c r="B33" s="153" t="s">
        <v>104</v>
      </c>
      <c r="C33" s="154" t="s">
        <v>105</v>
      </c>
      <c r="D33" s="155" t="s">
        <v>78</v>
      </c>
      <c r="E33" s="156">
        <v>4.122</v>
      </c>
      <c r="F33" s="156">
        <v>0</v>
      </c>
      <c r="G33" s="157">
        <f>E33*F33</f>
        <v>0</v>
      </c>
      <c r="O33" s="151">
        <v>2</v>
      </c>
      <c r="AA33" s="129">
        <v>1</v>
      </c>
      <c r="AB33" s="129">
        <v>1</v>
      </c>
      <c r="AC33" s="129">
        <v>1</v>
      </c>
      <c r="AZ33" s="129">
        <v>1</v>
      </c>
      <c r="BA33" s="129">
        <f>IF(AZ33=1,G33,0)</f>
        <v>0</v>
      </c>
      <c r="BB33" s="129">
        <f>IF(AZ33=2,G33,0)</f>
        <v>0</v>
      </c>
      <c r="BC33" s="129">
        <f>IF(AZ33=3,G33,0)</f>
        <v>0</v>
      </c>
      <c r="BD33" s="129">
        <f>IF(AZ33=4,G33,0)</f>
        <v>0</v>
      </c>
      <c r="BE33" s="129">
        <f>IF(AZ33=5,G33,0)</f>
        <v>0</v>
      </c>
      <c r="CZ33" s="129">
        <v>1.9205</v>
      </c>
    </row>
    <row r="34" spans="1:15" ht="12.75">
      <c r="A34" s="158"/>
      <c r="B34" s="159"/>
      <c r="C34" s="198" t="s">
        <v>80</v>
      </c>
      <c r="D34" s="199"/>
      <c r="E34" s="161">
        <v>4.122</v>
      </c>
      <c r="F34" s="162"/>
      <c r="G34" s="163"/>
      <c r="M34" s="160" t="s">
        <v>80</v>
      </c>
      <c r="O34" s="151"/>
    </row>
    <row r="35" spans="1:104" ht="12.75">
      <c r="A35" s="152">
        <v>11</v>
      </c>
      <c r="B35" s="153" t="s">
        <v>106</v>
      </c>
      <c r="C35" s="154" t="s">
        <v>107</v>
      </c>
      <c r="D35" s="155" t="s">
        <v>108</v>
      </c>
      <c r="E35" s="156">
        <v>137.629</v>
      </c>
      <c r="F35" s="156">
        <v>0</v>
      </c>
      <c r="G35" s="157">
        <f>E35*F35</f>
        <v>0</v>
      </c>
      <c r="O35" s="151">
        <v>2</v>
      </c>
      <c r="AA35" s="129">
        <v>1</v>
      </c>
      <c r="AB35" s="129">
        <v>1</v>
      </c>
      <c r="AC35" s="129">
        <v>1</v>
      </c>
      <c r="AZ35" s="129">
        <v>1</v>
      </c>
      <c r="BA35" s="129">
        <f>IF(AZ35=1,G35,0)</f>
        <v>0</v>
      </c>
      <c r="BB35" s="129">
        <f>IF(AZ35=2,G35,0)</f>
        <v>0</v>
      </c>
      <c r="BC35" s="129">
        <f>IF(AZ35=3,G35,0)</f>
        <v>0</v>
      </c>
      <c r="BD35" s="129">
        <f>IF(AZ35=4,G35,0)</f>
        <v>0</v>
      </c>
      <c r="BE35" s="129">
        <f>IF(AZ35=5,G35,0)</f>
        <v>0</v>
      </c>
      <c r="CZ35" s="129">
        <v>0.0005</v>
      </c>
    </row>
    <row r="36" spans="1:15" ht="12.75">
      <c r="A36" s="158"/>
      <c r="B36" s="159"/>
      <c r="C36" s="198" t="s">
        <v>109</v>
      </c>
      <c r="D36" s="199"/>
      <c r="E36" s="161">
        <v>0</v>
      </c>
      <c r="F36" s="162"/>
      <c r="G36" s="163"/>
      <c r="M36" s="160" t="s">
        <v>109</v>
      </c>
      <c r="O36" s="151"/>
    </row>
    <row r="37" spans="1:15" ht="12.75">
      <c r="A37" s="158"/>
      <c r="B37" s="159"/>
      <c r="C37" s="198" t="s">
        <v>110</v>
      </c>
      <c r="D37" s="199"/>
      <c r="E37" s="161">
        <v>27.48</v>
      </c>
      <c r="F37" s="162"/>
      <c r="G37" s="163"/>
      <c r="M37" s="160" t="s">
        <v>110</v>
      </c>
      <c r="O37" s="151"/>
    </row>
    <row r="38" spans="1:15" ht="12.75">
      <c r="A38" s="158"/>
      <c r="B38" s="159"/>
      <c r="C38" s="198" t="s">
        <v>111</v>
      </c>
      <c r="D38" s="199"/>
      <c r="E38" s="161">
        <v>0</v>
      </c>
      <c r="F38" s="162"/>
      <c r="G38" s="163"/>
      <c r="M38" s="160" t="s">
        <v>111</v>
      </c>
      <c r="O38" s="151"/>
    </row>
    <row r="39" spans="1:15" ht="12.75">
      <c r="A39" s="158"/>
      <c r="B39" s="159"/>
      <c r="C39" s="198" t="s">
        <v>112</v>
      </c>
      <c r="D39" s="199"/>
      <c r="E39" s="161">
        <v>29.77</v>
      </c>
      <c r="F39" s="162"/>
      <c r="G39" s="163"/>
      <c r="M39" s="160" t="s">
        <v>112</v>
      </c>
      <c r="O39" s="151"/>
    </row>
    <row r="40" spans="1:15" ht="12.75">
      <c r="A40" s="158"/>
      <c r="B40" s="159"/>
      <c r="C40" s="198" t="s">
        <v>113</v>
      </c>
      <c r="D40" s="199"/>
      <c r="E40" s="161">
        <v>0</v>
      </c>
      <c r="F40" s="162"/>
      <c r="G40" s="163"/>
      <c r="M40" s="160" t="s">
        <v>113</v>
      </c>
      <c r="O40" s="151"/>
    </row>
    <row r="41" spans="1:15" ht="12.75">
      <c r="A41" s="158"/>
      <c r="B41" s="159"/>
      <c r="C41" s="198" t="s">
        <v>114</v>
      </c>
      <c r="D41" s="199"/>
      <c r="E41" s="161">
        <v>34.579</v>
      </c>
      <c r="F41" s="162"/>
      <c r="G41" s="163"/>
      <c r="M41" s="160" t="s">
        <v>114</v>
      </c>
      <c r="O41" s="151"/>
    </row>
    <row r="42" spans="1:15" ht="12.75">
      <c r="A42" s="158"/>
      <c r="B42" s="159"/>
      <c r="C42" s="198" t="s">
        <v>115</v>
      </c>
      <c r="D42" s="199"/>
      <c r="E42" s="161">
        <v>0</v>
      </c>
      <c r="F42" s="162"/>
      <c r="G42" s="163"/>
      <c r="M42" s="160" t="s">
        <v>115</v>
      </c>
      <c r="O42" s="151"/>
    </row>
    <row r="43" spans="1:15" ht="12.75">
      <c r="A43" s="158"/>
      <c r="B43" s="159"/>
      <c r="C43" s="198" t="s">
        <v>116</v>
      </c>
      <c r="D43" s="199"/>
      <c r="E43" s="161">
        <v>45.8</v>
      </c>
      <c r="F43" s="162"/>
      <c r="G43" s="163"/>
      <c r="M43" s="160" t="s">
        <v>116</v>
      </c>
      <c r="O43" s="151"/>
    </row>
    <row r="44" spans="1:104" ht="12.75">
      <c r="A44" s="152">
        <v>12</v>
      </c>
      <c r="B44" s="153" t="s">
        <v>117</v>
      </c>
      <c r="C44" s="154" t="s">
        <v>118</v>
      </c>
      <c r="D44" s="155" t="s">
        <v>119</v>
      </c>
      <c r="E44" s="156">
        <v>45.8</v>
      </c>
      <c r="F44" s="156">
        <v>0</v>
      </c>
      <c r="G44" s="157">
        <f>E44*F44</f>
        <v>0</v>
      </c>
      <c r="O44" s="151">
        <v>2</v>
      </c>
      <c r="AA44" s="129">
        <v>1</v>
      </c>
      <c r="AB44" s="129">
        <v>1</v>
      </c>
      <c r="AC44" s="129">
        <v>1</v>
      </c>
      <c r="AZ44" s="129">
        <v>1</v>
      </c>
      <c r="BA44" s="129">
        <f>IF(AZ44=1,G44,0)</f>
        <v>0</v>
      </c>
      <c r="BB44" s="129">
        <f>IF(AZ44=2,G44,0)</f>
        <v>0</v>
      </c>
      <c r="BC44" s="129">
        <f>IF(AZ44=3,G44,0)</f>
        <v>0</v>
      </c>
      <c r="BD44" s="129">
        <f>IF(AZ44=4,G44,0)</f>
        <v>0</v>
      </c>
      <c r="BE44" s="129">
        <f>IF(AZ44=5,G44,0)</f>
        <v>0</v>
      </c>
      <c r="CZ44" s="129">
        <v>0</v>
      </c>
    </row>
    <row r="45" spans="1:104" ht="12.75">
      <c r="A45" s="152">
        <v>13</v>
      </c>
      <c r="B45" s="153" t="s">
        <v>120</v>
      </c>
      <c r="C45" s="154" t="s">
        <v>121</v>
      </c>
      <c r="D45" s="155" t="s">
        <v>78</v>
      </c>
      <c r="E45" s="156">
        <v>4.122</v>
      </c>
      <c r="F45" s="156">
        <v>0</v>
      </c>
      <c r="G45" s="157">
        <f>E45*F45</f>
        <v>0</v>
      </c>
      <c r="O45" s="151">
        <v>2</v>
      </c>
      <c r="AA45" s="129">
        <v>12</v>
      </c>
      <c r="AB45" s="129">
        <v>0</v>
      </c>
      <c r="AC45" s="129">
        <v>2074</v>
      </c>
      <c r="AZ45" s="129">
        <v>1</v>
      </c>
      <c r="BA45" s="129">
        <f>IF(AZ45=1,G45,0)</f>
        <v>0</v>
      </c>
      <c r="BB45" s="129">
        <f>IF(AZ45=2,G45,0)</f>
        <v>0</v>
      </c>
      <c r="BC45" s="129">
        <f>IF(AZ45=3,G45,0)</f>
        <v>0</v>
      </c>
      <c r="BD45" s="129">
        <f>IF(AZ45=4,G45,0)</f>
        <v>0</v>
      </c>
      <c r="BE45" s="129">
        <f>IF(AZ45=5,G45,0)</f>
        <v>0</v>
      </c>
      <c r="CZ45" s="129">
        <v>0</v>
      </c>
    </row>
    <row r="46" spans="1:57" ht="12.75">
      <c r="A46" s="164"/>
      <c r="B46" s="165" t="s">
        <v>68</v>
      </c>
      <c r="C46" s="166" t="str">
        <f>CONCATENATE(B7," ",C7)</f>
        <v>1 Zemní práce</v>
      </c>
      <c r="D46" s="164"/>
      <c r="E46" s="167"/>
      <c r="F46" s="167"/>
      <c r="G46" s="168">
        <f>SUM(G7:G45)</f>
        <v>0</v>
      </c>
      <c r="O46" s="151">
        <v>4</v>
      </c>
      <c r="BA46" s="169">
        <f>SUM(BA7:BA45)</f>
        <v>0</v>
      </c>
      <c r="BB46" s="169">
        <f>SUM(BB7:BB45)</f>
        <v>0</v>
      </c>
      <c r="BC46" s="169">
        <f>SUM(BC7:BC45)</f>
        <v>0</v>
      </c>
      <c r="BD46" s="169">
        <f>SUM(BD7:BD45)</f>
        <v>0</v>
      </c>
      <c r="BE46" s="169">
        <f>SUM(BE7:BE45)</f>
        <v>0</v>
      </c>
    </row>
    <row r="47" spans="1:15" ht="12.75">
      <c r="A47" s="144" t="s">
        <v>65</v>
      </c>
      <c r="B47" s="145" t="s">
        <v>122</v>
      </c>
      <c r="C47" s="146" t="s">
        <v>123</v>
      </c>
      <c r="D47" s="147"/>
      <c r="E47" s="148"/>
      <c r="F47" s="148"/>
      <c r="G47" s="149"/>
      <c r="H47" s="150"/>
      <c r="I47" s="150"/>
      <c r="O47" s="151">
        <v>1</v>
      </c>
    </row>
    <row r="48" spans="1:104" ht="12.75">
      <c r="A48" s="152">
        <v>14</v>
      </c>
      <c r="B48" s="153" t="s">
        <v>124</v>
      </c>
      <c r="C48" s="154" t="s">
        <v>125</v>
      </c>
      <c r="D48" s="155" t="s">
        <v>119</v>
      </c>
      <c r="E48" s="156">
        <v>69.8</v>
      </c>
      <c r="F48" s="156">
        <v>0</v>
      </c>
      <c r="G48" s="157">
        <f>E48*F48</f>
        <v>0</v>
      </c>
      <c r="O48" s="151">
        <v>2</v>
      </c>
      <c r="AA48" s="129">
        <v>2</v>
      </c>
      <c r="AB48" s="129">
        <v>1</v>
      </c>
      <c r="AC48" s="129">
        <v>1</v>
      </c>
      <c r="AZ48" s="129">
        <v>1</v>
      </c>
      <c r="BA48" s="129">
        <f>IF(AZ48=1,G48,0)</f>
        <v>0</v>
      </c>
      <c r="BB48" s="129">
        <f>IF(AZ48=2,G48,0)</f>
        <v>0</v>
      </c>
      <c r="BC48" s="129">
        <f>IF(AZ48=3,G48,0)</f>
        <v>0</v>
      </c>
      <c r="BD48" s="129">
        <f>IF(AZ48=4,G48,0)</f>
        <v>0</v>
      </c>
      <c r="BE48" s="129">
        <f>IF(AZ48=5,G48,0)</f>
        <v>0</v>
      </c>
      <c r="CZ48" s="129">
        <v>0.0227</v>
      </c>
    </row>
    <row r="49" spans="1:15" ht="12.75">
      <c r="A49" s="158"/>
      <c r="B49" s="159"/>
      <c r="C49" s="198" t="s">
        <v>126</v>
      </c>
      <c r="D49" s="199"/>
      <c r="E49" s="161">
        <v>0</v>
      </c>
      <c r="F49" s="162"/>
      <c r="G49" s="163"/>
      <c r="M49" s="160" t="s">
        <v>126</v>
      </c>
      <c r="O49" s="151"/>
    </row>
    <row r="50" spans="1:15" ht="12.75">
      <c r="A50" s="158"/>
      <c r="B50" s="159"/>
      <c r="C50" s="198" t="s">
        <v>127</v>
      </c>
      <c r="D50" s="199"/>
      <c r="E50" s="161">
        <v>45.8</v>
      </c>
      <c r="F50" s="162"/>
      <c r="G50" s="163"/>
      <c r="M50" s="160" t="s">
        <v>127</v>
      </c>
      <c r="O50" s="151"/>
    </row>
    <row r="51" spans="1:15" ht="12.75">
      <c r="A51" s="158"/>
      <c r="B51" s="159"/>
      <c r="C51" s="198" t="s">
        <v>128</v>
      </c>
      <c r="D51" s="199"/>
      <c r="E51" s="161">
        <v>0</v>
      </c>
      <c r="F51" s="162"/>
      <c r="G51" s="163"/>
      <c r="M51" s="160" t="s">
        <v>128</v>
      </c>
      <c r="O51" s="151"/>
    </row>
    <row r="52" spans="1:15" ht="12.75">
      <c r="A52" s="158"/>
      <c r="B52" s="159"/>
      <c r="C52" s="198" t="s">
        <v>129</v>
      </c>
      <c r="D52" s="199"/>
      <c r="E52" s="161">
        <v>24</v>
      </c>
      <c r="F52" s="162"/>
      <c r="G52" s="163"/>
      <c r="M52" s="160" t="s">
        <v>129</v>
      </c>
      <c r="O52" s="151"/>
    </row>
    <row r="53" spans="1:57" ht="12.75">
      <c r="A53" s="164"/>
      <c r="B53" s="165" t="s">
        <v>68</v>
      </c>
      <c r="C53" s="166" t="str">
        <f>CONCATENATE(B47," ",C47)</f>
        <v>3 Svislé a kompletní konstrukce</v>
      </c>
      <c r="D53" s="164"/>
      <c r="E53" s="167"/>
      <c r="F53" s="167"/>
      <c r="G53" s="168">
        <f>SUM(G47:G52)</f>
        <v>0</v>
      </c>
      <c r="O53" s="151">
        <v>4</v>
      </c>
      <c r="BA53" s="169">
        <f>SUM(BA47:BA52)</f>
        <v>0</v>
      </c>
      <c r="BB53" s="169">
        <f>SUM(BB47:BB52)</f>
        <v>0</v>
      </c>
      <c r="BC53" s="169">
        <f>SUM(BC47:BC52)</f>
        <v>0</v>
      </c>
      <c r="BD53" s="169">
        <f>SUM(BD47:BD52)</f>
        <v>0</v>
      </c>
      <c r="BE53" s="169">
        <f>SUM(BE47:BE52)</f>
        <v>0</v>
      </c>
    </row>
    <row r="54" spans="1:15" ht="12.75">
      <c r="A54" s="144" t="s">
        <v>65</v>
      </c>
      <c r="B54" s="145" t="s">
        <v>130</v>
      </c>
      <c r="C54" s="146" t="s">
        <v>131</v>
      </c>
      <c r="D54" s="147"/>
      <c r="E54" s="148"/>
      <c r="F54" s="148"/>
      <c r="G54" s="149"/>
      <c r="H54" s="150"/>
      <c r="I54" s="150"/>
      <c r="O54" s="151">
        <v>1</v>
      </c>
    </row>
    <row r="55" spans="1:104" ht="12.75">
      <c r="A55" s="152">
        <v>15</v>
      </c>
      <c r="B55" s="153" t="s">
        <v>132</v>
      </c>
      <c r="C55" s="154" t="s">
        <v>133</v>
      </c>
      <c r="D55" s="155" t="s">
        <v>119</v>
      </c>
      <c r="E55" s="156">
        <v>45.8</v>
      </c>
      <c r="F55" s="156">
        <v>0</v>
      </c>
      <c r="G55" s="157">
        <f>E55*F55</f>
        <v>0</v>
      </c>
      <c r="O55" s="151">
        <v>2</v>
      </c>
      <c r="AA55" s="129">
        <v>1</v>
      </c>
      <c r="AB55" s="129">
        <v>1</v>
      </c>
      <c r="AC55" s="129">
        <v>1</v>
      </c>
      <c r="AZ55" s="129">
        <v>1</v>
      </c>
      <c r="BA55" s="129">
        <f>IF(AZ55=1,G55,0)</f>
        <v>0</v>
      </c>
      <c r="BB55" s="129">
        <f>IF(AZ55=2,G55,0)</f>
        <v>0</v>
      </c>
      <c r="BC55" s="129">
        <f>IF(AZ55=3,G55,0)</f>
        <v>0</v>
      </c>
      <c r="BD55" s="129">
        <f>IF(AZ55=4,G55,0)</f>
        <v>0</v>
      </c>
      <c r="BE55" s="129">
        <f>IF(AZ55=5,G55,0)</f>
        <v>0</v>
      </c>
      <c r="CZ55" s="129">
        <v>0.11221</v>
      </c>
    </row>
    <row r="56" spans="1:104" ht="12.75">
      <c r="A56" s="152">
        <v>16</v>
      </c>
      <c r="B56" s="153" t="s">
        <v>134</v>
      </c>
      <c r="C56" s="154" t="s">
        <v>135</v>
      </c>
      <c r="D56" s="155" t="s">
        <v>108</v>
      </c>
      <c r="E56" s="156">
        <v>26.56</v>
      </c>
      <c r="F56" s="156">
        <v>0</v>
      </c>
      <c r="G56" s="157">
        <f>E56*F56</f>
        <v>0</v>
      </c>
      <c r="O56" s="151">
        <v>2</v>
      </c>
      <c r="AA56" s="129">
        <v>2</v>
      </c>
      <c r="AB56" s="129">
        <v>1</v>
      </c>
      <c r="AC56" s="129">
        <v>1</v>
      </c>
      <c r="AZ56" s="129">
        <v>1</v>
      </c>
      <c r="BA56" s="129">
        <f>IF(AZ56=1,G56,0)</f>
        <v>0</v>
      </c>
      <c r="BB56" s="129">
        <f>IF(AZ56=2,G56,0)</f>
        <v>0</v>
      </c>
      <c r="BC56" s="129">
        <f>IF(AZ56=3,G56,0)</f>
        <v>0</v>
      </c>
      <c r="BD56" s="129">
        <f>IF(AZ56=4,G56,0)</f>
        <v>0</v>
      </c>
      <c r="BE56" s="129">
        <f>IF(AZ56=5,G56,0)</f>
        <v>0</v>
      </c>
      <c r="CZ56" s="129">
        <v>0.4765</v>
      </c>
    </row>
    <row r="57" spans="1:15" ht="12.75">
      <c r="A57" s="158"/>
      <c r="B57" s="159"/>
      <c r="C57" s="198" t="s">
        <v>136</v>
      </c>
      <c r="D57" s="199"/>
      <c r="E57" s="161">
        <v>0</v>
      </c>
      <c r="F57" s="162"/>
      <c r="G57" s="163"/>
      <c r="M57" s="160" t="s">
        <v>136</v>
      </c>
      <c r="O57" s="151"/>
    </row>
    <row r="58" spans="1:15" ht="12.75">
      <c r="A58" s="158"/>
      <c r="B58" s="159"/>
      <c r="C58" s="198" t="s">
        <v>137</v>
      </c>
      <c r="D58" s="199"/>
      <c r="E58" s="161">
        <v>22.9</v>
      </c>
      <c r="F58" s="162"/>
      <c r="G58" s="163"/>
      <c r="M58" s="160" t="s">
        <v>137</v>
      </c>
      <c r="O58" s="151"/>
    </row>
    <row r="59" spans="1:15" ht="12.75">
      <c r="A59" s="158"/>
      <c r="B59" s="159"/>
      <c r="C59" s="198" t="s">
        <v>138</v>
      </c>
      <c r="D59" s="199"/>
      <c r="E59" s="161">
        <v>0</v>
      </c>
      <c r="F59" s="162"/>
      <c r="G59" s="163"/>
      <c r="M59" s="160" t="s">
        <v>138</v>
      </c>
      <c r="O59" s="151"/>
    </row>
    <row r="60" spans="1:15" ht="12.75">
      <c r="A60" s="158"/>
      <c r="B60" s="159"/>
      <c r="C60" s="198" t="s">
        <v>139</v>
      </c>
      <c r="D60" s="199"/>
      <c r="E60" s="161">
        <v>1.5</v>
      </c>
      <c r="F60" s="162"/>
      <c r="G60" s="163"/>
      <c r="M60" s="160" t="s">
        <v>139</v>
      </c>
      <c r="O60" s="151"/>
    </row>
    <row r="61" spans="1:15" ht="12.75">
      <c r="A61" s="158"/>
      <c r="B61" s="159"/>
      <c r="C61" s="198" t="s">
        <v>140</v>
      </c>
      <c r="D61" s="199"/>
      <c r="E61" s="161">
        <v>2.16</v>
      </c>
      <c r="F61" s="162"/>
      <c r="G61" s="163"/>
      <c r="M61" s="160" t="s">
        <v>140</v>
      </c>
      <c r="O61" s="151"/>
    </row>
    <row r="62" spans="1:104" ht="12.75">
      <c r="A62" s="152">
        <v>17</v>
      </c>
      <c r="B62" s="153" t="s">
        <v>141</v>
      </c>
      <c r="C62" s="154" t="s">
        <v>142</v>
      </c>
      <c r="D62" s="155" t="s">
        <v>119</v>
      </c>
      <c r="E62" s="156">
        <v>5.6</v>
      </c>
      <c r="F62" s="156">
        <v>0</v>
      </c>
      <c r="G62" s="157">
        <f>E62*F62</f>
        <v>0</v>
      </c>
      <c r="O62" s="151">
        <v>2</v>
      </c>
      <c r="AA62" s="129">
        <v>2</v>
      </c>
      <c r="AB62" s="129">
        <v>1</v>
      </c>
      <c r="AC62" s="129">
        <v>1</v>
      </c>
      <c r="AZ62" s="129">
        <v>1</v>
      </c>
      <c r="BA62" s="129">
        <f>IF(AZ62=1,G62,0)</f>
        <v>0</v>
      </c>
      <c r="BB62" s="129">
        <f>IF(AZ62=2,G62,0)</f>
        <v>0</v>
      </c>
      <c r="BC62" s="129">
        <f>IF(AZ62=3,G62,0)</f>
        <v>0</v>
      </c>
      <c r="BD62" s="129">
        <f>IF(AZ62=4,G62,0)</f>
        <v>0</v>
      </c>
      <c r="BE62" s="129">
        <f>IF(AZ62=5,G62,0)</f>
        <v>0</v>
      </c>
      <c r="CZ62" s="129">
        <v>0.10646</v>
      </c>
    </row>
    <row r="63" spans="1:15" ht="12.75">
      <c r="A63" s="158"/>
      <c r="B63" s="159"/>
      <c r="C63" s="198" t="s">
        <v>143</v>
      </c>
      <c r="D63" s="199"/>
      <c r="E63" s="161">
        <v>5.6</v>
      </c>
      <c r="F63" s="162"/>
      <c r="G63" s="163"/>
      <c r="M63" s="160" t="s">
        <v>143</v>
      </c>
      <c r="O63" s="151"/>
    </row>
    <row r="64" spans="1:57" ht="12.75">
      <c r="A64" s="164"/>
      <c r="B64" s="165" t="s">
        <v>68</v>
      </c>
      <c r="C64" s="166" t="str">
        <f>CONCATENATE(B54," ",C54)</f>
        <v>5 Komunikace</v>
      </c>
      <c r="D64" s="164"/>
      <c r="E64" s="167"/>
      <c r="F64" s="167"/>
      <c r="G64" s="168">
        <f>SUM(G54:G63)</f>
        <v>0</v>
      </c>
      <c r="O64" s="151">
        <v>4</v>
      </c>
      <c r="BA64" s="169">
        <f>SUM(BA54:BA63)</f>
        <v>0</v>
      </c>
      <c r="BB64" s="169">
        <f>SUM(BB54:BB63)</f>
        <v>0</v>
      </c>
      <c r="BC64" s="169">
        <f>SUM(BC54:BC63)</f>
        <v>0</v>
      </c>
      <c r="BD64" s="169">
        <f>SUM(BD54:BD63)</f>
        <v>0</v>
      </c>
      <c r="BE64" s="169">
        <f>SUM(BE54:BE63)</f>
        <v>0</v>
      </c>
    </row>
    <row r="65" spans="1:15" ht="12.75">
      <c r="A65" s="144" t="s">
        <v>65</v>
      </c>
      <c r="B65" s="145" t="s">
        <v>144</v>
      </c>
      <c r="C65" s="146" t="s">
        <v>145</v>
      </c>
      <c r="D65" s="147"/>
      <c r="E65" s="148"/>
      <c r="F65" s="148"/>
      <c r="G65" s="149"/>
      <c r="H65" s="150"/>
      <c r="I65" s="150"/>
      <c r="O65" s="151">
        <v>1</v>
      </c>
    </row>
    <row r="66" spans="1:104" ht="12.75">
      <c r="A66" s="152">
        <v>18</v>
      </c>
      <c r="B66" s="153" t="s">
        <v>146</v>
      </c>
      <c r="C66" s="154" t="s">
        <v>147</v>
      </c>
      <c r="D66" s="155" t="s">
        <v>108</v>
      </c>
      <c r="E66" s="156">
        <v>112.56</v>
      </c>
      <c r="F66" s="156">
        <v>0</v>
      </c>
      <c r="G66" s="157">
        <f>E66*F66</f>
        <v>0</v>
      </c>
      <c r="O66" s="151">
        <v>2</v>
      </c>
      <c r="AA66" s="129">
        <v>1</v>
      </c>
      <c r="AB66" s="129">
        <v>1</v>
      </c>
      <c r="AC66" s="129">
        <v>1</v>
      </c>
      <c r="AZ66" s="129">
        <v>1</v>
      </c>
      <c r="BA66" s="129">
        <f>IF(AZ66=1,G66,0)</f>
        <v>0</v>
      </c>
      <c r="BB66" s="129">
        <f>IF(AZ66=2,G66,0)</f>
        <v>0</v>
      </c>
      <c r="BC66" s="129">
        <f>IF(AZ66=3,G66,0)</f>
        <v>0</v>
      </c>
      <c r="BD66" s="129">
        <f>IF(AZ66=4,G66,0)</f>
        <v>0</v>
      </c>
      <c r="BE66" s="129">
        <f>IF(AZ66=5,G66,0)</f>
        <v>0</v>
      </c>
      <c r="CZ66" s="129">
        <v>0.053</v>
      </c>
    </row>
    <row r="67" spans="1:15" ht="12.75">
      <c r="A67" s="158"/>
      <c r="B67" s="159"/>
      <c r="C67" s="198" t="s">
        <v>126</v>
      </c>
      <c r="D67" s="199"/>
      <c r="E67" s="161">
        <v>0</v>
      </c>
      <c r="F67" s="162"/>
      <c r="G67" s="163"/>
      <c r="M67" s="160" t="s">
        <v>126</v>
      </c>
      <c r="O67" s="151"/>
    </row>
    <row r="68" spans="1:15" ht="12.75">
      <c r="A68" s="158"/>
      <c r="B68" s="159"/>
      <c r="C68" s="198" t="s">
        <v>148</v>
      </c>
      <c r="D68" s="199"/>
      <c r="E68" s="161">
        <v>54.96</v>
      </c>
      <c r="F68" s="162"/>
      <c r="G68" s="163"/>
      <c r="M68" s="160" t="s">
        <v>148</v>
      </c>
      <c r="O68" s="151"/>
    </row>
    <row r="69" spans="1:15" ht="12.75">
      <c r="A69" s="158"/>
      <c r="B69" s="159"/>
      <c r="C69" s="198" t="s">
        <v>128</v>
      </c>
      <c r="D69" s="199"/>
      <c r="E69" s="161">
        <v>0</v>
      </c>
      <c r="F69" s="162"/>
      <c r="G69" s="163"/>
      <c r="M69" s="160" t="s">
        <v>128</v>
      </c>
      <c r="O69" s="151"/>
    </row>
    <row r="70" spans="1:15" ht="12.75">
      <c r="A70" s="158"/>
      <c r="B70" s="159"/>
      <c r="C70" s="198" t="s">
        <v>149</v>
      </c>
      <c r="D70" s="199"/>
      <c r="E70" s="161">
        <v>57.6</v>
      </c>
      <c r="F70" s="162"/>
      <c r="G70" s="163"/>
      <c r="M70" s="160" t="s">
        <v>149</v>
      </c>
      <c r="O70" s="151"/>
    </row>
    <row r="71" spans="1:57" ht="12.75">
      <c r="A71" s="164"/>
      <c r="B71" s="165" t="s">
        <v>68</v>
      </c>
      <c r="C71" s="166" t="str">
        <f>CONCATENATE(B65," ",C65)</f>
        <v>61 Upravy povrchů vnitřní</v>
      </c>
      <c r="D71" s="164"/>
      <c r="E71" s="167"/>
      <c r="F71" s="167"/>
      <c r="G71" s="168">
        <f>SUM(G65:G70)</f>
        <v>0</v>
      </c>
      <c r="O71" s="151">
        <v>4</v>
      </c>
      <c r="BA71" s="169">
        <f>SUM(BA65:BA70)</f>
        <v>0</v>
      </c>
      <c r="BB71" s="169">
        <f>SUM(BB65:BB70)</f>
        <v>0</v>
      </c>
      <c r="BC71" s="169">
        <f>SUM(BC65:BC70)</f>
        <v>0</v>
      </c>
      <c r="BD71" s="169">
        <f>SUM(BD65:BD70)</f>
        <v>0</v>
      </c>
      <c r="BE71" s="169">
        <f>SUM(BE65:BE70)</f>
        <v>0</v>
      </c>
    </row>
    <row r="72" spans="1:15" ht="12.75">
      <c r="A72" s="144" t="s">
        <v>65</v>
      </c>
      <c r="B72" s="145" t="s">
        <v>150</v>
      </c>
      <c r="C72" s="146" t="s">
        <v>151</v>
      </c>
      <c r="D72" s="147"/>
      <c r="E72" s="148"/>
      <c r="F72" s="148"/>
      <c r="G72" s="149"/>
      <c r="H72" s="150"/>
      <c r="I72" s="150"/>
      <c r="O72" s="151">
        <v>1</v>
      </c>
    </row>
    <row r="73" spans="1:104" ht="12.75">
      <c r="A73" s="152">
        <v>19</v>
      </c>
      <c r="B73" s="153" t="s">
        <v>152</v>
      </c>
      <c r="C73" s="154" t="s">
        <v>153</v>
      </c>
      <c r="D73" s="155" t="s">
        <v>108</v>
      </c>
      <c r="E73" s="156">
        <v>54.96</v>
      </c>
      <c r="F73" s="156">
        <v>0</v>
      </c>
      <c r="G73" s="157">
        <f>E73*F73</f>
        <v>0</v>
      </c>
      <c r="O73" s="151">
        <v>2</v>
      </c>
      <c r="AA73" s="129">
        <v>1</v>
      </c>
      <c r="AB73" s="129">
        <v>1</v>
      </c>
      <c r="AC73" s="129">
        <v>1</v>
      </c>
      <c r="AZ73" s="129">
        <v>1</v>
      </c>
      <c r="BA73" s="129">
        <f>IF(AZ73=1,G73,0)</f>
        <v>0</v>
      </c>
      <c r="BB73" s="129">
        <f>IF(AZ73=2,G73,0)</f>
        <v>0</v>
      </c>
      <c r="BC73" s="129">
        <f>IF(AZ73=3,G73,0)</f>
        <v>0</v>
      </c>
      <c r="BD73" s="129">
        <f>IF(AZ73=4,G73,0)</f>
        <v>0</v>
      </c>
      <c r="BE73" s="129">
        <f>IF(AZ73=5,G73,0)</f>
        <v>0</v>
      </c>
      <c r="CZ73" s="129">
        <v>0.04568</v>
      </c>
    </row>
    <row r="74" spans="1:15" ht="12.75">
      <c r="A74" s="158"/>
      <c r="B74" s="159"/>
      <c r="C74" s="198" t="s">
        <v>126</v>
      </c>
      <c r="D74" s="199"/>
      <c r="E74" s="161">
        <v>0</v>
      </c>
      <c r="F74" s="162"/>
      <c r="G74" s="163"/>
      <c r="M74" s="160" t="s">
        <v>126</v>
      </c>
      <c r="O74" s="151"/>
    </row>
    <row r="75" spans="1:15" ht="12.75">
      <c r="A75" s="158"/>
      <c r="B75" s="159"/>
      <c r="C75" s="198" t="s">
        <v>148</v>
      </c>
      <c r="D75" s="199"/>
      <c r="E75" s="161">
        <v>54.96</v>
      </c>
      <c r="F75" s="162"/>
      <c r="G75" s="163"/>
      <c r="M75" s="160" t="s">
        <v>148</v>
      </c>
      <c r="O75" s="151"/>
    </row>
    <row r="76" spans="1:104" ht="12.75">
      <c r="A76" s="152">
        <v>20</v>
      </c>
      <c r="B76" s="153" t="s">
        <v>154</v>
      </c>
      <c r="C76" s="154" t="s">
        <v>155</v>
      </c>
      <c r="D76" s="155" t="s">
        <v>108</v>
      </c>
      <c r="E76" s="156">
        <v>54.96</v>
      </c>
      <c r="F76" s="156">
        <v>0</v>
      </c>
      <c r="G76" s="157">
        <f>E76*F76</f>
        <v>0</v>
      </c>
      <c r="O76" s="151">
        <v>2</v>
      </c>
      <c r="AA76" s="129">
        <v>1</v>
      </c>
      <c r="AB76" s="129">
        <v>1</v>
      </c>
      <c r="AC76" s="129">
        <v>1</v>
      </c>
      <c r="AZ76" s="129">
        <v>1</v>
      </c>
      <c r="BA76" s="129">
        <f>IF(AZ76=1,G76,0)</f>
        <v>0</v>
      </c>
      <c r="BB76" s="129">
        <f>IF(AZ76=2,G76,0)</f>
        <v>0</v>
      </c>
      <c r="BC76" s="129">
        <f>IF(AZ76=3,G76,0)</f>
        <v>0</v>
      </c>
      <c r="BD76" s="129">
        <f>IF(AZ76=4,G76,0)</f>
        <v>0</v>
      </c>
      <c r="BE76" s="129">
        <f>IF(AZ76=5,G76,0)</f>
        <v>0</v>
      </c>
      <c r="CZ76" s="129">
        <v>0.0021</v>
      </c>
    </row>
    <row r="77" spans="1:15" ht="12.75">
      <c r="A77" s="158"/>
      <c r="B77" s="159"/>
      <c r="C77" s="198" t="s">
        <v>126</v>
      </c>
      <c r="D77" s="199"/>
      <c r="E77" s="161">
        <v>0</v>
      </c>
      <c r="F77" s="162"/>
      <c r="G77" s="163"/>
      <c r="M77" s="160" t="s">
        <v>126</v>
      </c>
      <c r="O77" s="151"/>
    </row>
    <row r="78" spans="1:15" ht="12.75">
      <c r="A78" s="158"/>
      <c r="B78" s="159"/>
      <c r="C78" s="198" t="s">
        <v>148</v>
      </c>
      <c r="D78" s="199"/>
      <c r="E78" s="161">
        <v>54.96</v>
      </c>
      <c r="F78" s="162"/>
      <c r="G78" s="163"/>
      <c r="M78" s="160" t="s">
        <v>148</v>
      </c>
      <c r="O78" s="151"/>
    </row>
    <row r="79" spans="1:57" ht="12.75">
      <c r="A79" s="164"/>
      <c r="B79" s="165" t="s">
        <v>68</v>
      </c>
      <c r="C79" s="166" t="str">
        <f>CONCATENATE(B72," ",C72)</f>
        <v>62 Úpravy povrchů vnější</v>
      </c>
      <c r="D79" s="164"/>
      <c r="E79" s="167"/>
      <c r="F79" s="167"/>
      <c r="G79" s="168">
        <f>SUM(G72:G78)</f>
        <v>0</v>
      </c>
      <c r="O79" s="151">
        <v>4</v>
      </c>
      <c r="BA79" s="169">
        <f>SUM(BA72:BA78)</f>
        <v>0</v>
      </c>
      <c r="BB79" s="169">
        <f>SUM(BB72:BB78)</f>
        <v>0</v>
      </c>
      <c r="BC79" s="169">
        <f>SUM(BC72:BC78)</f>
        <v>0</v>
      </c>
      <c r="BD79" s="169">
        <f>SUM(BD72:BD78)</f>
        <v>0</v>
      </c>
      <c r="BE79" s="169">
        <f>SUM(BE72:BE78)</f>
        <v>0</v>
      </c>
    </row>
    <row r="80" spans="1:15" ht="12.75">
      <c r="A80" s="144" t="s">
        <v>65</v>
      </c>
      <c r="B80" s="145" t="s">
        <v>156</v>
      </c>
      <c r="C80" s="146" t="s">
        <v>157</v>
      </c>
      <c r="D80" s="147"/>
      <c r="E80" s="148"/>
      <c r="F80" s="148"/>
      <c r="G80" s="149"/>
      <c r="H80" s="150"/>
      <c r="I80" s="150"/>
      <c r="O80" s="151">
        <v>1</v>
      </c>
    </row>
    <row r="81" spans="1:104" ht="12.75">
      <c r="A81" s="152">
        <v>21</v>
      </c>
      <c r="B81" s="153" t="s">
        <v>158</v>
      </c>
      <c r="C81" s="154" t="s">
        <v>159</v>
      </c>
      <c r="D81" s="155" t="s">
        <v>78</v>
      </c>
      <c r="E81" s="156">
        <v>4.122</v>
      </c>
      <c r="F81" s="156">
        <v>0</v>
      </c>
      <c r="G81" s="157">
        <f>E81*F81</f>
        <v>0</v>
      </c>
      <c r="O81" s="151">
        <v>2</v>
      </c>
      <c r="AA81" s="129">
        <v>1</v>
      </c>
      <c r="AB81" s="129">
        <v>1</v>
      </c>
      <c r="AC81" s="129">
        <v>1</v>
      </c>
      <c r="AZ81" s="129">
        <v>1</v>
      </c>
      <c r="BA81" s="129">
        <f>IF(AZ81=1,G81,0)</f>
        <v>0</v>
      </c>
      <c r="BB81" s="129">
        <f>IF(AZ81=2,G81,0)</f>
        <v>0</v>
      </c>
      <c r="BC81" s="129">
        <f>IF(AZ81=3,G81,0)</f>
        <v>0</v>
      </c>
      <c r="BD81" s="129">
        <f>IF(AZ81=4,G81,0)</f>
        <v>0</v>
      </c>
      <c r="BE81" s="129">
        <f>IF(AZ81=5,G81,0)</f>
        <v>0</v>
      </c>
      <c r="CZ81" s="129">
        <v>2.525</v>
      </c>
    </row>
    <row r="82" spans="1:15" ht="12.75">
      <c r="A82" s="158"/>
      <c r="B82" s="159"/>
      <c r="C82" s="198" t="s">
        <v>160</v>
      </c>
      <c r="D82" s="199"/>
      <c r="E82" s="161">
        <v>0</v>
      </c>
      <c r="F82" s="162"/>
      <c r="G82" s="163"/>
      <c r="M82" s="160" t="s">
        <v>160</v>
      </c>
      <c r="O82" s="151"/>
    </row>
    <row r="83" spans="1:15" ht="12.75">
      <c r="A83" s="158"/>
      <c r="B83" s="159"/>
      <c r="C83" s="198" t="s">
        <v>80</v>
      </c>
      <c r="D83" s="199"/>
      <c r="E83" s="161">
        <v>4.122</v>
      </c>
      <c r="F83" s="162"/>
      <c r="G83" s="163"/>
      <c r="M83" s="160" t="s">
        <v>80</v>
      </c>
      <c r="O83" s="151"/>
    </row>
    <row r="84" spans="1:104" ht="12.75">
      <c r="A84" s="152">
        <v>22</v>
      </c>
      <c r="B84" s="153" t="s">
        <v>161</v>
      </c>
      <c r="C84" s="154" t="s">
        <v>162</v>
      </c>
      <c r="D84" s="155" t="s">
        <v>78</v>
      </c>
      <c r="E84" s="156">
        <v>4.122</v>
      </c>
      <c r="F84" s="156">
        <v>0</v>
      </c>
      <c r="G84" s="157">
        <f>E84*F84</f>
        <v>0</v>
      </c>
      <c r="O84" s="151">
        <v>2</v>
      </c>
      <c r="AA84" s="129">
        <v>1</v>
      </c>
      <c r="AB84" s="129">
        <v>1</v>
      </c>
      <c r="AC84" s="129">
        <v>1</v>
      </c>
      <c r="AZ84" s="129">
        <v>1</v>
      </c>
      <c r="BA84" s="129">
        <f>IF(AZ84=1,G84,0)</f>
        <v>0</v>
      </c>
      <c r="BB84" s="129">
        <f>IF(AZ84=2,G84,0)</f>
        <v>0</v>
      </c>
      <c r="BC84" s="129">
        <f>IF(AZ84=3,G84,0)</f>
        <v>0</v>
      </c>
      <c r="BD84" s="129">
        <f>IF(AZ84=4,G84,0)</f>
        <v>0</v>
      </c>
      <c r="BE84" s="129">
        <f>IF(AZ84=5,G84,0)</f>
        <v>0</v>
      </c>
      <c r="CZ84" s="129">
        <v>0</v>
      </c>
    </row>
    <row r="85" spans="1:15" ht="12.75">
      <c r="A85" s="158"/>
      <c r="B85" s="159"/>
      <c r="C85" s="198" t="s">
        <v>160</v>
      </c>
      <c r="D85" s="199"/>
      <c r="E85" s="161">
        <v>0</v>
      </c>
      <c r="F85" s="162"/>
      <c r="G85" s="163"/>
      <c r="M85" s="160" t="s">
        <v>160</v>
      </c>
      <c r="O85" s="151"/>
    </row>
    <row r="86" spans="1:15" ht="12.75">
      <c r="A86" s="158"/>
      <c r="B86" s="159"/>
      <c r="C86" s="198" t="s">
        <v>80</v>
      </c>
      <c r="D86" s="199"/>
      <c r="E86" s="161">
        <v>4.122</v>
      </c>
      <c r="F86" s="162"/>
      <c r="G86" s="163"/>
      <c r="M86" s="160" t="s">
        <v>80</v>
      </c>
      <c r="O86" s="151"/>
    </row>
    <row r="87" spans="1:104" ht="12.75">
      <c r="A87" s="152">
        <v>23</v>
      </c>
      <c r="B87" s="153" t="s">
        <v>163</v>
      </c>
      <c r="C87" s="154" t="s">
        <v>164</v>
      </c>
      <c r="D87" s="155" t="s">
        <v>78</v>
      </c>
      <c r="E87" s="156">
        <v>4.122</v>
      </c>
      <c r="F87" s="156">
        <v>0</v>
      </c>
      <c r="G87" s="157">
        <f>E87*F87</f>
        <v>0</v>
      </c>
      <c r="O87" s="151">
        <v>2</v>
      </c>
      <c r="AA87" s="129">
        <v>1</v>
      </c>
      <c r="AB87" s="129">
        <v>1</v>
      </c>
      <c r="AC87" s="129">
        <v>1</v>
      </c>
      <c r="AZ87" s="129">
        <v>1</v>
      </c>
      <c r="BA87" s="129">
        <f>IF(AZ87=1,G87,0)</f>
        <v>0</v>
      </c>
      <c r="BB87" s="129">
        <f>IF(AZ87=2,G87,0)</f>
        <v>0</v>
      </c>
      <c r="BC87" s="129">
        <f>IF(AZ87=3,G87,0)</f>
        <v>0</v>
      </c>
      <c r="BD87" s="129">
        <f>IF(AZ87=4,G87,0)</f>
        <v>0</v>
      </c>
      <c r="BE87" s="129">
        <f>IF(AZ87=5,G87,0)</f>
        <v>0</v>
      </c>
      <c r="CZ87" s="129">
        <v>0.02</v>
      </c>
    </row>
    <row r="88" spans="1:15" ht="12.75">
      <c r="A88" s="158"/>
      <c r="B88" s="159"/>
      <c r="C88" s="198" t="s">
        <v>160</v>
      </c>
      <c r="D88" s="199"/>
      <c r="E88" s="161">
        <v>0</v>
      </c>
      <c r="F88" s="162"/>
      <c r="G88" s="163"/>
      <c r="M88" s="160" t="s">
        <v>160</v>
      </c>
      <c r="O88" s="151"/>
    </row>
    <row r="89" spans="1:15" ht="12.75">
      <c r="A89" s="158"/>
      <c r="B89" s="159"/>
      <c r="C89" s="198" t="s">
        <v>80</v>
      </c>
      <c r="D89" s="199"/>
      <c r="E89" s="161">
        <v>4.122</v>
      </c>
      <c r="F89" s="162"/>
      <c r="G89" s="163"/>
      <c r="M89" s="160" t="s">
        <v>80</v>
      </c>
      <c r="O89" s="151"/>
    </row>
    <row r="90" spans="1:104" ht="12.75">
      <c r="A90" s="152">
        <v>24</v>
      </c>
      <c r="B90" s="153" t="s">
        <v>165</v>
      </c>
      <c r="C90" s="154" t="s">
        <v>166</v>
      </c>
      <c r="D90" s="155" t="s">
        <v>78</v>
      </c>
      <c r="E90" s="156">
        <v>4.122</v>
      </c>
      <c r="F90" s="156">
        <v>0</v>
      </c>
      <c r="G90" s="157">
        <f>E90*F90</f>
        <v>0</v>
      </c>
      <c r="O90" s="151">
        <v>2</v>
      </c>
      <c r="AA90" s="129">
        <v>1</v>
      </c>
      <c r="AB90" s="129">
        <v>1</v>
      </c>
      <c r="AC90" s="129">
        <v>1</v>
      </c>
      <c r="AZ90" s="129">
        <v>1</v>
      </c>
      <c r="BA90" s="129">
        <f>IF(AZ90=1,G90,0)</f>
        <v>0</v>
      </c>
      <c r="BB90" s="129">
        <f>IF(AZ90=2,G90,0)</f>
        <v>0</v>
      </c>
      <c r="BC90" s="129">
        <f>IF(AZ90=3,G90,0)</f>
        <v>0</v>
      </c>
      <c r="BD90" s="129">
        <f>IF(AZ90=4,G90,0)</f>
        <v>0</v>
      </c>
      <c r="BE90" s="129">
        <f>IF(AZ90=5,G90,0)</f>
        <v>0</v>
      </c>
      <c r="CZ90" s="129">
        <v>0</v>
      </c>
    </row>
    <row r="91" spans="1:15" ht="12.75">
      <c r="A91" s="158"/>
      <c r="B91" s="159"/>
      <c r="C91" s="198" t="s">
        <v>160</v>
      </c>
      <c r="D91" s="199"/>
      <c r="E91" s="161">
        <v>0</v>
      </c>
      <c r="F91" s="162"/>
      <c r="G91" s="163"/>
      <c r="M91" s="160" t="s">
        <v>160</v>
      </c>
      <c r="O91" s="151"/>
    </row>
    <row r="92" spans="1:15" ht="12.75">
      <c r="A92" s="158"/>
      <c r="B92" s="159"/>
      <c r="C92" s="198" t="s">
        <v>80</v>
      </c>
      <c r="D92" s="199"/>
      <c r="E92" s="161">
        <v>4.122</v>
      </c>
      <c r="F92" s="162"/>
      <c r="G92" s="163"/>
      <c r="M92" s="160" t="s">
        <v>80</v>
      </c>
      <c r="O92" s="151"/>
    </row>
    <row r="93" spans="1:57" ht="12.75">
      <c r="A93" s="164"/>
      <c r="B93" s="165" t="s">
        <v>68</v>
      </c>
      <c r="C93" s="166" t="str">
        <f>CONCATENATE(B80," ",C80)</f>
        <v>63 Podlahy a podlahové konstrukce</v>
      </c>
      <c r="D93" s="164"/>
      <c r="E93" s="167"/>
      <c r="F93" s="167"/>
      <c r="G93" s="168">
        <f>SUM(G80:G92)</f>
        <v>0</v>
      </c>
      <c r="O93" s="151">
        <v>4</v>
      </c>
      <c r="BA93" s="169">
        <f>SUM(BA80:BA92)</f>
        <v>0</v>
      </c>
      <c r="BB93" s="169">
        <f>SUM(BB80:BB92)</f>
        <v>0</v>
      </c>
      <c r="BC93" s="169">
        <f>SUM(BC80:BC92)</f>
        <v>0</v>
      </c>
      <c r="BD93" s="169">
        <f>SUM(BD80:BD92)</f>
        <v>0</v>
      </c>
      <c r="BE93" s="169">
        <f>SUM(BE80:BE92)</f>
        <v>0</v>
      </c>
    </row>
    <row r="94" spans="1:15" ht="12.75">
      <c r="A94" s="144" t="s">
        <v>65</v>
      </c>
      <c r="B94" s="145" t="s">
        <v>167</v>
      </c>
      <c r="C94" s="146" t="s">
        <v>168</v>
      </c>
      <c r="D94" s="147"/>
      <c r="E94" s="148"/>
      <c r="F94" s="148"/>
      <c r="G94" s="149"/>
      <c r="H94" s="150"/>
      <c r="I94" s="150"/>
      <c r="O94" s="151">
        <v>1</v>
      </c>
    </row>
    <row r="95" spans="1:104" ht="22.5">
      <c r="A95" s="152">
        <v>25</v>
      </c>
      <c r="B95" s="153" t="s">
        <v>169</v>
      </c>
      <c r="C95" s="154" t="s">
        <v>170</v>
      </c>
      <c r="D95" s="155" t="s">
        <v>119</v>
      </c>
      <c r="E95" s="156">
        <v>45.8</v>
      </c>
      <c r="F95" s="156">
        <v>0</v>
      </c>
      <c r="G95" s="157">
        <f>E95*F95</f>
        <v>0</v>
      </c>
      <c r="O95" s="151">
        <v>2</v>
      </c>
      <c r="AA95" s="129">
        <v>2</v>
      </c>
      <c r="AB95" s="129">
        <v>1</v>
      </c>
      <c r="AC95" s="129">
        <v>1</v>
      </c>
      <c r="AZ95" s="129">
        <v>1</v>
      </c>
      <c r="BA95" s="129">
        <f>IF(AZ95=1,G95,0)</f>
        <v>0</v>
      </c>
      <c r="BB95" s="129">
        <f>IF(AZ95=2,G95,0)</f>
        <v>0</v>
      </c>
      <c r="BC95" s="129">
        <f>IF(AZ95=3,G95,0)</f>
        <v>0</v>
      </c>
      <c r="BD95" s="129">
        <f>IF(AZ95=4,G95,0)</f>
        <v>0</v>
      </c>
      <c r="BE95" s="129">
        <f>IF(AZ95=5,G95,0)</f>
        <v>0</v>
      </c>
      <c r="CZ95" s="129">
        <v>0.43051</v>
      </c>
    </row>
    <row r="96" spans="1:104" ht="12.75">
      <c r="A96" s="152">
        <v>26</v>
      </c>
      <c r="B96" s="153" t="s">
        <v>171</v>
      </c>
      <c r="C96" s="154" t="s">
        <v>172</v>
      </c>
      <c r="D96" s="155" t="s">
        <v>119</v>
      </c>
      <c r="E96" s="156">
        <v>2</v>
      </c>
      <c r="F96" s="156">
        <v>0</v>
      </c>
      <c r="G96" s="157">
        <f>E96*F96</f>
        <v>0</v>
      </c>
      <c r="O96" s="151">
        <v>2</v>
      </c>
      <c r="AA96" s="129">
        <v>2</v>
      </c>
      <c r="AB96" s="129">
        <v>1</v>
      </c>
      <c r="AC96" s="129">
        <v>1</v>
      </c>
      <c r="AZ96" s="129">
        <v>1</v>
      </c>
      <c r="BA96" s="129">
        <f>IF(AZ96=1,G96,0)</f>
        <v>0</v>
      </c>
      <c r="BB96" s="129">
        <f>IF(AZ96=2,G96,0)</f>
        <v>0</v>
      </c>
      <c r="BC96" s="129">
        <f>IF(AZ96=3,G96,0)</f>
        <v>0</v>
      </c>
      <c r="BD96" s="129">
        <f>IF(AZ96=4,G96,0)</f>
        <v>0</v>
      </c>
      <c r="BE96" s="129">
        <f>IF(AZ96=5,G96,0)</f>
        <v>0</v>
      </c>
      <c r="CZ96" s="129">
        <v>0.83008</v>
      </c>
    </row>
    <row r="97" spans="1:15" ht="12.75">
      <c r="A97" s="158"/>
      <c r="B97" s="159"/>
      <c r="C97" s="198" t="s">
        <v>173</v>
      </c>
      <c r="D97" s="199"/>
      <c r="E97" s="161">
        <v>0</v>
      </c>
      <c r="F97" s="162"/>
      <c r="G97" s="163"/>
      <c r="M97" s="160" t="s">
        <v>173</v>
      </c>
      <c r="O97" s="151"/>
    </row>
    <row r="98" spans="1:15" ht="12.75">
      <c r="A98" s="158"/>
      <c r="B98" s="159"/>
      <c r="C98" s="198" t="s">
        <v>174</v>
      </c>
      <c r="D98" s="199"/>
      <c r="E98" s="161">
        <v>2</v>
      </c>
      <c r="F98" s="162"/>
      <c r="G98" s="163"/>
      <c r="M98" s="160" t="s">
        <v>174</v>
      </c>
      <c r="O98" s="151"/>
    </row>
    <row r="99" spans="1:104" ht="12.75">
      <c r="A99" s="152">
        <v>27</v>
      </c>
      <c r="B99" s="153" t="s">
        <v>175</v>
      </c>
      <c r="C99" s="154" t="s">
        <v>176</v>
      </c>
      <c r="D99" s="155" t="s">
        <v>177</v>
      </c>
      <c r="E99" s="156">
        <v>5</v>
      </c>
      <c r="F99" s="156">
        <v>0</v>
      </c>
      <c r="G99" s="157">
        <f>E99*F99</f>
        <v>0</v>
      </c>
      <c r="O99" s="151">
        <v>2</v>
      </c>
      <c r="AA99" s="129">
        <v>12</v>
      </c>
      <c r="AB99" s="129">
        <v>0</v>
      </c>
      <c r="AC99" s="129">
        <v>2063</v>
      </c>
      <c r="AZ99" s="129">
        <v>1</v>
      </c>
      <c r="BA99" s="129">
        <f>IF(AZ99=1,G99,0)</f>
        <v>0</v>
      </c>
      <c r="BB99" s="129">
        <f>IF(AZ99=2,G99,0)</f>
        <v>0</v>
      </c>
      <c r="BC99" s="129">
        <f>IF(AZ99=3,G99,0)</f>
        <v>0</v>
      </c>
      <c r="BD99" s="129">
        <f>IF(AZ99=4,G99,0)</f>
        <v>0</v>
      </c>
      <c r="BE99" s="129">
        <f>IF(AZ99=5,G99,0)</f>
        <v>0</v>
      </c>
      <c r="CZ99" s="129">
        <v>0</v>
      </c>
    </row>
    <row r="100" spans="1:57" ht="12.75">
      <c r="A100" s="164"/>
      <c r="B100" s="165" t="s">
        <v>68</v>
      </c>
      <c r="C100" s="166" t="str">
        <f>CONCATENATE(B94," ",C94)</f>
        <v>8 Trubní vedení</v>
      </c>
      <c r="D100" s="164"/>
      <c r="E100" s="167"/>
      <c r="F100" s="167"/>
      <c r="G100" s="168">
        <f>SUM(G94:G99)</f>
        <v>0</v>
      </c>
      <c r="O100" s="151">
        <v>4</v>
      </c>
      <c r="BA100" s="169">
        <f>SUM(BA94:BA99)</f>
        <v>0</v>
      </c>
      <c r="BB100" s="169">
        <f>SUM(BB94:BB99)</f>
        <v>0</v>
      </c>
      <c r="BC100" s="169">
        <f>SUM(BC94:BC99)</f>
        <v>0</v>
      </c>
      <c r="BD100" s="169">
        <f>SUM(BD94:BD99)</f>
        <v>0</v>
      </c>
      <c r="BE100" s="169">
        <f>SUM(BE94:BE99)</f>
        <v>0</v>
      </c>
    </row>
    <row r="101" spans="1:15" ht="12.75">
      <c r="A101" s="144" t="s">
        <v>65</v>
      </c>
      <c r="B101" s="145" t="s">
        <v>178</v>
      </c>
      <c r="C101" s="146" t="s">
        <v>179</v>
      </c>
      <c r="D101" s="147"/>
      <c r="E101" s="148"/>
      <c r="F101" s="148"/>
      <c r="G101" s="149"/>
      <c r="H101" s="150"/>
      <c r="I101" s="150"/>
      <c r="O101" s="151">
        <v>1</v>
      </c>
    </row>
    <row r="102" spans="1:104" ht="12.75">
      <c r="A102" s="152">
        <v>28</v>
      </c>
      <c r="B102" s="153" t="s">
        <v>180</v>
      </c>
      <c r="C102" s="154" t="s">
        <v>181</v>
      </c>
      <c r="D102" s="155" t="s">
        <v>108</v>
      </c>
      <c r="E102" s="156">
        <v>137.4</v>
      </c>
      <c r="F102" s="156">
        <v>0</v>
      </c>
      <c r="G102" s="157">
        <f>E102*F102</f>
        <v>0</v>
      </c>
      <c r="O102" s="151">
        <v>2</v>
      </c>
      <c r="AA102" s="129">
        <v>1</v>
      </c>
      <c r="AB102" s="129">
        <v>1</v>
      </c>
      <c r="AC102" s="129">
        <v>1</v>
      </c>
      <c r="AZ102" s="129">
        <v>1</v>
      </c>
      <c r="BA102" s="129">
        <f>IF(AZ102=1,G102,0)</f>
        <v>0</v>
      </c>
      <c r="BB102" s="129">
        <f>IF(AZ102=2,G102,0)</f>
        <v>0</v>
      </c>
      <c r="BC102" s="129">
        <f>IF(AZ102=3,G102,0)</f>
        <v>0</v>
      </c>
      <c r="BD102" s="129">
        <f>IF(AZ102=4,G102,0)</f>
        <v>0</v>
      </c>
      <c r="BE102" s="129">
        <f>IF(AZ102=5,G102,0)</f>
        <v>0</v>
      </c>
      <c r="CZ102" s="129">
        <v>4E-05</v>
      </c>
    </row>
    <row r="103" spans="1:15" ht="12.75">
      <c r="A103" s="158"/>
      <c r="B103" s="159"/>
      <c r="C103" s="198" t="s">
        <v>182</v>
      </c>
      <c r="D103" s="199"/>
      <c r="E103" s="161">
        <v>137.4</v>
      </c>
      <c r="F103" s="162"/>
      <c r="G103" s="163"/>
      <c r="M103" s="160" t="s">
        <v>182</v>
      </c>
      <c r="O103" s="151"/>
    </row>
    <row r="104" spans="1:104" ht="12.75">
      <c r="A104" s="152">
        <v>29</v>
      </c>
      <c r="B104" s="153" t="s">
        <v>183</v>
      </c>
      <c r="C104" s="154" t="s">
        <v>184</v>
      </c>
      <c r="D104" s="155" t="s">
        <v>108</v>
      </c>
      <c r="E104" s="156">
        <v>137.4</v>
      </c>
      <c r="F104" s="156">
        <v>0</v>
      </c>
      <c r="G104" s="157">
        <f>E104*F104</f>
        <v>0</v>
      </c>
      <c r="O104" s="151">
        <v>2</v>
      </c>
      <c r="AA104" s="129">
        <v>1</v>
      </c>
      <c r="AB104" s="129">
        <v>1</v>
      </c>
      <c r="AC104" s="129">
        <v>1</v>
      </c>
      <c r="AZ104" s="129">
        <v>1</v>
      </c>
      <c r="BA104" s="129">
        <f>IF(AZ104=1,G104,0)</f>
        <v>0</v>
      </c>
      <c r="BB104" s="129">
        <f>IF(AZ104=2,G104,0)</f>
        <v>0</v>
      </c>
      <c r="BC104" s="129">
        <f>IF(AZ104=3,G104,0)</f>
        <v>0</v>
      </c>
      <c r="BD104" s="129">
        <f>IF(AZ104=4,G104,0)</f>
        <v>0</v>
      </c>
      <c r="BE104" s="129">
        <f>IF(AZ104=5,G104,0)</f>
        <v>0</v>
      </c>
      <c r="CZ104" s="129">
        <v>0</v>
      </c>
    </row>
    <row r="105" spans="1:15" ht="12.75">
      <c r="A105" s="158"/>
      <c r="B105" s="159"/>
      <c r="C105" s="198" t="s">
        <v>182</v>
      </c>
      <c r="D105" s="199"/>
      <c r="E105" s="161">
        <v>137.4</v>
      </c>
      <c r="F105" s="162"/>
      <c r="G105" s="163"/>
      <c r="M105" s="160" t="s">
        <v>182</v>
      </c>
      <c r="O105" s="151"/>
    </row>
    <row r="106" spans="1:57" ht="12.75">
      <c r="A106" s="164"/>
      <c r="B106" s="165" t="s">
        <v>68</v>
      </c>
      <c r="C106" s="166" t="str">
        <f>CONCATENATE(B101," ",C101)</f>
        <v>95 Dokončovací konstrukce na pozemních stavbách</v>
      </c>
      <c r="D106" s="164"/>
      <c r="E106" s="167"/>
      <c r="F106" s="167"/>
      <c r="G106" s="168">
        <f>SUM(G101:G105)</f>
        <v>0</v>
      </c>
      <c r="O106" s="151">
        <v>4</v>
      </c>
      <c r="BA106" s="169">
        <f>SUM(BA101:BA105)</f>
        <v>0</v>
      </c>
      <c r="BB106" s="169">
        <f>SUM(BB101:BB105)</f>
        <v>0</v>
      </c>
      <c r="BC106" s="169">
        <f>SUM(BC101:BC105)</f>
        <v>0</v>
      </c>
      <c r="BD106" s="169">
        <f>SUM(BD101:BD105)</f>
        <v>0</v>
      </c>
      <c r="BE106" s="169">
        <f>SUM(BE101:BE105)</f>
        <v>0</v>
      </c>
    </row>
    <row r="107" spans="1:15" ht="12.75">
      <c r="A107" s="144" t="s">
        <v>65</v>
      </c>
      <c r="B107" s="145" t="s">
        <v>185</v>
      </c>
      <c r="C107" s="146" t="s">
        <v>186</v>
      </c>
      <c r="D107" s="147"/>
      <c r="E107" s="148"/>
      <c r="F107" s="148"/>
      <c r="G107" s="149"/>
      <c r="H107" s="150"/>
      <c r="I107" s="150"/>
      <c r="O107" s="151">
        <v>1</v>
      </c>
    </row>
    <row r="108" spans="1:104" ht="12.75">
      <c r="A108" s="152">
        <v>30</v>
      </c>
      <c r="B108" s="153" t="s">
        <v>187</v>
      </c>
      <c r="C108" s="154" t="s">
        <v>188</v>
      </c>
      <c r="D108" s="155" t="s">
        <v>108</v>
      </c>
      <c r="E108" s="156">
        <v>26.56</v>
      </c>
      <c r="F108" s="156">
        <v>0</v>
      </c>
      <c r="G108" s="157">
        <f>E108*F108</f>
        <v>0</v>
      </c>
      <c r="O108" s="151">
        <v>2</v>
      </c>
      <c r="AA108" s="129">
        <v>1</v>
      </c>
      <c r="AB108" s="129">
        <v>1</v>
      </c>
      <c r="AC108" s="129">
        <v>1</v>
      </c>
      <c r="AZ108" s="129">
        <v>1</v>
      </c>
      <c r="BA108" s="129">
        <f>IF(AZ108=1,G108,0)</f>
        <v>0</v>
      </c>
      <c r="BB108" s="129">
        <f>IF(AZ108=2,G108,0)</f>
        <v>0</v>
      </c>
      <c r="BC108" s="129">
        <f>IF(AZ108=3,G108,0)</f>
        <v>0</v>
      </c>
      <c r="BD108" s="129">
        <f>IF(AZ108=4,G108,0)</f>
        <v>0</v>
      </c>
      <c r="BE108" s="129">
        <f>IF(AZ108=5,G108,0)</f>
        <v>0</v>
      </c>
      <c r="CZ108" s="129">
        <v>0</v>
      </c>
    </row>
    <row r="109" spans="1:15" ht="12.75">
      <c r="A109" s="158"/>
      <c r="B109" s="159"/>
      <c r="C109" s="198" t="s">
        <v>189</v>
      </c>
      <c r="D109" s="199"/>
      <c r="E109" s="161">
        <v>0</v>
      </c>
      <c r="F109" s="162"/>
      <c r="G109" s="163"/>
      <c r="M109" s="160" t="s">
        <v>189</v>
      </c>
      <c r="O109" s="151"/>
    </row>
    <row r="110" spans="1:15" ht="12.75">
      <c r="A110" s="158"/>
      <c r="B110" s="159"/>
      <c r="C110" s="198" t="s">
        <v>137</v>
      </c>
      <c r="D110" s="199"/>
      <c r="E110" s="161">
        <v>22.9</v>
      </c>
      <c r="F110" s="162"/>
      <c r="G110" s="163"/>
      <c r="M110" s="160" t="s">
        <v>137</v>
      </c>
      <c r="O110" s="151"/>
    </row>
    <row r="111" spans="1:15" ht="12.75">
      <c r="A111" s="158"/>
      <c r="B111" s="159"/>
      <c r="C111" s="198" t="s">
        <v>138</v>
      </c>
      <c r="D111" s="199"/>
      <c r="E111" s="161">
        <v>0</v>
      </c>
      <c r="F111" s="162"/>
      <c r="G111" s="163"/>
      <c r="M111" s="160" t="s">
        <v>138</v>
      </c>
      <c r="O111" s="151"/>
    </row>
    <row r="112" spans="1:15" ht="12.75">
      <c r="A112" s="158"/>
      <c r="B112" s="159"/>
      <c r="C112" s="198" t="s">
        <v>139</v>
      </c>
      <c r="D112" s="199"/>
      <c r="E112" s="161">
        <v>1.5</v>
      </c>
      <c r="F112" s="162"/>
      <c r="G112" s="163"/>
      <c r="M112" s="160" t="s">
        <v>139</v>
      </c>
      <c r="O112" s="151"/>
    </row>
    <row r="113" spans="1:15" ht="12.75">
      <c r="A113" s="158"/>
      <c r="B113" s="159"/>
      <c r="C113" s="198" t="s">
        <v>140</v>
      </c>
      <c r="D113" s="199"/>
      <c r="E113" s="161">
        <v>2.16</v>
      </c>
      <c r="F113" s="162"/>
      <c r="G113" s="163"/>
      <c r="M113" s="160" t="s">
        <v>140</v>
      </c>
      <c r="O113" s="151"/>
    </row>
    <row r="114" spans="1:104" ht="12.75">
      <c r="A114" s="152">
        <v>31</v>
      </c>
      <c r="B114" s="153" t="s">
        <v>190</v>
      </c>
      <c r="C114" s="154" t="s">
        <v>191</v>
      </c>
      <c r="D114" s="155" t="s">
        <v>119</v>
      </c>
      <c r="E114" s="156">
        <v>45.8</v>
      </c>
      <c r="F114" s="156">
        <v>0</v>
      </c>
      <c r="G114" s="157">
        <f>E114*F114</f>
        <v>0</v>
      </c>
      <c r="O114" s="151">
        <v>2</v>
      </c>
      <c r="AA114" s="129">
        <v>1</v>
      </c>
      <c r="AB114" s="129">
        <v>1</v>
      </c>
      <c r="AC114" s="129">
        <v>1</v>
      </c>
      <c r="AZ114" s="129">
        <v>1</v>
      </c>
      <c r="BA114" s="129">
        <f>IF(AZ114=1,G114,0)</f>
        <v>0</v>
      </c>
      <c r="BB114" s="129">
        <f>IF(AZ114=2,G114,0)</f>
        <v>0</v>
      </c>
      <c r="BC114" s="129">
        <f>IF(AZ114=3,G114,0)</f>
        <v>0</v>
      </c>
      <c r="BD114" s="129">
        <f>IF(AZ114=4,G114,0)</f>
        <v>0</v>
      </c>
      <c r="BE114" s="129">
        <f>IF(AZ114=5,G114,0)</f>
        <v>0</v>
      </c>
      <c r="CZ114" s="129">
        <v>0</v>
      </c>
    </row>
    <row r="115" spans="1:104" ht="12.75">
      <c r="A115" s="152">
        <v>32</v>
      </c>
      <c r="B115" s="153" t="s">
        <v>192</v>
      </c>
      <c r="C115" s="154" t="s">
        <v>193</v>
      </c>
      <c r="D115" s="155" t="s">
        <v>119</v>
      </c>
      <c r="E115" s="156">
        <v>2</v>
      </c>
      <c r="F115" s="156">
        <v>0</v>
      </c>
      <c r="G115" s="157">
        <f>E115*F115</f>
        <v>0</v>
      </c>
      <c r="O115" s="151">
        <v>2</v>
      </c>
      <c r="AA115" s="129">
        <v>1</v>
      </c>
      <c r="AB115" s="129">
        <v>7</v>
      </c>
      <c r="AC115" s="129">
        <v>7</v>
      </c>
      <c r="AZ115" s="129">
        <v>1</v>
      </c>
      <c r="BA115" s="129">
        <f>IF(AZ115=1,G115,0)</f>
        <v>0</v>
      </c>
      <c r="BB115" s="129">
        <f>IF(AZ115=2,G115,0)</f>
        <v>0</v>
      </c>
      <c r="BC115" s="129">
        <f>IF(AZ115=3,G115,0)</f>
        <v>0</v>
      </c>
      <c r="BD115" s="129">
        <f>IF(AZ115=4,G115,0)</f>
        <v>0</v>
      </c>
      <c r="BE115" s="129">
        <f>IF(AZ115=5,G115,0)</f>
        <v>0</v>
      </c>
      <c r="CZ115" s="129">
        <v>0</v>
      </c>
    </row>
    <row r="116" spans="1:15" ht="12.75">
      <c r="A116" s="158"/>
      <c r="B116" s="159"/>
      <c r="C116" s="198" t="s">
        <v>194</v>
      </c>
      <c r="D116" s="199"/>
      <c r="E116" s="161">
        <v>0</v>
      </c>
      <c r="F116" s="162"/>
      <c r="G116" s="163"/>
      <c r="M116" s="160" t="s">
        <v>194</v>
      </c>
      <c r="O116" s="151"/>
    </row>
    <row r="117" spans="1:15" ht="12.75">
      <c r="A117" s="158"/>
      <c r="B117" s="159"/>
      <c r="C117" s="198" t="s">
        <v>195</v>
      </c>
      <c r="D117" s="199"/>
      <c r="E117" s="161">
        <v>2</v>
      </c>
      <c r="F117" s="162"/>
      <c r="G117" s="163"/>
      <c r="M117" s="160" t="s">
        <v>195</v>
      </c>
      <c r="O117" s="151"/>
    </row>
    <row r="118" spans="1:104" ht="12.75">
      <c r="A118" s="152">
        <v>33</v>
      </c>
      <c r="B118" s="153" t="s">
        <v>196</v>
      </c>
      <c r="C118" s="154" t="s">
        <v>197</v>
      </c>
      <c r="D118" s="155" t="s">
        <v>108</v>
      </c>
      <c r="E118" s="156">
        <v>112.56</v>
      </c>
      <c r="F118" s="156">
        <v>0</v>
      </c>
      <c r="G118" s="157">
        <f>E118*F118</f>
        <v>0</v>
      </c>
      <c r="O118" s="151">
        <v>2</v>
      </c>
      <c r="AA118" s="129">
        <v>1</v>
      </c>
      <c r="AB118" s="129">
        <v>1</v>
      </c>
      <c r="AC118" s="129">
        <v>1</v>
      </c>
      <c r="AZ118" s="129">
        <v>1</v>
      </c>
      <c r="BA118" s="129">
        <f>IF(AZ118=1,G118,0)</f>
        <v>0</v>
      </c>
      <c r="BB118" s="129">
        <f>IF(AZ118=2,G118,0)</f>
        <v>0</v>
      </c>
      <c r="BC118" s="129">
        <f>IF(AZ118=3,G118,0)</f>
        <v>0</v>
      </c>
      <c r="BD118" s="129">
        <f>IF(AZ118=4,G118,0)</f>
        <v>0</v>
      </c>
      <c r="BE118" s="129">
        <f>IF(AZ118=5,G118,0)</f>
        <v>0</v>
      </c>
      <c r="CZ118" s="129">
        <v>0</v>
      </c>
    </row>
    <row r="119" spans="1:15" ht="12.75">
      <c r="A119" s="158"/>
      <c r="B119" s="159"/>
      <c r="C119" s="198" t="s">
        <v>126</v>
      </c>
      <c r="D119" s="199"/>
      <c r="E119" s="161">
        <v>0</v>
      </c>
      <c r="F119" s="162"/>
      <c r="G119" s="163"/>
      <c r="M119" s="160" t="s">
        <v>126</v>
      </c>
      <c r="O119" s="151"/>
    </row>
    <row r="120" spans="1:15" ht="12.75">
      <c r="A120" s="158"/>
      <c r="B120" s="159"/>
      <c r="C120" s="198" t="s">
        <v>148</v>
      </c>
      <c r="D120" s="199"/>
      <c r="E120" s="161">
        <v>54.96</v>
      </c>
      <c r="F120" s="162"/>
      <c r="G120" s="163"/>
      <c r="M120" s="160" t="s">
        <v>148</v>
      </c>
      <c r="O120" s="151"/>
    </row>
    <row r="121" spans="1:15" ht="12.75">
      <c r="A121" s="158"/>
      <c r="B121" s="159"/>
      <c r="C121" s="198" t="s">
        <v>128</v>
      </c>
      <c r="D121" s="199"/>
      <c r="E121" s="161">
        <v>0</v>
      </c>
      <c r="F121" s="162"/>
      <c r="G121" s="163"/>
      <c r="M121" s="160" t="s">
        <v>128</v>
      </c>
      <c r="O121" s="151"/>
    </row>
    <row r="122" spans="1:15" ht="12.75">
      <c r="A122" s="158"/>
      <c r="B122" s="159"/>
      <c r="C122" s="198" t="s">
        <v>149</v>
      </c>
      <c r="D122" s="199"/>
      <c r="E122" s="161">
        <v>57.6</v>
      </c>
      <c r="F122" s="162"/>
      <c r="G122" s="163"/>
      <c r="M122" s="160" t="s">
        <v>149</v>
      </c>
      <c r="O122" s="151"/>
    </row>
    <row r="123" spans="1:104" ht="12.75">
      <c r="A123" s="152">
        <v>34</v>
      </c>
      <c r="B123" s="153" t="s">
        <v>198</v>
      </c>
      <c r="C123" s="154" t="s">
        <v>199</v>
      </c>
      <c r="D123" s="155" t="s">
        <v>108</v>
      </c>
      <c r="E123" s="156">
        <v>54.96</v>
      </c>
      <c r="F123" s="156">
        <v>0</v>
      </c>
      <c r="G123" s="157">
        <f>E123*F123</f>
        <v>0</v>
      </c>
      <c r="O123" s="151">
        <v>2</v>
      </c>
      <c r="AA123" s="129">
        <v>1</v>
      </c>
      <c r="AB123" s="129">
        <v>1</v>
      </c>
      <c r="AC123" s="129">
        <v>1</v>
      </c>
      <c r="AZ123" s="129">
        <v>1</v>
      </c>
      <c r="BA123" s="129">
        <f>IF(AZ123=1,G123,0)</f>
        <v>0</v>
      </c>
      <c r="BB123" s="129">
        <f>IF(AZ123=2,G123,0)</f>
        <v>0</v>
      </c>
      <c r="BC123" s="129">
        <f>IF(AZ123=3,G123,0)</f>
        <v>0</v>
      </c>
      <c r="BD123" s="129">
        <f>IF(AZ123=4,G123,0)</f>
        <v>0</v>
      </c>
      <c r="BE123" s="129">
        <f>IF(AZ123=5,G123,0)</f>
        <v>0</v>
      </c>
      <c r="CZ123" s="129">
        <v>0</v>
      </c>
    </row>
    <row r="124" spans="1:15" ht="12.75">
      <c r="A124" s="158"/>
      <c r="B124" s="159"/>
      <c r="C124" s="198" t="s">
        <v>126</v>
      </c>
      <c r="D124" s="199"/>
      <c r="E124" s="161">
        <v>0</v>
      </c>
      <c r="F124" s="162"/>
      <c r="G124" s="163"/>
      <c r="M124" s="160" t="s">
        <v>126</v>
      </c>
      <c r="O124" s="151"/>
    </row>
    <row r="125" spans="1:15" ht="12.75">
      <c r="A125" s="158"/>
      <c r="B125" s="159"/>
      <c r="C125" s="198" t="s">
        <v>148</v>
      </c>
      <c r="D125" s="199"/>
      <c r="E125" s="161">
        <v>54.96</v>
      </c>
      <c r="F125" s="162"/>
      <c r="G125" s="163"/>
      <c r="M125" s="160" t="s">
        <v>148</v>
      </c>
      <c r="O125" s="151"/>
    </row>
    <row r="126" spans="1:104" ht="12.75">
      <c r="A126" s="152">
        <v>35</v>
      </c>
      <c r="B126" s="153" t="s">
        <v>200</v>
      </c>
      <c r="C126" s="154" t="s">
        <v>201</v>
      </c>
      <c r="D126" s="155" t="s">
        <v>108</v>
      </c>
      <c r="E126" s="156">
        <v>167.52</v>
      </c>
      <c r="F126" s="156">
        <v>0</v>
      </c>
      <c r="G126" s="157">
        <f>E126*F126</f>
        <v>0</v>
      </c>
      <c r="O126" s="151">
        <v>2</v>
      </c>
      <c r="AA126" s="129">
        <v>1</v>
      </c>
      <c r="AB126" s="129">
        <v>1</v>
      </c>
      <c r="AC126" s="129">
        <v>1</v>
      </c>
      <c r="AZ126" s="129">
        <v>1</v>
      </c>
      <c r="BA126" s="129">
        <f>IF(AZ126=1,G126,0)</f>
        <v>0</v>
      </c>
      <c r="BB126" s="129">
        <f>IF(AZ126=2,G126,0)</f>
        <v>0</v>
      </c>
      <c r="BC126" s="129">
        <f>IF(AZ126=3,G126,0)</f>
        <v>0</v>
      </c>
      <c r="BD126" s="129">
        <f>IF(AZ126=4,G126,0)</f>
        <v>0</v>
      </c>
      <c r="BE126" s="129">
        <f>IF(AZ126=5,G126,0)</f>
        <v>0</v>
      </c>
      <c r="CZ126" s="129">
        <v>0</v>
      </c>
    </row>
    <row r="127" spans="1:15" ht="12.75">
      <c r="A127" s="158"/>
      <c r="B127" s="159"/>
      <c r="C127" s="198" t="s">
        <v>126</v>
      </c>
      <c r="D127" s="199"/>
      <c r="E127" s="161">
        <v>0</v>
      </c>
      <c r="F127" s="162"/>
      <c r="G127" s="163"/>
      <c r="M127" s="160" t="s">
        <v>126</v>
      </c>
      <c r="O127" s="151"/>
    </row>
    <row r="128" spans="1:15" ht="12.75">
      <c r="A128" s="158"/>
      <c r="B128" s="159"/>
      <c r="C128" s="198" t="s">
        <v>202</v>
      </c>
      <c r="D128" s="199"/>
      <c r="E128" s="161">
        <v>109.92</v>
      </c>
      <c r="F128" s="162"/>
      <c r="G128" s="163"/>
      <c r="M128" s="160" t="s">
        <v>202</v>
      </c>
      <c r="O128" s="151"/>
    </row>
    <row r="129" spans="1:15" ht="12.75">
      <c r="A129" s="158"/>
      <c r="B129" s="159"/>
      <c r="C129" s="198" t="s">
        <v>128</v>
      </c>
      <c r="D129" s="199"/>
      <c r="E129" s="161">
        <v>0</v>
      </c>
      <c r="F129" s="162"/>
      <c r="G129" s="163"/>
      <c r="M129" s="160" t="s">
        <v>128</v>
      </c>
      <c r="O129" s="151"/>
    </row>
    <row r="130" spans="1:15" ht="12.75">
      <c r="A130" s="158"/>
      <c r="B130" s="159"/>
      <c r="C130" s="198" t="s">
        <v>149</v>
      </c>
      <c r="D130" s="199"/>
      <c r="E130" s="161">
        <v>57.6</v>
      </c>
      <c r="F130" s="162"/>
      <c r="G130" s="163"/>
      <c r="M130" s="160" t="s">
        <v>149</v>
      </c>
      <c r="O130" s="151"/>
    </row>
    <row r="131" spans="1:104" ht="12.75">
      <c r="A131" s="152">
        <v>36</v>
      </c>
      <c r="B131" s="153" t="s">
        <v>203</v>
      </c>
      <c r="C131" s="154" t="s">
        <v>204</v>
      </c>
      <c r="D131" s="155" t="s">
        <v>119</v>
      </c>
      <c r="E131" s="156">
        <v>45.8</v>
      </c>
      <c r="F131" s="156">
        <v>0</v>
      </c>
      <c r="G131" s="157">
        <f>E131*F131</f>
        <v>0</v>
      </c>
      <c r="O131" s="151">
        <v>2</v>
      </c>
      <c r="AA131" s="129">
        <v>1</v>
      </c>
      <c r="AB131" s="129">
        <v>1</v>
      </c>
      <c r="AC131" s="129">
        <v>1</v>
      </c>
      <c r="AZ131" s="129">
        <v>1</v>
      </c>
      <c r="BA131" s="129">
        <f>IF(AZ131=1,G131,0)</f>
        <v>0</v>
      </c>
      <c r="BB131" s="129">
        <f>IF(AZ131=2,G131,0)</f>
        <v>0</v>
      </c>
      <c r="BC131" s="129">
        <f>IF(AZ131=3,G131,0)</f>
        <v>0</v>
      </c>
      <c r="BD131" s="129">
        <f>IF(AZ131=4,G131,0)</f>
        <v>0</v>
      </c>
      <c r="BE131" s="129">
        <f>IF(AZ131=5,G131,0)</f>
        <v>0</v>
      </c>
      <c r="CZ131" s="129">
        <v>0</v>
      </c>
    </row>
    <row r="132" spans="1:57" ht="12.75">
      <c r="A132" s="164"/>
      <c r="B132" s="165" t="s">
        <v>68</v>
      </c>
      <c r="C132" s="166" t="str">
        <f>CONCATENATE(B107," ",C107)</f>
        <v>96 Bourání konstrukcí</v>
      </c>
      <c r="D132" s="164"/>
      <c r="E132" s="167"/>
      <c r="F132" s="167"/>
      <c r="G132" s="168">
        <f>SUM(G107:G131)</f>
        <v>0</v>
      </c>
      <c r="O132" s="151">
        <v>4</v>
      </c>
      <c r="BA132" s="169">
        <f>SUM(BA107:BA131)</f>
        <v>0</v>
      </c>
      <c r="BB132" s="169">
        <f>SUM(BB107:BB131)</f>
        <v>0</v>
      </c>
      <c r="BC132" s="169">
        <f>SUM(BC107:BC131)</f>
        <v>0</v>
      </c>
      <c r="BD132" s="169">
        <f>SUM(BD107:BD131)</f>
        <v>0</v>
      </c>
      <c r="BE132" s="169">
        <f>SUM(BE107:BE131)</f>
        <v>0</v>
      </c>
    </row>
    <row r="133" spans="1:15" ht="12.75">
      <c r="A133" s="144" t="s">
        <v>65</v>
      </c>
      <c r="B133" s="145" t="s">
        <v>205</v>
      </c>
      <c r="C133" s="146" t="s">
        <v>206</v>
      </c>
      <c r="D133" s="147"/>
      <c r="E133" s="148"/>
      <c r="F133" s="148"/>
      <c r="G133" s="149"/>
      <c r="H133" s="150"/>
      <c r="I133" s="150"/>
      <c r="O133" s="151">
        <v>1</v>
      </c>
    </row>
    <row r="134" spans="1:104" ht="12.75">
      <c r="A134" s="152">
        <v>37</v>
      </c>
      <c r="B134" s="153" t="s">
        <v>207</v>
      </c>
      <c r="C134" s="154" t="s">
        <v>208</v>
      </c>
      <c r="D134" s="155" t="s">
        <v>209</v>
      </c>
      <c r="E134" s="156">
        <v>69.15</v>
      </c>
      <c r="F134" s="156"/>
      <c r="G134" s="157">
        <f>E134*F134</f>
        <v>0</v>
      </c>
      <c r="O134" s="151">
        <v>2</v>
      </c>
      <c r="AA134" s="129">
        <v>7</v>
      </c>
      <c r="AB134" s="129">
        <v>1</v>
      </c>
      <c r="AC134" s="129">
        <v>2</v>
      </c>
      <c r="AZ134" s="129">
        <v>1</v>
      </c>
      <c r="BA134" s="129">
        <f>IF(AZ134=1,G134,0)</f>
        <v>0</v>
      </c>
      <c r="BB134" s="129">
        <f>IF(AZ134=2,G134,0)</f>
        <v>0</v>
      </c>
      <c r="BC134" s="129">
        <f>IF(AZ134=3,G134,0)</f>
        <v>0</v>
      </c>
      <c r="BD134" s="129">
        <f>IF(AZ134=4,G134,0)</f>
        <v>0</v>
      </c>
      <c r="BE134" s="129">
        <f>IF(AZ134=5,G134,0)</f>
        <v>0</v>
      </c>
      <c r="CZ134" s="129">
        <v>0</v>
      </c>
    </row>
    <row r="135" spans="1:57" ht="12.75">
      <c r="A135" s="164"/>
      <c r="B135" s="165" t="s">
        <v>68</v>
      </c>
      <c r="C135" s="166" t="str">
        <f>CONCATENATE(B133," ",C133)</f>
        <v>99 Staveništní přesun hmot</v>
      </c>
      <c r="D135" s="164"/>
      <c r="E135" s="167"/>
      <c r="F135" s="167"/>
      <c r="G135" s="168">
        <f>SUM(G133:G134)</f>
        <v>0</v>
      </c>
      <c r="O135" s="151">
        <v>4</v>
      </c>
      <c r="BA135" s="169">
        <f>SUM(BA133:BA134)</f>
        <v>0</v>
      </c>
      <c r="BB135" s="169">
        <f>SUM(BB133:BB134)</f>
        <v>0</v>
      </c>
      <c r="BC135" s="169">
        <f>SUM(BC133:BC134)</f>
        <v>0</v>
      </c>
      <c r="BD135" s="169">
        <f>SUM(BD133:BD134)</f>
        <v>0</v>
      </c>
      <c r="BE135" s="169">
        <f>SUM(BE133:BE134)</f>
        <v>0</v>
      </c>
    </row>
    <row r="136" spans="1:15" ht="12.75">
      <c r="A136" s="144" t="s">
        <v>65</v>
      </c>
      <c r="B136" s="145" t="s">
        <v>210</v>
      </c>
      <c r="C136" s="146" t="s">
        <v>211</v>
      </c>
      <c r="D136" s="147"/>
      <c r="E136" s="148"/>
      <c r="F136" s="148"/>
      <c r="G136" s="149"/>
      <c r="H136" s="150"/>
      <c r="I136" s="150"/>
      <c r="O136" s="151">
        <v>1</v>
      </c>
    </row>
    <row r="137" spans="1:104" ht="12.75">
      <c r="A137" s="152">
        <v>38</v>
      </c>
      <c r="B137" s="153" t="s">
        <v>212</v>
      </c>
      <c r="C137" s="154" t="s">
        <v>213</v>
      </c>
      <c r="D137" s="155" t="s">
        <v>119</v>
      </c>
      <c r="E137" s="156">
        <v>2</v>
      </c>
      <c r="F137" s="156">
        <v>0</v>
      </c>
      <c r="G137" s="157">
        <f>E137*F137</f>
        <v>0</v>
      </c>
      <c r="O137" s="151">
        <v>2</v>
      </c>
      <c r="AA137" s="129">
        <v>1</v>
      </c>
      <c r="AB137" s="129">
        <v>7</v>
      </c>
      <c r="AC137" s="129">
        <v>7</v>
      </c>
      <c r="AZ137" s="129">
        <v>2</v>
      </c>
      <c r="BA137" s="129">
        <f>IF(AZ137=1,G137,0)</f>
        <v>0</v>
      </c>
      <c r="BB137" s="129">
        <f>IF(AZ137=2,G137,0)</f>
        <v>0</v>
      </c>
      <c r="BC137" s="129">
        <f>IF(AZ137=3,G137,0)</f>
        <v>0</v>
      </c>
      <c r="BD137" s="129">
        <f>IF(AZ137=4,G137,0)</f>
        <v>0</v>
      </c>
      <c r="BE137" s="129">
        <f>IF(AZ137=5,G137,0)</f>
        <v>0</v>
      </c>
      <c r="CZ137" s="129">
        <v>0.00246</v>
      </c>
    </row>
    <row r="138" spans="1:15" ht="12.75">
      <c r="A138" s="158"/>
      <c r="B138" s="159"/>
      <c r="C138" s="198" t="s">
        <v>214</v>
      </c>
      <c r="D138" s="199"/>
      <c r="E138" s="161">
        <v>0</v>
      </c>
      <c r="F138" s="162"/>
      <c r="G138" s="163"/>
      <c r="M138" s="160" t="s">
        <v>214</v>
      </c>
      <c r="O138" s="151"/>
    </row>
    <row r="139" spans="1:15" ht="12.75">
      <c r="A139" s="158"/>
      <c r="B139" s="159"/>
      <c r="C139" s="198" t="s">
        <v>195</v>
      </c>
      <c r="D139" s="199"/>
      <c r="E139" s="161">
        <v>2</v>
      </c>
      <c r="F139" s="162"/>
      <c r="G139" s="163"/>
      <c r="M139" s="160" t="s">
        <v>195</v>
      </c>
      <c r="O139" s="151"/>
    </row>
    <row r="140" spans="1:104" ht="12.75">
      <c r="A140" s="152">
        <v>39</v>
      </c>
      <c r="B140" s="153" t="s">
        <v>215</v>
      </c>
      <c r="C140" s="154" t="s">
        <v>216</v>
      </c>
      <c r="D140" s="155" t="s">
        <v>177</v>
      </c>
      <c r="E140" s="156">
        <v>2</v>
      </c>
      <c r="F140" s="156">
        <v>0</v>
      </c>
      <c r="G140" s="157">
        <f>E140*F140</f>
        <v>0</v>
      </c>
      <c r="O140" s="151">
        <v>2</v>
      </c>
      <c r="AA140" s="129">
        <v>1</v>
      </c>
      <c r="AB140" s="129">
        <v>7</v>
      </c>
      <c r="AC140" s="129">
        <v>7</v>
      </c>
      <c r="AZ140" s="129">
        <v>2</v>
      </c>
      <c r="BA140" s="129">
        <f>IF(AZ140=1,G140,0)</f>
        <v>0</v>
      </c>
      <c r="BB140" s="129">
        <f>IF(AZ140=2,G140,0)</f>
        <v>0</v>
      </c>
      <c r="BC140" s="129">
        <f>IF(AZ140=3,G140,0)</f>
        <v>0</v>
      </c>
      <c r="BD140" s="129">
        <f>IF(AZ140=4,G140,0)</f>
        <v>0</v>
      </c>
      <c r="BE140" s="129">
        <f>IF(AZ140=5,G140,0)</f>
        <v>0</v>
      </c>
      <c r="CZ140" s="129">
        <v>0.0252</v>
      </c>
    </row>
    <row r="141" spans="1:104" ht="12.75">
      <c r="A141" s="152">
        <v>40</v>
      </c>
      <c r="B141" s="153" t="s">
        <v>217</v>
      </c>
      <c r="C141" s="154" t="s">
        <v>218</v>
      </c>
      <c r="D141" s="155" t="s">
        <v>55</v>
      </c>
      <c r="E141" s="156"/>
      <c r="F141" s="156">
        <v>0</v>
      </c>
      <c r="G141" s="157">
        <f>E141*F141</f>
        <v>0</v>
      </c>
      <c r="O141" s="151">
        <v>2</v>
      </c>
      <c r="AA141" s="129">
        <v>7</v>
      </c>
      <c r="AB141" s="129">
        <v>1002</v>
      </c>
      <c r="AC141" s="129">
        <v>5</v>
      </c>
      <c r="AZ141" s="129">
        <v>2</v>
      </c>
      <c r="BA141" s="129">
        <f>IF(AZ141=1,G141,0)</f>
        <v>0</v>
      </c>
      <c r="BB141" s="129">
        <f>IF(AZ141=2,G141,0)</f>
        <v>0</v>
      </c>
      <c r="BC141" s="129">
        <f>IF(AZ141=3,G141,0)</f>
        <v>0</v>
      </c>
      <c r="BD141" s="129">
        <f>IF(AZ141=4,G141,0)</f>
        <v>0</v>
      </c>
      <c r="BE141" s="129">
        <f>IF(AZ141=5,G141,0)</f>
        <v>0</v>
      </c>
      <c r="CZ141" s="129">
        <v>0</v>
      </c>
    </row>
    <row r="142" spans="1:57" ht="12.75">
      <c r="A142" s="164"/>
      <c r="B142" s="165" t="s">
        <v>68</v>
      </c>
      <c r="C142" s="166" t="str">
        <f>CONCATENATE(B136," ",C136)</f>
        <v>720 Zdravotechnická instalace</v>
      </c>
      <c r="D142" s="164"/>
      <c r="E142" s="167"/>
      <c r="F142" s="167"/>
      <c r="G142" s="168">
        <f>SUM(G136:G141)</f>
        <v>0</v>
      </c>
      <c r="O142" s="151">
        <v>4</v>
      </c>
      <c r="BA142" s="169">
        <f>SUM(BA136:BA141)</f>
        <v>0</v>
      </c>
      <c r="BB142" s="169">
        <f>SUM(BB136:BB141)</f>
        <v>0</v>
      </c>
      <c r="BC142" s="169">
        <f>SUM(BC136:BC141)</f>
        <v>0</v>
      </c>
      <c r="BD142" s="169">
        <f>SUM(BD136:BD141)</f>
        <v>0</v>
      </c>
      <c r="BE142" s="169">
        <f>SUM(BE136:BE141)</f>
        <v>0</v>
      </c>
    </row>
    <row r="143" spans="1:15" ht="12.75">
      <c r="A143" s="144" t="s">
        <v>65</v>
      </c>
      <c r="B143" s="145" t="s">
        <v>219</v>
      </c>
      <c r="C143" s="146" t="s">
        <v>220</v>
      </c>
      <c r="D143" s="147"/>
      <c r="E143" s="148"/>
      <c r="F143" s="148"/>
      <c r="G143" s="149"/>
      <c r="H143" s="150"/>
      <c r="I143" s="150"/>
      <c r="O143" s="151">
        <v>1</v>
      </c>
    </row>
    <row r="144" spans="1:104" ht="12.75">
      <c r="A144" s="152">
        <v>41</v>
      </c>
      <c r="B144" s="153" t="s">
        <v>221</v>
      </c>
      <c r="C144" s="154" t="s">
        <v>222</v>
      </c>
      <c r="D144" s="155" t="s">
        <v>108</v>
      </c>
      <c r="E144" s="156">
        <v>281.4</v>
      </c>
      <c r="F144" s="156">
        <v>0</v>
      </c>
      <c r="G144" s="157">
        <f>E144*F144</f>
        <v>0</v>
      </c>
      <c r="O144" s="151">
        <v>2</v>
      </c>
      <c r="AA144" s="129">
        <v>1</v>
      </c>
      <c r="AB144" s="129">
        <v>7</v>
      </c>
      <c r="AC144" s="129">
        <v>7</v>
      </c>
      <c r="AZ144" s="129">
        <v>2</v>
      </c>
      <c r="BA144" s="129">
        <f>IF(AZ144=1,G144,0)</f>
        <v>0</v>
      </c>
      <c r="BB144" s="129">
        <f>IF(AZ144=2,G144,0)</f>
        <v>0</v>
      </c>
      <c r="BC144" s="129">
        <f>IF(AZ144=3,G144,0)</f>
        <v>0</v>
      </c>
      <c r="BD144" s="129">
        <f>IF(AZ144=4,G144,0)</f>
        <v>0</v>
      </c>
      <c r="BE144" s="129">
        <f>IF(AZ144=5,G144,0)</f>
        <v>0</v>
      </c>
      <c r="CZ144" s="129">
        <v>0.00016</v>
      </c>
    </row>
    <row r="145" spans="1:15" ht="12.75">
      <c r="A145" s="158"/>
      <c r="B145" s="159"/>
      <c r="C145" s="198" t="s">
        <v>126</v>
      </c>
      <c r="D145" s="199"/>
      <c r="E145" s="161">
        <v>0</v>
      </c>
      <c r="F145" s="162"/>
      <c r="G145" s="163"/>
      <c r="M145" s="160" t="s">
        <v>126</v>
      </c>
      <c r="O145" s="151"/>
    </row>
    <row r="146" spans="1:15" ht="12.75">
      <c r="A146" s="158"/>
      <c r="B146" s="159"/>
      <c r="C146" s="198" t="s">
        <v>182</v>
      </c>
      <c r="D146" s="199"/>
      <c r="E146" s="161">
        <v>137.4</v>
      </c>
      <c r="F146" s="162"/>
      <c r="G146" s="163"/>
      <c r="M146" s="160" t="s">
        <v>182</v>
      </c>
      <c r="O146" s="151"/>
    </row>
    <row r="147" spans="1:15" ht="12.75">
      <c r="A147" s="158"/>
      <c r="B147" s="159"/>
      <c r="C147" s="198" t="s">
        <v>128</v>
      </c>
      <c r="D147" s="199"/>
      <c r="E147" s="161">
        <v>0</v>
      </c>
      <c r="F147" s="162"/>
      <c r="G147" s="163"/>
      <c r="M147" s="160" t="s">
        <v>128</v>
      </c>
      <c r="O147" s="151"/>
    </row>
    <row r="148" spans="1:15" ht="12.75">
      <c r="A148" s="158"/>
      <c r="B148" s="159"/>
      <c r="C148" s="198" t="s">
        <v>223</v>
      </c>
      <c r="D148" s="199"/>
      <c r="E148" s="161">
        <v>144</v>
      </c>
      <c r="F148" s="162"/>
      <c r="G148" s="163"/>
      <c r="M148" s="160" t="s">
        <v>223</v>
      </c>
      <c r="O148" s="151"/>
    </row>
    <row r="149" spans="1:57" ht="12.75">
      <c r="A149" s="164"/>
      <c r="B149" s="165" t="s">
        <v>68</v>
      </c>
      <c r="C149" s="166" t="str">
        <f>CONCATENATE(B143," ",C143)</f>
        <v>784 Malby</v>
      </c>
      <c r="D149" s="164"/>
      <c r="E149" s="167"/>
      <c r="F149" s="167"/>
      <c r="G149" s="168">
        <f>SUM(G143:G148)</f>
        <v>0</v>
      </c>
      <c r="O149" s="151">
        <v>4</v>
      </c>
      <c r="BA149" s="169">
        <f>SUM(BA143:BA148)</f>
        <v>0</v>
      </c>
      <c r="BB149" s="169">
        <f>SUM(BB143:BB148)</f>
        <v>0</v>
      </c>
      <c r="BC149" s="169">
        <f>SUM(BC143:BC148)</f>
        <v>0</v>
      </c>
      <c r="BD149" s="169">
        <f>SUM(BD143:BD148)</f>
        <v>0</v>
      </c>
      <c r="BE149" s="169">
        <f>SUM(BE143:BE148)</f>
        <v>0</v>
      </c>
    </row>
    <row r="150" spans="1:15" ht="12.75">
      <c r="A150" s="144" t="s">
        <v>65</v>
      </c>
      <c r="B150" s="145" t="s">
        <v>224</v>
      </c>
      <c r="C150" s="146" t="s">
        <v>225</v>
      </c>
      <c r="D150" s="147"/>
      <c r="E150" s="148"/>
      <c r="F150" s="148"/>
      <c r="G150" s="149"/>
      <c r="H150" s="150"/>
      <c r="I150" s="150"/>
      <c r="O150" s="151">
        <v>1</v>
      </c>
    </row>
    <row r="151" spans="1:104" ht="12.75">
      <c r="A151" s="152">
        <v>42</v>
      </c>
      <c r="B151" s="153" t="s">
        <v>226</v>
      </c>
      <c r="C151" s="154" t="s">
        <v>227</v>
      </c>
      <c r="D151" s="155" t="s">
        <v>209</v>
      </c>
      <c r="E151" s="156">
        <v>43.47386</v>
      </c>
      <c r="F151" s="156">
        <v>0</v>
      </c>
      <c r="G151" s="157">
        <f aca="true" t="shared" si="0" ref="G151:G158">E151*F151</f>
        <v>0</v>
      </c>
      <c r="O151" s="151">
        <v>2</v>
      </c>
      <c r="AA151" s="129">
        <v>8</v>
      </c>
      <c r="AB151" s="129">
        <v>1</v>
      </c>
      <c r="AC151" s="129">
        <v>3</v>
      </c>
      <c r="AZ151" s="129">
        <v>1</v>
      </c>
      <c r="BA151" s="129">
        <f aca="true" t="shared" si="1" ref="BA151:BA158">IF(AZ151=1,G151,0)</f>
        <v>0</v>
      </c>
      <c r="BB151" s="129">
        <f aca="true" t="shared" si="2" ref="BB151:BB158">IF(AZ151=2,G151,0)</f>
        <v>0</v>
      </c>
      <c r="BC151" s="129">
        <f aca="true" t="shared" si="3" ref="BC151:BC158">IF(AZ151=3,G151,0)</f>
        <v>0</v>
      </c>
      <c r="BD151" s="129">
        <f aca="true" t="shared" si="4" ref="BD151:BD158">IF(AZ151=4,G151,0)</f>
        <v>0</v>
      </c>
      <c r="BE151" s="129">
        <f aca="true" t="shared" si="5" ref="BE151:BE158">IF(AZ151=5,G151,0)</f>
        <v>0</v>
      </c>
      <c r="CZ151" s="129">
        <v>0</v>
      </c>
    </row>
    <row r="152" spans="1:104" ht="12.75">
      <c r="A152" s="152">
        <v>43</v>
      </c>
      <c r="B152" s="153" t="s">
        <v>228</v>
      </c>
      <c r="C152" s="154" t="s">
        <v>229</v>
      </c>
      <c r="D152" s="155" t="s">
        <v>209</v>
      </c>
      <c r="E152" s="156">
        <v>608.63404</v>
      </c>
      <c r="F152" s="156">
        <v>0</v>
      </c>
      <c r="G152" s="157">
        <f t="shared" si="0"/>
        <v>0</v>
      </c>
      <c r="O152" s="151">
        <v>2</v>
      </c>
      <c r="AA152" s="129">
        <v>8</v>
      </c>
      <c r="AB152" s="129">
        <v>1</v>
      </c>
      <c r="AC152" s="129">
        <v>3</v>
      </c>
      <c r="AZ152" s="129">
        <v>1</v>
      </c>
      <c r="BA152" s="129">
        <f t="shared" si="1"/>
        <v>0</v>
      </c>
      <c r="BB152" s="129">
        <f t="shared" si="2"/>
        <v>0</v>
      </c>
      <c r="BC152" s="129">
        <f t="shared" si="3"/>
        <v>0</v>
      </c>
      <c r="BD152" s="129">
        <f t="shared" si="4"/>
        <v>0</v>
      </c>
      <c r="BE152" s="129">
        <f t="shared" si="5"/>
        <v>0</v>
      </c>
      <c r="CZ152" s="129">
        <v>0</v>
      </c>
    </row>
    <row r="153" spans="1:104" ht="12.75">
      <c r="A153" s="152">
        <v>44</v>
      </c>
      <c r="B153" s="153" t="s">
        <v>230</v>
      </c>
      <c r="C153" s="154" t="s">
        <v>231</v>
      </c>
      <c r="D153" s="155" t="s">
        <v>209</v>
      </c>
      <c r="E153" s="156">
        <v>43.47386</v>
      </c>
      <c r="F153" s="156">
        <v>0</v>
      </c>
      <c r="G153" s="157">
        <f t="shared" si="0"/>
        <v>0</v>
      </c>
      <c r="O153" s="151">
        <v>2</v>
      </c>
      <c r="AA153" s="129">
        <v>8</v>
      </c>
      <c r="AB153" s="129">
        <v>1</v>
      </c>
      <c r="AC153" s="129">
        <v>3</v>
      </c>
      <c r="AZ153" s="129">
        <v>1</v>
      </c>
      <c r="BA153" s="129">
        <f t="shared" si="1"/>
        <v>0</v>
      </c>
      <c r="BB153" s="129">
        <f t="shared" si="2"/>
        <v>0</v>
      </c>
      <c r="BC153" s="129">
        <f t="shared" si="3"/>
        <v>0</v>
      </c>
      <c r="BD153" s="129">
        <f t="shared" si="4"/>
        <v>0</v>
      </c>
      <c r="BE153" s="129">
        <f t="shared" si="5"/>
        <v>0</v>
      </c>
      <c r="CZ153" s="129">
        <v>0</v>
      </c>
    </row>
    <row r="154" spans="1:104" ht="12.75">
      <c r="A154" s="152">
        <v>45</v>
      </c>
      <c r="B154" s="153" t="s">
        <v>232</v>
      </c>
      <c r="C154" s="154" t="s">
        <v>233</v>
      </c>
      <c r="D154" s="155" t="s">
        <v>209</v>
      </c>
      <c r="E154" s="156">
        <v>347.79088</v>
      </c>
      <c r="F154" s="156">
        <v>0</v>
      </c>
      <c r="G154" s="157">
        <f t="shared" si="0"/>
        <v>0</v>
      </c>
      <c r="O154" s="151">
        <v>2</v>
      </c>
      <c r="AA154" s="129">
        <v>8</v>
      </c>
      <c r="AB154" s="129">
        <v>1</v>
      </c>
      <c r="AC154" s="129">
        <v>3</v>
      </c>
      <c r="AZ154" s="129">
        <v>1</v>
      </c>
      <c r="BA154" s="129">
        <f t="shared" si="1"/>
        <v>0</v>
      </c>
      <c r="BB154" s="129">
        <f t="shared" si="2"/>
        <v>0</v>
      </c>
      <c r="BC154" s="129">
        <f t="shared" si="3"/>
        <v>0</v>
      </c>
      <c r="BD154" s="129">
        <f t="shared" si="4"/>
        <v>0</v>
      </c>
      <c r="BE154" s="129">
        <f t="shared" si="5"/>
        <v>0</v>
      </c>
      <c r="CZ154" s="129">
        <v>0</v>
      </c>
    </row>
    <row r="155" spans="1:104" ht="12.75">
      <c r="A155" s="152">
        <v>46</v>
      </c>
      <c r="B155" s="153" t="s">
        <v>234</v>
      </c>
      <c r="C155" s="154" t="s">
        <v>235</v>
      </c>
      <c r="D155" s="155" t="s">
        <v>209</v>
      </c>
      <c r="E155" s="156">
        <v>43.47386</v>
      </c>
      <c r="F155" s="156">
        <v>0</v>
      </c>
      <c r="G155" s="157">
        <f t="shared" si="0"/>
        <v>0</v>
      </c>
      <c r="O155" s="151">
        <v>2</v>
      </c>
      <c r="AA155" s="129">
        <v>8</v>
      </c>
      <c r="AB155" s="129">
        <v>1</v>
      </c>
      <c r="AC155" s="129">
        <v>3</v>
      </c>
      <c r="AZ155" s="129">
        <v>1</v>
      </c>
      <c r="BA155" s="129">
        <f t="shared" si="1"/>
        <v>0</v>
      </c>
      <c r="BB155" s="129">
        <f t="shared" si="2"/>
        <v>0</v>
      </c>
      <c r="BC155" s="129">
        <f t="shared" si="3"/>
        <v>0</v>
      </c>
      <c r="BD155" s="129">
        <f t="shared" si="4"/>
        <v>0</v>
      </c>
      <c r="BE155" s="129">
        <f t="shared" si="5"/>
        <v>0</v>
      </c>
      <c r="CZ155" s="129">
        <v>0</v>
      </c>
    </row>
    <row r="156" spans="1:104" ht="12.75">
      <c r="A156" s="152">
        <v>47</v>
      </c>
      <c r="B156" s="153" t="s">
        <v>236</v>
      </c>
      <c r="C156" s="154" t="s">
        <v>237</v>
      </c>
      <c r="D156" s="155" t="s">
        <v>209</v>
      </c>
      <c r="E156" s="156">
        <v>43.47386</v>
      </c>
      <c r="F156" s="156">
        <v>0</v>
      </c>
      <c r="G156" s="157">
        <f t="shared" si="0"/>
        <v>0</v>
      </c>
      <c r="O156" s="151">
        <v>2</v>
      </c>
      <c r="AA156" s="129">
        <v>8</v>
      </c>
      <c r="AB156" s="129">
        <v>1</v>
      </c>
      <c r="AC156" s="129">
        <v>3</v>
      </c>
      <c r="AZ156" s="129">
        <v>1</v>
      </c>
      <c r="BA156" s="129">
        <f t="shared" si="1"/>
        <v>0</v>
      </c>
      <c r="BB156" s="129">
        <f t="shared" si="2"/>
        <v>0</v>
      </c>
      <c r="BC156" s="129">
        <f t="shared" si="3"/>
        <v>0</v>
      </c>
      <c r="BD156" s="129">
        <f t="shared" si="4"/>
        <v>0</v>
      </c>
      <c r="BE156" s="129">
        <f t="shared" si="5"/>
        <v>0</v>
      </c>
      <c r="CZ156" s="129">
        <v>0</v>
      </c>
    </row>
    <row r="157" spans="1:104" ht="12.75">
      <c r="A157" s="152">
        <v>48</v>
      </c>
      <c r="B157" s="153" t="s">
        <v>238</v>
      </c>
      <c r="C157" s="154" t="s">
        <v>239</v>
      </c>
      <c r="D157" s="155" t="s">
        <v>209</v>
      </c>
      <c r="E157" s="156">
        <v>34.779088</v>
      </c>
      <c r="F157" s="156">
        <v>0</v>
      </c>
      <c r="G157" s="157">
        <f t="shared" si="0"/>
        <v>0</v>
      </c>
      <c r="O157" s="151">
        <v>2</v>
      </c>
      <c r="AA157" s="129">
        <v>8</v>
      </c>
      <c r="AB157" s="129">
        <v>1</v>
      </c>
      <c r="AC157" s="129">
        <v>3</v>
      </c>
      <c r="AZ157" s="129">
        <v>1</v>
      </c>
      <c r="BA157" s="129">
        <f t="shared" si="1"/>
        <v>0</v>
      </c>
      <c r="BB157" s="129">
        <f t="shared" si="2"/>
        <v>0</v>
      </c>
      <c r="BC157" s="129">
        <f t="shared" si="3"/>
        <v>0</v>
      </c>
      <c r="BD157" s="129">
        <f t="shared" si="4"/>
        <v>0</v>
      </c>
      <c r="BE157" s="129">
        <f t="shared" si="5"/>
        <v>0</v>
      </c>
      <c r="CZ157" s="129">
        <v>0</v>
      </c>
    </row>
    <row r="158" spans="1:104" ht="12.75">
      <c r="A158" s="152">
        <v>49</v>
      </c>
      <c r="B158" s="153" t="s">
        <v>240</v>
      </c>
      <c r="C158" s="154" t="s">
        <v>241</v>
      </c>
      <c r="D158" s="155" t="s">
        <v>209</v>
      </c>
      <c r="E158" s="156">
        <v>8.694772</v>
      </c>
      <c r="F158" s="156">
        <v>0</v>
      </c>
      <c r="G158" s="157">
        <f t="shared" si="0"/>
        <v>0</v>
      </c>
      <c r="O158" s="151">
        <v>2</v>
      </c>
      <c r="AA158" s="129">
        <v>8</v>
      </c>
      <c r="AB158" s="129">
        <v>1</v>
      </c>
      <c r="AC158" s="129">
        <v>3</v>
      </c>
      <c r="AZ158" s="129">
        <v>1</v>
      </c>
      <c r="BA158" s="129">
        <f t="shared" si="1"/>
        <v>0</v>
      </c>
      <c r="BB158" s="129">
        <f t="shared" si="2"/>
        <v>0</v>
      </c>
      <c r="BC158" s="129">
        <f t="shared" si="3"/>
        <v>0</v>
      </c>
      <c r="BD158" s="129">
        <f t="shared" si="4"/>
        <v>0</v>
      </c>
      <c r="BE158" s="129">
        <f t="shared" si="5"/>
        <v>0</v>
      </c>
      <c r="CZ158" s="129">
        <v>0</v>
      </c>
    </row>
    <row r="159" spans="1:57" ht="12.75">
      <c r="A159" s="164"/>
      <c r="B159" s="165" t="s">
        <v>68</v>
      </c>
      <c r="C159" s="166" t="str">
        <f>CONCATENATE(B150," ",C150)</f>
        <v>D96 Přesuny suti a vybouraných hmot</v>
      </c>
      <c r="D159" s="164"/>
      <c r="E159" s="167"/>
      <c r="F159" s="167"/>
      <c r="G159" s="168">
        <f>SUM(G150:G158)</f>
        <v>0</v>
      </c>
      <c r="O159" s="151">
        <v>4</v>
      </c>
      <c r="BA159" s="169">
        <f>SUM(BA150:BA158)</f>
        <v>0</v>
      </c>
      <c r="BB159" s="169">
        <f>SUM(BB150:BB158)</f>
        <v>0</v>
      </c>
      <c r="BC159" s="169">
        <f>SUM(BC150:BC158)</f>
        <v>0</v>
      </c>
      <c r="BD159" s="169">
        <f>SUM(BD150:BD158)</f>
        <v>0</v>
      </c>
      <c r="BE159" s="169">
        <f>SUM(BE150:BE158)</f>
        <v>0</v>
      </c>
    </row>
    <row r="160" ht="12.75">
      <c r="E160" s="129"/>
    </row>
    <row r="161" ht="12.75">
      <c r="E161" s="129"/>
    </row>
    <row r="162" ht="12.75">
      <c r="E162" s="129"/>
    </row>
    <row r="163" ht="12.75">
      <c r="E163" s="129"/>
    </row>
    <row r="164" ht="12.75">
      <c r="E164" s="129"/>
    </row>
    <row r="165" ht="12.75">
      <c r="E165" s="129"/>
    </row>
    <row r="166" ht="12.75">
      <c r="E166" s="129"/>
    </row>
    <row r="167" ht="12.75">
      <c r="E167" s="129"/>
    </row>
    <row r="168" ht="12.75">
      <c r="E168" s="129"/>
    </row>
    <row r="169" ht="12.75">
      <c r="E169" s="129"/>
    </row>
    <row r="170" ht="12.75">
      <c r="E170" s="129"/>
    </row>
    <row r="171" ht="12.75">
      <c r="E171" s="129"/>
    </row>
    <row r="172" ht="12.75">
      <c r="E172" s="129"/>
    </row>
    <row r="173" ht="12.75">
      <c r="E173" s="129"/>
    </row>
    <row r="174" ht="12.75">
      <c r="E174" s="129"/>
    </row>
    <row r="175" ht="12.75">
      <c r="E175" s="129"/>
    </row>
    <row r="176" ht="12.75">
      <c r="E176" s="129"/>
    </row>
    <row r="177" ht="12.75">
      <c r="E177" s="129"/>
    </row>
    <row r="178" ht="12.75">
      <c r="E178" s="129"/>
    </row>
    <row r="179" ht="12.75">
      <c r="E179" s="129"/>
    </row>
    <row r="180" ht="12.75">
      <c r="E180" s="129"/>
    </row>
    <row r="181" ht="12.75">
      <c r="E181" s="129"/>
    </row>
    <row r="182" ht="12.75">
      <c r="E182" s="129"/>
    </row>
    <row r="183" spans="1:7" ht="12.75">
      <c r="A183" s="170"/>
      <c r="B183" s="170"/>
      <c r="C183" s="170"/>
      <c r="D183" s="170"/>
      <c r="E183" s="170"/>
      <c r="F183" s="170"/>
      <c r="G183" s="170"/>
    </row>
    <row r="184" spans="1:7" ht="12.75">
      <c r="A184" s="170"/>
      <c r="B184" s="170"/>
      <c r="C184" s="170"/>
      <c r="D184" s="170"/>
      <c r="E184" s="170"/>
      <c r="F184" s="170"/>
      <c r="G184" s="170"/>
    </row>
    <row r="185" spans="1:7" ht="12.75">
      <c r="A185" s="170"/>
      <c r="B185" s="170"/>
      <c r="C185" s="170"/>
      <c r="D185" s="170"/>
      <c r="E185" s="170"/>
      <c r="F185" s="170"/>
      <c r="G185" s="170"/>
    </row>
    <row r="186" spans="1:7" ht="12.75">
      <c r="A186" s="170"/>
      <c r="B186" s="170"/>
      <c r="C186" s="170"/>
      <c r="D186" s="170"/>
      <c r="E186" s="170"/>
      <c r="F186" s="170"/>
      <c r="G186" s="170"/>
    </row>
    <row r="187" ht="12.75">
      <c r="E187" s="129"/>
    </row>
    <row r="188" ht="12.75">
      <c r="E188" s="129"/>
    </row>
    <row r="189" ht="12.75">
      <c r="E189" s="129"/>
    </row>
    <row r="190" ht="12.75">
      <c r="E190" s="129"/>
    </row>
    <row r="191" ht="12.75">
      <c r="E191" s="129"/>
    </row>
    <row r="192" ht="12.75">
      <c r="E192" s="129"/>
    </row>
    <row r="193" ht="12.75">
      <c r="E193" s="129"/>
    </row>
    <row r="194" ht="12.75">
      <c r="E194" s="129"/>
    </row>
    <row r="195" ht="12.75">
      <c r="E195" s="129"/>
    </row>
    <row r="196" ht="12.75">
      <c r="E196" s="129"/>
    </row>
    <row r="197" ht="12.75">
      <c r="E197" s="129"/>
    </row>
    <row r="198" ht="12.75">
      <c r="E198" s="129"/>
    </row>
    <row r="199" ht="12.75">
      <c r="E199" s="129"/>
    </row>
    <row r="200" ht="12.75">
      <c r="E200" s="129"/>
    </row>
    <row r="201" ht="12.75">
      <c r="E201" s="129"/>
    </row>
    <row r="202" ht="12.75">
      <c r="E202" s="129"/>
    </row>
    <row r="203" ht="12.75">
      <c r="E203" s="129"/>
    </row>
    <row r="204" ht="12.75">
      <c r="E204" s="129"/>
    </row>
    <row r="205" ht="12.75">
      <c r="E205" s="129"/>
    </row>
    <row r="206" ht="12.75">
      <c r="E206" s="129"/>
    </row>
    <row r="207" ht="12.75">
      <c r="E207" s="129"/>
    </row>
    <row r="208" ht="12.75">
      <c r="E208" s="129"/>
    </row>
    <row r="209" ht="12.75">
      <c r="E209" s="129"/>
    </row>
    <row r="210" ht="12.75">
      <c r="E210" s="129"/>
    </row>
    <row r="211" ht="12.75">
      <c r="E211" s="129"/>
    </row>
    <row r="212" ht="12.75">
      <c r="E212" s="129"/>
    </row>
    <row r="213" ht="12.75">
      <c r="E213" s="129"/>
    </row>
    <row r="214" ht="12.75">
      <c r="E214" s="129"/>
    </row>
    <row r="215" ht="12.75">
      <c r="E215" s="129"/>
    </row>
    <row r="216" ht="12.75">
      <c r="E216" s="129"/>
    </row>
    <row r="217" ht="12.75">
      <c r="E217" s="129"/>
    </row>
    <row r="218" spans="1:2" ht="12.75">
      <c r="A218" s="171"/>
      <c r="B218" s="171"/>
    </row>
    <row r="219" spans="1:7" ht="12.75">
      <c r="A219" s="170"/>
      <c r="B219" s="170"/>
      <c r="C219" s="172"/>
      <c r="D219" s="172"/>
      <c r="E219" s="173"/>
      <c r="F219" s="172"/>
      <c r="G219" s="174"/>
    </row>
    <row r="220" spans="1:7" ht="12.75">
      <c r="A220" s="175"/>
      <c r="B220" s="175"/>
      <c r="C220" s="170"/>
      <c r="D220" s="170"/>
      <c r="E220" s="176"/>
      <c r="F220" s="170"/>
      <c r="G220" s="170"/>
    </row>
    <row r="221" spans="1:7" ht="12.75">
      <c r="A221" s="170"/>
      <c r="B221" s="170"/>
      <c r="C221" s="170"/>
      <c r="D221" s="170"/>
      <c r="E221" s="176"/>
      <c r="F221" s="170"/>
      <c r="G221" s="170"/>
    </row>
    <row r="222" spans="1:7" ht="12.75">
      <c r="A222" s="170"/>
      <c r="B222" s="170"/>
      <c r="C222" s="170"/>
      <c r="D222" s="170"/>
      <c r="E222" s="176"/>
      <c r="F222" s="170"/>
      <c r="G222" s="170"/>
    </row>
    <row r="223" spans="1:7" ht="12.75">
      <c r="A223" s="170"/>
      <c r="B223" s="170"/>
      <c r="C223" s="170"/>
      <c r="D223" s="170"/>
      <c r="E223" s="176"/>
      <c r="F223" s="170"/>
      <c r="G223" s="170"/>
    </row>
    <row r="224" spans="1:7" ht="12.75">
      <c r="A224" s="170"/>
      <c r="B224" s="170"/>
      <c r="C224" s="170"/>
      <c r="D224" s="170"/>
      <c r="E224" s="176"/>
      <c r="F224" s="170"/>
      <c r="G224" s="170"/>
    </row>
    <row r="225" spans="1:7" ht="12.75">
      <c r="A225" s="170"/>
      <c r="B225" s="170"/>
      <c r="C225" s="170"/>
      <c r="D225" s="170"/>
      <c r="E225" s="176"/>
      <c r="F225" s="170"/>
      <c r="G225" s="170"/>
    </row>
    <row r="226" spans="1:7" ht="12.75">
      <c r="A226" s="170"/>
      <c r="B226" s="170"/>
      <c r="C226" s="170"/>
      <c r="D226" s="170"/>
      <c r="E226" s="176"/>
      <c r="F226" s="170"/>
      <c r="G226" s="170"/>
    </row>
    <row r="227" spans="1:7" ht="12.75">
      <c r="A227" s="170"/>
      <c r="B227" s="170"/>
      <c r="C227" s="170"/>
      <c r="D227" s="170"/>
      <c r="E227" s="176"/>
      <c r="F227" s="170"/>
      <c r="G227" s="170"/>
    </row>
    <row r="228" spans="1:7" ht="12.75">
      <c r="A228" s="170"/>
      <c r="B228" s="170"/>
      <c r="C228" s="170"/>
      <c r="D228" s="170"/>
      <c r="E228" s="176"/>
      <c r="F228" s="170"/>
      <c r="G228" s="170"/>
    </row>
    <row r="229" spans="1:7" ht="12.75">
      <c r="A229" s="170"/>
      <c r="B229" s="170"/>
      <c r="C229" s="170"/>
      <c r="D229" s="170"/>
      <c r="E229" s="176"/>
      <c r="F229" s="170"/>
      <c r="G229" s="170"/>
    </row>
    <row r="230" spans="1:7" ht="12.75">
      <c r="A230" s="170"/>
      <c r="B230" s="170"/>
      <c r="C230" s="170"/>
      <c r="D230" s="170"/>
      <c r="E230" s="176"/>
      <c r="F230" s="170"/>
      <c r="G230" s="170"/>
    </row>
    <row r="231" spans="1:7" ht="12.75">
      <c r="A231" s="170"/>
      <c r="B231" s="170"/>
      <c r="C231" s="170"/>
      <c r="D231" s="170"/>
      <c r="E231" s="176"/>
      <c r="F231" s="170"/>
      <c r="G231" s="170"/>
    </row>
    <row r="232" spans="1:7" ht="12.75">
      <c r="A232" s="170"/>
      <c r="B232" s="170"/>
      <c r="C232" s="170"/>
      <c r="D232" s="170"/>
      <c r="E232" s="176"/>
      <c r="F232" s="170"/>
      <c r="G232" s="170"/>
    </row>
  </sheetData>
  <sheetProtection/>
  <mergeCells count="82">
    <mergeCell ref="C129:D129"/>
    <mergeCell ref="C145:D145"/>
    <mergeCell ref="C146:D146"/>
    <mergeCell ref="C147:D147"/>
    <mergeCell ref="C148:D148"/>
    <mergeCell ref="C120:D120"/>
    <mergeCell ref="C121:D121"/>
    <mergeCell ref="C122:D122"/>
    <mergeCell ref="C124:D124"/>
    <mergeCell ref="C138:D138"/>
    <mergeCell ref="C139:D139"/>
    <mergeCell ref="C130:D130"/>
    <mergeCell ref="C125:D125"/>
    <mergeCell ref="C127:D127"/>
    <mergeCell ref="C128:D128"/>
    <mergeCell ref="C117:D117"/>
    <mergeCell ref="C119:D119"/>
    <mergeCell ref="C109:D109"/>
    <mergeCell ref="C110:D110"/>
    <mergeCell ref="C111:D111"/>
    <mergeCell ref="C112:D112"/>
    <mergeCell ref="C103:D103"/>
    <mergeCell ref="C105:D105"/>
    <mergeCell ref="C97:D97"/>
    <mergeCell ref="C98:D98"/>
    <mergeCell ref="C113:D113"/>
    <mergeCell ref="C116:D116"/>
    <mergeCell ref="C89:D89"/>
    <mergeCell ref="C91:D91"/>
    <mergeCell ref="C92:D92"/>
    <mergeCell ref="C82:D82"/>
    <mergeCell ref="C83:D83"/>
    <mergeCell ref="C85:D85"/>
    <mergeCell ref="C86:D86"/>
    <mergeCell ref="C70:D70"/>
    <mergeCell ref="C74:D74"/>
    <mergeCell ref="C75:D75"/>
    <mergeCell ref="C77:D77"/>
    <mergeCell ref="C78:D78"/>
    <mergeCell ref="C88:D88"/>
    <mergeCell ref="C58:D58"/>
    <mergeCell ref="C59:D59"/>
    <mergeCell ref="C60:D60"/>
    <mergeCell ref="C67:D67"/>
    <mergeCell ref="C68:D68"/>
    <mergeCell ref="C69:D69"/>
    <mergeCell ref="C41:D41"/>
    <mergeCell ref="C42:D42"/>
    <mergeCell ref="C61:D61"/>
    <mergeCell ref="C63:D63"/>
    <mergeCell ref="C43:D43"/>
    <mergeCell ref="C49:D49"/>
    <mergeCell ref="C50:D50"/>
    <mergeCell ref="C51:D51"/>
    <mergeCell ref="C52:D52"/>
    <mergeCell ref="C57:D57"/>
    <mergeCell ref="C34:D34"/>
    <mergeCell ref="C36:D36"/>
    <mergeCell ref="C37:D37"/>
    <mergeCell ref="C38:D38"/>
    <mergeCell ref="C39:D39"/>
    <mergeCell ref="C40:D40"/>
    <mergeCell ref="C24:D24"/>
    <mergeCell ref="C26:D26"/>
    <mergeCell ref="C27:D27"/>
    <mergeCell ref="C29:D29"/>
    <mergeCell ref="C30:D30"/>
    <mergeCell ref="C32:D32"/>
    <mergeCell ref="C15:D15"/>
    <mergeCell ref="C16:D16"/>
    <mergeCell ref="C18:D18"/>
    <mergeCell ref="C20:D20"/>
    <mergeCell ref="C21:D21"/>
    <mergeCell ref="C23:D23"/>
    <mergeCell ref="C9:D9"/>
    <mergeCell ref="C10:D10"/>
    <mergeCell ref="C12:D12"/>
    <mergeCell ref="C13:D13"/>
    <mergeCell ref="A1:G1"/>
    <mergeCell ref="A3:B3"/>
    <mergeCell ref="A4:B4"/>
    <mergeCell ref="E4:G4"/>
  </mergeCells>
  <printOptions/>
  <pageMargins left="0.5905511811023623" right="0.3937007874015748" top="0.1968503937007874" bottom="0.5905511811023623" header="0" footer="0.1968503937007874"/>
  <pageSetup horizontalDpi="600" verticalDpi="6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LK</cp:lastModifiedBy>
  <cp:lastPrinted>2017-05-17T03:54:27Z</cp:lastPrinted>
  <dcterms:created xsi:type="dcterms:W3CDTF">2015-02-12T16:15:49Z</dcterms:created>
  <dcterms:modified xsi:type="dcterms:W3CDTF">2017-05-17T03:54:52Z</dcterms:modified>
  <cp:category/>
  <cp:version/>
  <cp:contentType/>
  <cp:contentStatus/>
</cp:coreProperties>
</file>