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20" windowWidth="20730" windowHeight="949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'Rekapitulace'!$G$17</definedName>
    <definedName name="Dodavka0">'Položky'!#REF!</definedName>
    <definedName name="HSV">'Rekapitulace'!$E$17</definedName>
    <definedName name="HSV0">'Položky'!#REF!</definedName>
    <definedName name="HZS">'Rekapitulace'!$I$17</definedName>
    <definedName name="HZS0">'Položky'!#REF!</definedName>
    <definedName name="JKSO">'Krycí list'!$G$2</definedName>
    <definedName name="MJ">'Krycí list'!$G$5</definedName>
    <definedName name="Mont">'Rekapitulace'!$H$17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'Položky'!$A$1:$G$59</definedName>
    <definedName name="_xlnm.Print_Area" localSheetId="1">'Rekapitulace'!$A$1:$I$31</definedName>
    <definedName name="PocetMJ">'Krycí list'!$G$6</definedName>
    <definedName name="Poznamka">'Krycí list'!$B$37</definedName>
    <definedName name="Projektant">'Krycí list'!$C$8</definedName>
    <definedName name="PSV">'Rekapitulace'!$F$17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'Rekapitulace'!$H$30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<sst xmlns="http://schemas.openxmlformats.org/spreadsheetml/2006/main" count="246" uniqueCount="176">
  <si>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</si>
  <si>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</si>
  <si>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</si>
  <si>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</si>
  <si>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</si>
  <si>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</si>
  <si>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</si>
  <si>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</si>
  <si>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</si>
  <si>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</si>
  <si>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</si>
  <si>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</si>
  <si>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</si>
  <si>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</si>
  <si>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</si>
  <si>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</si>
  <si>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</si>
  <si>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</si>
  <si>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</si>
  <si>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</si>
  <si>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</si>
  <si>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</si>
  <si>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</si>
  <si>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</si>
  <si>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</si>
  <si>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</si>
  <si>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</si>
  <si>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</si>
  <si>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</si>
  <si>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</si>
  <si>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</si>
  <si>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</si>
  <si>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</si>
  <si>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</si>
  <si>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</si>
  <si>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</si>
  <si>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</si>
  <si>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</si>
  <si>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</si>
  <si>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</si>
  <si>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</si>
  <si>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</si>
  <si>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</si>
  <si>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</si>
  <si>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</si>
  <si>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</si>
  <si>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</si>
  <si>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</si>
  <si>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</si>
  <si>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</si>
  <si>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</si>
  <si>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</si>
  <si>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</si>
  <si>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</si>
  <si>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</si>
  <si>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</si>
  <si>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</si>
  <si>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</si>
  <si>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</si>
  <si>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</si>
  <si>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</si>
  <si>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</si>
  <si>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</si>
  <si>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</si>
  <si>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</si>
  <si>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</si>
  <si>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</si>
  <si>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</si>
  <si>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</si>
  <si>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</si>
  <si>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</si>
  <si>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</si>
  <si>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</si>
  <si>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</si>
  <si>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</si>
  <si>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</si>
  <si>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12/2015</t>
  </si>
  <si>
    <t>Výměna střešních oken - Srdce v domě Klentnice</t>
  </si>
  <si>
    <t>01</t>
  </si>
  <si>
    <t>Stavební část</t>
  </si>
  <si>
    <t>3</t>
  </si>
  <si>
    <t>Svislé a kompletní konstrukce</t>
  </si>
  <si>
    <t>3-001</t>
  </si>
  <si>
    <t>Úprava střešních oken sádrokarton. na dřev. rošt, desky protipožární tl. 12,5 mm, bez izolace</t>
  </si>
  <si>
    <t>m2</t>
  </si>
  <si>
    <t>((0,78+0,78+1,5+1,5)*0,6)*15</t>
  </si>
  <si>
    <t>3-002</t>
  </si>
  <si>
    <t xml:space="preserve">Izolace tepelná stěn přichycením drátem </t>
  </si>
  <si>
    <t>63153708.A</t>
  </si>
  <si>
    <t>Dodávka minerální vaty  tl. 100 mm</t>
  </si>
  <si>
    <t>94</t>
  </si>
  <si>
    <t>Lešení a stavební výtahy</t>
  </si>
  <si>
    <t>941955002R00</t>
  </si>
  <si>
    <t xml:space="preserve">Lešení lehké pomocné, výška podlahy do 1,9 m </t>
  </si>
  <si>
    <t>97</t>
  </si>
  <si>
    <t>Prorážení otvorů</t>
  </si>
  <si>
    <t>979082111R00</t>
  </si>
  <si>
    <t xml:space="preserve">Vnitrostaveništní doprava suti do 10 m </t>
  </si>
  <si>
    <t>t</t>
  </si>
  <si>
    <t>979082121R00</t>
  </si>
  <si>
    <t xml:space="preserve">Příplatek k vnitrost. dopravě suti za dalších 5 m </t>
  </si>
  <si>
    <t>0,658*5</t>
  </si>
  <si>
    <t>979082313R00</t>
  </si>
  <si>
    <t xml:space="preserve">Vodorovná doprava suti a hmot po suchu do 1000 m </t>
  </si>
  <si>
    <t>979082319R00</t>
  </si>
  <si>
    <t xml:space="preserve">Příplatek k vodor.dopravě po suchu, dalších 1000 m </t>
  </si>
  <si>
    <t>0,658*14</t>
  </si>
  <si>
    <t>979999999R00</t>
  </si>
  <si>
    <t xml:space="preserve">Poplatek za skladku - asfaltová šindel </t>
  </si>
  <si>
    <t>99</t>
  </si>
  <si>
    <t>Staveništní přesun hmot</t>
  </si>
  <si>
    <t>999281111R00</t>
  </si>
  <si>
    <t xml:space="preserve">Přesun hmot pro opravy a údržbu do výšky 25 m </t>
  </si>
  <si>
    <t>711</t>
  </si>
  <si>
    <t>Izolace proti vodě</t>
  </si>
  <si>
    <t>711132101RZ3</t>
  </si>
  <si>
    <t>Izolace proti vlhkosti svislá pásy na sucho 1 vrstva - včetně dodávky Bitubitagit S 35</t>
  </si>
  <si>
    <t>((0,78+0,78+1,18+1,18)*0,5)*15</t>
  </si>
  <si>
    <t>711212001RU5</t>
  </si>
  <si>
    <t>Nátěr hydroizolační těsnicí hmotou - bitumenový tmel - kolem střešních oken</t>
  </si>
  <si>
    <t>998711201R00</t>
  </si>
  <si>
    <t xml:space="preserve">Přesun hmot pro izolace proti vodě, výšky do 6 m </t>
  </si>
  <si>
    <t>712</t>
  </si>
  <si>
    <t>Živičné krytiny</t>
  </si>
  <si>
    <t>712222111R00</t>
  </si>
  <si>
    <t xml:space="preserve">Montáž živičného šindele střech slož. do 45° </t>
  </si>
  <si>
    <t>712400836U00</t>
  </si>
  <si>
    <t xml:space="preserve">Dmtž asf šindelů střecha -30° </t>
  </si>
  <si>
    <t>628220311</t>
  </si>
  <si>
    <t>Šindel  melír červený</t>
  </si>
  <si>
    <t>998712202R00</t>
  </si>
  <si>
    <t xml:space="preserve">Přesun hmot pro povlakové krytiny, výšky do 12 m </t>
  </si>
  <si>
    <t>762</t>
  </si>
  <si>
    <t>Konstrukce tesařské</t>
  </si>
  <si>
    <t>762131197RT3</t>
  </si>
  <si>
    <t>Montáž bednění stěn, prkna hr. 32 mm, osa nad 50cm včetně dodávky řeziva, prkna tl. 24 mm</t>
  </si>
  <si>
    <t>762131811R00</t>
  </si>
  <si>
    <t xml:space="preserve">Demontáž bednění stěn z hrubých prken, latí </t>
  </si>
  <si>
    <t>998762202R00</t>
  </si>
  <si>
    <t xml:space="preserve">Přesun hmot pro tesařské konstrukce, výšky do 12 m </t>
  </si>
  <si>
    <t>769.1</t>
  </si>
  <si>
    <t>Výplně otvorů</t>
  </si>
  <si>
    <t>769-001</t>
  </si>
  <si>
    <t xml:space="preserve">Dodávka střešních oken Velux </t>
  </si>
  <si>
    <t>kus</t>
  </si>
  <si>
    <t>769-002</t>
  </si>
  <si>
    <t xml:space="preserve">Dodávka střešního lemování - dvojice oken - 200mm </t>
  </si>
  <si>
    <t>769-003</t>
  </si>
  <si>
    <t xml:space="preserve">Dodávka střešního lemování </t>
  </si>
  <si>
    <t>769-004</t>
  </si>
  <si>
    <t>Dodávka střešního lemování střešního okna kombi</t>
  </si>
  <si>
    <t>769-005</t>
  </si>
  <si>
    <t xml:space="preserve">Dodávka zateplovací sady střešních oken </t>
  </si>
  <si>
    <t>769-006</t>
  </si>
  <si>
    <t xml:space="preserve">Montáž a demontáž střešních oken </t>
  </si>
  <si>
    <t>784</t>
  </si>
  <si>
    <t>Malby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</si>
  <si>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</si>
  <si>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</si>
  <si>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</si>
  <si>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</si>
  <si>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799</t>
  </si>
  <si>
    <t>Ostatní</t>
  </si>
  <si>
    <t>799-001</t>
  </si>
  <si>
    <t xml:space="preserve">Nezměřitelné práce </t>
  </si>
  <si>
    <t>hod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</si>
  <si>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</si>
  <si>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</si>
  <si>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</si>
  <si>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</si>
  <si>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</si>
  <si>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</si>
  <si>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</si>
  <si>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</si>
  <si>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Srdce v domě Klentnice</t>
  </si>
  <si>
    <t>Vymyslický Vojtěch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</si>
</sst>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17" fontId="4" fillId="0" borderId="15" xfId="0" applyNumberFormat="1" applyFont="1" applyBorder="1" applyAlignment="1">
      <alignment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C11" sqref="C11:E1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0</v>
      </c>
      <c r="D2" s="5">
        <f>Rekapitulace!G2</f>
        <v>0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7</v>
      </c>
      <c r="G5" s="12"/>
    </row>
    <row r="6" spans="1:15" ht="12.9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95" customHeight="1">
      <c r="A7" s="23" t="s">
        <v>76</v>
      </c>
      <c r="B7" s="24"/>
      <c r="C7" s="25" t="s">
        <v>77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202"/>
      <c r="D8" s="202"/>
      <c r="E8" s="203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202">
        <f>Projektant</f>
        <v>0</v>
      </c>
      <c r="D9" s="202"/>
      <c r="E9" s="203"/>
      <c r="F9" s="11"/>
      <c r="G9" s="33"/>
      <c r="H9" s="34"/>
    </row>
    <row r="10" spans="1:8" ht="12.75">
      <c r="A10" s="28" t="s">
        <v>15</v>
      </c>
      <c r="B10" s="11"/>
      <c r="C10" s="202" t="s">
        <v>174</v>
      </c>
      <c r="D10" s="202"/>
      <c r="E10" s="202"/>
      <c r="F10" s="35"/>
      <c r="G10" s="36"/>
      <c r="H10" s="37"/>
    </row>
    <row r="11" spans="1:57" ht="13.5" customHeight="1">
      <c r="A11" s="28" t="s">
        <v>16</v>
      </c>
      <c r="B11" s="11"/>
      <c r="C11" s="202" t="s">
        <v>175</v>
      </c>
      <c r="D11" s="202"/>
      <c r="E11" s="202"/>
      <c r="F11" s="38" t="s">
        <v>17</v>
      </c>
      <c r="G11" s="196">
        <v>42339</v>
      </c>
      <c r="H11" s="34"/>
      <c r="BA11" s="39"/>
      <c r="BB11" s="39"/>
      <c r="BC11" s="39"/>
      <c r="BD11" s="39"/>
      <c r="BE11" s="39"/>
    </row>
    <row r="12" spans="1:8" ht="12.75" customHeight="1">
      <c r="A12" s="40" t="s">
        <v>18</v>
      </c>
      <c r="B12" s="9"/>
      <c r="C12" s="204"/>
      <c r="D12" s="204"/>
      <c r="E12" s="204"/>
      <c r="F12" s="41" t="s">
        <v>19</v>
      </c>
      <c r="G12" s="42"/>
      <c r="H12" s="34"/>
    </row>
    <row r="13" spans="1:8" ht="28.5" customHeight="1" thickBot="1">
      <c r="A13" s="43" t="s">
        <v>20</v>
      </c>
      <c r="B13" s="44"/>
      <c r="C13" s="44"/>
      <c r="D13" s="44"/>
      <c r="E13" s="45"/>
      <c r="F13" s="45"/>
      <c r="G13" s="46"/>
      <c r="H13" s="34"/>
    </row>
    <row r="14" spans="1:7" ht="17.25" customHeight="1" thickBot="1">
      <c r="A14" s="47" t="s">
        <v>21</v>
      </c>
      <c r="B14" s="48"/>
      <c r="C14" s="49"/>
      <c r="D14" s="50" t="s">
        <v>22</v>
      </c>
      <c r="E14" s="51"/>
      <c r="F14" s="51"/>
      <c r="G14" s="49"/>
    </row>
    <row r="15" spans="1:7" ht="15.95" customHeight="1">
      <c r="A15" s="52"/>
      <c r="B15" s="53" t="s">
        <v>23</v>
      </c>
      <c r="C15" s="54">
        <f>HSV</f>
        <v>0</v>
      </c>
      <c r="D15" s="55" t="str">
        <f>Rekapitulace!A22</f>
        <v>Ztížené výrobní podmínky</v>
      </c>
      <c r="E15" s="56"/>
      <c r="F15" s="57"/>
      <c r="G15" s="54">
        <f>Rekapitulace!I22</f>
        <v>0</v>
      </c>
    </row>
    <row r="16" spans="1:7" ht="15.95" customHeight="1">
      <c r="A16" s="52" t="s">
        <v>24</v>
      </c>
      <c r="B16" s="53" t="s">
        <v>25</v>
      </c>
      <c r="C16" s="54">
        <f>PSV</f>
        <v>0</v>
      </c>
      <c r="D16" s="8" t="str">
        <f>Rekapitulace!A23</f>
        <v>Oborová přirážka</v>
      </c>
      <c r="E16" s="58"/>
      <c r="F16" s="59"/>
      <c r="G16" s="54">
        <f>Rekapitulace!I23</f>
        <v>0</v>
      </c>
    </row>
    <row r="17" spans="1:7" ht="15.95" customHeight="1">
      <c r="A17" s="52" t="s">
        <v>26</v>
      </c>
      <c r="B17" s="53" t="s">
        <v>27</v>
      </c>
      <c r="C17" s="54">
        <f>Mont</f>
        <v>0</v>
      </c>
      <c r="D17" s="8" t="str">
        <f>Rekapitulace!A24</f>
        <v>Přesun stavebních kapacit</v>
      </c>
      <c r="E17" s="58"/>
      <c r="F17" s="59"/>
      <c r="G17" s="54">
        <f>Rekapitulace!I24</f>
        <v>0</v>
      </c>
    </row>
    <row r="18" spans="1:7" ht="15.95" customHeight="1">
      <c r="A18" s="60" t="s">
        <v>28</v>
      </c>
      <c r="B18" s="61" t="s">
        <v>29</v>
      </c>
      <c r="C18" s="54">
        <f>Dodavka</f>
        <v>0</v>
      </c>
      <c r="D18" s="8" t="str">
        <f>Rekapitulace!A25</f>
        <v>Mimostaveništní doprava</v>
      </c>
      <c r="E18" s="58"/>
      <c r="F18" s="59"/>
      <c r="G18" s="54">
        <f>Rekapitulace!I25</f>
        <v>0</v>
      </c>
    </row>
    <row r="19" spans="1:7" ht="15.95" customHeight="1">
      <c r="A19" s="62" t="s">
        <v>30</v>
      </c>
      <c r="B19" s="53"/>
      <c r="C19" s="54">
        <f>SUM(C15:C18)</f>
        <v>0</v>
      </c>
      <c r="D19" s="8" t="str">
        <f>Rekapitulace!A26</f>
        <v>Zařízení staveniště</v>
      </c>
      <c r="E19" s="58"/>
      <c r="F19" s="59"/>
      <c r="G19" s="54">
        <f>Rekapitulace!I26</f>
        <v>0</v>
      </c>
    </row>
    <row r="20" spans="1:7" ht="15.95" customHeight="1">
      <c r="A20" s="62"/>
      <c r="B20" s="53"/>
      <c r="C20" s="54"/>
      <c r="D20" s="8" t="str">
        <f>Rekapitulace!A27</f>
        <v>Provoz investora</v>
      </c>
      <c r="E20" s="58"/>
      <c r="F20" s="59"/>
      <c r="G20" s="54">
        <f>Rekapitulace!I27</f>
        <v>0</v>
      </c>
    </row>
    <row r="21" spans="1:7" ht="15.95" customHeight="1">
      <c r="A21" s="62" t="s">
        <v>31</v>
      </c>
      <c r="B21" s="53"/>
      <c r="C21" s="54">
        <f>HZS</f>
        <v>0</v>
      </c>
      <c r="D21" s="8" t="str">
        <f>Rekapitulace!A28</f>
        <v>Kompletační činnost (IČD)</v>
      </c>
      <c r="E21" s="58"/>
      <c r="F21" s="59"/>
      <c r="G21" s="54">
        <f>Rekapitulace!I28</f>
        <v>0</v>
      </c>
    </row>
    <row r="22" spans="1:7" ht="15.95" customHeight="1">
      <c r="A22" s="63" t="s">
        <v>32</v>
      </c>
      <c r="B22" s="64"/>
      <c r="C22" s="54">
        <f>C19+C21</f>
        <v>0</v>
      </c>
      <c r="D22" s="8" t="s">
        <v>33</v>
      </c>
      <c r="E22" s="58"/>
      <c r="F22" s="59"/>
      <c r="G22" s="54">
        <f>G23-SUM(G15:G21)</f>
        <v>0</v>
      </c>
    </row>
    <row r="23" spans="1:7" ht="15.95" customHeight="1" thickBot="1">
      <c r="A23" s="205" t="s">
        <v>34</v>
      </c>
      <c r="B23" s="206"/>
      <c r="C23" s="65">
        <f>C22+G23</f>
        <v>0</v>
      </c>
      <c r="D23" s="66" t="s">
        <v>35</v>
      </c>
      <c r="E23" s="67"/>
      <c r="F23" s="68"/>
      <c r="G23" s="54">
        <f>VRN</f>
        <v>0</v>
      </c>
    </row>
    <row r="24" spans="1:7" ht="12.75">
      <c r="A24" s="69" t="s">
        <v>36</v>
      </c>
      <c r="B24" s="70"/>
      <c r="C24" s="71"/>
      <c r="D24" s="70" t="s">
        <v>37</v>
      </c>
      <c r="E24" s="70"/>
      <c r="F24" s="72" t="s">
        <v>38</v>
      </c>
      <c r="G24" s="73"/>
    </row>
    <row r="25" spans="1:7" ht="12.75">
      <c r="A25" s="63" t="s">
        <v>39</v>
      </c>
      <c r="B25" s="64"/>
      <c r="C25" s="74"/>
      <c r="D25" s="64" t="s">
        <v>39</v>
      </c>
      <c r="E25" s="75"/>
      <c r="F25" s="76" t="s">
        <v>39</v>
      </c>
      <c r="G25" s="77"/>
    </row>
    <row r="26" spans="1:7" ht="37.5" customHeight="1">
      <c r="A26" s="63" t="s">
        <v>40</v>
      </c>
      <c r="B26" s="78"/>
      <c r="C26" s="74"/>
      <c r="D26" s="64" t="s">
        <v>40</v>
      </c>
      <c r="E26" s="75"/>
      <c r="F26" s="76" t="s">
        <v>40</v>
      </c>
      <c r="G26" s="77"/>
    </row>
    <row r="27" spans="1:7" ht="12.75">
      <c r="A27" s="63"/>
      <c r="B27" s="79"/>
      <c r="C27" s="74"/>
      <c r="D27" s="64"/>
      <c r="E27" s="75"/>
      <c r="F27" s="76"/>
      <c r="G27" s="77"/>
    </row>
    <row r="28" spans="1:7" ht="12.75">
      <c r="A28" s="63" t="s">
        <v>41</v>
      </c>
      <c r="B28" s="64"/>
      <c r="C28" s="74"/>
      <c r="D28" s="76" t="s">
        <v>42</v>
      </c>
      <c r="E28" s="74"/>
      <c r="F28" s="80" t="s">
        <v>42</v>
      </c>
      <c r="G28" s="77"/>
    </row>
    <row r="29" spans="1:7" ht="69" customHeight="1">
      <c r="A29" s="63"/>
      <c r="B29" s="64"/>
      <c r="C29" s="81"/>
      <c r="D29" s="82"/>
      <c r="E29" s="81"/>
      <c r="F29" s="64"/>
      <c r="G29" s="77"/>
    </row>
    <row r="30" spans="1:7" ht="12.75">
      <c r="A30" s="83" t="s">
        <v>43</v>
      </c>
      <c r="B30" s="84"/>
      <c r="C30" s="85">
        <v>21</v>
      </c>
      <c r="D30" s="84" t="s">
        <v>44</v>
      </c>
      <c r="E30" s="86"/>
      <c r="F30" s="207">
        <f>C23-F32</f>
        <v>-19800</v>
      </c>
      <c r="G30" s="208"/>
    </row>
    <row r="31" spans="1:7" ht="12.75">
      <c r="A31" s="83" t="s">
        <v>45</v>
      </c>
      <c r="B31" s="84"/>
      <c r="C31" s="85">
        <f>SazbaDPH1</f>
        <v>21</v>
      </c>
      <c r="D31" s="84" t="s">
        <v>46</v>
      </c>
      <c r="E31" s="86"/>
      <c r="F31" s="207">
        <f>ROUND(PRODUCT(F30,C31/100),0)</f>
        <v>-4158</v>
      </c>
      <c r="G31" s="208"/>
    </row>
    <row r="32" spans="1:7" ht="12.75">
      <c r="A32" s="83" t="s">
        <v>43</v>
      </c>
      <c r="B32" s="84"/>
      <c r="C32" s="85">
        <v>0</v>
      </c>
      <c r="D32" s="84" t="s">
        <v>46</v>
      </c>
      <c r="E32" s="86"/>
      <c r="F32" s="207">
        <v>19800</v>
      </c>
      <c r="G32" s="208"/>
    </row>
    <row r="33" spans="1:7" ht="12.75">
      <c r="A33" s="83" t="s">
        <v>45</v>
      </c>
      <c r="B33" s="87"/>
      <c r="C33" s="88">
        <f>SazbaDPH2</f>
        <v>0</v>
      </c>
      <c r="D33" s="84" t="s">
        <v>46</v>
      </c>
      <c r="E33" s="59"/>
      <c r="F33" s="207">
        <f>ROUND(PRODUCT(F32,C33/100),0)</f>
        <v>0</v>
      </c>
      <c r="G33" s="208"/>
    </row>
    <row r="34" spans="1:7" s="92" customFormat="1" ht="19.5" customHeight="1" thickBot="1">
      <c r="A34" s="89" t="s">
        <v>47</v>
      </c>
      <c r="B34" s="90"/>
      <c r="C34" s="90"/>
      <c r="D34" s="90"/>
      <c r="E34" s="91"/>
      <c r="F34" s="209">
        <f>ROUND(SUM(F30:F33),0)</f>
        <v>-4158</v>
      </c>
      <c r="G34" s="210"/>
    </row>
    <row r="36" spans="1:8" ht="12.75">
      <c r="A36" s="93" t="s">
        <v>48</v>
      </c>
      <c r="B36" s="93"/>
      <c r="C36" s="93"/>
      <c r="D36" s="93"/>
      <c r="E36" s="93"/>
      <c r="F36" s="93"/>
      <c r="G36" s="93"/>
      <c r="H36" t="s">
        <v>6</v>
      </c>
    </row>
    <row r="37" spans="1:8" ht="14.25" customHeight="1">
      <c r="A37" s="93"/>
      <c r="B37" s="201"/>
      <c r="C37" s="201"/>
      <c r="D37" s="201"/>
      <c r="E37" s="201"/>
      <c r="F37" s="201"/>
      <c r="G37" s="201"/>
      <c r="H37" t="s">
        <v>6</v>
      </c>
    </row>
    <row r="38" spans="1:8" ht="12.75" customHeight="1">
      <c r="A38" s="94"/>
      <c r="B38" s="201"/>
      <c r="C38" s="201"/>
      <c r="D38" s="201"/>
      <c r="E38" s="201"/>
      <c r="F38" s="201"/>
      <c r="G38" s="201"/>
      <c r="H38" t="s">
        <v>6</v>
      </c>
    </row>
    <row r="39" spans="1:8" ht="12.75">
      <c r="A39" s="94"/>
      <c r="B39" s="201"/>
      <c r="C39" s="201"/>
      <c r="D39" s="201"/>
      <c r="E39" s="201"/>
      <c r="F39" s="201"/>
      <c r="G39" s="201"/>
      <c r="H39" t="s">
        <v>6</v>
      </c>
    </row>
    <row r="40" spans="1:8" ht="12.75">
      <c r="A40" s="94"/>
      <c r="B40" s="201"/>
      <c r="C40" s="201"/>
      <c r="D40" s="201"/>
      <c r="E40" s="201"/>
      <c r="F40" s="201"/>
      <c r="G40" s="201"/>
      <c r="H40" t="s">
        <v>6</v>
      </c>
    </row>
    <row r="41" spans="1:8" ht="12.75">
      <c r="A41" s="94"/>
      <c r="B41" s="201"/>
      <c r="C41" s="201"/>
      <c r="D41" s="201"/>
      <c r="E41" s="201"/>
      <c r="F41" s="201"/>
      <c r="G41" s="201"/>
      <c r="H41" t="s">
        <v>6</v>
      </c>
    </row>
    <row r="42" spans="1:8" ht="12.75">
      <c r="A42" s="94"/>
      <c r="B42" s="201"/>
      <c r="C42" s="201"/>
      <c r="D42" s="201"/>
      <c r="E42" s="201"/>
      <c r="F42" s="201"/>
      <c r="G42" s="201"/>
      <c r="H42" t="s">
        <v>6</v>
      </c>
    </row>
    <row r="43" spans="1:8" ht="12.75">
      <c r="A43" s="94"/>
      <c r="B43" s="201"/>
      <c r="C43" s="201"/>
      <c r="D43" s="201"/>
      <c r="E43" s="201"/>
      <c r="F43" s="201"/>
      <c r="G43" s="201"/>
      <c r="H43" t="s">
        <v>6</v>
      </c>
    </row>
    <row r="44" spans="1:8" ht="12.75">
      <c r="A44" s="94"/>
      <c r="B44" s="201"/>
      <c r="C44" s="201"/>
      <c r="D44" s="201"/>
      <c r="E44" s="201"/>
      <c r="F44" s="201"/>
      <c r="G44" s="201"/>
      <c r="H44" t="s">
        <v>6</v>
      </c>
    </row>
    <row r="45" spans="1:8" ht="0.75" customHeight="1">
      <c r="A45" s="94"/>
      <c r="B45" s="201"/>
      <c r="C45" s="201"/>
      <c r="D45" s="201"/>
      <c r="E45" s="201"/>
      <c r="F45" s="201"/>
      <c r="G45" s="201"/>
      <c r="H45" t="s">
        <v>6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workbookViewId="0" topLeftCell="A1">
      <selection activeCell="H30" sqref="H30:I3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49</v>
      </c>
      <c r="B1" s="213"/>
      <c r="C1" s="95" t="str">
        <f>CONCATENATE(cislostavby," ",nazevstavby)</f>
        <v>12/2015 Výměna střešních oken - Srdce v domě Klentnice</v>
      </c>
      <c r="D1" s="96"/>
      <c r="E1" s="97"/>
      <c r="F1" s="96"/>
      <c r="G1" s="98" t="s">
        <v>50</v>
      </c>
      <c r="H1" s="99"/>
      <c r="I1" s="100"/>
    </row>
    <row r="2" spans="1:9" ht="13.5" thickBot="1">
      <c r="A2" s="214" t="s">
        <v>51</v>
      </c>
      <c r="B2" s="215"/>
      <c r="C2" s="101" t="str">
        <f>CONCATENATE(cisloobjektu," ",nazevobjektu)</f>
        <v>01 Stavební část</v>
      </c>
      <c r="D2" s="102"/>
      <c r="E2" s="103"/>
      <c r="F2" s="102"/>
      <c r="G2" s="216"/>
      <c r="H2" s="217"/>
      <c r="I2" s="218"/>
    </row>
    <row r="3" spans="1:9" ht="13.5" thickTop="1">
      <c r="A3" s="75"/>
      <c r="B3" s="75"/>
      <c r="C3" s="75"/>
      <c r="D3" s="75"/>
      <c r="E3" s="75"/>
      <c r="F3" s="64"/>
      <c r="G3" s="75"/>
      <c r="H3" s="75"/>
      <c r="I3" s="75"/>
    </row>
    <row r="4" spans="1:9" ht="19.5" customHeight="1">
      <c r="A4" s="104" t="s">
        <v>52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4" customFormat="1" ht="13.5" thickBot="1">
      <c r="A6" s="107"/>
      <c r="B6" s="108" t="s">
        <v>53</v>
      </c>
      <c r="C6" s="108"/>
      <c r="D6" s="109"/>
      <c r="E6" s="110" t="s">
        <v>54</v>
      </c>
      <c r="F6" s="111" t="s">
        <v>55</v>
      </c>
      <c r="G6" s="111" t="s">
        <v>56</v>
      </c>
      <c r="H6" s="111" t="s">
        <v>57</v>
      </c>
      <c r="I6" s="112" t="s">
        <v>31</v>
      </c>
    </row>
    <row r="7" spans="1:9" s="34" customFormat="1" ht="12.75">
      <c r="A7" s="197" t="str">
        <f>Položky!B7</f>
        <v>3</v>
      </c>
      <c r="B7" s="113" t="str">
        <f>Položky!C7</f>
        <v>Svislé a kompletní konstrukce</v>
      </c>
      <c r="C7" s="64"/>
      <c r="D7" s="114"/>
      <c r="E7" s="198">
        <f>Položky!BA12</f>
        <v>0</v>
      </c>
      <c r="F7" s="199">
        <f>Položky!BB12</f>
        <v>0</v>
      </c>
      <c r="G7" s="199">
        <f>Položky!BC12</f>
        <v>0</v>
      </c>
      <c r="H7" s="199">
        <f>Položky!BD12</f>
        <v>0</v>
      </c>
      <c r="I7" s="200">
        <f>Položky!BE12</f>
        <v>0</v>
      </c>
    </row>
    <row r="8" spans="1:9" s="34" customFormat="1" ht="12.75">
      <c r="A8" s="197" t="str">
        <f>Položky!B13</f>
        <v>94</v>
      </c>
      <c r="B8" s="113" t="str">
        <f>Položky!C13</f>
        <v>Lešení a stavební výtahy</v>
      </c>
      <c r="C8" s="64"/>
      <c r="D8" s="114"/>
      <c r="E8" s="198">
        <f>Položky!BA15</f>
        <v>0</v>
      </c>
      <c r="F8" s="199">
        <f>Položky!BB15</f>
        <v>0</v>
      </c>
      <c r="G8" s="199">
        <f>Položky!BC15</f>
        <v>0</v>
      </c>
      <c r="H8" s="199">
        <f>Položky!BD15</f>
        <v>0</v>
      </c>
      <c r="I8" s="200">
        <f>Položky!BE15</f>
        <v>0</v>
      </c>
    </row>
    <row r="9" spans="1:9" s="34" customFormat="1" ht="12.75">
      <c r="A9" s="197" t="str">
        <f>Položky!B16</f>
        <v>97</v>
      </c>
      <c r="B9" s="113" t="str">
        <f>Položky!C16</f>
        <v>Prorážení otvorů</v>
      </c>
      <c r="C9" s="64"/>
      <c r="D9" s="114"/>
      <c r="E9" s="198">
        <f>Položky!BA24</f>
        <v>0</v>
      </c>
      <c r="F9" s="199">
        <f>Položky!BB24</f>
        <v>0</v>
      </c>
      <c r="G9" s="199">
        <f>Položky!BC24</f>
        <v>0</v>
      </c>
      <c r="H9" s="199">
        <f>Položky!BD24</f>
        <v>0</v>
      </c>
      <c r="I9" s="200">
        <f>Položky!BE24</f>
        <v>0</v>
      </c>
    </row>
    <row r="10" spans="1:9" s="34" customFormat="1" ht="12.75">
      <c r="A10" s="197" t="str">
        <f>Položky!B25</f>
        <v>99</v>
      </c>
      <c r="B10" s="113" t="str">
        <f>Položky!C25</f>
        <v>Staveništní přesun hmot</v>
      </c>
      <c r="C10" s="64"/>
      <c r="D10" s="114"/>
      <c r="E10" s="198">
        <f>Položky!BA27</f>
        <v>0</v>
      </c>
      <c r="F10" s="199">
        <f>Položky!BB27</f>
        <v>0</v>
      </c>
      <c r="G10" s="199">
        <f>Položky!BC27</f>
        <v>0</v>
      </c>
      <c r="H10" s="199">
        <f>Položky!BD27</f>
        <v>0</v>
      </c>
      <c r="I10" s="200">
        <f>Položky!BE27</f>
        <v>0</v>
      </c>
    </row>
    <row r="11" spans="1:9" s="34" customFormat="1" ht="12.75">
      <c r="A11" s="197" t="str">
        <f>Položky!B28</f>
        <v>711</v>
      </c>
      <c r="B11" s="113" t="str">
        <f>Položky!C28</f>
        <v>Izolace proti vodě</v>
      </c>
      <c r="C11" s="64"/>
      <c r="D11" s="114"/>
      <c r="E11" s="198">
        <f>Položky!BA33</f>
        <v>0</v>
      </c>
      <c r="F11" s="199">
        <f>Položky!BB33</f>
        <v>0</v>
      </c>
      <c r="G11" s="199">
        <f>Položky!BC33</f>
        <v>0</v>
      </c>
      <c r="H11" s="199">
        <f>Položky!BD33</f>
        <v>0</v>
      </c>
      <c r="I11" s="200">
        <f>Položky!BE33</f>
        <v>0</v>
      </c>
    </row>
    <row r="12" spans="1:9" s="34" customFormat="1" ht="12.75">
      <c r="A12" s="197" t="str">
        <f>Položky!B34</f>
        <v>712</v>
      </c>
      <c r="B12" s="113" t="str">
        <f>Položky!C34</f>
        <v>Živičné krytiny</v>
      </c>
      <c r="C12" s="64"/>
      <c r="D12" s="114"/>
      <c r="E12" s="198">
        <f>Položky!BA39</f>
        <v>0</v>
      </c>
      <c r="F12" s="199">
        <f>Položky!BB39</f>
        <v>0</v>
      </c>
      <c r="G12" s="199">
        <f>Položky!BC39</f>
        <v>0</v>
      </c>
      <c r="H12" s="199">
        <f>Položky!BD39</f>
        <v>0</v>
      </c>
      <c r="I12" s="200">
        <f>Položky!BE39</f>
        <v>0</v>
      </c>
    </row>
    <row r="13" spans="1:9" s="34" customFormat="1" ht="12.75">
      <c r="A13" s="197" t="str">
        <f>Položky!B40</f>
        <v>762</v>
      </c>
      <c r="B13" s="113" t="str">
        <f>Položky!C40</f>
        <v>Konstrukce tesařské</v>
      </c>
      <c r="C13" s="64"/>
      <c r="D13" s="114"/>
      <c r="E13" s="198">
        <f>Položky!BA44</f>
        <v>0</v>
      </c>
      <c r="F13" s="199">
        <f>Položky!BB44</f>
        <v>0</v>
      </c>
      <c r="G13" s="199">
        <f>Položky!BC44</f>
        <v>0</v>
      </c>
      <c r="H13" s="199">
        <f>Položky!BD44</f>
        <v>0</v>
      </c>
      <c r="I13" s="200">
        <f>Položky!BE44</f>
        <v>0</v>
      </c>
    </row>
    <row r="14" spans="1:9" s="34" customFormat="1" ht="12.75">
      <c r="A14" s="197" t="str">
        <f>Položky!B45</f>
        <v>769.1</v>
      </c>
      <c r="B14" s="113" t="str">
        <f>Položky!C45</f>
        <v>Výplně otvorů</v>
      </c>
      <c r="C14" s="64"/>
      <c r="D14" s="114"/>
      <c r="E14" s="198">
        <f>Položky!BA52</f>
        <v>0</v>
      </c>
      <c r="F14" s="199">
        <f>Položky!BB52</f>
        <v>0</v>
      </c>
      <c r="G14" s="199">
        <f>Položky!BC52</f>
        <v>0</v>
      </c>
      <c r="H14" s="199">
        <f>Položky!BD52</f>
        <v>0</v>
      </c>
      <c r="I14" s="200">
        <f>Položky!BE52</f>
        <v>0</v>
      </c>
    </row>
    <row r="15" spans="1:9" s="34" customFormat="1" ht="12.75">
      <c r="A15" s="197" t="str">
        <f>Položky!B53</f>
        <v>784</v>
      </c>
      <c r="B15" s="113" t="str">
        <f>Položky!C53</f>
        <v>Malby</v>
      </c>
      <c r="C15" s="64"/>
      <c r="D15" s="114"/>
      <c r="E15" s="198">
        <f>Položky!BA56</f>
        <v>0</v>
      </c>
      <c r="F15" s="199">
        <f>Položky!BB56</f>
        <v>0</v>
      </c>
      <c r="G15" s="199">
        <f>Položky!BC56</f>
        <v>0</v>
      </c>
      <c r="H15" s="199">
        <f>Položky!BD56</f>
        <v>0</v>
      </c>
      <c r="I15" s="200">
        <f>Položky!BE56</f>
        <v>0</v>
      </c>
    </row>
    <row r="16" spans="1:9" s="34" customFormat="1" ht="13.5" thickBot="1">
      <c r="A16" s="197" t="str">
        <f>Položky!B57</f>
        <v>799</v>
      </c>
      <c r="B16" s="113" t="str">
        <f>Položky!C57</f>
        <v>Ostatní</v>
      </c>
      <c r="C16" s="64"/>
      <c r="D16" s="114"/>
      <c r="E16" s="198">
        <f>Položky!BA59</f>
        <v>0</v>
      </c>
      <c r="F16" s="199">
        <f>Položky!BB59</f>
        <v>0</v>
      </c>
      <c r="G16" s="199">
        <f>Položky!BC59</f>
        <v>0</v>
      </c>
      <c r="H16" s="199">
        <f>Položky!BD59</f>
        <v>0</v>
      </c>
      <c r="I16" s="200">
        <f>Položky!BE59</f>
        <v>0</v>
      </c>
    </row>
    <row r="17" spans="1:9" s="121" customFormat="1" ht="13.5" thickBot="1">
      <c r="A17" s="115"/>
      <c r="B17" s="116" t="s">
        <v>58</v>
      </c>
      <c r="C17" s="116"/>
      <c r="D17" s="117"/>
      <c r="E17" s="118">
        <f>SUM(E7:E16)</f>
        <v>0</v>
      </c>
      <c r="F17" s="119">
        <f>SUM(F7:F16)</f>
        <v>0</v>
      </c>
      <c r="G17" s="119">
        <f>SUM(G7:G16)</f>
        <v>0</v>
      </c>
      <c r="H17" s="119">
        <f>SUM(H7:H16)</f>
        <v>0</v>
      </c>
      <c r="I17" s="120">
        <f>SUM(I7:I16)</f>
        <v>0</v>
      </c>
    </row>
    <row r="18" spans="1:9" ht="12.75">
      <c r="A18" s="64"/>
      <c r="B18" s="64"/>
      <c r="C18" s="64"/>
      <c r="D18" s="64"/>
      <c r="E18" s="64"/>
      <c r="F18" s="64"/>
      <c r="G18" s="64"/>
      <c r="H18" s="64"/>
      <c r="I18" s="64"/>
    </row>
    <row r="19" spans="1:57" ht="19.5" customHeight="1">
      <c r="A19" s="105" t="s">
        <v>59</v>
      </c>
      <c r="B19" s="105"/>
      <c r="C19" s="105"/>
      <c r="D19" s="105"/>
      <c r="E19" s="105"/>
      <c r="F19" s="105"/>
      <c r="G19" s="122"/>
      <c r="H19" s="105"/>
      <c r="I19" s="105"/>
      <c r="BA19" s="39"/>
      <c r="BB19" s="39"/>
      <c r="BC19" s="39"/>
      <c r="BD19" s="39"/>
      <c r="BE19" s="39"/>
    </row>
    <row r="20" spans="1:9" ht="13.5" thickBot="1">
      <c r="A20" s="75"/>
      <c r="B20" s="75"/>
      <c r="C20" s="75"/>
      <c r="D20" s="75"/>
      <c r="E20" s="75"/>
      <c r="F20" s="75"/>
      <c r="G20" s="75"/>
      <c r="H20" s="75"/>
      <c r="I20" s="75"/>
    </row>
    <row r="21" spans="1:9" ht="12.75">
      <c r="A21" s="69" t="s">
        <v>60</v>
      </c>
      <c r="B21" s="70"/>
      <c r="C21" s="70"/>
      <c r="D21" s="123"/>
      <c r="E21" s="124" t="s">
        <v>61</v>
      </c>
      <c r="F21" s="125" t="s">
        <v>62</v>
      </c>
      <c r="G21" s="126" t="s">
        <v>63</v>
      </c>
      <c r="H21" s="127"/>
      <c r="I21" s="128" t="s">
        <v>61</v>
      </c>
    </row>
    <row r="22" spans="1:53" ht="12.75">
      <c r="A22" s="62" t="s">
        <v>166</v>
      </c>
      <c r="B22" s="53"/>
      <c r="C22" s="53"/>
      <c r="D22" s="129"/>
      <c r="E22" s="130">
        <v>0</v>
      </c>
      <c r="F22" s="131">
        <v>0</v>
      </c>
      <c r="G22" s="132">
        <f aca="true" t="shared" si="0" ref="G22:G29">CHOOSE(BA22+1,HSV+PSV,HSV+PSV+Mont,HSV+PSV+Dodavka+Mont,HSV,PSV,Mont,Dodavka,Mont+Dodavka,0)</f>
        <v>0</v>
      </c>
      <c r="H22" s="133"/>
      <c r="I22" s="134">
        <f aca="true" t="shared" si="1" ref="I22:I29">E22+F22*G22/100</f>
        <v>0</v>
      </c>
      <c r="BA22">
        <v>0</v>
      </c>
    </row>
    <row r="23" spans="1:53" ht="12.75">
      <c r="A23" s="62" t="s">
        <v>167</v>
      </c>
      <c r="B23" s="53"/>
      <c r="C23" s="53"/>
      <c r="D23" s="129"/>
      <c r="E23" s="130">
        <v>0</v>
      </c>
      <c r="F23" s="131">
        <v>0</v>
      </c>
      <c r="G23" s="132">
        <f t="shared" si="0"/>
        <v>0</v>
      </c>
      <c r="H23" s="133"/>
      <c r="I23" s="134">
        <f t="shared" si="1"/>
        <v>0</v>
      </c>
      <c r="BA23">
        <v>0</v>
      </c>
    </row>
    <row r="24" spans="1:53" ht="12.75">
      <c r="A24" s="62" t="s">
        <v>168</v>
      </c>
      <c r="B24" s="53"/>
      <c r="C24" s="53"/>
      <c r="D24" s="129"/>
      <c r="E24" s="130">
        <v>0</v>
      </c>
      <c r="F24" s="131">
        <v>0</v>
      </c>
      <c r="G24" s="132">
        <f t="shared" si="0"/>
        <v>0</v>
      </c>
      <c r="H24" s="133"/>
      <c r="I24" s="134">
        <f t="shared" si="1"/>
        <v>0</v>
      </c>
      <c r="BA24">
        <v>0</v>
      </c>
    </row>
    <row r="25" spans="1:53" ht="12.75">
      <c r="A25" s="62" t="s">
        <v>169</v>
      </c>
      <c r="B25" s="53"/>
      <c r="C25" s="53"/>
      <c r="D25" s="129"/>
      <c r="E25" s="130">
        <v>0</v>
      </c>
      <c r="F25" s="131">
        <v>0</v>
      </c>
      <c r="G25" s="132">
        <f t="shared" si="0"/>
        <v>0</v>
      </c>
      <c r="H25" s="133"/>
      <c r="I25" s="134">
        <f t="shared" si="1"/>
        <v>0</v>
      </c>
      <c r="BA25">
        <v>0</v>
      </c>
    </row>
    <row r="26" spans="1:53" ht="12.75">
      <c r="A26" s="62" t="s">
        <v>170</v>
      </c>
      <c r="B26" s="53"/>
      <c r="C26" s="53"/>
      <c r="D26" s="129"/>
      <c r="E26" s="130">
        <v>0</v>
      </c>
      <c r="F26" s="131">
        <v>0</v>
      </c>
      <c r="G26" s="132">
        <f t="shared" si="0"/>
        <v>0</v>
      </c>
      <c r="H26" s="133"/>
      <c r="I26" s="134">
        <f t="shared" si="1"/>
        <v>0</v>
      </c>
      <c r="BA26">
        <v>1</v>
      </c>
    </row>
    <row r="27" spans="1:53" ht="12.75">
      <c r="A27" s="62" t="s">
        <v>171</v>
      </c>
      <c r="B27" s="53"/>
      <c r="C27" s="53"/>
      <c r="D27" s="129"/>
      <c r="E27" s="130">
        <v>0</v>
      </c>
      <c r="F27" s="131">
        <v>0</v>
      </c>
      <c r="G27" s="132">
        <f t="shared" si="0"/>
        <v>0</v>
      </c>
      <c r="H27" s="133"/>
      <c r="I27" s="134">
        <f t="shared" si="1"/>
        <v>0</v>
      </c>
      <c r="BA27">
        <v>1</v>
      </c>
    </row>
    <row r="28" spans="1:53" ht="12.75">
      <c r="A28" s="62" t="s">
        <v>172</v>
      </c>
      <c r="B28" s="53"/>
      <c r="C28" s="53"/>
      <c r="D28" s="129"/>
      <c r="E28" s="130">
        <v>0</v>
      </c>
      <c r="F28" s="131">
        <v>0</v>
      </c>
      <c r="G28" s="132">
        <f t="shared" si="0"/>
        <v>0</v>
      </c>
      <c r="H28" s="133"/>
      <c r="I28" s="134">
        <f t="shared" si="1"/>
        <v>0</v>
      </c>
      <c r="BA28">
        <v>2</v>
      </c>
    </row>
    <row r="29" spans="1:53" ht="12.75">
      <c r="A29" s="62" t="s">
        <v>173</v>
      </c>
      <c r="B29" s="53"/>
      <c r="C29" s="53"/>
      <c r="D29" s="129"/>
      <c r="E29" s="130">
        <v>0</v>
      </c>
      <c r="F29" s="131">
        <v>0</v>
      </c>
      <c r="G29" s="132">
        <f t="shared" si="0"/>
        <v>0</v>
      </c>
      <c r="H29" s="133"/>
      <c r="I29" s="134">
        <f t="shared" si="1"/>
        <v>0</v>
      </c>
      <c r="BA29">
        <v>2</v>
      </c>
    </row>
    <row r="30" spans="1:9" ht="13.5" thickBot="1">
      <c r="A30" s="135"/>
      <c r="B30" s="136" t="s">
        <v>64</v>
      </c>
      <c r="C30" s="137"/>
      <c r="D30" s="138"/>
      <c r="E30" s="139"/>
      <c r="F30" s="140"/>
      <c r="G30" s="140"/>
      <c r="H30" s="219">
        <f>SUM(I22:I29)</f>
        <v>0</v>
      </c>
      <c r="I30" s="220"/>
    </row>
    <row r="32" spans="2:9" ht="12.75">
      <c r="B32" s="121"/>
      <c r="F32" s="141"/>
      <c r="G32" s="142"/>
      <c r="H32" s="142"/>
      <c r="I32" s="143"/>
    </row>
    <row r="33" spans="6:9" ht="12.75">
      <c r="F33" s="141"/>
      <c r="G33" s="142"/>
      <c r="H33" s="142"/>
      <c r="I33" s="143"/>
    </row>
    <row r="34" spans="6:9" ht="12.75">
      <c r="F34" s="141"/>
      <c r="G34" s="142"/>
      <c r="H34" s="142"/>
      <c r="I34" s="143"/>
    </row>
    <row r="35" spans="6:9" ht="12.75">
      <c r="F35" s="141"/>
      <c r="G35" s="142"/>
      <c r="H35" s="142"/>
      <c r="I35" s="143"/>
    </row>
    <row r="36" spans="6:9" ht="12.75">
      <c r="F36" s="141"/>
      <c r="G36" s="142"/>
      <c r="H36" s="142"/>
      <c r="I36" s="143"/>
    </row>
    <row r="37" spans="6:9" ht="12.75">
      <c r="F37" s="141"/>
      <c r="G37" s="142"/>
      <c r="H37" s="142"/>
      <c r="I37" s="143"/>
    </row>
    <row r="38" spans="6:9" ht="12.75">
      <c r="F38" s="141"/>
      <c r="G38" s="142"/>
      <c r="H38" s="142"/>
      <c r="I38" s="143"/>
    </row>
    <row r="39" spans="6:9" ht="12.75">
      <c r="F39" s="141"/>
      <c r="G39" s="142"/>
      <c r="H39" s="142"/>
      <c r="I39" s="143"/>
    </row>
    <row r="40" spans="6:9" ht="12.75">
      <c r="F40" s="141"/>
      <c r="G40" s="142"/>
      <c r="H40" s="142"/>
      <c r="I40" s="143"/>
    </row>
    <row r="41" spans="6:9" ht="12.75">
      <c r="F41" s="141"/>
      <c r="G41" s="142"/>
      <c r="H41" s="142"/>
      <c r="I41" s="143"/>
    </row>
    <row r="42" spans="6:9" ht="12.75">
      <c r="F42" s="141"/>
      <c r="G42" s="142"/>
      <c r="H42" s="142"/>
      <c r="I42" s="143"/>
    </row>
    <row r="43" spans="6:9" ht="12.75">
      <c r="F43" s="141"/>
      <c r="G43" s="142"/>
      <c r="H43" s="142"/>
      <c r="I43" s="143"/>
    </row>
    <row r="44" spans="6:9" ht="12.75">
      <c r="F44" s="141"/>
      <c r="G44" s="142"/>
      <c r="H44" s="142"/>
      <c r="I44" s="143"/>
    </row>
    <row r="45" spans="6:9" ht="12.75"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  <row r="80" spans="6:9" ht="12.75">
      <c r="F80" s="141"/>
      <c r="G80" s="142"/>
      <c r="H80" s="142"/>
      <c r="I80" s="143"/>
    </row>
    <row r="81" spans="6:9" ht="12.75">
      <c r="F81" s="141"/>
      <c r="G81" s="142"/>
      <c r="H81" s="142"/>
      <c r="I81" s="143"/>
    </row>
  </sheetData>
  <mergeCells count="4">
    <mergeCell ref="A1:B1"/>
    <mergeCell ref="A2:B2"/>
    <mergeCell ref="G2:I2"/>
    <mergeCell ref="H30:I3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2"/>
  <sheetViews>
    <sheetView showGridLines="0" showZeros="0" tabSelected="1" workbookViewId="0" topLeftCell="A4">
      <selection activeCell="I11" sqref="I11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90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223" t="s">
        <v>65</v>
      </c>
      <c r="B1" s="223"/>
      <c r="C1" s="223"/>
      <c r="D1" s="223"/>
      <c r="E1" s="223"/>
      <c r="F1" s="223"/>
      <c r="G1" s="223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212" t="s">
        <v>49</v>
      </c>
      <c r="B3" s="213"/>
      <c r="C3" s="95" t="str">
        <f>CONCATENATE(cislostavby," ",nazevstavby)</f>
        <v>12/2015 Výměna střešních oken - Srdce v domě Klentnice</v>
      </c>
      <c r="D3" s="96"/>
      <c r="E3" s="149" t="s">
        <v>66</v>
      </c>
      <c r="F3" s="150">
        <f>Rekapitulace!H1</f>
        <v>0</v>
      </c>
      <c r="G3" s="151"/>
    </row>
    <row r="4" spans="1:7" ht="13.5" thickBot="1">
      <c r="A4" s="224" t="s">
        <v>51</v>
      </c>
      <c r="B4" s="215"/>
      <c r="C4" s="101" t="str">
        <f>CONCATENATE(cisloobjektu," ",nazevobjektu)</f>
        <v>01 Stavební část</v>
      </c>
      <c r="D4" s="102"/>
      <c r="E4" s="225">
        <f>Rekapitulace!G2</f>
        <v>0</v>
      </c>
      <c r="F4" s="226"/>
      <c r="G4" s="227"/>
    </row>
    <row r="5" spans="1:7" ht="13.5" thickTop="1">
      <c r="A5" s="152"/>
      <c r="B5" s="145"/>
      <c r="C5" s="145"/>
      <c r="D5" s="145"/>
      <c r="E5" s="153"/>
      <c r="F5" s="145"/>
      <c r="G5" s="154"/>
    </row>
    <row r="6" spans="1:7" ht="12.75">
      <c r="A6" s="155" t="s">
        <v>67</v>
      </c>
      <c r="B6" s="156" t="s">
        <v>68</v>
      </c>
      <c r="C6" s="156" t="s">
        <v>69</v>
      </c>
      <c r="D6" s="156" t="s">
        <v>70</v>
      </c>
      <c r="E6" s="157" t="s">
        <v>71</v>
      </c>
      <c r="F6" s="156" t="s">
        <v>72</v>
      </c>
      <c r="G6" s="158" t="s">
        <v>73</v>
      </c>
    </row>
    <row r="7" spans="1:15" ht="12.75">
      <c r="A7" s="159" t="s">
        <v>74</v>
      </c>
      <c r="B7" s="160" t="s">
        <v>80</v>
      </c>
      <c r="C7" s="161" t="s">
        <v>81</v>
      </c>
      <c r="D7" s="162"/>
      <c r="E7" s="163"/>
      <c r="F7" s="163"/>
      <c r="G7" s="164"/>
      <c r="H7" s="165"/>
      <c r="I7" s="165"/>
      <c r="O7" s="166">
        <v>1</v>
      </c>
    </row>
    <row r="8" spans="1:104" ht="22.5">
      <c r="A8" s="167">
        <v>1</v>
      </c>
      <c r="B8" s="168" t="s">
        <v>82</v>
      </c>
      <c r="C8" s="169" t="s">
        <v>83</v>
      </c>
      <c r="D8" s="170" t="s">
        <v>84</v>
      </c>
      <c r="E8" s="171">
        <v>41.04</v>
      </c>
      <c r="F8" s="171"/>
      <c r="G8" s="172">
        <f>E8*F8</f>
        <v>0</v>
      </c>
      <c r="O8" s="166">
        <v>2</v>
      </c>
      <c r="AA8" s="144">
        <v>12</v>
      </c>
      <c r="AB8" s="144">
        <v>0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73">
        <v>12</v>
      </c>
      <c r="CB8" s="173">
        <v>0</v>
      </c>
      <c r="CZ8" s="144">
        <v>0.01876</v>
      </c>
    </row>
    <row r="9" spans="1:15" ht="12.75">
      <c r="A9" s="174"/>
      <c r="B9" s="176"/>
      <c r="C9" s="221" t="s">
        <v>85</v>
      </c>
      <c r="D9" s="222"/>
      <c r="E9" s="177">
        <v>41.04</v>
      </c>
      <c r="F9" s="178"/>
      <c r="G9" s="179"/>
      <c r="M9" s="175" t="s">
        <v>85</v>
      </c>
      <c r="O9" s="166"/>
    </row>
    <row r="10" spans="1:104" ht="12.75">
      <c r="A10" s="167">
        <v>2</v>
      </c>
      <c r="B10" s="168" t="s">
        <v>86</v>
      </c>
      <c r="C10" s="169" t="s">
        <v>87</v>
      </c>
      <c r="D10" s="170" t="s">
        <v>84</v>
      </c>
      <c r="E10" s="171">
        <v>41.04</v>
      </c>
      <c r="F10" s="171"/>
      <c r="G10" s="172">
        <f>E10*F10</f>
        <v>0</v>
      </c>
      <c r="O10" s="166">
        <v>2</v>
      </c>
      <c r="AA10" s="144">
        <v>12</v>
      </c>
      <c r="AB10" s="144">
        <v>0</v>
      </c>
      <c r="AC10" s="144">
        <v>2</v>
      </c>
      <c r="AZ10" s="144">
        <v>1</v>
      </c>
      <c r="BA10" s="144">
        <f>IF(AZ10=1,G10,0)</f>
        <v>0</v>
      </c>
      <c r="BB10" s="144">
        <f>IF(AZ10=2,G10,0)</f>
        <v>0</v>
      </c>
      <c r="BC10" s="144">
        <f>IF(AZ10=3,G10,0)</f>
        <v>0</v>
      </c>
      <c r="BD10" s="144">
        <f>IF(AZ10=4,G10,0)</f>
        <v>0</v>
      </c>
      <c r="BE10" s="144">
        <f>IF(AZ10=5,G10,0)</f>
        <v>0</v>
      </c>
      <c r="CA10" s="173">
        <v>12</v>
      </c>
      <c r="CB10" s="173">
        <v>0</v>
      </c>
      <c r="CZ10" s="144">
        <v>0.00053</v>
      </c>
    </row>
    <row r="11" spans="1:104" ht="12.75">
      <c r="A11" s="167">
        <v>3</v>
      </c>
      <c r="B11" s="168" t="s">
        <v>88</v>
      </c>
      <c r="C11" s="169" t="s">
        <v>89</v>
      </c>
      <c r="D11" s="170" t="s">
        <v>84</v>
      </c>
      <c r="E11" s="171">
        <v>41.04</v>
      </c>
      <c r="F11" s="171"/>
      <c r="G11" s="172">
        <f>E11*F11</f>
        <v>0</v>
      </c>
      <c r="O11" s="166">
        <v>2</v>
      </c>
      <c r="AA11" s="144">
        <v>3</v>
      </c>
      <c r="AB11" s="144">
        <v>1</v>
      </c>
      <c r="AC11" s="144" t="s">
        <v>88</v>
      </c>
      <c r="AZ11" s="144">
        <v>1</v>
      </c>
      <c r="BA11" s="144">
        <f>IF(AZ11=1,G11,0)</f>
        <v>0</v>
      </c>
      <c r="BB11" s="144">
        <f>IF(AZ11=2,G11,0)</f>
        <v>0</v>
      </c>
      <c r="BC11" s="144">
        <f>IF(AZ11=3,G11,0)</f>
        <v>0</v>
      </c>
      <c r="BD11" s="144">
        <f>IF(AZ11=4,G11,0)</f>
        <v>0</v>
      </c>
      <c r="BE11" s="144">
        <f>IF(AZ11=5,G11,0)</f>
        <v>0</v>
      </c>
      <c r="CA11" s="173">
        <v>3</v>
      </c>
      <c r="CB11" s="173">
        <v>1</v>
      </c>
      <c r="CZ11" s="144">
        <v>0.004</v>
      </c>
    </row>
    <row r="12" spans="1:57" ht="12.75">
      <c r="A12" s="180"/>
      <c r="B12" s="181" t="s">
        <v>75</v>
      </c>
      <c r="C12" s="182" t="str">
        <f>CONCATENATE(B7," ",C7)</f>
        <v>3 Svislé a kompletní konstrukce</v>
      </c>
      <c r="D12" s="183"/>
      <c r="E12" s="184"/>
      <c r="F12" s="185"/>
      <c r="G12" s="186">
        <f>SUM(G7:G11)</f>
        <v>0</v>
      </c>
      <c r="O12" s="166">
        <v>4</v>
      </c>
      <c r="BA12" s="187">
        <f>SUM(BA7:BA11)</f>
        <v>0</v>
      </c>
      <c r="BB12" s="187">
        <f>SUM(BB7:BB11)</f>
        <v>0</v>
      </c>
      <c r="BC12" s="187">
        <f>SUM(BC7:BC11)</f>
        <v>0</v>
      </c>
      <c r="BD12" s="187">
        <f>SUM(BD7:BD11)</f>
        <v>0</v>
      </c>
      <c r="BE12" s="187">
        <f>SUM(BE7:BE11)</f>
        <v>0</v>
      </c>
    </row>
    <row r="13" spans="1:15" ht="12.75">
      <c r="A13" s="159" t="s">
        <v>74</v>
      </c>
      <c r="B13" s="160" t="s">
        <v>90</v>
      </c>
      <c r="C13" s="161" t="s">
        <v>91</v>
      </c>
      <c r="D13" s="162"/>
      <c r="E13" s="163"/>
      <c r="F13" s="163"/>
      <c r="G13" s="164"/>
      <c r="H13" s="165"/>
      <c r="I13" s="165"/>
      <c r="O13" s="166">
        <v>1</v>
      </c>
    </row>
    <row r="14" spans="1:104" ht="12.75">
      <c r="A14" s="167">
        <v>4</v>
      </c>
      <c r="B14" s="168" t="s">
        <v>92</v>
      </c>
      <c r="C14" s="169" t="s">
        <v>93</v>
      </c>
      <c r="D14" s="170" t="s">
        <v>84</v>
      </c>
      <c r="E14" s="171">
        <v>41.04</v>
      </c>
      <c r="F14" s="171"/>
      <c r="G14" s="172">
        <f>E14*F14</f>
        <v>0</v>
      </c>
      <c r="O14" s="166">
        <v>2</v>
      </c>
      <c r="AA14" s="144">
        <v>1</v>
      </c>
      <c r="AB14" s="144">
        <v>1</v>
      </c>
      <c r="AC14" s="144">
        <v>1</v>
      </c>
      <c r="AZ14" s="144">
        <v>1</v>
      </c>
      <c r="BA14" s="144">
        <f>IF(AZ14=1,G14,0)</f>
        <v>0</v>
      </c>
      <c r="BB14" s="144">
        <f>IF(AZ14=2,G14,0)</f>
        <v>0</v>
      </c>
      <c r="BC14" s="144">
        <f>IF(AZ14=3,G14,0)</f>
        <v>0</v>
      </c>
      <c r="BD14" s="144">
        <f>IF(AZ14=4,G14,0)</f>
        <v>0</v>
      </c>
      <c r="BE14" s="144">
        <f>IF(AZ14=5,G14,0)</f>
        <v>0</v>
      </c>
      <c r="CA14" s="173">
        <v>1</v>
      </c>
      <c r="CB14" s="173">
        <v>1</v>
      </c>
      <c r="CZ14" s="144">
        <v>0.03496</v>
      </c>
    </row>
    <row r="15" spans="1:57" ht="12.75">
      <c r="A15" s="180"/>
      <c r="B15" s="181" t="s">
        <v>75</v>
      </c>
      <c r="C15" s="182" t="str">
        <f>CONCATENATE(B13," ",C13)</f>
        <v>94 Lešení a stavební výtahy</v>
      </c>
      <c r="D15" s="183"/>
      <c r="E15" s="184"/>
      <c r="F15" s="185"/>
      <c r="G15" s="186">
        <f>SUM(G13:G14)</f>
        <v>0</v>
      </c>
      <c r="O15" s="166">
        <v>4</v>
      </c>
      <c r="BA15" s="187">
        <f>SUM(BA13:BA14)</f>
        <v>0</v>
      </c>
      <c r="BB15" s="187">
        <f>SUM(BB13:BB14)</f>
        <v>0</v>
      </c>
      <c r="BC15" s="187">
        <f>SUM(BC13:BC14)</f>
        <v>0</v>
      </c>
      <c r="BD15" s="187">
        <f>SUM(BD13:BD14)</f>
        <v>0</v>
      </c>
      <c r="BE15" s="187">
        <f>SUM(BE13:BE14)</f>
        <v>0</v>
      </c>
    </row>
    <row r="16" spans="1:15" ht="12.75">
      <c r="A16" s="159" t="s">
        <v>74</v>
      </c>
      <c r="B16" s="160" t="s">
        <v>94</v>
      </c>
      <c r="C16" s="161" t="s">
        <v>95</v>
      </c>
      <c r="D16" s="162"/>
      <c r="E16" s="163"/>
      <c r="F16" s="163"/>
      <c r="G16" s="164"/>
      <c r="H16" s="165"/>
      <c r="I16" s="165"/>
      <c r="O16" s="166">
        <v>1</v>
      </c>
    </row>
    <row r="17" spans="1:104" ht="12.75">
      <c r="A17" s="167">
        <v>5</v>
      </c>
      <c r="B17" s="168" t="s">
        <v>96</v>
      </c>
      <c r="C17" s="169" t="s">
        <v>97</v>
      </c>
      <c r="D17" s="170" t="s">
        <v>98</v>
      </c>
      <c r="E17" s="171">
        <v>0.658</v>
      </c>
      <c r="F17" s="171"/>
      <c r="G17" s="172">
        <f>E17*F17</f>
        <v>0</v>
      </c>
      <c r="O17" s="166">
        <v>2</v>
      </c>
      <c r="AA17" s="144">
        <v>1</v>
      </c>
      <c r="AB17" s="144">
        <v>1</v>
      </c>
      <c r="AC17" s="144">
        <v>1</v>
      </c>
      <c r="AZ17" s="144">
        <v>1</v>
      </c>
      <c r="BA17" s="144">
        <f>IF(AZ17=1,G17,0)</f>
        <v>0</v>
      </c>
      <c r="BB17" s="144">
        <f>IF(AZ17=2,G17,0)</f>
        <v>0</v>
      </c>
      <c r="BC17" s="144">
        <f>IF(AZ17=3,G17,0)</f>
        <v>0</v>
      </c>
      <c r="BD17" s="144">
        <f>IF(AZ17=4,G17,0)</f>
        <v>0</v>
      </c>
      <c r="BE17" s="144">
        <f>IF(AZ17=5,G17,0)</f>
        <v>0</v>
      </c>
      <c r="CA17" s="173">
        <v>1</v>
      </c>
      <c r="CB17" s="173">
        <v>1</v>
      </c>
      <c r="CZ17" s="144">
        <v>0</v>
      </c>
    </row>
    <row r="18" spans="1:104" ht="12.75">
      <c r="A18" s="167">
        <v>6</v>
      </c>
      <c r="B18" s="168" t="s">
        <v>99</v>
      </c>
      <c r="C18" s="169" t="s">
        <v>100</v>
      </c>
      <c r="D18" s="170" t="s">
        <v>98</v>
      </c>
      <c r="E18" s="171">
        <v>3.29</v>
      </c>
      <c r="F18" s="171"/>
      <c r="G18" s="172">
        <f>E18*F18</f>
        <v>0</v>
      </c>
      <c r="O18" s="166">
        <v>2</v>
      </c>
      <c r="AA18" s="144">
        <v>1</v>
      </c>
      <c r="AB18" s="144">
        <v>3</v>
      </c>
      <c r="AC18" s="144">
        <v>3</v>
      </c>
      <c r="AZ18" s="144">
        <v>1</v>
      </c>
      <c r="BA18" s="144">
        <f>IF(AZ18=1,G18,0)</f>
        <v>0</v>
      </c>
      <c r="BB18" s="144">
        <f>IF(AZ18=2,G18,0)</f>
        <v>0</v>
      </c>
      <c r="BC18" s="144">
        <f>IF(AZ18=3,G18,0)</f>
        <v>0</v>
      </c>
      <c r="BD18" s="144">
        <f>IF(AZ18=4,G18,0)</f>
        <v>0</v>
      </c>
      <c r="BE18" s="144">
        <f>IF(AZ18=5,G18,0)</f>
        <v>0</v>
      </c>
      <c r="CA18" s="173">
        <v>1</v>
      </c>
      <c r="CB18" s="173">
        <v>3</v>
      </c>
      <c r="CZ18" s="144">
        <v>0</v>
      </c>
    </row>
    <row r="19" spans="1:15" ht="12.75">
      <c r="A19" s="174"/>
      <c r="B19" s="176"/>
      <c r="C19" s="221" t="s">
        <v>101</v>
      </c>
      <c r="D19" s="222"/>
      <c r="E19" s="177">
        <v>3.29</v>
      </c>
      <c r="F19" s="178"/>
      <c r="G19" s="179"/>
      <c r="M19" s="175" t="s">
        <v>101</v>
      </c>
      <c r="O19" s="166"/>
    </row>
    <row r="20" spans="1:104" ht="12.75">
      <c r="A20" s="167">
        <v>7</v>
      </c>
      <c r="B20" s="168" t="s">
        <v>102</v>
      </c>
      <c r="C20" s="169" t="s">
        <v>103</v>
      </c>
      <c r="D20" s="170" t="s">
        <v>98</v>
      </c>
      <c r="E20" s="171">
        <v>0.658</v>
      </c>
      <c r="F20" s="171"/>
      <c r="G20" s="172">
        <f>E20*F20</f>
        <v>0</v>
      </c>
      <c r="O20" s="166">
        <v>2</v>
      </c>
      <c r="AA20" s="144">
        <v>1</v>
      </c>
      <c r="AB20" s="144">
        <v>3</v>
      </c>
      <c r="AC20" s="144">
        <v>3</v>
      </c>
      <c r="AZ20" s="144">
        <v>1</v>
      </c>
      <c r="BA20" s="144">
        <f>IF(AZ20=1,G20,0)</f>
        <v>0</v>
      </c>
      <c r="BB20" s="144">
        <f>IF(AZ20=2,G20,0)</f>
        <v>0</v>
      </c>
      <c r="BC20" s="144">
        <f>IF(AZ20=3,G20,0)</f>
        <v>0</v>
      </c>
      <c r="BD20" s="144">
        <f>IF(AZ20=4,G20,0)</f>
        <v>0</v>
      </c>
      <c r="BE20" s="144">
        <f>IF(AZ20=5,G20,0)</f>
        <v>0</v>
      </c>
      <c r="CA20" s="173">
        <v>1</v>
      </c>
      <c r="CB20" s="173">
        <v>3</v>
      </c>
      <c r="CZ20" s="144">
        <v>0</v>
      </c>
    </row>
    <row r="21" spans="1:104" ht="12.75">
      <c r="A21" s="167">
        <v>8</v>
      </c>
      <c r="B21" s="168" t="s">
        <v>104</v>
      </c>
      <c r="C21" s="169" t="s">
        <v>105</v>
      </c>
      <c r="D21" s="170" t="s">
        <v>98</v>
      </c>
      <c r="E21" s="171">
        <v>9.212</v>
      </c>
      <c r="F21" s="171"/>
      <c r="G21" s="172">
        <f>E21*F21</f>
        <v>0</v>
      </c>
      <c r="O21" s="166">
        <v>2</v>
      </c>
      <c r="AA21" s="144">
        <v>1</v>
      </c>
      <c r="AB21" s="144">
        <v>3</v>
      </c>
      <c r="AC21" s="144">
        <v>3</v>
      </c>
      <c r="AZ21" s="144">
        <v>1</v>
      </c>
      <c r="BA21" s="144">
        <f>IF(AZ21=1,G21,0)</f>
        <v>0</v>
      </c>
      <c r="BB21" s="144">
        <f>IF(AZ21=2,G21,0)</f>
        <v>0</v>
      </c>
      <c r="BC21" s="144">
        <f>IF(AZ21=3,G21,0)</f>
        <v>0</v>
      </c>
      <c r="BD21" s="144">
        <f>IF(AZ21=4,G21,0)</f>
        <v>0</v>
      </c>
      <c r="BE21" s="144">
        <f>IF(AZ21=5,G21,0)</f>
        <v>0</v>
      </c>
      <c r="CA21" s="173">
        <v>1</v>
      </c>
      <c r="CB21" s="173">
        <v>3</v>
      </c>
      <c r="CZ21" s="144">
        <v>0</v>
      </c>
    </row>
    <row r="22" spans="1:15" ht="12.75">
      <c r="A22" s="174"/>
      <c r="B22" s="176"/>
      <c r="C22" s="221" t="s">
        <v>106</v>
      </c>
      <c r="D22" s="222"/>
      <c r="E22" s="177">
        <v>9.212</v>
      </c>
      <c r="F22" s="178"/>
      <c r="G22" s="179"/>
      <c r="M22" s="175" t="s">
        <v>106</v>
      </c>
      <c r="O22" s="166"/>
    </row>
    <row r="23" spans="1:104" ht="12.75">
      <c r="A23" s="167">
        <v>9</v>
      </c>
      <c r="B23" s="168" t="s">
        <v>107</v>
      </c>
      <c r="C23" s="169" t="s">
        <v>108</v>
      </c>
      <c r="D23" s="170" t="s">
        <v>98</v>
      </c>
      <c r="E23" s="171">
        <v>0.658</v>
      </c>
      <c r="F23" s="171"/>
      <c r="G23" s="172">
        <f>E23*F23</f>
        <v>0</v>
      </c>
      <c r="O23" s="166">
        <v>2</v>
      </c>
      <c r="AA23" s="144">
        <v>1</v>
      </c>
      <c r="AB23" s="144">
        <v>3</v>
      </c>
      <c r="AC23" s="144">
        <v>3</v>
      </c>
      <c r="AZ23" s="144">
        <v>1</v>
      </c>
      <c r="BA23" s="144">
        <f>IF(AZ23=1,G23,0)</f>
        <v>0</v>
      </c>
      <c r="BB23" s="144">
        <f>IF(AZ23=2,G23,0)</f>
        <v>0</v>
      </c>
      <c r="BC23" s="144">
        <f>IF(AZ23=3,G23,0)</f>
        <v>0</v>
      </c>
      <c r="BD23" s="144">
        <f>IF(AZ23=4,G23,0)</f>
        <v>0</v>
      </c>
      <c r="BE23" s="144">
        <f>IF(AZ23=5,G23,0)</f>
        <v>0</v>
      </c>
      <c r="CA23" s="173">
        <v>1</v>
      </c>
      <c r="CB23" s="173">
        <v>3</v>
      </c>
      <c r="CZ23" s="144">
        <v>0</v>
      </c>
    </row>
    <row r="24" spans="1:57" ht="12.75">
      <c r="A24" s="180"/>
      <c r="B24" s="181" t="s">
        <v>75</v>
      </c>
      <c r="C24" s="182" t="str">
        <f>CONCATENATE(B16," ",C16)</f>
        <v>97 Prorážení otvorů</v>
      </c>
      <c r="D24" s="183"/>
      <c r="E24" s="184"/>
      <c r="F24" s="185"/>
      <c r="G24" s="186">
        <f>SUM(G16:G23)</f>
        <v>0</v>
      </c>
      <c r="O24" s="166">
        <v>4</v>
      </c>
      <c r="BA24" s="187">
        <f>SUM(BA16:BA23)</f>
        <v>0</v>
      </c>
      <c r="BB24" s="187">
        <f>SUM(BB16:BB23)</f>
        <v>0</v>
      </c>
      <c r="BC24" s="187">
        <f>SUM(BC16:BC23)</f>
        <v>0</v>
      </c>
      <c r="BD24" s="187">
        <f>SUM(BD16:BD23)</f>
        <v>0</v>
      </c>
      <c r="BE24" s="187">
        <f>SUM(BE16:BE23)</f>
        <v>0</v>
      </c>
    </row>
    <row r="25" spans="1:15" ht="12.75">
      <c r="A25" s="159" t="s">
        <v>74</v>
      </c>
      <c r="B25" s="160" t="s">
        <v>109</v>
      </c>
      <c r="C25" s="161" t="s">
        <v>110</v>
      </c>
      <c r="D25" s="162"/>
      <c r="E25" s="163"/>
      <c r="F25" s="163"/>
      <c r="G25" s="164"/>
      <c r="H25" s="165"/>
      <c r="I25" s="165"/>
      <c r="O25" s="166">
        <v>1</v>
      </c>
    </row>
    <row r="26" spans="1:104" ht="12.75">
      <c r="A26" s="167">
        <v>10</v>
      </c>
      <c r="B26" s="168" t="s">
        <v>111</v>
      </c>
      <c r="C26" s="169" t="s">
        <v>112</v>
      </c>
      <c r="D26" s="170" t="s">
        <v>98</v>
      </c>
      <c r="E26" s="171">
        <v>6.9529</v>
      </c>
      <c r="F26" s="171"/>
      <c r="G26" s="172">
        <f>E26*F26</f>
        <v>0</v>
      </c>
      <c r="O26" s="166">
        <v>2</v>
      </c>
      <c r="AA26" s="144">
        <v>1</v>
      </c>
      <c r="AB26" s="144">
        <v>1</v>
      </c>
      <c r="AC26" s="144">
        <v>1</v>
      </c>
      <c r="AZ26" s="144">
        <v>1</v>
      </c>
      <c r="BA26" s="144">
        <f>IF(AZ26=1,G26,0)</f>
        <v>0</v>
      </c>
      <c r="BB26" s="144">
        <f>IF(AZ26=2,G26,0)</f>
        <v>0</v>
      </c>
      <c r="BC26" s="144">
        <f>IF(AZ26=3,G26,0)</f>
        <v>0</v>
      </c>
      <c r="BD26" s="144">
        <f>IF(AZ26=4,G26,0)</f>
        <v>0</v>
      </c>
      <c r="BE26" s="144">
        <f>IF(AZ26=5,G26,0)</f>
        <v>0</v>
      </c>
      <c r="CA26" s="173">
        <v>1</v>
      </c>
      <c r="CB26" s="173">
        <v>1</v>
      </c>
      <c r="CZ26" s="144">
        <v>0</v>
      </c>
    </row>
    <row r="27" spans="1:57" ht="12.75">
      <c r="A27" s="180"/>
      <c r="B27" s="181" t="s">
        <v>75</v>
      </c>
      <c r="C27" s="182" t="str">
        <f>CONCATENATE(B25," ",C25)</f>
        <v>99 Staveništní přesun hmot</v>
      </c>
      <c r="D27" s="183"/>
      <c r="E27" s="184"/>
      <c r="F27" s="185"/>
      <c r="G27" s="186">
        <f>SUM(G25:G26)</f>
        <v>0</v>
      </c>
      <c r="O27" s="166">
        <v>4</v>
      </c>
      <c r="BA27" s="187">
        <f>SUM(BA25:BA26)</f>
        <v>0</v>
      </c>
      <c r="BB27" s="187">
        <f>SUM(BB25:BB26)</f>
        <v>0</v>
      </c>
      <c r="BC27" s="187">
        <f>SUM(BC25:BC26)</f>
        <v>0</v>
      </c>
      <c r="BD27" s="187">
        <f>SUM(BD25:BD26)</f>
        <v>0</v>
      </c>
      <c r="BE27" s="187">
        <f>SUM(BE25:BE26)</f>
        <v>0</v>
      </c>
    </row>
    <row r="28" spans="1:15" ht="12.75">
      <c r="A28" s="159" t="s">
        <v>74</v>
      </c>
      <c r="B28" s="160" t="s">
        <v>113</v>
      </c>
      <c r="C28" s="161" t="s">
        <v>114</v>
      </c>
      <c r="D28" s="162"/>
      <c r="E28" s="163"/>
      <c r="F28" s="163"/>
      <c r="G28" s="164"/>
      <c r="H28" s="165"/>
      <c r="I28" s="165"/>
      <c r="O28" s="166">
        <v>1</v>
      </c>
    </row>
    <row r="29" spans="1:104" ht="22.5">
      <c r="A29" s="167">
        <v>11</v>
      </c>
      <c r="B29" s="168" t="s">
        <v>115</v>
      </c>
      <c r="C29" s="169" t="s">
        <v>116</v>
      </c>
      <c r="D29" s="170" t="s">
        <v>84</v>
      </c>
      <c r="E29" s="171">
        <v>29.4</v>
      </c>
      <c r="F29" s="171"/>
      <c r="G29" s="172">
        <f>E29*F29</f>
        <v>0</v>
      </c>
      <c r="O29" s="166">
        <v>2</v>
      </c>
      <c r="AA29" s="144">
        <v>1</v>
      </c>
      <c r="AB29" s="144">
        <v>7</v>
      </c>
      <c r="AC29" s="144">
        <v>7</v>
      </c>
      <c r="AZ29" s="144">
        <v>2</v>
      </c>
      <c r="BA29" s="144">
        <f>IF(AZ29=1,G29,0)</f>
        <v>0</v>
      </c>
      <c r="BB29" s="144">
        <f>IF(AZ29=2,G29,0)</f>
        <v>0</v>
      </c>
      <c r="BC29" s="144">
        <f>IF(AZ29=3,G29,0)</f>
        <v>0</v>
      </c>
      <c r="BD29" s="144">
        <f>IF(AZ29=4,G29,0)</f>
        <v>0</v>
      </c>
      <c r="BE29" s="144">
        <f>IF(AZ29=5,G29,0)</f>
        <v>0</v>
      </c>
      <c r="CA29" s="173">
        <v>1</v>
      </c>
      <c r="CB29" s="173">
        <v>7</v>
      </c>
      <c r="CZ29" s="144">
        <v>0.00483</v>
      </c>
    </row>
    <row r="30" spans="1:15" ht="12.75">
      <c r="A30" s="174"/>
      <c r="B30" s="176"/>
      <c r="C30" s="221" t="s">
        <v>117</v>
      </c>
      <c r="D30" s="222"/>
      <c r="E30" s="177">
        <v>29.4</v>
      </c>
      <c r="F30" s="178"/>
      <c r="G30" s="179"/>
      <c r="M30" s="175" t="s">
        <v>117</v>
      </c>
      <c r="O30" s="166"/>
    </row>
    <row r="31" spans="1:104" ht="22.5">
      <c r="A31" s="167">
        <v>12</v>
      </c>
      <c r="B31" s="168" t="s">
        <v>118</v>
      </c>
      <c r="C31" s="169" t="s">
        <v>119</v>
      </c>
      <c r="D31" s="170" t="s">
        <v>84</v>
      </c>
      <c r="E31" s="171">
        <v>15</v>
      </c>
      <c r="F31" s="171"/>
      <c r="G31" s="172">
        <f>E31*F31</f>
        <v>0</v>
      </c>
      <c r="O31" s="166">
        <v>2</v>
      </c>
      <c r="AA31" s="144">
        <v>1</v>
      </c>
      <c r="AB31" s="144">
        <v>7</v>
      </c>
      <c r="AC31" s="144">
        <v>7</v>
      </c>
      <c r="AZ31" s="144">
        <v>2</v>
      </c>
      <c r="BA31" s="144">
        <f>IF(AZ31=1,G31,0)</f>
        <v>0</v>
      </c>
      <c r="BB31" s="144">
        <f>IF(AZ31=2,G31,0)</f>
        <v>0</v>
      </c>
      <c r="BC31" s="144">
        <f>IF(AZ31=3,G31,0)</f>
        <v>0</v>
      </c>
      <c r="BD31" s="144">
        <f>IF(AZ31=4,G31,0)</f>
        <v>0</v>
      </c>
      <c r="BE31" s="144">
        <f>IF(AZ31=5,G31,0)</f>
        <v>0</v>
      </c>
      <c r="CA31" s="173">
        <v>1</v>
      </c>
      <c r="CB31" s="173">
        <v>7</v>
      </c>
      <c r="CZ31" s="144">
        <v>0.00525</v>
      </c>
    </row>
    <row r="32" spans="1:104" ht="12.75">
      <c r="A32" s="167">
        <v>13</v>
      </c>
      <c r="B32" s="168" t="s">
        <v>120</v>
      </c>
      <c r="C32" s="169" t="s">
        <v>121</v>
      </c>
      <c r="D32" s="170" t="s">
        <v>62</v>
      </c>
      <c r="E32" s="171">
        <v>91.32</v>
      </c>
      <c r="F32" s="171"/>
      <c r="G32" s="172">
        <f>E32*F32</f>
        <v>0</v>
      </c>
      <c r="O32" s="166">
        <v>2</v>
      </c>
      <c r="AA32" s="144">
        <v>7</v>
      </c>
      <c r="AB32" s="144">
        <v>1002</v>
      </c>
      <c r="AC32" s="144">
        <v>5</v>
      </c>
      <c r="AZ32" s="144">
        <v>2</v>
      </c>
      <c r="BA32" s="144">
        <f>IF(AZ32=1,G32,0)</f>
        <v>0</v>
      </c>
      <c r="BB32" s="144">
        <f>IF(AZ32=2,G32,0)</f>
        <v>0</v>
      </c>
      <c r="BC32" s="144">
        <f>IF(AZ32=3,G32,0)</f>
        <v>0</v>
      </c>
      <c r="BD32" s="144">
        <f>IF(AZ32=4,G32,0)</f>
        <v>0</v>
      </c>
      <c r="BE32" s="144">
        <f>IF(AZ32=5,G32,0)</f>
        <v>0</v>
      </c>
      <c r="CA32" s="173">
        <v>7</v>
      </c>
      <c r="CB32" s="173">
        <v>1002</v>
      </c>
      <c r="CZ32" s="144">
        <v>0</v>
      </c>
    </row>
    <row r="33" spans="1:57" ht="12.75">
      <c r="A33" s="180"/>
      <c r="B33" s="181" t="s">
        <v>75</v>
      </c>
      <c r="C33" s="182" t="str">
        <f>CONCATENATE(B28," ",C28)</f>
        <v>711 Izolace proti vodě</v>
      </c>
      <c r="D33" s="183"/>
      <c r="E33" s="184"/>
      <c r="F33" s="185"/>
      <c r="G33" s="186">
        <f>SUM(G28:G32)</f>
        <v>0</v>
      </c>
      <c r="O33" s="166">
        <v>4</v>
      </c>
      <c r="BA33" s="187">
        <f>SUM(BA28:BA32)</f>
        <v>0</v>
      </c>
      <c r="BB33" s="187">
        <f>SUM(BB28:BB32)</f>
        <v>0</v>
      </c>
      <c r="BC33" s="187">
        <f>SUM(BC28:BC32)</f>
        <v>0</v>
      </c>
      <c r="BD33" s="187">
        <f>SUM(BD28:BD32)</f>
        <v>0</v>
      </c>
      <c r="BE33" s="187">
        <f>SUM(BE28:BE32)</f>
        <v>0</v>
      </c>
    </row>
    <row r="34" spans="1:15" ht="12.75">
      <c r="A34" s="159" t="s">
        <v>74</v>
      </c>
      <c r="B34" s="160" t="s">
        <v>122</v>
      </c>
      <c r="C34" s="161" t="s">
        <v>123</v>
      </c>
      <c r="D34" s="162"/>
      <c r="E34" s="163"/>
      <c r="F34" s="163"/>
      <c r="G34" s="164"/>
      <c r="H34" s="165"/>
      <c r="I34" s="165"/>
      <c r="O34" s="166">
        <v>1</v>
      </c>
    </row>
    <row r="35" spans="1:104" ht="12.75">
      <c r="A35" s="167">
        <v>14</v>
      </c>
      <c r="B35" s="168" t="s">
        <v>124</v>
      </c>
      <c r="C35" s="169" t="s">
        <v>125</v>
      </c>
      <c r="D35" s="170" t="s">
        <v>84</v>
      </c>
      <c r="E35" s="171">
        <v>29.4</v>
      </c>
      <c r="F35" s="171"/>
      <c r="G35" s="172">
        <f>E35*F35</f>
        <v>0</v>
      </c>
      <c r="O35" s="166">
        <v>2</v>
      </c>
      <c r="AA35" s="144">
        <v>1</v>
      </c>
      <c r="AB35" s="144">
        <v>7</v>
      </c>
      <c r="AC35" s="144">
        <v>7</v>
      </c>
      <c r="AZ35" s="144">
        <v>2</v>
      </c>
      <c r="BA35" s="144">
        <f>IF(AZ35=1,G35,0)</f>
        <v>0</v>
      </c>
      <c r="BB35" s="144">
        <f>IF(AZ35=2,G35,0)</f>
        <v>0</v>
      </c>
      <c r="BC35" s="144">
        <f>IF(AZ35=3,G35,0)</f>
        <v>0</v>
      </c>
      <c r="BD35" s="144">
        <f>IF(AZ35=4,G35,0)</f>
        <v>0</v>
      </c>
      <c r="BE35" s="144">
        <f>IF(AZ35=5,G35,0)</f>
        <v>0</v>
      </c>
      <c r="CA35" s="173">
        <v>1</v>
      </c>
      <c r="CB35" s="173">
        <v>7</v>
      </c>
      <c r="CZ35" s="144">
        <v>0.00017</v>
      </c>
    </row>
    <row r="36" spans="1:104" ht="12.75">
      <c r="A36" s="167">
        <v>15</v>
      </c>
      <c r="B36" s="168" t="s">
        <v>126</v>
      </c>
      <c r="C36" s="169" t="s">
        <v>127</v>
      </c>
      <c r="D36" s="170" t="s">
        <v>84</v>
      </c>
      <c r="E36" s="171">
        <v>29.4</v>
      </c>
      <c r="F36" s="171"/>
      <c r="G36" s="172">
        <f>E36*F36</f>
        <v>0</v>
      </c>
      <c r="O36" s="166">
        <v>2</v>
      </c>
      <c r="AA36" s="144">
        <v>1</v>
      </c>
      <c r="AB36" s="144">
        <v>7</v>
      </c>
      <c r="AC36" s="144">
        <v>7</v>
      </c>
      <c r="AZ36" s="144">
        <v>2</v>
      </c>
      <c r="BA36" s="144">
        <f>IF(AZ36=1,G36,0)</f>
        <v>0</v>
      </c>
      <c r="BB36" s="144">
        <f>IF(AZ36=2,G36,0)</f>
        <v>0</v>
      </c>
      <c r="BC36" s="144">
        <f>IF(AZ36=3,G36,0)</f>
        <v>0</v>
      </c>
      <c r="BD36" s="144">
        <f>IF(AZ36=4,G36,0)</f>
        <v>0</v>
      </c>
      <c r="BE36" s="144">
        <f>IF(AZ36=5,G36,0)</f>
        <v>0</v>
      </c>
      <c r="CA36" s="173">
        <v>1</v>
      </c>
      <c r="CB36" s="173">
        <v>7</v>
      </c>
      <c r="CZ36" s="144">
        <v>0</v>
      </c>
    </row>
    <row r="37" spans="1:104" ht="12.75">
      <c r="A37" s="167">
        <v>16</v>
      </c>
      <c r="B37" s="168" t="s">
        <v>128</v>
      </c>
      <c r="C37" s="169" t="s">
        <v>129</v>
      </c>
      <c r="D37" s="170" t="s">
        <v>84</v>
      </c>
      <c r="E37" s="171">
        <v>29.4</v>
      </c>
      <c r="F37" s="171"/>
      <c r="G37" s="172">
        <f>E37*F37</f>
        <v>0</v>
      </c>
      <c r="O37" s="166">
        <v>2</v>
      </c>
      <c r="AA37" s="144">
        <v>3</v>
      </c>
      <c r="AB37" s="144">
        <v>7</v>
      </c>
      <c r="AC37" s="144">
        <v>628220311</v>
      </c>
      <c r="AZ37" s="144">
        <v>2</v>
      </c>
      <c r="BA37" s="144">
        <f>IF(AZ37=1,G37,0)</f>
        <v>0</v>
      </c>
      <c r="BB37" s="144">
        <f>IF(AZ37=2,G37,0)</f>
        <v>0</v>
      </c>
      <c r="BC37" s="144">
        <f>IF(AZ37=3,G37,0)</f>
        <v>0</v>
      </c>
      <c r="BD37" s="144">
        <f>IF(AZ37=4,G37,0)</f>
        <v>0</v>
      </c>
      <c r="BE37" s="144">
        <f>IF(AZ37=5,G37,0)</f>
        <v>0</v>
      </c>
      <c r="CA37" s="173">
        <v>3</v>
      </c>
      <c r="CB37" s="173">
        <v>7</v>
      </c>
      <c r="CZ37" s="144">
        <v>0.01125</v>
      </c>
    </row>
    <row r="38" spans="1:104" ht="12.75">
      <c r="A38" s="167">
        <v>17</v>
      </c>
      <c r="B38" s="168" t="s">
        <v>130</v>
      </c>
      <c r="C38" s="169" t="s">
        <v>131</v>
      </c>
      <c r="D38" s="170" t="s">
        <v>62</v>
      </c>
      <c r="E38" s="171">
        <v>142.4724</v>
      </c>
      <c r="F38" s="171"/>
      <c r="G38" s="172">
        <f>E38*F38</f>
        <v>0</v>
      </c>
      <c r="O38" s="166">
        <v>2</v>
      </c>
      <c r="AA38" s="144">
        <v>7</v>
      </c>
      <c r="AB38" s="144">
        <v>1002</v>
      </c>
      <c r="AC38" s="144">
        <v>5</v>
      </c>
      <c r="AZ38" s="144">
        <v>2</v>
      </c>
      <c r="BA38" s="144">
        <f>IF(AZ38=1,G38,0)</f>
        <v>0</v>
      </c>
      <c r="BB38" s="144">
        <f>IF(AZ38=2,G38,0)</f>
        <v>0</v>
      </c>
      <c r="BC38" s="144">
        <f>IF(AZ38=3,G38,0)</f>
        <v>0</v>
      </c>
      <c r="BD38" s="144">
        <f>IF(AZ38=4,G38,0)</f>
        <v>0</v>
      </c>
      <c r="BE38" s="144">
        <f>IF(AZ38=5,G38,0)</f>
        <v>0</v>
      </c>
      <c r="CA38" s="173">
        <v>7</v>
      </c>
      <c r="CB38" s="173">
        <v>1002</v>
      </c>
      <c r="CZ38" s="144">
        <v>0</v>
      </c>
    </row>
    <row r="39" spans="1:57" ht="12.75">
      <c r="A39" s="180"/>
      <c r="B39" s="181" t="s">
        <v>75</v>
      </c>
      <c r="C39" s="182" t="str">
        <f>CONCATENATE(B34," ",C34)</f>
        <v>712 Živičné krytiny</v>
      </c>
      <c r="D39" s="183"/>
      <c r="E39" s="184"/>
      <c r="F39" s="185"/>
      <c r="G39" s="186">
        <f>SUM(G34:G38)</f>
        <v>0</v>
      </c>
      <c r="O39" s="166">
        <v>4</v>
      </c>
      <c r="BA39" s="187">
        <f>SUM(BA34:BA38)</f>
        <v>0</v>
      </c>
      <c r="BB39" s="187">
        <f>SUM(BB34:BB38)</f>
        <v>0</v>
      </c>
      <c r="BC39" s="187">
        <f>SUM(BC34:BC38)</f>
        <v>0</v>
      </c>
      <c r="BD39" s="187">
        <f>SUM(BD34:BD38)</f>
        <v>0</v>
      </c>
      <c r="BE39" s="187">
        <f>SUM(BE34:BE38)</f>
        <v>0</v>
      </c>
    </row>
    <row r="40" spans="1:15" ht="12.75">
      <c r="A40" s="159" t="s">
        <v>74</v>
      </c>
      <c r="B40" s="160" t="s">
        <v>132</v>
      </c>
      <c r="C40" s="161" t="s">
        <v>133</v>
      </c>
      <c r="D40" s="162"/>
      <c r="E40" s="163"/>
      <c r="F40" s="163"/>
      <c r="G40" s="164"/>
      <c r="H40" s="165"/>
      <c r="I40" s="165"/>
      <c r="O40" s="166">
        <v>1</v>
      </c>
    </row>
    <row r="41" spans="1:104" ht="22.5">
      <c r="A41" s="167">
        <v>18</v>
      </c>
      <c r="B41" s="168" t="s">
        <v>134</v>
      </c>
      <c r="C41" s="169" t="s">
        <v>135</v>
      </c>
      <c r="D41" s="170" t="s">
        <v>84</v>
      </c>
      <c r="E41" s="171">
        <v>29.4</v>
      </c>
      <c r="F41" s="171"/>
      <c r="G41" s="172">
        <f>E41*F41</f>
        <v>0</v>
      </c>
      <c r="O41" s="166">
        <v>2</v>
      </c>
      <c r="AA41" s="144">
        <v>1</v>
      </c>
      <c r="AB41" s="144">
        <v>7</v>
      </c>
      <c r="AC41" s="144">
        <v>7</v>
      </c>
      <c r="AZ41" s="144">
        <v>2</v>
      </c>
      <c r="BA41" s="144">
        <f>IF(AZ41=1,G41,0)</f>
        <v>0</v>
      </c>
      <c r="BB41" s="144">
        <f>IF(AZ41=2,G41,0)</f>
        <v>0</v>
      </c>
      <c r="BC41" s="144">
        <f>IF(AZ41=3,G41,0)</f>
        <v>0</v>
      </c>
      <c r="BD41" s="144">
        <f>IF(AZ41=4,G41,0)</f>
        <v>0</v>
      </c>
      <c r="BE41" s="144">
        <f>IF(AZ41=5,G41,0)</f>
        <v>0</v>
      </c>
      <c r="CA41" s="173">
        <v>1</v>
      </c>
      <c r="CB41" s="173">
        <v>7</v>
      </c>
      <c r="CZ41" s="144">
        <v>0.00423</v>
      </c>
    </row>
    <row r="42" spans="1:104" ht="12.75">
      <c r="A42" s="167">
        <v>19</v>
      </c>
      <c r="B42" s="168" t="s">
        <v>136</v>
      </c>
      <c r="C42" s="169" t="s">
        <v>137</v>
      </c>
      <c r="D42" s="170" t="s">
        <v>84</v>
      </c>
      <c r="E42" s="171">
        <v>29.4</v>
      </c>
      <c r="F42" s="171"/>
      <c r="G42" s="172">
        <f>E42*F42</f>
        <v>0</v>
      </c>
      <c r="O42" s="166">
        <v>2</v>
      </c>
      <c r="AA42" s="144">
        <v>1</v>
      </c>
      <c r="AB42" s="144">
        <v>7</v>
      </c>
      <c r="AC42" s="144">
        <v>7</v>
      </c>
      <c r="AZ42" s="144">
        <v>2</v>
      </c>
      <c r="BA42" s="144">
        <f>IF(AZ42=1,G42,0)</f>
        <v>0</v>
      </c>
      <c r="BB42" s="144">
        <f>IF(AZ42=2,G42,0)</f>
        <v>0</v>
      </c>
      <c r="BC42" s="144">
        <f>IF(AZ42=3,G42,0)</f>
        <v>0</v>
      </c>
      <c r="BD42" s="144">
        <f>IF(AZ42=4,G42,0)</f>
        <v>0</v>
      </c>
      <c r="BE42" s="144">
        <f>IF(AZ42=5,G42,0)</f>
        <v>0</v>
      </c>
      <c r="CA42" s="173">
        <v>1</v>
      </c>
      <c r="CB42" s="173">
        <v>7</v>
      </c>
      <c r="CZ42" s="144">
        <v>0.00016</v>
      </c>
    </row>
    <row r="43" spans="1:104" ht="12.75">
      <c r="A43" s="167">
        <v>20</v>
      </c>
      <c r="B43" s="168" t="s">
        <v>138</v>
      </c>
      <c r="C43" s="169" t="s">
        <v>139</v>
      </c>
      <c r="D43" s="170" t="s">
        <v>62</v>
      </c>
      <c r="E43" s="171">
        <v>25.3134</v>
      </c>
      <c r="F43" s="171"/>
      <c r="G43" s="172">
        <f>E43*F43</f>
        <v>0</v>
      </c>
      <c r="O43" s="166">
        <v>2</v>
      </c>
      <c r="AA43" s="144">
        <v>7</v>
      </c>
      <c r="AB43" s="144">
        <v>1002</v>
      </c>
      <c r="AC43" s="144">
        <v>5</v>
      </c>
      <c r="AZ43" s="144">
        <v>2</v>
      </c>
      <c r="BA43" s="144">
        <f>IF(AZ43=1,G43,0)</f>
        <v>0</v>
      </c>
      <c r="BB43" s="144">
        <f>IF(AZ43=2,G43,0)</f>
        <v>0</v>
      </c>
      <c r="BC43" s="144">
        <f>IF(AZ43=3,G43,0)</f>
        <v>0</v>
      </c>
      <c r="BD43" s="144">
        <f>IF(AZ43=4,G43,0)</f>
        <v>0</v>
      </c>
      <c r="BE43" s="144">
        <f>IF(AZ43=5,G43,0)</f>
        <v>0</v>
      </c>
      <c r="CA43" s="173">
        <v>7</v>
      </c>
      <c r="CB43" s="173">
        <v>1002</v>
      </c>
      <c r="CZ43" s="144">
        <v>0</v>
      </c>
    </row>
    <row r="44" spans="1:57" ht="12.75">
      <c r="A44" s="180"/>
      <c r="B44" s="181" t="s">
        <v>75</v>
      </c>
      <c r="C44" s="182" t="str">
        <f>CONCATENATE(B40," ",C40)</f>
        <v>762 Konstrukce tesařské</v>
      </c>
      <c r="D44" s="183"/>
      <c r="E44" s="184"/>
      <c r="F44" s="185"/>
      <c r="G44" s="186">
        <f>SUM(G40:G43)</f>
        <v>0</v>
      </c>
      <c r="O44" s="166">
        <v>4</v>
      </c>
      <c r="BA44" s="187">
        <f>SUM(BA40:BA43)</f>
        <v>0</v>
      </c>
      <c r="BB44" s="187">
        <f>SUM(BB40:BB43)</f>
        <v>0</v>
      </c>
      <c r="BC44" s="187">
        <f>SUM(BC40:BC43)</f>
        <v>0</v>
      </c>
      <c r="BD44" s="187">
        <f>SUM(BD40:BD43)</f>
        <v>0</v>
      </c>
      <c r="BE44" s="187">
        <f>SUM(BE40:BE43)</f>
        <v>0</v>
      </c>
    </row>
    <row r="45" spans="1:15" ht="12.75">
      <c r="A45" s="159" t="s">
        <v>74</v>
      </c>
      <c r="B45" s="160" t="s">
        <v>140</v>
      </c>
      <c r="C45" s="161" t="s">
        <v>141</v>
      </c>
      <c r="D45" s="162"/>
      <c r="E45" s="163"/>
      <c r="F45" s="163"/>
      <c r="G45" s="164"/>
      <c r="H45" s="165"/>
      <c r="I45" s="165"/>
      <c r="O45" s="166">
        <v>1</v>
      </c>
    </row>
    <row r="46" spans="1:104" ht="12.75">
      <c r="A46" s="167">
        <v>21</v>
      </c>
      <c r="B46" s="168" t="s">
        <v>142</v>
      </c>
      <c r="C46" s="169" t="s">
        <v>143</v>
      </c>
      <c r="D46" s="170" t="s">
        <v>144</v>
      </c>
      <c r="E46" s="171">
        <v>15</v>
      </c>
      <c r="F46" s="171"/>
      <c r="G46" s="172">
        <f aca="true" t="shared" si="0" ref="G46:G51">E46*F46</f>
        <v>0</v>
      </c>
      <c r="O46" s="166">
        <v>2</v>
      </c>
      <c r="AA46" s="144">
        <v>12</v>
      </c>
      <c r="AB46" s="144">
        <v>0</v>
      </c>
      <c r="AC46" s="144">
        <v>4</v>
      </c>
      <c r="AZ46" s="144">
        <v>2</v>
      </c>
      <c r="BA46" s="144">
        <f aca="true" t="shared" si="1" ref="BA46:BA51">IF(AZ46=1,G46,0)</f>
        <v>0</v>
      </c>
      <c r="BB46" s="144">
        <f aca="true" t="shared" si="2" ref="BB46:BB51">IF(AZ46=2,G46,0)</f>
        <v>0</v>
      </c>
      <c r="BC46" s="144">
        <f aca="true" t="shared" si="3" ref="BC46:BC51">IF(AZ46=3,G46,0)</f>
        <v>0</v>
      </c>
      <c r="BD46" s="144">
        <f aca="true" t="shared" si="4" ref="BD46:BD51">IF(AZ46=4,G46,0)</f>
        <v>0</v>
      </c>
      <c r="BE46" s="144">
        <f aca="true" t="shared" si="5" ref="BE46:BE51">IF(AZ46=5,G46,0)</f>
        <v>0</v>
      </c>
      <c r="CA46" s="173">
        <v>12</v>
      </c>
      <c r="CB46" s="173">
        <v>0</v>
      </c>
      <c r="CZ46" s="144">
        <v>0</v>
      </c>
    </row>
    <row r="47" spans="1:104" ht="12.75">
      <c r="A47" s="167">
        <v>22</v>
      </c>
      <c r="B47" s="168" t="s">
        <v>145</v>
      </c>
      <c r="C47" s="169" t="s">
        <v>146</v>
      </c>
      <c r="D47" s="170" t="s">
        <v>144</v>
      </c>
      <c r="E47" s="171">
        <v>5</v>
      </c>
      <c r="F47" s="171"/>
      <c r="G47" s="172">
        <f t="shared" si="0"/>
        <v>0</v>
      </c>
      <c r="O47" s="166">
        <v>2</v>
      </c>
      <c r="AA47" s="144">
        <v>12</v>
      </c>
      <c r="AB47" s="144">
        <v>0</v>
      </c>
      <c r="AC47" s="144">
        <v>26</v>
      </c>
      <c r="AZ47" s="144">
        <v>2</v>
      </c>
      <c r="BA47" s="144">
        <f t="shared" si="1"/>
        <v>0</v>
      </c>
      <c r="BB47" s="144">
        <f t="shared" si="2"/>
        <v>0</v>
      </c>
      <c r="BC47" s="144">
        <f t="shared" si="3"/>
        <v>0</v>
      </c>
      <c r="BD47" s="144">
        <f t="shared" si="4"/>
        <v>0</v>
      </c>
      <c r="BE47" s="144">
        <f t="shared" si="5"/>
        <v>0</v>
      </c>
      <c r="CA47" s="173">
        <v>12</v>
      </c>
      <c r="CB47" s="173">
        <v>0</v>
      </c>
      <c r="CZ47" s="144">
        <v>0</v>
      </c>
    </row>
    <row r="48" spans="1:104" ht="12.75">
      <c r="A48" s="167">
        <v>23</v>
      </c>
      <c r="B48" s="168" t="s">
        <v>147</v>
      </c>
      <c r="C48" s="169" t="s">
        <v>148</v>
      </c>
      <c r="D48" s="170" t="s">
        <v>144</v>
      </c>
      <c r="E48" s="171">
        <v>5</v>
      </c>
      <c r="F48" s="171"/>
      <c r="G48" s="172">
        <f t="shared" si="0"/>
        <v>0</v>
      </c>
      <c r="O48" s="166">
        <v>2</v>
      </c>
      <c r="AA48" s="144">
        <v>12</v>
      </c>
      <c r="AB48" s="144">
        <v>0</v>
      </c>
      <c r="AC48" s="144">
        <v>27</v>
      </c>
      <c r="AZ48" s="144">
        <v>2</v>
      </c>
      <c r="BA48" s="144">
        <f t="shared" si="1"/>
        <v>0</v>
      </c>
      <c r="BB48" s="144">
        <f t="shared" si="2"/>
        <v>0</v>
      </c>
      <c r="BC48" s="144">
        <f t="shared" si="3"/>
        <v>0</v>
      </c>
      <c r="BD48" s="144">
        <f t="shared" si="4"/>
        <v>0</v>
      </c>
      <c r="BE48" s="144">
        <f t="shared" si="5"/>
        <v>0</v>
      </c>
      <c r="CA48" s="173">
        <v>12</v>
      </c>
      <c r="CB48" s="173">
        <v>0</v>
      </c>
      <c r="CZ48" s="144">
        <v>0</v>
      </c>
    </row>
    <row r="49" spans="1:104" ht="12.75">
      <c r="A49" s="167">
        <v>24</v>
      </c>
      <c r="B49" s="168" t="s">
        <v>149</v>
      </c>
      <c r="C49" s="169" t="s">
        <v>150</v>
      </c>
      <c r="D49" s="170" t="s">
        <v>144</v>
      </c>
      <c r="E49" s="171">
        <v>5</v>
      </c>
      <c r="F49" s="171"/>
      <c r="G49" s="172">
        <f t="shared" si="0"/>
        <v>0</v>
      </c>
      <c r="O49" s="166">
        <v>2</v>
      </c>
      <c r="AA49" s="144">
        <v>12</v>
      </c>
      <c r="AB49" s="144">
        <v>0</v>
      </c>
      <c r="AC49" s="144">
        <v>5</v>
      </c>
      <c r="AZ49" s="144">
        <v>2</v>
      </c>
      <c r="BA49" s="144">
        <f t="shared" si="1"/>
        <v>0</v>
      </c>
      <c r="BB49" s="144">
        <f t="shared" si="2"/>
        <v>0</v>
      </c>
      <c r="BC49" s="144">
        <f t="shared" si="3"/>
        <v>0</v>
      </c>
      <c r="BD49" s="144">
        <f t="shared" si="4"/>
        <v>0</v>
      </c>
      <c r="BE49" s="144">
        <f t="shared" si="5"/>
        <v>0</v>
      </c>
      <c r="CA49" s="173">
        <v>12</v>
      </c>
      <c r="CB49" s="173">
        <v>0</v>
      </c>
      <c r="CZ49" s="144">
        <v>0</v>
      </c>
    </row>
    <row r="50" spans="1:104" ht="12.75">
      <c r="A50" s="167">
        <v>25</v>
      </c>
      <c r="B50" s="168" t="s">
        <v>151</v>
      </c>
      <c r="C50" s="169" t="s">
        <v>152</v>
      </c>
      <c r="D50" s="170" t="s">
        <v>144</v>
      </c>
      <c r="E50" s="171">
        <v>15</v>
      </c>
      <c r="F50" s="171"/>
      <c r="G50" s="172">
        <f t="shared" si="0"/>
        <v>0</v>
      </c>
      <c r="O50" s="166">
        <v>2</v>
      </c>
      <c r="AA50" s="144">
        <v>12</v>
      </c>
      <c r="AB50" s="144">
        <v>0</v>
      </c>
      <c r="AC50" s="144">
        <v>6</v>
      </c>
      <c r="AZ50" s="144">
        <v>2</v>
      </c>
      <c r="BA50" s="144">
        <f t="shared" si="1"/>
        <v>0</v>
      </c>
      <c r="BB50" s="144">
        <f t="shared" si="2"/>
        <v>0</v>
      </c>
      <c r="BC50" s="144">
        <f t="shared" si="3"/>
        <v>0</v>
      </c>
      <c r="BD50" s="144">
        <f t="shared" si="4"/>
        <v>0</v>
      </c>
      <c r="BE50" s="144">
        <f t="shared" si="5"/>
        <v>0</v>
      </c>
      <c r="CA50" s="173">
        <v>12</v>
      </c>
      <c r="CB50" s="173">
        <v>0</v>
      </c>
      <c r="CZ50" s="144">
        <v>0</v>
      </c>
    </row>
    <row r="51" spans="1:104" ht="12.75">
      <c r="A51" s="167">
        <v>26</v>
      </c>
      <c r="B51" s="168" t="s">
        <v>153</v>
      </c>
      <c r="C51" s="169" t="s">
        <v>154</v>
      </c>
      <c r="D51" s="170" t="s">
        <v>144</v>
      </c>
      <c r="E51" s="171">
        <v>15</v>
      </c>
      <c r="F51" s="171"/>
      <c r="G51" s="172">
        <f t="shared" si="0"/>
        <v>0</v>
      </c>
      <c r="O51" s="166">
        <v>2</v>
      </c>
      <c r="AA51" s="144">
        <v>12</v>
      </c>
      <c r="AB51" s="144">
        <v>0</v>
      </c>
      <c r="AC51" s="144">
        <v>7</v>
      </c>
      <c r="AZ51" s="144">
        <v>2</v>
      </c>
      <c r="BA51" s="144">
        <f t="shared" si="1"/>
        <v>0</v>
      </c>
      <c r="BB51" s="144">
        <f t="shared" si="2"/>
        <v>0</v>
      </c>
      <c r="BC51" s="144">
        <f t="shared" si="3"/>
        <v>0</v>
      </c>
      <c r="BD51" s="144">
        <f t="shared" si="4"/>
        <v>0</v>
      </c>
      <c r="BE51" s="144">
        <f t="shared" si="5"/>
        <v>0</v>
      </c>
      <c r="CA51" s="173">
        <v>12</v>
      </c>
      <c r="CB51" s="173">
        <v>0</v>
      </c>
      <c r="CZ51" s="144">
        <v>0</v>
      </c>
    </row>
    <row r="52" spans="1:57" ht="12.75">
      <c r="A52" s="180"/>
      <c r="B52" s="181" t="s">
        <v>75</v>
      </c>
      <c r="C52" s="182" t="str">
        <f>CONCATENATE(B45," ",C45)</f>
        <v>769.1 Výplně otvorů</v>
      </c>
      <c r="D52" s="183"/>
      <c r="E52" s="184"/>
      <c r="F52" s="185"/>
      <c r="G52" s="186">
        <f>SUM(G45:G51)</f>
        <v>0</v>
      </c>
      <c r="O52" s="166">
        <v>4</v>
      </c>
      <c r="BA52" s="187">
        <f>SUM(BA45:BA51)</f>
        <v>0</v>
      </c>
      <c r="BB52" s="187">
        <f>SUM(BB45:BB51)</f>
        <v>0</v>
      </c>
      <c r="BC52" s="187">
        <f>SUM(BC45:BC51)</f>
        <v>0</v>
      </c>
      <c r="BD52" s="187">
        <f>SUM(BD45:BD51)</f>
        <v>0</v>
      </c>
      <c r="BE52" s="187">
        <f>SUM(BE45:BE51)</f>
        <v>0</v>
      </c>
    </row>
    <row r="53" spans="1:15" ht="12.75">
      <c r="A53" s="159" t="s">
        <v>74</v>
      </c>
      <c r="B53" s="160" t="s">
        <v>155</v>
      </c>
      <c r="C53" s="161" t="s">
        <v>156</v>
      </c>
      <c r="D53" s="162"/>
      <c r="E53" s="163"/>
      <c r="F53" s="163"/>
      <c r="G53" s="164"/>
      <c r="H53" s="165"/>
      <c r="I53" s="165"/>
      <c r="O53" s="166">
        <v>1</v>
      </c>
    </row>
    <row r="54" spans="1:104" ht="12.75">
      <c r="A54" s="167">
        <v>27</v>
      </c>
      <c r="B54" s="168" t="s">
        <v>157</v>
      </c>
      <c r="C54" s="169" t="s">
        <v>158</v>
      </c>
      <c r="D54" s="170" t="s">
        <v>84</v>
      </c>
      <c r="E54" s="171">
        <v>41.04</v>
      </c>
      <c r="F54" s="171"/>
      <c r="G54" s="172">
        <f>E54*F54</f>
        <v>0</v>
      </c>
      <c r="O54" s="166">
        <v>2</v>
      </c>
      <c r="AA54" s="144">
        <v>1</v>
      </c>
      <c r="AB54" s="144">
        <v>7</v>
      </c>
      <c r="AC54" s="144">
        <v>7</v>
      </c>
      <c r="AZ54" s="144">
        <v>2</v>
      </c>
      <c r="BA54" s="144">
        <f>IF(AZ54=1,G54,0)</f>
        <v>0</v>
      </c>
      <c r="BB54" s="144">
        <f>IF(AZ54=2,G54,0)</f>
        <v>0</v>
      </c>
      <c r="BC54" s="144">
        <f>IF(AZ54=3,G54,0)</f>
        <v>0</v>
      </c>
      <c r="BD54" s="144">
        <f>IF(AZ54=4,G54,0)</f>
        <v>0</v>
      </c>
      <c r="BE54" s="144">
        <f>IF(AZ54=5,G54,0)</f>
        <v>0</v>
      </c>
      <c r="CA54" s="173">
        <v>1</v>
      </c>
      <c r="CB54" s="173">
        <v>7</v>
      </c>
      <c r="CZ54" s="144">
        <v>7E-05</v>
      </c>
    </row>
    <row r="55" spans="1:104" ht="12.75">
      <c r="A55" s="167">
        <v>28</v>
      </c>
      <c r="B55" s="168" t="s">
        <v>159</v>
      </c>
      <c r="C55" s="169" t="s">
        <v>160</v>
      </c>
      <c r="D55" s="170" t="s">
        <v>84</v>
      </c>
      <c r="E55" s="171">
        <v>41.04</v>
      </c>
      <c r="F55" s="171"/>
      <c r="G55" s="172">
        <f>E55*F55</f>
        <v>0</v>
      </c>
      <c r="O55" s="166">
        <v>2</v>
      </c>
      <c r="AA55" s="144">
        <v>1</v>
      </c>
      <c r="AB55" s="144">
        <v>7</v>
      </c>
      <c r="AC55" s="144">
        <v>7</v>
      </c>
      <c r="AZ55" s="144">
        <v>2</v>
      </c>
      <c r="BA55" s="144">
        <f>IF(AZ55=1,G55,0)</f>
        <v>0</v>
      </c>
      <c r="BB55" s="144">
        <f>IF(AZ55=2,G55,0)</f>
        <v>0</v>
      </c>
      <c r="BC55" s="144">
        <f>IF(AZ55=3,G55,0)</f>
        <v>0</v>
      </c>
      <c r="BD55" s="144">
        <f>IF(AZ55=4,G55,0)</f>
        <v>0</v>
      </c>
      <c r="BE55" s="144">
        <f>IF(AZ55=5,G55,0)</f>
        <v>0</v>
      </c>
      <c r="CA55" s="173">
        <v>1</v>
      </c>
      <c r="CB55" s="173">
        <v>7</v>
      </c>
      <c r="CZ55" s="144">
        <v>0.00014</v>
      </c>
    </row>
    <row r="56" spans="1:57" ht="12.75">
      <c r="A56" s="180"/>
      <c r="B56" s="181" t="s">
        <v>75</v>
      </c>
      <c r="C56" s="182" t="str">
        <f>CONCATENATE(B53," ",C53)</f>
        <v>784 Malby</v>
      </c>
      <c r="D56" s="183"/>
      <c r="E56" s="184"/>
      <c r="F56" s="185"/>
      <c r="G56" s="186">
        <f>SUM(G53:G55)</f>
        <v>0</v>
      </c>
      <c r="O56" s="166">
        <v>4</v>
      </c>
      <c r="BA56" s="187">
        <f>SUM(BA53:BA55)</f>
        <v>0</v>
      </c>
      <c r="BB56" s="187">
        <f>SUM(BB53:BB55)</f>
        <v>0</v>
      </c>
      <c r="BC56" s="187">
        <f>SUM(BC53:BC55)</f>
        <v>0</v>
      </c>
      <c r="BD56" s="187">
        <f>SUM(BD53:BD55)</f>
        <v>0</v>
      </c>
      <c r="BE56" s="187">
        <f>SUM(BE53:BE55)</f>
        <v>0</v>
      </c>
    </row>
    <row r="57" spans="1:15" ht="12.75">
      <c r="A57" s="159" t="s">
        <v>74</v>
      </c>
      <c r="B57" s="160" t="s">
        <v>161</v>
      </c>
      <c r="C57" s="161" t="s">
        <v>162</v>
      </c>
      <c r="D57" s="162"/>
      <c r="E57" s="163"/>
      <c r="F57" s="163"/>
      <c r="G57" s="164"/>
      <c r="H57" s="165"/>
      <c r="I57" s="165"/>
      <c r="O57" s="166">
        <v>1</v>
      </c>
    </row>
    <row r="58" spans="1:104" ht="12.75">
      <c r="A58" s="167">
        <v>29</v>
      </c>
      <c r="B58" s="168" t="s">
        <v>163</v>
      </c>
      <c r="C58" s="169" t="s">
        <v>164</v>
      </c>
      <c r="D58" s="170" t="s">
        <v>165</v>
      </c>
      <c r="E58" s="171">
        <v>25</v>
      </c>
      <c r="F58" s="171"/>
      <c r="G58" s="172">
        <f>E58*F58</f>
        <v>0</v>
      </c>
      <c r="O58" s="166">
        <v>2</v>
      </c>
      <c r="AA58" s="144">
        <v>10</v>
      </c>
      <c r="AB58" s="144">
        <v>7</v>
      </c>
      <c r="AC58" s="144">
        <v>8</v>
      </c>
      <c r="AZ58" s="144">
        <v>5</v>
      </c>
      <c r="BA58" s="144">
        <f>IF(AZ58=1,G58,0)</f>
        <v>0</v>
      </c>
      <c r="BB58" s="144">
        <f>IF(AZ58=2,G58,0)</f>
        <v>0</v>
      </c>
      <c r="BC58" s="144">
        <f>IF(AZ58=3,G58,0)</f>
        <v>0</v>
      </c>
      <c r="BD58" s="144">
        <f>IF(AZ58=4,G58,0)</f>
        <v>0</v>
      </c>
      <c r="BE58" s="144">
        <f>IF(AZ58=5,G58,0)</f>
        <v>0</v>
      </c>
      <c r="CA58" s="173">
        <v>10</v>
      </c>
      <c r="CB58" s="173">
        <v>7</v>
      </c>
      <c r="CZ58" s="144">
        <v>0</v>
      </c>
    </row>
    <row r="59" spans="1:57" ht="12.75">
      <c r="A59" s="180"/>
      <c r="B59" s="181" t="s">
        <v>75</v>
      </c>
      <c r="C59" s="182" t="str">
        <f>CONCATENATE(B57," ",C57)</f>
        <v>799 Ostatní</v>
      </c>
      <c r="D59" s="183"/>
      <c r="E59" s="184"/>
      <c r="F59" s="185"/>
      <c r="G59" s="186">
        <f>SUM(G57:G58)</f>
        <v>0</v>
      </c>
      <c r="O59" s="166">
        <v>4</v>
      </c>
      <c r="BA59" s="187">
        <f>SUM(BA57:BA58)</f>
        <v>0</v>
      </c>
      <c r="BB59" s="187">
        <f>SUM(BB57:BB58)</f>
        <v>0</v>
      </c>
      <c r="BC59" s="187">
        <f>SUM(BC57:BC58)</f>
        <v>0</v>
      </c>
      <c r="BD59" s="187">
        <f>SUM(BD57:BD58)</f>
        <v>0</v>
      </c>
      <c r="BE59" s="187">
        <f>SUM(BE57:BE58)</f>
        <v>0</v>
      </c>
    </row>
    <row r="60" ht="12.75">
      <c r="E60" s="144"/>
    </row>
    <row r="61" ht="12.75">
      <c r="E61" s="144"/>
    </row>
    <row r="62" ht="12.75">
      <c r="E62" s="144"/>
    </row>
    <row r="63" ht="12.75">
      <c r="E63" s="144"/>
    </row>
    <row r="64" ht="12.75">
      <c r="E64" s="144"/>
    </row>
    <row r="65" ht="12.75">
      <c r="E65" s="144"/>
    </row>
    <row r="66" ht="12.75">
      <c r="E66" s="144"/>
    </row>
    <row r="67" ht="12.75">
      <c r="E67" s="144"/>
    </row>
    <row r="68" ht="12.75">
      <c r="E68" s="144"/>
    </row>
    <row r="69" ht="12.75">
      <c r="E69" s="144"/>
    </row>
    <row r="70" ht="12.75">
      <c r="E70" s="144"/>
    </row>
    <row r="71" ht="12.75">
      <c r="E71" s="144"/>
    </row>
    <row r="72" ht="12.75">
      <c r="E72" s="144"/>
    </row>
    <row r="73" ht="12.75">
      <c r="E73" s="144"/>
    </row>
    <row r="74" ht="12.75">
      <c r="E74" s="144"/>
    </row>
    <row r="75" ht="12.75">
      <c r="E75" s="144"/>
    </row>
    <row r="76" ht="12.75">
      <c r="E76" s="144"/>
    </row>
    <row r="77" ht="12.75">
      <c r="E77" s="144"/>
    </row>
    <row r="78" ht="12.75">
      <c r="E78" s="144"/>
    </row>
    <row r="79" ht="12.75">
      <c r="E79" s="144"/>
    </row>
    <row r="80" ht="12.75">
      <c r="E80" s="144"/>
    </row>
    <row r="81" ht="12.75">
      <c r="E81" s="144"/>
    </row>
    <row r="82" ht="12.75">
      <c r="E82" s="144"/>
    </row>
    <row r="83" spans="1:7" ht="12.75">
      <c r="A83" s="188"/>
      <c r="B83" s="188"/>
      <c r="C83" s="188"/>
      <c r="D83" s="188"/>
      <c r="E83" s="188"/>
      <c r="F83" s="188"/>
      <c r="G83" s="188"/>
    </row>
    <row r="84" spans="1:7" ht="12.75">
      <c r="A84" s="188"/>
      <c r="B84" s="188"/>
      <c r="C84" s="188"/>
      <c r="D84" s="188"/>
      <c r="E84" s="188"/>
      <c r="F84" s="188"/>
      <c r="G84" s="188"/>
    </row>
    <row r="85" spans="1:7" ht="12.75">
      <c r="A85" s="188"/>
      <c r="B85" s="188"/>
      <c r="C85" s="188"/>
      <c r="D85" s="188"/>
      <c r="E85" s="188"/>
      <c r="F85" s="188"/>
      <c r="G85" s="188"/>
    </row>
    <row r="86" spans="1:7" ht="12.75">
      <c r="A86" s="188"/>
      <c r="B86" s="188"/>
      <c r="C86" s="188"/>
      <c r="D86" s="188"/>
      <c r="E86" s="188"/>
      <c r="F86" s="188"/>
      <c r="G86" s="188"/>
    </row>
    <row r="87" ht="12.75">
      <c r="E87" s="144"/>
    </row>
    <row r="88" ht="12.75">
      <c r="E88" s="144"/>
    </row>
    <row r="89" ht="12.75">
      <c r="E89" s="144"/>
    </row>
    <row r="90" ht="12.75">
      <c r="E90" s="144"/>
    </row>
    <row r="91" ht="12.75">
      <c r="E91" s="144"/>
    </row>
    <row r="92" ht="12.75">
      <c r="E92" s="144"/>
    </row>
    <row r="93" ht="12.75">
      <c r="E93" s="144"/>
    </row>
    <row r="94" ht="12.75">
      <c r="E94" s="144"/>
    </row>
    <row r="95" ht="12.75">
      <c r="E95" s="144"/>
    </row>
    <row r="96" ht="12.75">
      <c r="E96" s="144"/>
    </row>
    <row r="97" ht="12.75">
      <c r="E97" s="144"/>
    </row>
    <row r="98" ht="12.75">
      <c r="E98" s="144"/>
    </row>
    <row r="99" ht="12.75">
      <c r="E99" s="144"/>
    </row>
    <row r="100" ht="12.75">
      <c r="E100" s="144"/>
    </row>
    <row r="101" ht="12.75">
      <c r="E101" s="144"/>
    </row>
    <row r="102" ht="12.75">
      <c r="E102" s="144"/>
    </row>
    <row r="103" ht="12.75">
      <c r="E103" s="144"/>
    </row>
    <row r="104" ht="12.75">
      <c r="E104" s="144"/>
    </row>
    <row r="105" ht="12.75">
      <c r="E105" s="144"/>
    </row>
    <row r="106" ht="12.75">
      <c r="E106" s="144"/>
    </row>
    <row r="107" ht="12.75">
      <c r="E107" s="144"/>
    </row>
    <row r="108" ht="12.75">
      <c r="E108" s="144"/>
    </row>
    <row r="109" ht="12.75">
      <c r="E109" s="144"/>
    </row>
    <row r="110" ht="12.75">
      <c r="E110" s="144"/>
    </row>
    <row r="111" ht="12.75">
      <c r="E111" s="144"/>
    </row>
    <row r="112" ht="12.75">
      <c r="E112" s="144"/>
    </row>
    <row r="113" ht="12.75">
      <c r="E113" s="144"/>
    </row>
    <row r="114" ht="12.75">
      <c r="E114" s="144"/>
    </row>
    <row r="115" ht="12.75">
      <c r="E115" s="144"/>
    </row>
    <row r="116" ht="12.75">
      <c r="E116" s="144"/>
    </row>
    <row r="117" ht="12.75">
      <c r="E117" s="144"/>
    </row>
    <row r="118" spans="1:2" ht="12.75">
      <c r="A118" s="189"/>
      <c r="B118" s="189"/>
    </row>
    <row r="119" spans="1:7" ht="12.75">
      <c r="A119" s="188"/>
      <c r="B119" s="188"/>
      <c r="C119" s="191"/>
      <c r="D119" s="191"/>
      <c r="E119" s="192"/>
      <c r="F119" s="191"/>
      <c r="G119" s="193"/>
    </row>
    <row r="120" spans="1:7" ht="12.75">
      <c r="A120" s="194"/>
      <c r="B120" s="194"/>
      <c r="C120" s="188"/>
      <c r="D120" s="188"/>
      <c r="E120" s="195"/>
      <c r="F120" s="188"/>
      <c r="G120" s="188"/>
    </row>
    <row r="121" spans="1:7" ht="12.75">
      <c r="A121" s="188"/>
      <c r="B121" s="188"/>
      <c r="C121" s="188"/>
      <c r="D121" s="188"/>
      <c r="E121" s="195"/>
      <c r="F121" s="188"/>
      <c r="G121" s="188"/>
    </row>
    <row r="122" spans="1:7" ht="12.75">
      <c r="A122" s="188"/>
      <c r="B122" s="188"/>
      <c r="C122" s="188"/>
      <c r="D122" s="188"/>
      <c r="E122" s="195"/>
      <c r="F122" s="188"/>
      <c r="G122" s="188"/>
    </row>
    <row r="123" spans="1:7" ht="12.75">
      <c r="A123" s="188"/>
      <c r="B123" s="188"/>
      <c r="C123" s="188"/>
      <c r="D123" s="188"/>
      <c r="E123" s="195"/>
      <c r="F123" s="188"/>
      <c r="G123" s="188"/>
    </row>
    <row r="124" spans="1:7" ht="12.75">
      <c r="A124" s="188"/>
      <c r="B124" s="188"/>
      <c r="C124" s="188"/>
      <c r="D124" s="188"/>
      <c r="E124" s="195"/>
      <c r="F124" s="188"/>
      <c r="G124" s="188"/>
    </row>
    <row r="125" spans="1:7" ht="12.75">
      <c r="A125" s="188"/>
      <c r="B125" s="188"/>
      <c r="C125" s="188"/>
      <c r="D125" s="188"/>
      <c r="E125" s="195"/>
      <c r="F125" s="188"/>
      <c r="G125" s="188"/>
    </row>
    <row r="126" spans="1:7" ht="12.75">
      <c r="A126" s="188"/>
      <c r="B126" s="188"/>
      <c r="C126" s="188"/>
      <c r="D126" s="188"/>
      <c r="E126" s="195"/>
      <c r="F126" s="188"/>
      <c r="G126" s="188"/>
    </row>
    <row r="127" spans="1:7" ht="12.75">
      <c r="A127" s="188"/>
      <c r="B127" s="188"/>
      <c r="C127" s="188"/>
      <c r="D127" s="188"/>
      <c r="E127" s="195"/>
      <c r="F127" s="188"/>
      <c r="G127" s="188"/>
    </row>
    <row r="128" spans="1:7" ht="12.75">
      <c r="A128" s="188"/>
      <c r="B128" s="188"/>
      <c r="C128" s="188"/>
      <c r="D128" s="188"/>
      <c r="E128" s="195"/>
      <c r="F128" s="188"/>
      <c r="G128" s="188"/>
    </row>
    <row r="129" spans="1:7" ht="12.75">
      <c r="A129" s="188"/>
      <c r="B129" s="188"/>
      <c r="C129" s="188"/>
      <c r="D129" s="188"/>
      <c r="E129" s="195"/>
      <c r="F129" s="188"/>
      <c r="G129" s="188"/>
    </row>
    <row r="130" spans="1:7" ht="12.75">
      <c r="A130" s="188"/>
      <c r="B130" s="188"/>
      <c r="C130" s="188"/>
      <c r="D130" s="188"/>
      <c r="E130" s="195"/>
      <c r="F130" s="188"/>
      <c r="G130" s="188"/>
    </row>
    <row r="131" spans="1:7" ht="12.75">
      <c r="A131" s="188"/>
      <c r="B131" s="188"/>
      <c r="C131" s="188"/>
      <c r="D131" s="188"/>
      <c r="E131" s="195"/>
      <c r="F131" s="188"/>
      <c r="G131" s="188"/>
    </row>
    <row r="132" spans="1:7" ht="12.75">
      <c r="A132" s="188"/>
      <c r="B132" s="188"/>
      <c r="C132" s="188"/>
      <c r="D132" s="188"/>
      <c r="E132" s="195"/>
      <c r="F132" s="188"/>
      <c r="G132" s="188"/>
    </row>
  </sheetData>
  <mergeCells count="8">
    <mergeCell ref="C30:D30"/>
    <mergeCell ref="C19:D19"/>
    <mergeCell ref="C22:D22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Majetek Srdce v domě</cp:lastModifiedBy>
  <dcterms:created xsi:type="dcterms:W3CDTF">2015-12-10T09:35:50Z</dcterms:created>
  <dcterms:modified xsi:type="dcterms:W3CDTF">2017-07-03T12:17:30Z</dcterms:modified>
  <cp:category/>
  <cp:version/>
  <cp:contentType/>
  <cp:contentStatus/>
</cp:coreProperties>
</file>