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570" windowWidth="21375" windowHeight="13995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Rekapitulace!$A$6</definedName>
    <definedName name="Dodavka">Rekapitulace!$G$29</definedName>
    <definedName name="Dodavka0">Položky!#REF!</definedName>
    <definedName name="HSV">Rekapitulace!$E$29</definedName>
    <definedName name="HSV0">Položky!#REF!</definedName>
    <definedName name="HZS">Rekapitulace!$I$29</definedName>
    <definedName name="HZS0">Položky!#REF!</definedName>
    <definedName name="JKSO">'Krycí list'!$G$2</definedName>
    <definedName name="MJ">'Krycí list'!$G$5</definedName>
    <definedName name="Mont">Rekapitulace!$H$29</definedName>
    <definedName name="Montaz0">Položky!#REF!</definedName>
    <definedName name="NazevDilu">Rekapitulace!$B$6</definedName>
    <definedName name="nazevobjektu">'Krycí list'!$C$5</definedName>
    <definedName name="nazevstavby">'Krycí list'!$C$7</definedName>
    <definedName name="_xlnm.Print_Titles" localSheetId="2">Položky!$1:$6</definedName>
    <definedName name="_xlnm.Print_Titles" localSheetId="1">Rekapitulace!$1:$6</definedName>
    <definedName name="Objednatel">'Krycí list'!$C$10</definedName>
    <definedName name="_xlnm.Print_Area" localSheetId="0">'Krycí list'!$A$1:$G$45</definedName>
    <definedName name="_xlnm.Print_Area" localSheetId="2">Položky!$A$1:$G$129</definedName>
    <definedName name="_xlnm.Print_Area" localSheetId="1">Rekapitulace!$A$1:$I$43</definedName>
    <definedName name="PocetMJ">'Krycí list'!$G$6</definedName>
    <definedName name="Poznamka">'Krycí list'!$B$37</definedName>
    <definedName name="Projektant">'Krycí list'!$C$8</definedName>
    <definedName name="PSV">Rekapitulace!$F$29</definedName>
    <definedName name="PSV0">Položky!#REF!</definedName>
    <definedName name="SazbaDPH1">'Krycí list'!$C$30</definedName>
    <definedName name="SazbaDPH2">'Krycí list'!$C$32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Rekapitulace!$H$42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24519" fullCalcOnLoad="1"/>
</workbook>
</file>

<file path=xl/calcChain.xml><?xml version="1.0" encoding="utf-8"?>
<calcChain xmlns="http://schemas.openxmlformats.org/spreadsheetml/2006/main">
  <c r="D21" i="1"/>
  <c r="D20"/>
  <c r="D19"/>
  <c r="D18"/>
  <c r="D17"/>
  <c r="D16"/>
  <c r="D15"/>
  <c r="BE128" i="3"/>
  <c r="BD128"/>
  <c r="BC128"/>
  <c r="BB128"/>
  <c r="BA128"/>
  <c r="G128"/>
  <c r="BE127"/>
  <c r="BD127"/>
  <c r="BC127"/>
  <c r="BB127"/>
  <c r="BA127"/>
  <c r="G127"/>
  <c r="BE126"/>
  <c r="BD126"/>
  <c r="BC126"/>
  <c r="BB126"/>
  <c r="G126"/>
  <c r="BA126" s="1"/>
  <c r="BE125"/>
  <c r="BD125"/>
  <c r="BC125"/>
  <c r="BB125"/>
  <c r="BA125"/>
  <c r="G125"/>
  <c r="BE124"/>
  <c r="BD124"/>
  <c r="BC124"/>
  <c r="BB124"/>
  <c r="BA124"/>
  <c r="G124"/>
  <c r="BE123"/>
  <c r="BD123"/>
  <c r="BC123"/>
  <c r="BB123"/>
  <c r="BA123"/>
  <c r="G123"/>
  <c r="BE122"/>
  <c r="BD122"/>
  <c r="BC122"/>
  <c r="BB122"/>
  <c r="BA122"/>
  <c r="G122"/>
  <c r="BE121"/>
  <c r="BD121"/>
  <c r="BC121"/>
  <c r="BB121"/>
  <c r="BA121"/>
  <c r="G121"/>
  <c r="BE120"/>
  <c r="BE129" s="1"/>
  <c r="I28" i="2" s="1"/>
  <c r="BD120" i="3"/>
  <c r="BC120"/>
  <c r="BC129" s="1"/>
  <c r="G28" i="2" s="1"/>
  <c r="BB120" i="3"/>
  <c r="BA120"/>
  <c r="BA129" s="1"/>
  <c r="E28" i="2" s="1"/>
  <c r="G120" i="3"/>
  <c r="B28" i="2"/>
  <c r="A28"/>
  <c r="BD129" i="3"/>
  <c r="H28" i="2" s="1"/>
  <c r="BB129" i="3"/>
  <c r="F28" i="2" s="1"/>
  <c r="G129" i="3"/>
  <c r="C129"/>
  <c r="BE117"/>
  <c r="BE118" s="1"/>
  <c r="I27" i="2" s="1"/>
  <c r="BD117" i="3"/>
  <c r="BC117"/>
  <c r="BB117"/>
  <c r="BA117"/>
  <c r="BA118" s="1"/>
  <c r="E27" i="2" s="1"/>
  <c r="G117" i="3"/>
  <c r="H27" i="2"/>
  <c r="B27"/>
  <c r="A27"/>
  <c r="BD118" i="3"/>
  <c r="BC118"/>
  <c r="G27" i="2" s="1"/>
  <c r="BB118" i="3"/>
  <c r="F27" i="2" s="1"/>
  <c r="G118" i="3"/>
  <c r="C118"/>
  <c r="BE114"/>
  <c r="BD114"/>
  <c r="BC114"/>
  <c r="BB114"/>
  <c r="BA114"/>
  <c r="G114"/>
  <c r="BE113"/>
  <c r="BD113"/>
  <c r="BD115" s="1"/>
  <c r="H26" i="2" s="1"/>
  <c r="BC113" i="3"/>
  <c r="BA113"/>
  <c r="G113"/>
  <c r="BB113" s="1"/>
  <c r="BE112"/>
  <c r="BE115" s="1"/>
  <c r="I26" i="2" s="1"/>
  <c r="BD112" i="3"/>
  <c r="BC112"/>
  <c r="BB112"/>
  <c r="BA112"/>
  <c r="BA115" s="1"/>
  <c r="E26" i="2" s="1"/>
  <c r="G112" i="3"/>
  <c r="B26" i="2"/>
  <c r="A26"/>
  <c r="BC115" i="3"/>
  <c r="G26" i="2" s="1"/>
  <c r="C115" i="3"/>
  <c r="BE109"/>
  <c r="BE110" s="1"/>
  <c r="I25" i="2" s="1"/>
  <c r="BD109" i="3"/>
  <c r="BC109"/>
  <c r="BB109"/>
  <c r="BB110" s="1"/>
  <c r="F25" i="2" s="1"/>
  <c r="BA109" i="3"/>
  <c r="BA110" s="1"/>
  <c r="E25" i="2" s="1"/>
  <c r="G109" i="3"/>
  <c r="H25" i="2"/>
  <c r="B25"/>
  <c r="A25"/>
  <c r="BD110" i="3"/>
  <c r="BC110"/>
  <c r="G25" i="2" s="1"/>
  <c r="G110" i="3"/>
  <c r="C110"/>
  <c r="BE106"/>
  <c r="BD106"/>
  <c r="BC106"/>
  <c r="BB106"/>
  <c r="BA106"/>
  <c r="G106"/>
  <c r="BE105"/>
  <c r="BD105"/>
  <c r="BC105"/>
  <c r="BA105"/>
  <c r="G105"/>
  <c r="BB105" s="1"/>
  <c r="BE104"/>
  <c r="BD104"/>
  <c r="BC104"/>
  <c r="BB104"/>
  <c r="BA104"/>
  <c r="G104"/>
  <c r="BE103"/>
  <c r="BD103"/>
  <c r="BC103"/>
  <c r="BA103"/>
  <c r="G103"/>
  <c r="BB103" s="1"/>
  <c r="BE102"/>
  <c r="BD102"/>
  <c r="BC102"/>
  <c r="BB102"/>
  <c r="BA102"/>
  <c r="G102"/>
  <c r="BE101"/>
  <c r="BD101"/>
  <c r="BD107" s="1"/>
  <c r="H24" i="2" s="1"/>
  <c r="BC101" i="3"/>
  <c r="BC107" s="1"/>
  <c r="G24" i="2" s="1"/>
  <c r="BA101" i="3"/>
  <c r="G101"/>
  <c r="BB101" s="1"/>
  <c r="BB107" s="1"/>
  <c r="F24" i="2" s="1"/>
  <c r="B24"/>
  <c r="A24"/>
  <c r="BE107" i="3"/>
  <c r="I24" i="2" s="1"/>
  <c r="BA107" i="3"/>
  <c r="E24" i="2" s="1"/>
  <c r="C107" i="3"/>
  <c r="BE98"/>
  <c r="BD98"/>
  <c r="BC98"/>
  <c r="BA98"/>
  <c r="G98"/>
  <c r="BB98" s="1"/>
  <c r="BE97"/>
  <c r="BE99" s="1"/>
  <c r="I23" i="2" s="1"/>
  <c r="BD97" i="3"/>
  <c r="BD99" s="1"/>
  <c r="H23" i="2" s="1"/>
  <c r="BC97" i="3"/>
  <c r="BB97"/>
  <c r="BB99" s="1"/>
  <c r="F23" i="2" s="1"/>
  <c r="BA97" i="3"/>
  <c r="G97"/>
  <c r="B23" i="2"/>
  <c r="A23"/>
  <c r="BC99" i="3"/>
  <c r="G23" i="2" s="1"/>
  <c r="BA99" i="3"/>
  <c r="E23" i="2" s="1"/>
  <c r="C99" i="3"/>
  <c r="BE94"/>
  <c r="BD94"/>
  <c r="BC94"/>
  <c r="BB94"/>
  <c r="BA94"/>
  <c r="G94"/>
  <c r="BE93"/>
  <c r="BD93"/>
  <c r="BD95" s="1"/>
  <c r="H22" i="2" s="1"/>
  <c r="BC93" i="3"/>
  <c r="BA93"/>
  <c r="G93"/>
  <c r="BB93" s="1"/>
  <c r="BB95" s="1"/>
  <c r="F22" i="2" s="1"/>
  <c r="B22"/>
  <c r="A22"/>
  <c r="BE95" i="3"/>
  <c r="I22" i="2" s="1"/>
  <c r="BC95" i="3"/>
  <c r="G22" i="2" s="1"/>
  <c r="BA95" i="3"/>
  <c r="E22" i="2" s="1"/>
  <c r="C95" i="3"/>
  <c r="BE90"/>
  <c r="BD90"/>
  <c r="BC90"/>
  <c r="BA90"/>
  <c r="G90"/>
  <c r="BB90" s="1"/>
  <c r="BE89"/>
  <c r="BD89"/>
  <c r="BC89"/>
  <c r="BB89"/>
  <c r="BA89"/>
  <c r="G89"/>
  <c r="BE88"/>
  <c r="BD88"/>
  <c r="BC88"/>
  <c r="BA88"/>
  <c r="G88"/>
  <c r="BB88" s="1"/>
  <c r="BE87"/>
  <c r="BD87"/>
  <c r="BC87"/>
  <c r="BB87"/>
  <c r="BA87"/>
  <c r="G87"/>
  <c r="BE86"/>
  <c r="BD86"/>
  <c r="BD91" s="1"/>
  <c r="H21" i="2" s="1"/>
  <c r="BC86" i="3"/>
  <c r="BA86"/>
  <c r="G86"/>
  <c r="BB86" s="1"/>
  <c r="B21" i="2"/>
  <c r="A21"/>
  <c r="BE91" i="3"/>
  <c r="I21" i="2" s="1"/>
  <c r="BC91" i="3"/>
  <c r="G21" i="2" s="1"/>
  <c r="BA91" i="3"/>
  <c r="E21" i="2" s="1"/>
  <c r="C91" i="3"/>
  <c r="BE83"/>
  <c r="BD83"/>
  <c r="BC83"/>
  <c r="BA83"/>
  <c r="G83"/>
  <c r="BB83" s="1"/>
  <c r="BE82"/>
  <c r="BD82"/>
  <c r="BC82"/>
  <c r="BB82"/>
  <c r="BA82"/>
  <c r="G82"/>
  <c r="BE81"/>
  <c r="BD81"/>
  <c r="BD84" s="1"/>
  <c r="H20" i="2" s="1"/>
  <c r="BC81" i="3"/>
  <c r="BA81"/>
  <c r="G81"/>
  <c r="BB81" s="1"/>
  <c r="BB84" s="1"/>
  <c r="F20" i="2" s="1"/>
  <c r="B20"/>
  <c r="A20"/>
  <c r="BE84" i="3"/>
  <c r="I20" i="2" s="1"/>
  <c r="BC84" i="3"/>
  <c r="G20" i="2" s="1"/>
  <c r="BA84" i="3"/>
  <c r="E20" i="2" s="1"/>
  <c r="C84" i="3"/>
  <c r="BE78"/>
  <c r="BD78"/>
  <c r="BC78"/>
  <c r="BA78"/>
  <c r="G78"/>
  <c r="BB78" s="1"/>
  <c r="BE77"/>
  <c r="BD77"/>
  <c r="BC77"/>
  <c r="BB77"/>
  <c r="BA77"/>
  <c r="G77"/>
  <c r="BE76"/>
  <c r="BD76"/>
  <c r="BC76"/>
  <c r="BA76"/>
  <c r="G76"/>
  <c r="BB76" s="1"/>
  <c r="BE75"/>
  <c r="BD75"/>
  <c r="BC75"/>
  <c r="BB75"/>
  <c r="BA75"/>
  <c r="G75"/>
  <c r="BE74"/>
  <c r="BD74"/>
  <c r="BC74"/>
  <c r="BA74"/>
  <c r="G74"/>
  <c r="BB74" s="1"/>
  <c r="BE73"/>
  <c r="BD73"/>
  <c r="BC73"/>
  <c r="BB73"/>
  <c r="BA73"/>
  <c r="G73"/>
  <c r="BE72"/>
  <c r="BD72"/>
  <c r="BC72"/>
  <c r="BA72"/>
  <c r="G72"/>
  <c r="BB72" s="1"/>
  <c r="BE71"/>
  <c r="BD71"/>
  <c r="BC71"/>
  <c r="BB71"/>
  <c r="BA71"/>
  <c r="G71"/>
  <c r="BE70"/>
  <c r="BD70"/>
  <c r="BC70"/>
  <c r="BA70"/>
  <c r="G70"/>
  <c r="BB70" s="1"/>
  <c r="BE69"/>
  <c r="BD69"/>
  <c r="BC69"/>
  <c r="BB69"/>
  <c r="BA69"/>
  <c r="G69"/>
  <c r="BE68"/>
  <c r="BD68"/>
  <c r="BC68"/>
  <c r="BA68"/>
  <c r="G68"/>
  <c r="BB68" s="1"/>
  <c r="BE67"/>
  <c r="BD67"/>
  <c r="BD79" s="1"/>
  <c r="H19" i="2" s="1"/>
  <c r="BC67" i="3"/>
  <c r="BB67"/>
  <c r="BA67"/>
  <c r="G67"/>
  <c r="G79" s="1"/>
  <c r="B19" i="2"/>
  <c r="A19"/>
  <c r="BE79" i="3"/>
  <c r="I19" i="2" s="1"/>
  <c r="BC79" i="3"/>
  <c r="G19" i="2" s="1"/>
  <c r="BA79" i="3"/>
  <c r="E19" i="2" s="1"/>
  <c r="C79" i="3"/>
  <c r="BE64"/>
  <c r="BD64"/>
  <c r="BC64"/>
  <c r="BB64"/>
  <c r="BA64"/>
  <c r="G64"/>
  <c r="BE63"/>
  <c r="BD63"/>
  <c r="BC63"/>
  <c r="BA63"/>
  <c r="G63"/>
  <c r="BB63" s="1"/>
  <c r="BE62"/>
  <c r="BD62"/>
  <c r="BC62"/>
  <c r="BB62"/>
  <c r="BA62"/>
  <c r="G62"/>
  <c r="BE61"/>
  <c r="BD61"/>
  <c r="BC61"/>
  <c r="BA61"/>
  <c r="G61"/>
  <c r="BB61" s="1"/>
  <c r="BE60"/>
  <c r="BD60"/>
  <c r="BC60"/>
  <c r="BB60"/>
  <c r="BA60"/>
  <c r="G60"/>
  <c r="BE59"/>
  <c r="BD59"/>
  <c r="BC59"/>
  <c r="BA59"/>
  <c r="G59"/>
  <c r="BB59" s="1"/>
  <c r="BE58"/>
  <c r="BD58"/>
  <c r="BD65" s="1"/>
  <c r="H18" i="2" s="1"/>
  <c r="BC58" i="3"/>
  <c r="BB58"/>
  <c r="BA58"/>
  <c r="G58"/>
  <c r="G65" s="1"/>
  <c r="B18" i="2"/>
  <c r="A18"/>
  <c r="BE65" i="3"/>
  <c r="I18" i="2" s="1"/>
  <c r="BC65" i="3"/>
  <c r="G18" i="2" s="1"/>
  <c r="BA65" i="3"/>
  <c r="E18" i="2" s="1"/>
  <c r="C65" i="3"/>
  <c r="BE55"/>
  <c r="BD55"/>
  <c r="BC55"/>
  <c r="BB55"/>
  <c r="BA55"/>
  <c r="G55"/>
  <c r="BE54"/>
  <c r="BD54"/>
  <c r="BC54"/>
  <c r="BA54"/>
  <c r="G54"/>
  <c r="BB54" s="1"/>
  <c r="BE53"/>
  <c r="BD53"/>
  <c r="BC53"/>
  <c r="BB53"/>
  <c r="BA53"/>
  <c r="G53"/>
  <c r="BE52"/>
  <c r="BD52"/>
  <c r="BC52"/>
  <c r="BA52"/>
  <c r="G52"/>
  <c r="BB52" s="1"/>
  <c r="BE51"/>
  <c r="BD51"/>
  <c r="BC51"/>
  <c r="BB51"/>
  <c r="BA51"/>
  <c r="G51"/>
  <c r="BE50"/>
  <c r="BD50"/>
  <c r="BD56" s="1"/>
  <c r="H17" i="2" s="1"/>
  <c r="BC50" i="3"/>
  <c r="BA50"/>
  <c r="G50"/>
  <c r="BB50" s="1"/>
  <c r="BB56" s="1"/>
  <c r="F17" i="2" s="1"/>
  <c r="B17"/>
  <c r="A17"/>
  <c r="BE56" i="3"/>
  <c r="I17" i="2" s="1"/>
  <c r="BC56" i="3"/>
  <c r="G17" i="2" s="1"/>
  <c r="BA56" i="3"/>
  <c r="E17" i="2" s="1"/>
  <c r="C56" i="3"/>
  <c r="BE47"/>
  <c r="BD47"/>
  <c r="BC47"/>
  <c r="BA47"/>
  <c r="G47"/>
  <c r="BB47" s="1"/>
  <c r="BE46"/>
  <c r="BD46"/>
  <c r="BC46"/>
  <c r="BB46"/>
  <c r="BA46"/>
  <c r="G46"/>
  <c r="BE45"/>
  <c r="BD45"/>
  <c r="BC45"/>
  <c r="BA45"/>
  <c r="G45"/>
  <c r="BB45" s="1"/>
  <c r="BE44"/>
  <c r="BD44"/>
  <c r="BC44"/>
  <c r="BB44"/>
  <c r="BA44"/>
  <c r="G44"/>
  <c r="BE43"/>
  <c r="BD43"/>
  <c r="BC43"/>
  <c r="BA43"/>
  <c r="G43"/>
  <c r="BB43" s="1"/>
  <c r="BE42"/>
  <c r="BD42"/>
  <c r="BC42"/>
  <c r="BB42"/>
  <c r="BA42"/>
  <c r="G42"/>
  <c r="BE41"/>
  <c r="BD41"/>
  <c r="BD48" s="1"/>
  <c r="H16" i="2" s="1"/>
  <c r="BC41" i="3"/>
  <c r="BA41"/>
  <c r="G41"/>
  <c r="BB41" s="1"/>
  <c r="B16" i="2"/>
  <c r="A16"/>
  <c r="BE48" i="3"/>
  <c r="I16" i="2" s="1"/>
  <c r="BC48" i="3"/>
  <c r="G16" i="2" s="1"/>
  <c r="BA48" i="3"/>
  <c r="E16" i="2" s="1"/>
  <c r="C48" i="3"/>
  <c r="BE38"/>
  <c r="BD38"/>
  <c r="BD39" s="1"/>
  <c r="H15" i="2" s="1"/>
  <c r="BC38" i="3"/>
  <c r="BB38"/>
  <c r="BB39" s="1"/>
  <c r="F15" i="2" s="1"/>
  <c r="G38" i="3"/>
  <c r="BA38" s="1"/>
  <c r="BA39" s="1"/>
  <c r="E15" i="2" s="1"/>
  <c r="B15"/>
  <c r="A15"/>
  <c r="BE39" i="3"/>
  <c r="I15" i="2" s="1"/>
  <c r="BC39" i="3"/>
  <c r="G15" i="2" s="1"/>
  <c r="C39" i="3"/>
  <c r="BE35"/>
  <c r="BD35"/>
  <c r="BD36" s="1"/>
  <c r="H14" i="2" s="1"/>
  <c r="BC35" i="3"/>
  <c r="BB35"/>
  <c r="BB36" s="1"/>
  <c r="F14" i="2" s="1"/>
  <c r="G35" i="3"/>
  <c r="BA35" s="1"/>
  <c r="BA36" s="1"/>
  <c r="E14" i="2" s="1"/>
  <c r="B14"/>
  <c r="A14"/>
  <c r="BE36" i="3"/>
  <c r="I14" i="2" s="1"/>
  <c r="BC36" i="3"/>
  <c r="G14" i="2" s="1"/>
  <c r="C36" i="3"/>
  <c r="BE32"/>
  <c r="BD32"/>
  <c r="BC32"/>
  <c r="BB32"/>
  <c r="G32"/>
  <c r="BA32" s="1"/>
  <c r="BE31"/>
  <c r="BD31"/>
  <c r="BC31"/>
  <c r="BB31"/>
  <c r="G31"/>
  <c r="BA31" s="1"/>
  <c r="BE30"/>
  <c r="BD30"/>
  <c r="BC30"/>
  <c r="BB30"/>
  <c r="G30"/>
  <c r="BA30" s="1"/>
  <c r="BE29"/>
  <c r="BD29"/>
  <c r="BD33" s="1"/>
  <c r="H13" i="2" s="1"/>
  <c r="BC29" i="3"/>
  <c r="BB29"/>
  <c r="BB33" s="1"/>
  <c r="F13" i="2" s="1"/>
  <c r="G29" i="3"/>
  <c r="G33" s="1"/>
  <c r="B13" i="2"/>
  <c r="A13"/>
  <c r="BE33" i="3"/>
  <c r="I13" i="2" s="1"/>
  <c r="BC33" i="3"/>
  <c r="G13" i="2" s="1"/>
  <c r="C33" i="3"/>
  <c r="BE26"/>
  <c r="BD26"/>
  <c r="BD27" s="1"/>
  <c r="H12" i="2" s="1"/>
  <c r="BC26" i="3"/>
  <c r="BB26"/>
  <c r="BB27" s="1"/>
  <c r="F12" i="2" s="1"/>
  <c r="G26" i="3"/>
  <c r="BA26" s="1"/>
  <c r="BA27" s="1"/>
  <c r="E12" i="2" s="1"/>
  <c r="B12"/>
  <c r="A12"/>
  <c r="BE27" i="3"/>
  <c r="I12" i="2" s="1"/>
  <c r="BC27" i="3"/>
  <c r="G12" i="2" s="1"/>
  <c r="C27" i="3"/>
  <c r="BE23"/>
  <c r="BD23"/>
  <c r="BD24" s="1"/>
  <c r="H11" i="2" s="1"/>
  <c r="BC23" i="3"/>
  <c r="BB23"/>
  <c r="BB24" s="1"/>
  <c r="F11" i="2" s="1"/>
  <c r="G23" i="3"/>
  <c r="G24" s="1"/>
  <c r="B11" i="2"/>
  <c r="A11"/>
  <c r="BE24" i="3"/>
  <c r="I11" i="2" s="1"/>
  <c r="BC24" i="3"/>
  <c r="G11" i="2" s="1"/>
  <c r="C24" i="3"/>
  <c r="BE20"/>
  <c r="BD20"/>
  <c r="BD21" s="1"/>
  <c r="H10" i="2" s="1"/>
  <c r="BC20" i="3"/>
  <c r="BB20"/>
  <c r="BB21" s="1"/>
  <c r="F10" i="2" s="1"/>
  <c r="G20" i="3"/>
  <c r="BA20" s="1"/>
  <c r="BA21" s="1"/>
  <c r="E10" i="2" s="1"/>
  <c r="B10"/>
  <c r="A10"/>
  <c r="BE21" i="3"/>
  <c r="I10" i="2" s="1"/>
  <c r="BC21" i="3"/>
  <c r="G10" i="2" s="1"/>
  <c r="C21" i="3"/>
  <c r="BE17"/>
  <c r="BD17"/>
  <c r="BC17"/>
  <c r="BB17"/>
  <c r="G17"/>
  <c r="BA17" s="1"/>
  <c r="BE16"/>
  <c r="BD16"/>
  <c r="BC16"/>
  <c r="BB16"/>
  <c r="G16"/>
  <c r="BA16" s="1"/>
  <c r="BE15"/>
  <c r="BD15"/>
  <c r="BD18" s="1"/>
  <c r="H9" i="2" s="1"/>
  <c r="BC15" i="3"/>
  <c r="BB15"/>
  <c r="BB18" s="1"/>
  <c r="F9" i="2" s="1"/>
  <c r="G15" i="3"/>
  <c r="BA15" s="1"/>
  <c r="BA18" s="1"/>
  <c r="E9" i="2" s="1"/>
  <c r="B9"/>
  <c r="A9"/>
  <c r="BE18" i="3"/>
  <c r="I9" i="2" s="1"/>
  <c r="BC18" i="3"/>
  <c r="G9" i="2" s="1"/>
  <c r="C18" i="3"/>
  <c r="BE12"/>
  <c r="BD12"/>
  <c r="BD13" s="1"/>
  <c r="H8" i="2" s="1"/>
  <c r="BC12" i="3"/>
  <c r="BB12"/>
  <c r="BB13" s="1"/>
  <c r="F8" i="2" s="1"/>
  <c r="G12" i="3"/>
  <c r="G13" s="1"/>
  <c r="B8" i="2"/>
  <c r="A8"/>
  <c r="BE13" i="3"/>
  <c r="I8" i="2" s="1"/>
  <c r="BC13" i="3"/>
  <c r="G8" i="2" s="1"/>
  <c r="C13" i="3"/>
  <c r="BE9"/>
  <c r="BD9"/>
  <c r="BC9"/>
  <c r="BB9"/>
  <c r="G9"/>
  <c r="BA9" s="1"/>
  <c r="BE8"/>
  <c r="BD8"/>
  <c r="BD10" s="1"/>
  <c r="H7" i="2" s="1"/>
  <c r="BC8" i="3"/>
  <c r="BB8"/>
  <c r="BB10" s="1"/>
  <c r="F7" i="2" s="1"/>
  <c r="G8" i="3"/>
  <c r="BA8" s="1"/>
  <c r="B7" i="2"/>
  <c r="A7"/>
  <c r="BE10" i="3"/>
  <c r="I7" i="2" s="1"/>
  <c r="I29" s="1"/>
  <c r="C21" i="1" s="1"/>
  <c r="BC10" i="3"/>
  <c r="G7" i="2" s="1"/>
  <c r="C10" i="3"/>
  <c r="E4"/>
  <c r="C4"/>
  <c r="F3"/>
  <c r="C3"/>
  <c r="C2" i="2"/>
  <c r="C1"/>
  <c r="C33" i="1"/>
  <c r="F33" s="1"/>
  <c r="C31"/>
  <c r="C9"/>
  <c r="G7"/>
  <c r="D2"/>
  <c r="C2"/>
  <c r="BB48" i="3" l="1"/>
  <c r="F16" i="2" s="1"/>
  <c r="F29" s="1"/>
  <c r="C16" i="1" s="1"/>
  <c r="BA10" i="3"/>
  <c r="E7" i="2" s="1"/>
  <c r="BB91" i="3"/>
  <c r="F21" i="2" s="1"/>
  <c r="BB65" i="3"/>
  <c r="F18" i="2" s="1"/>
  <c r="G29"/>
  <c r="C18" i="1" s="1"/>
  <c r="BB115" i="3"/>
  <c r="F26" i="2" s="1"/>
  <c r="H29"/>
  <c r="C17" i="1" s="1"/>
  <c r="BB79" i="3"/>
  <c r="F19" i="2" s="1"/>
  <c r="G10" i="3"/>
  <c r="BA12"/>
  <c r="BA13" s="1"/>
  <c r="E8" i="2" s="1"/>
  <c r="BA23" i="3"/>
  <c r="BA24" s="1"/>
  <c r="E11" i="2" s="1"/>
  <c r="BA29" i="3"/>
  <c r="BA33" s="1"/>
  <c r="E13" i="2" s="1"/>
  <c r="G36" i="3"/>
  <c r="G48"/>
  <c r="G56"/>
  <c r="G84"/>
  <c r="G91"/>
  <c r="G107"/>
  <c r="G18"/>
  <c r="G21"/>
  <c r="G27"/>
  <c r="G99"/>
  <c r="G115"/>
  <c r="G39"/>
  <c r="G95"/>
  <c r="E29" i="2" l="1"/>
  <c r="C15" i="1" l="1"/>
  <c r="C19" s="1"/>
  <c r="C22" s="1"/>
  <c r="G40" i="2"/>
  <c r="I40" s="1"/>
  <c r="G21" i="1" s="1"/>
  <c r="G38" i="2"/>
  <c r="I38" s="1"/>
  <c r="G19" i="1" s="1"/>
  <c r="G36" i="2"/>
  <c r="I36" s="1"/>
  <c r="G17" i="1" s="1"/>
  <c r="G34" i="2"/>
  <c r="I34" s="1"/>
  <c r="G41"/>
  <c r="I41" s="1"/>
  <c r="G39"/>
  <c r="I39" s="1"/>
  <c r="G20" i="1" s="1"/>
  <c r="G37" i="2"/>
  <c r="I37" s="1"/>
  <c r="G18" i="1" s="1"/>
  <c r="G35" i="2"/>
  <c r="I35" s="1"/>
  <c r="G16" i="1" s="1"/>
  <c r="G15" l="1"/>
  <c r="H42" i="2"/>
  <c r="G23" i="1" s="1"/>
  <c r="G22" s="1"/>
  <c r="C23" l="1"/>
  <c r="F30" s="1"/>
  <c r="F31" l="1"/>
  <c r="F34" s="1"/>
</calcChain>
</file>

<file path=xl/sharedStrings.xml><?xml version="1.0" encoding="utf-8"?>
<sst xmlns="http://schemas.openxmlformats.org/spreadsheetml/2006/main" count="437" uniqueCount="299">
  <si>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</si>
  <si>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</si>
  <si>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</si>
  <si>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</si>
  <si>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</si>
  <si>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</si>
  <si>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</si>
  <si>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</si>
  <si>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</si>
  <si>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</si>
  <si>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</si>
  <si>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</si>
  <si>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</si>
  <si>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</si>
  <si>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</si>
  <si>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</si>
  <si>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</si>
  <si>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</si>
  <si>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</si>
  <si>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</si>
  <si>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</si>
  <si>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</si>
  <si>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</si>
  <si>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</si>
  <si>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</si>
  <si>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</si>
  <si>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</si>
  <si>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</si>
  <si>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</si>
  <si>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</si>
  <si>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</si>
  <si>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</si>
  <si>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</si>
  <si>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</si>
  <si>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</si>
  <si>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</si>
  <si>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</si>
  <si>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</si>
  <si>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</si>
  <si>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</si>
  <si>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</si>
  <si>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</si>
  <si>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</si>
  <si>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</si>
  <si>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</si>
  <si>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</si>
  <si>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</si>
  <si>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</si>
  <si>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</si>
  <si>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</si>
  <si>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</si>
  <si>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</si>
  <si>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</si>
  <si>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</si>
  <si>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</si>
  <si>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</si>
  <si>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</si>
  <si>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</si>
  <si>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</si>
  <si>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</si>
  <si>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</si>
  <si>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</si>
  <si>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</si>
  <si>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</si>
  <si>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</si>
  <si>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</si>
  <si>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</si>
  <si>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</si>
  <si>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</si>
  <si>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</si>
  <si>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</si>
  <si>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</si>
  <si>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</si>
  <si>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</si>
  <si>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SLEPÝ ROZPOČET</t>
  </si>
  <si>
    <t>Slepý rozpočet</t>
  </si>
  <si>
    <t>2017/34</t>
  </si>
  <si>
    <t>Stavební úpravy sociálního zázemí, Domov u lesa</t>
  </si>
  <si>
    <t>01</t>
  </si>
  <si>
    <t>Úpravy hygien. zázemí</t>
  </si>
  <si>
    <t>2017/34,c</t>
  </si>
  <si>
    <t>Kopie - Kopie - Úpravy hygienických zázemí R</t>
  </si>
  <si>
    <t>61</t>
  </si>
  <si>
    <t>Upravy povrchů vnitřní</t>
  </si>
  <si>
    <t>602016193R00</t>
  </si>
  <si>
    <t xml:space="preserve">Penetrace hloubková stěn </t>
  </si>
  <si>
    <t>m2</t>
  </si>
  <si>
    <t>612471413R00</t>
  </si>
  <si>
    <t xml:space="preserve">Úprava vnitřních stěn aktivovaným štukem s přísad. </t>
  </si>
  <si>
    <t>62</t>
  </si>
  <si>
    <t>Úpravy povrchů vnější</t>
  </si>
  <si>
    <t>622300131R00</t>
  </si>
  <si>
    <t xml:space="preserve">Vyrovnávací tmel tl. do 5 mm </t>
  </si>
  <si>
    <t>63</t>
  </si>
  <si>
    <t>Podlahy a podlahové konstrukce</t>
  </si>
  <si>
    <t>631343891R00</t>
  </si>
  <si>
    <t xml:space="preserve">Penetrace hloubková  0,20 l/m2 </t>
  </si>
  <si>
    <t>631416211RT1</t>
  </si>
  <si>
    <t>Mazanina betonová , tloušťka 5 - 8 cm suchá směs, pevnost v tlaku 25 MPa</t>
  </si>
  <si>
    <t>m3</t>
  </si>
  <si>
    <t>632415108RT2</t>
  </si>
  <si>
    <t>Potěr samonivelační ručně tl. 8 mm - vyrovnávací</t>
  </si>
  <si>
    <t>91</t>
  </si>
  <si>
    <t>Doplňující práce na komunikaci</t>
  </si>
  <si>
    <t>919735123R00</t>
  </si>
  <si>
    <t xml:space="preserve">Řezání stávajícího betonového krytu tl. 10 - 15 cm </t>
  </si>
  <si>
    <t>m</t>
  </si>
  <si>
    <t>94</t>
  </si>
  <si>
    <t>Lešení a stavební výtahy</t>
  </si>
  <si>
    <t>941955002R00</t>
  </si>
  <si>
    <t xml:space="preserve">Lešení lehké pomocné, výška podlahy do 1,9 m </t>
  </si>
  <si>
    <t>95</t>
  </si>
  <si>
    <t>Dokončovací konstrukce na pozemních stavbách</t>
  </si>
  <si>
    <t>952901111R00</t>
  </si>
  <si>
    <t xml:space="preserve">Vyčištění budov o výšce podlaží do 4 m </t>
  </si>
  <si>
    <t>96</t>
  </si>
  <si>
    <t>Bourání konstrukcí</t>
  </si>
  <si>
    <t>962031132R00</t>
  </si>
  <si>
    <t xml:space="preserve">Bourání příček cihelných tl. 10 cm </t>
  </si>
  <si>
    <t>965042121RT1</t>
  </si>
  <si>
    <t>Bourání mazanin betonových tl. 10 cm, pl. 1 m2 ručně tl. mazaniny 5 - 8 cm</t>
  </si>
  <si>
    <t>965081713R00</t>
  </si>
  <si>
    <t xml:space="preserve">Bourání dlažeb keramických tl.10 mm, nad 1 m2 </t>
  </si>
  <si>
    <t>968061125R00</t>
  </si>
  <si>
    <t xml:space="preserve">Vyvěšení dřevěných dveřních křídel pl. do 2 m2 </t>
  </si>
  <si>
    <t>kus</t>
  </si>
  <si>
    <t>97</t>
  </si>
  <si>
    <t>Prorážení otvorů</t>
  </si>
  <si>
    <t>978059531R00</t>
  </si>
  <si>
    <t xml:space="preserve">Odsekání vnitřních obkladů stěn nad 2 m2 </t>
  </si>
  <si>
    <t>99</t>
  </si>
  <si>
    <t>Staveništní přesun hmot</t>
  </si>
  <si>
    <t>999281108R00</t>
  </si>
  <si>
    <t xml:space="preserve">Přesun hmot pro opravy a údržbu do výšky 12 m </t>
  </si>
  <si>
    <t>t</t>
  </si>
  <si>
    <t>711</t>
  </si>
  <si>
    <t>Izolace proti vodě</t>
  </si>
  <si>
    <t>711401101R00</t>
  </si>
  <si>
    <t xml:space="preserve">Kontaktní stěrka pro izolace rohožemi </t>
  </si>
  <si>
    <t>711401111R00</t>
  </si>
  <si>
    <t xml:space="preserve">Izolace a dilatace rohoží </t>
  </si>
  <si>
    <t>711401115R00</t>
  </si>
  <si>
    <t xml:space="preserve">Přířez  pro vnitřníí rohy </t>
  </si>
  <si>
    <t>711401119R00</t>
  </si>
  <si>
    <t xml:space="preserve">Napojení izolace  na podlahovou vpust </t>
  </si>
  <si>
    <t>711401121R00</t>
  </si>
  <si>
    <t xml:space="preserve">Izolace vodotěsná pásy </t>
  </si>
  <si>
    <t>711401125R00</t>
  </si>
  <si>
    <t xml:space="preserve">Sokl z pásky  šířky 18,5 cm </t>
  </si>
  <si>
    <t>998711202R00</t>
  </si>
  <si>
    <t xml:space="preserve">Přesun hmot pro izolace proti vodě, výšky do 12 m </t>
  </si>
  <si>
    <t>721</t>
  </si>
  <si>
    <t>Vnitřní vodovod</t>
  </si>
  <si>
    <t>721170952R00</t>
  </si>
  <si>
    <t xml:space="preserve">Oprava-vsazení odbočky, potrubí PVC hrdlové D 63 </t>
  </si>
  <si>
    <t>721176103R00</t>
  </si>
  <si>
    <t xml:space="preserve">Potrubí HT připojovací D 50 x 1,8 mm </t>
  </si>
  <si>
    <t>721194105R00</t>
  </si>
  <si>
    <t xml:space="preserve">Vyvedení odpadních výpustek D 50 x 1,8 </t>
  </si>
  <si>
    <t>721211911U00</t>
  </si>
  <si>
    <t xml:space="preserve">Mtž vpusť podlahová DN 40/50 </t>
  </si>
  <si>
    <t>55231803</t>
  </si>
  <si>
    <t>Podlahový žlab l = 850 mm</t>
  </si>
  <si>
    <t>998721202R00</t>
  </si>
  <si>
    <t xml:space="preserve">Přesun hmot pro vnitřní kanalizaci, výšky do 12 m </t>
  </si>
  <si>
    <t>722</t>
  </si>
  <si>
    <t>722170932R00</t>
  </si>
  <si>
    <t xml:space="preserve">Oprava potrubí z PE, spojka přímá,vni.závit 25x3/4 </t>
  </si>
  <si>
    <t>722172311R00</t>
  </si>
  <si>
    <t xml:space="preserve">Potrubí z PPR, studená, D 20x2,8 mm, vč.zed.výpom. </t>
  </si>
  <si>
    <t>722172312R00</t>
  </si>
  <si>
    <t xml:space="preserve">Potrubí z PPR, studená, D 25x3,5 mm, vč.zed.výpom. </t>
  </si>
  <si>
    <t>722172331R00</t>
  </si>
  <si>
    <t xml:space="preserve">Potrubí z PPR, teplá, D 20x3,4 mm, vč. zed. výpom. </t>
  </si>
  <si>
    <t>722172332R00</t>
  </si>
  <si>
    <t xml:space="preserve">Potrubí z PPR, teplá, D 25x4,2 mm, vč. zed. výpom. </t>
  </si>
  <si>
    <t>722181211RT7</t>
  </si>
  <si>
    <t>Izolace návleková MIRELON PRO tl. stěny 6 mm vnitřní průměr 22 mm</t>
  </si>
  <si>
    <t>722181211RT8</t>
  </si>
  <si>
    <t>Izolace návleková MIRELON PRO tl. stěny 6 mm vnitřní průměr 25 mm</t>
  </si>
  <si>
    <t>725</t>
  </si>
  <si>
    <t>Zařizovací předměty</t>
  </si>
  <si>
    <t>725017164R00</t>
  </si>
  <si>
    <t>Umyvadlo na šrouby  , 65 x 52 cm, bílé vč. sifonu, dod.+mont.</t>
  </si>
  <si>
    <t>soubor</t>
  </si>
  <si>
    <t>725017168R00</t>
  </si>
  <si>
    <t>Kryt sifonu umyvadel , bílý dod.+mont.</t>
  </si>
  <si>
    <t>725210821R00</t>
  </si>
  <si>
    <t xml:space="preserve">Demontáž umyvadel bez výtokových armatur </t>
  </si>
  <si>
    <t>725810405R00</t>
  </si>
  <si>
    <t>Ventil rohový s přípoj. trubičkou  G 1/2 dod+mont.</t>
  </si>
  <si>
    <t>725820801R00</t>
  </si>
  <si>
    <t xml:space="preserve">Demontáž baterie nástěnné do G 3/4 </t>
  </si>
  <si>
    <t>725820802R00</t>
  </si>
  <si>
    <t xml:space="preserve">Demontáž baterie stojánkové do 1otvoru </t>
  </si>
  <si>
    <t>725823111RT1</t>
  </si>
  <si>
    <t>Baterie umyvadlová stoján. ruční, bez otvír.odpadu standardní,dod.+mont.</t>
  </si>
  <si>
    <t>725845111RV1</t>
  </si>
  <si>
    <t>Baterie sprchová nástěnná ruční, s příslušenstvím posuvný držák, růžice,dod.+mont.</t>
  </si>
  <si>
    <t>725-101</t>
  </si>
  <si>
    <t>Tyč nerezová rovná pro sprchový závěs dod.+mont.</t>
  </si>
  <si>
    <t>725-102</t>
  </si>
  <si>
    <t>Závěs sprchový 180x200cm dod.+mont.</t>
  </si>
  <si>
    <t>725-104</t>
  </si>
  <si>
    <t>Očka na sprchový závěs, plast. dod.+mont.</t>
  </si>
  <si>
    <t>998725202R00</t>
  </si>
  <si>
    <t xml:space="preserve">Přesun hmot pro zařizovací předměty, výšky do 12 m </t>
  </si>
  <si>
    <t>735</t>
  </si>
  <si>
    <t>Otopná tělesa</t>
  </si>
  <si>
    <t>735161812R00</t>
  </si>
  <si>
    <t xml:space="preserve">Demontáž otopných těles trubk.Al-lamel.2660 mm </t>
  </si>
  <si>
    <t>735179110R00</t>
  </si>
  <si>
    <t xml:space="preserve">Montáž otopných těles koupelnových (žebříků) </t>
  </si>
  <si>
    <t>998735202R00</t>
  </si>
  <si>
    <t xml:space="preserve">Přesun hmot pro otopná tělesa, výšky do 12 m </t>
  </si>
  <si>
    <t>771</t>
  </si>
  <si>
    <t>Podlahy z dlaždic a obklady</t>
  </si>
  <si>
    <t>771575107RU1</t>
  </si>
  <si>
    <t>Montáž podlah keram.,režné hladké, tmel, 20x20 cm (flex.lepidlo), (flex. spár.hmota)</t>
  </si>
  <si>
    <t>771577901R00</t>
  </si>
  <si>
    <t xml:space="preserve">Podlahový profil koutový </t>
  </si>
  <si>
    <t>771579793R00</t>
  </si>
  <si>
    <t xml:space="preserve">Příplatek za vodotěsnou spárovací hmotu - plošně </t>
  </si>
  <si>
    <t>597642031</t>
  </si>
  <si>
    <t>Dlažba slinutá protiskluz. SB 300x300x9 mm</t>
  </si>
  <si>
    <t>998771202R00</t>
  </si>
  <si>
    <t xml:space="preserve">Přesun hmot pro podlahy z dlaždic, výšky do 12 m </t>
  </si>
  <si>
    <t>775</t>
  </si>
  <si>
    <t>Podlahy vlysové a parketové</t>
  </si>
  <si>
    <t>775981122R00</t>
  </si>
  <si>
    <t xml:space="preserve">Lišta nerezová přechodová, stejná výška krytin </t>
  </si>
  <si>
    <t>998775202R00</t>
  </si>
  <si>
    <t xml:space="preserve">Přesun hmot pro podlahy vlysové, výšky do 12 m </t>
  </si>
  <si>
    <t>776</t>
  </si>
  <si>
    <t>Podlahy povlakové</t>
  </si>
  <si>
    <t>776590100U00</t>
  </si>
  <si>
    <t xml:space="preserve">Vysátí podkladu nášlap ploch podlah </t>
  </si>
  <si>
    <t>998776201R00</t>
  </si>
  <si>
    <t xml:space="preserve">Přesun hmot pro podlahy povlakové, výšky do 6 m </t>
  </si>
  <si>
    <t>781</t>
  </si>
  <si>
    <t>Obklady keramické</t>
  </si>
  <si>
    <t>781419706RT2</t>
  </si>
  <si>
    <t xml:space="preserve">Příplatek za spárovací vodotěsnou hmotu - plošně </t>
  </si>
  <si>
    <t>781475114RU1</t>
  </si>
  <si>
    <t>Obklad vnitřní stěn keramický, do tmele, 20x20 cm (flex.lepidlo), (spár.hmota)</t>
  </si>
  <si>
    <t>781497111RS1</t>
  </si>
  <si>
    <t>Lišta hliníková ukončovacích k obkladům pro tloušťku obkladu 6 mm</t>
  </si>
  <si>
    <t>781497912R00</t>
  </si>
  <si>
    <t xml:space="preserve">Profil koutový </t>
  </si>
  <si>
    <t>597813607</t>
  </si>
  <si>
    <t>Obkládačka 20x20 světle žlutá lesk</t>
  </si>
  <si>
    <t>998781202R00</t>
  </si>
  <si>
    <t xml:space="preserve">Přesun hmot pro obklady keramické, výšky do 12 m </t>
  </si>
  <si>
    <t>783</t>
  </si>
  <si>
    <t>Nátěry</t>
  </si>
  <si>
    <t>783222100R00</t>
  </si>
  <si>
    <t xml:space="preserve">Nátěr syntetický kovových konstrukcí dvojnásobný </t>
  </si>
  <si>
    <t>784</t>
  </si>
  <si>
    <t>Malby</t>
  </si>
  <si>
    <t>784161101R00</t>
  </si>
  <si>
    <t xml:space="preserve">Penetrace podkladu nátěrem  1x </t>
  </si>
  <si>
    <t>784165342R00</t>
  </si>
  <si>
    <t xml:space="preserve">Malba , barva, bez penetrace 2x </t>
  </si>
  <si>
    <t>784452921R00</t>
  </si>
  <si>
    <t xml:space="preserve">Oprava,malba směsí tekut.2x,1bar+oškr. míst. 3,8 m </t>
  </si>
  <si>
    <t>M21</t>
  </si>
  <si>
    <t>Elektromontáže</t>
  </si>
  <si>
    <t>21-100</t>
  </si>
  <si>
    <t>Demontáž a zpětná montáž elektro komponent (světla,vypínače,zásuvky)</t>
  </si>
  <si>
    <t>hod</t>
  </si>
  <si>
    <t>D96</t>
  </si>
  <si>
    <t>Přesuny suti a vybouraných hmot</t>
  </si>
  <si>
    <t>979011211R00</t>
  </si>
  <si>
    <t xml:space="preserve">Svislá doprava suti a vybour. hmot za 2.NP nošením </t>
  </si>
  <si>
    <t>979011219R00</t>
  </si>
  <si>
    <t xml:space="preserve">Přípl.k svislé dopr.suti za každé další NP nošením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</si>
  <si>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</si>
  <si>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</si>
  <si>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</si>
  <si>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</si>
  <si>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</si>
  <si>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</si>
  <si>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</si>
  <si>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</si>
  <si>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979088212R00</t>
  </si>
  <si>
    <t xml:space="preserve">Nakládání suti na dopravní prostředky </t>
  </si>
  <si>
    <t>979093111R00</t>
  </si>
  <si>
    <t xml:space="preserve">Uložení suti na skládku bez zhutnění </t>
  </si>
  <si>
    <t>979990001R00</t>
  </si>
  <si>
    <t xml:space="preserve">Poplatek za skládku stavební suti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</si>
  <si>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</si>
  <si>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</si>
  <si>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</si>
  <si>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</si>
  <si>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</si>
  <si>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</si>
  <si>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</si>
  <si>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</si>
  <si>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Domov u lesa Tavíkovice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</si>
</sst>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0.0"/>
    <numFmt numFmtId="166" formatCode="#,##0\ &quot;Kč&quot;"/>
  </numFmts>
  <fonts count="22">
    <font>
      <sz val="10"/>
      <name val="Arial CE"/>
      <charset val="238"/>
    </font>
    <font>
      <sz val="10"/>
      <name val="Arial CE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 CE"/>
      <family val="2"/>
      <charset val="238"/>
    </font>
    <font>
      <sz val="8"/>
      <name val="Arial"/>
      <family val="2"/>
      <charset val="238"/>
    </font>
    <font>
      <sz val="10"/>
      <color indexed="9"/>
      <name val="Arial CE"/>
    </font>
    <font>
      <b/>
      <i/>
      <sz val="10"/>
      <name val="Arial"/>
      <family val="2"/>
      <charset val="238"/>
    </font>
    <font>
      <i/>
      <sz val="8"/>
      <name val="Arial CE"/>
      <family val="2"/>
      <charset val="238"/>
    </font>
    <font>
      <i/>
      <sz val="9"/>
      <name val="Arial CE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3" fillId="0" borderId="1" xfId="0" applyFont="1" applyBorder="1" applyAlignment="1">
      <alignment horizontal="centerContinuous"/>
    </xf>
    <xf numFmtId="0" fontId="4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Continuous"/>
    </xf>
    <xf numFmtId="49" fontId="6" fillId="2" borderId="4" xfId="0" applyNumberFormat="1" applyFont="1" applyFill="1" applyBorder="1" applyAlignment="1">
      <alignment horizontal="left"/>
    </xf>
    <xf numFmtId="49" fontId="5" fillId="2" borderId="3" xfId="0" applyNumberFormat="1" applyFont="1" applyFill="1" applyBorder="1" applyAlignment="1">
      <alignment horizontal="centerContinuous"/>
    </xf>
    <xf numFmtId="0" fontId="5" fillId="0" borderId="5" xfId="0" applyFont="1" applyBorder="1"/>
    <xf numFmtId="49" fontId="5" fillId="0" borderId="6" xfId="0" applyNumberFormat="1" applyFont="1" applyBorder="1" applyAlignment="1">
      <alignment horizontal="left"/>
    </xf>
    <xf numFmtId="0" fontId="3" fillId="0" borderId="7" xfId="0" applyFont="1" applyBorder="1"/>
    <xf numFmtId="0" fontId="5" fillId="0" borderId="8" xfId="0" applyFont="1" applyBorder="1"/>
    <xf numFmtId="49" fontId="5" fillId="0" borderId="9" xfId="0" applyNumberFormat="1" applyFont="1" applyBorder="1"/>
    <xf numFmtId="49" fontId="5" fillId="0" borderId="8" xfId="0" applyNumberFormat="1" applyFont="1" applyBorder="1"/>
    <xf numFmtId="0" fontId="5" fillId="0" borderId="10" xfId="0" applyFont="1" applyBorder="1"/>
    <xf numFmtId="0" fontId="5" fillId="0" borderId="11" xfId="0" applyFont="1" applyBorder="1" applyAlignment="1">
      <alignment horizontal="left"/>
    </xf>
    <xf numFmtId="0" fontId="4" fillId="0" borderId="7" xfId="0" applyFont="1" applyBorder="1"/>
    <xf numFmtId="49" fontId="5" fillId="0" borderId="11" xfId="0" applyNumberFormat="1" applyFont="1" applyBorder="1" applyAlignment="1">
      <alignment horizontal="left"/>
    </xf>
    <xf numFmtId="49" fontId="4" fillId="2" borderId="7" xfId="0" applyNumberFormat="1" applyFont="1" applyFill="1" applyBorder="1"/>
    <xf numFmtId="49" fontId="3" fillId="2" borderId="8" xfId="0" applyNumberFormat="1" applyFont="1" applyFill="1" applyBorder="1"/>
    <xf numFmtId="49" fontId="4" fillId="2" borderId="9" xfId="0" applyNumberFormat="1" applyFont="1" applyFill="1" applyBorder="1"/>
    <xf numFmtId="49" fontId="3" fillId="2" borderId="9" xfId="0" applyNumberFormat="1" applyFont="1" applyFill="1" applyBorder="1"/>
    <xf numFmtId="0" fontId="5" fillId="0" borderId="10" xfId="0" applyFont="1" applyFill="1" applyBorder="1"/>
    <xf numFmtId="3" fontId="5" fillId="0" borderId="11" xfId="0" applyNumberFormat="1" applyFont="1" applyBorder="1" applyAlignment="1">
      <alignment horizontal="left"/>
    </xf>
    <xf numFmtId="0" fontId="0" fillId="0" borderId="0" xfId="0" applyFill="1"/>
    <xf numFmtId="49" fontId="4" fillId="2" borderId="12" xfId="0" applyNumberFormat="1" applyFont="1" applyFill="1" applyBorder="1"/>
    <xf numFmtId="49" fontId="3" fillId="2" borderId="13" xfId="0" applyNumberFormat="1" applyFont="1" applyFill="1" applyBorder="1"/>
    <xf numFmtId="49" fontId="4" fillId="2" borderId="0" xfId="0" applyNumberFormat="1" applyFont="1" applyFill="1" applyBorder="1"/>
    <xf numFmtId="49" fontId="3" fillId="2" borderId="0" xfId="0" applyNumberFormat="1" applyFont="1" applyFill="1" applyBorder="1"/>
    <xf numFmtId="49" fontId="5" fillId="0" borderId="10" xfId="0" applyNumberFormat="1" applyFont="1" applyBorder="1" applyAlignment="1">
      <alignment horizontal="left"/>
    </xf>
    <xf numFmtId="0" fontId="5" fillId="0" borderId="14" xfId="0" applyFont="1" applyBorder="1"/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0" xfId="0" applyNumberFormat="1" applyFont="1" applyBorder="1"/>
    <xf numFmtId="0" fontId="5" fillId="0" borderId="1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5" fillId="0" borderId="16" xfId="0" applyFont="1" applyBorder="1" applyAlignment="1">
      <alignment horizontal="left"/>
    </xf>
    <xf numFmtId="0" fontId="0" fillId="0" borderId="0" xfId="0" applyBorder="1"/>
    <xf numFmtId="0" fontId="5" fillId="0" borderId="10" xfId="0" applyFont="1" applyFill="1" applyBorder="1" applyAlignment="1"/>
    <xf numFmtId="0" fontId="5" fillId="0" borderId="16" xfId="0" applyFont="1" applyFill="1" applyBorder="1" applyAlignment="1"/>
    <xf numFmtId="0" fontId="1" fillId="0" borderId="0" xfId="0" applyFont="1" applyFill="1" applyBorder="1" applyAlignment="1"/>
    <xf numFmtId="0" fontId="5" fillId="0" borderId="10" xfId="0" applyFont="1" applyBorder="1" applyAlignment="1"/>
    <xf numFmtId="0" fontId="5" fillId="0" borderId="16" xfId="0" applyFont="1" applyBorder="1" applyAlignment="1"/>
    <xf numFmtId="3" fontId="0" fillId="0" borderId="0" xfId="0" applyNumberFormat="1"/>
    <xf numFmtId="0" fontId="5" fillId="0" borderId="7" xfId="0" applyFont="1" applyBorder="1"/>
    <xf numFmtId="0" fontId="5" fillId="0" borderId="10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4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centerContinuous"/>
    </xf>
    <xf numFmtId="0" fontId="4" fillId="2" borderId="22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3" fillId="0" borderId="24" xfId="0" applyFont="1" applyBorder="1"/>
    <xf numFmtId="0" fontId="3" fillId="0" borderId="25" xfId="0" applyFont="1" applyBorder="1"/>
    <xf numFmtId="3" fontId="3" fillId="0" borderId="6" xfId="0" applyNumberFormat="1" applyFont="1" applyBorder="1"/>
    <xf numFmtId="0" fontId="3" fillId="0" borderId="2" xfId="0" applyFont="1" applyBorder="1"/>
    <xf numFmtId="3" fontId="3" fillId="0" borderId="4" xfId="0" applyNumberFormat="1" applyFont="1" applyBorder="1"/>
    <xf numFmtId="0" fontId="3" fillId="0" borderId="3" xfId="0" applyFont="1" applyBorder="1"/>
    <xf numFmtId="3" fontId="3" fillId="0" borderId="9" xfId="0" applyNumberFormat="1" applyFont="1" applyBorder="1"/>
    <xf numFmtId="0" fontId="3" fillId="0" borderId="8" xfId="0" applyFont="1" applyBorder="1"/>
    <xf numFmtId="0" fontId="3" fillId="0" borderId="26" xfId="0" applyFont="1" applyBorder="1"/>
    <xf numFmtId="0" fontId="3" fillId="0" borderId="25" xfId="0" applyFont="1" applyBorder="1" applyAlignment="1">
      <alignment shrinkToFit="1"/>
    </xf>
    <xf numFmtId="0" fontId="3" fillId="0" borderId="27" xfId="0" applyFont="1" applyBorder="1"/>
    <xf numFmtId="0" fontId="3" fillId="0" borderId="12" xfId="0" applyFont="1" applyBorder="1"/>
    <xf numFmtId="0" fontId="3" fillId="0" borderId="0" xfId="0" applyFont="1" applyBorder="1"/>
    <xf numFmtId="0" fontId="3" fillId="0" borderId="28" xfId="0" applyFont="1" applyBorder="1" applyAlignment="1">
      <alignment horizontal="center" shrinkToFit="1"/>
    </xf>
    <xf numFmtId="0" fontId="3" fillId="0" borderId="29" xfId="0" applyFont="1" applyBorder="1" applyAlignment="1">
      <alignment horizontal="center" shrinkToFit="1"/>
    </xf>
    <xf numFmtId="3" fontId="3" fillId="0" borderId="30" xfId="0" applyNumberFormat="1" applyFont="1" applyBorder="1"/>
    <xf numFmtId="0" fontId="3" fillId="0" borderId="28" xfId="0" applyFont="1" applyBorder="1"/>
    <xf numFmtId="3" fontId="3" fillId="0" borderId="31" xfId="0" applyNumberFormat="1" applyFont="1" applyBorder="1"/>
    <xf numFmtId="0" fontId="3" fillId="0" borderId="29" xfId="0" applyFont="1" applyBorder="1"/>
    <xf numFmtId="0" fontId="4" fillId="2" borderId="2" xfId="0" applyFont="1" applyFill="1" applyBorder="1"/>
    <xf numFmtId="0" fontId="4" fillId="2" borderId="4" xfId="0" applyFont="1" applyFill="1" applyBorder="1"/>
    <xf numFmtId="0" fontId="4" fillId="2" borderId="3" xfId="0" applyFont="1" applyFill="1" applyBorder="1"/>
    <xf numFmtId="0" fontId="4" fillId="2" borderId="32" xfId="0" applyFont="1" applyFill="1" applyBorder="1"/>
    <xf numFmtId="0" fontId="4" fillId="2" borderId="33" xfId="0" applyFont="1" applyFill="1" applyBorder="1"/>
    <xf numFmtId="0" fontId="3" fillId="0" borderId="13" xfId="0" applyFont="1" applyBorder="1"/>
    <xf numFmtId="0" fontId="3" fillId="0" borderId="0" xfId="0" applyFont="1"/>
    <xf numFmtId="0" fontId="3" fillId="0" borderId="34" xfId="0" applyFont="1" applyBorder="1"/>
    <xf numFmtId="0" fontId="3" fillId="0" borderId="35" xfId="0" applyFont="1" applyBorder="1"/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/>
    <xf numFmtId="0" fontId="3" fillId="0" borderId="0" xfId="0" applyFont="1" applyFill="1" applyBorder="1"/>
    <xf numFmtId="0" fontId="3" fillId="0" borderId="36" xfId="0" applyFont="1" applyBorder="1"/>
    <xf numFmtId="0" fontId="3" fillId="0" borderId="37" xfId="0" applyFont="1" applyBorder="1"/>
    <xf numFmtId="0" fontId="3" fillId="0" borderId="38" xfId="0" applyFont="1" applyBorder="1"/>
    <xf numFmtId="0" fontId="3" fillId="0" borderId="39" xfId="0" applyFont="1" applyBorder="1"/>
    <xf numFmtId="165" fontId="3" fillId="0" borderId="40" xfId="0" applyNumberFormat="1" applyFont="1" applyBorder="1" applyAlignment="1">
      <alignment horizontal="right"/>
    </xf>
    <xf numFmtId="0" fontId="3" fillId="0" borderId="40" xfId="0" applyFont="1" applyBorder="1"/>
    <xf numFmtId="166" fontId="3" fillId="0" borderId="15" xfId="0" applyNumberFormat="1" applyFont="1" applyBorder="1" applyAlignment="1">
      <alignment horizontal="right" indent="2"/>
    </xf>
    <xf numFmtId="166" fontId="3" fillId="0" borderId="16" xfId="0" applyNumberFormat="1" applyFont="1" applyBorder="1" applyAlignment="1">
      <alignment horizontal="right" indent="2"/>
    </xf>
    <xf numFmtId="0" fontId="3" fillId="0" borderId="9" xfId="0" applyFont="1" applyBorder="1"/>
    <xf numFmtId="165" fontId="3" fillId="0" borderId="8" xfId="0" applyNumberFormat="1" applyFont="1" applyBorder="1" applyAlignment="1">
      <alignment horizontal="right"/>
    </xf>
    <xf numFmtId="0" fontId="7" fillId="2" borderId="28" xfId="0" applyFont="1" applyFill="1" applyBorder="1"/>
    <xf numFmtId="0" fontId="7" fillId="2" borderId="31" xfId="0" applyFont="1" applyFill="1" applyBorder="1"/>
    <xf numFmtId="0" fontId="7" fillId="2" borderId="29" xfId="0" applyFont="1" applyFill="1" applyBorder="1"/>
    <xf numFmtId="166" fontId="7" fillId="2" borderId="41" xfId="0" applyNumberFormat="1" applyFont="1" applyFill="1" applyBorder="1" applyAlignment="1">
      <alignment horizontal="right" indent="2"/>
    </xf>
    <xf numFmtId="166" fontId="7" fillId="2" borderId="42" xfId="0" applyNumberFormat="1" applyFont="1" applyFill="1" applyBorder="1" applyAlignment="1">
      <alignment horizontal="right" indent="2"/>
    </xf>
    <xf numFmtId="0" fontId="8" fillId="0" borderId="0" xfId="0" applyFont="1"/>
    <xf numFmtId="0" fontId="0" fillId="0" borderId="0" xfId="0" applyAlignment="1"/>
    <xf numFmtId="0" fontId="9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3" fillId="0" borderId="43" xfId="1" applyFont="1" applyBorder="1" applyAlignment="1">
      <alignment horizontal="center"/>
    </xf>
    <xf numFmtId="0" fontId="3" fillId="0" borderId="44" xfId="1" applyFont="1" applyBorder="1" applyAlignment="1">
      <alignment horizontal="center"/>
    </xf>
    <xf numFmtId="49" fontId="4" fillId="0" borderId="45" xfId="1" applyNumberFormat="1" applyFont="1" applyBorder="1"/>
    <xf numFmtId="49" fontId="3" fillId="0" borderId="45" xfId="1" applyNumberFormat="1" applyFont="1" applyBorder="1"/>
    <xf numFmtId="49" fontId="3" fillId="0" borderId="45" xfId="1" applyNumberFormat="1" applyFont="1" applyBorder="1" applyAlignment="1">
      <alignment horizontal="right"/>
    </xf>
    <xf numFmtId="0" fontId="3" fillId="0" borderId="46" xfId="1" applyFont="1" applyBorder="1"/>
    <xf numFmtId="49" fontId="3" fillId="0" borderId="45" xfId="0" applyNumberFormat="1" applyFont="1" applyBorder="1" applyAlignment="1">
      <alignment horizontal="left"/>
    </xf>
    <xf numFmtId="0" fontId="3" fillId="0" borderId="47" xfId="0" applyNumberFormat="1" applyFont="1" applyBorder="1"/>
    <xf numFmtId="0" fontId="3" fillId="0" borderId="48" xfId="1" applyFont="1" applyBorder="1" applyAlignment="1">
      <alignment horizontal="center"/>
    </xf>
    <xf numFmtId="0" fontId="3" fillId="0" borderId="49" xfId="1" applyFont="1" applyBorder="1" applyAlignment="1">
      <alignment horizontal="center"/>
    </xf>
    <xf numFmtId="49" fontId="4" fillId="0" borderId="50" xfId="1" applyNumberFormat="1" applyFont="1" applyBorder="1"/>
    <xf numFmtId="49" fontId="3" fillId="0" borderId="50" xfId="1" applyNumberFormat="1" applyFont="1" applyBorder="1"/>
    <xf numFmtId="49" fontId="3" fillId="0" borderId="50" xfId="1" applyNumberFormat="1" applyFont="1" applyBorder="1" applyAlignment="1">
      <alignment horizontal="right"/>
    </xf>
    <xf numFmtId="0" fontId="3" fillId="0" borderId="51" xfId="1" applyFont="1" applyBorder="1" applyAlignment="1">
      <alignment horizontal="left"/>
    </xf>
    <xf numFmtId="0" fontId="3" fillId="0" borderId="50" xfId="1" applyFont="1" applyBorder="1" applyAlignment="1">
      <alignment horizontal="left"/>
    </xf>
    <xf numFmtId="0" fontId="3" fillId="0" borderId="52" xfId="1" applyFont="1" applyBorder="1" applyAlignment="1">
      <alignment horizontal="lef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2" borderId="21" xfId="0" applyNumberFormat="1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0" fontId="5" fillId="0" borderId="0" xfId="0" applyFont="1" applyBorder="1"/>
    <xf numFmtId="3" fontId="3" fillId="0" borderId="35" xfId="0" applyNumberFormat="1" applyFont="1" applyBorder="1"/>
    <xf numFmtId="0" fontId="4" fillId="2" borderId="21" xfId="0" applyFont="1" applyFill="1" applyBorder="1"/>
    <xf numFmtId="0" fontId="4" fillId="2" borderId="22" xfId="0" applyFont="1" applyFill="1" applyBorder="1"/>
    <xf numFmtId="3" fontId="4" fillId="2" borderId="23" xfId="0" applyNumberFormat="1" applyFont="1" applyFill="1" applyBorder="1"/>
    <xf numFmtId="3" fontId="4" fillId="2" borderId="53" xfId="0" applyNumberFormat="1" applyFont="1" applyFill="1" applyBorder="1"/>
    <xf numFmtId="3" fontId="4" fillId="2" borderId="54" xfId="0" applyNumberFormat="1" applyFont="1" applyFill="1" applyBorder="1"/>
    <xf numFmtId="3" fontId="4" fillId="2" borderId="55" xfId="0" applyNumberFormat="1" applyFont="1" applyFill="1" applyBorder="1"/>
    <xf numFmtId="0" fontId="11" fillId="0" borderId="0" xfId="0" applyFont="1"/>
    <xf numFmtId="3" fontId="2" fillId="0" borderId="0" xfId="0" applyNumberFormat="1" applyFont="1" applyAlignment="1">
      <alignment horizontal="centerContinuous"/>
    </xf>
    <xf numFmtId="0" fontId="3" fillId="2" borderId="33" xfId="0" applyFont="1" applyFill="1" applyBorder="1"/>
    <xf numFmtId="0" fontId="4" fillId="2" borderId="58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4" fontId="6" fillId="2" borderId="4" xfId="0" applyNumberFormat="1" applyFont="1" applyFill="1" applyBorder="1" applyAlignment="1">
      <alignment horizontal="right"/>
    </xf>
    <xf numFmtId="4" fontId="6" fillId="2" borderId="33" xfId="0" applyNumberFormat="1" applyFont="1" applyFill="1" applyBorder="1" applyAlignment="1">
      <alignment horizontal="right"/>
    </xf>
    <xf numFmtId="0" fontId="3" fillId="0" borderId="17" xfId="0" applyFont="1" applyBorder="1"/>
    <xf numFmtId="3" fontId="3" fillId="0" borderId="26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3" fillId="2" borderId="28" xfId="0" applyFont="1" applyFill="1" applyBorder="1"/>
    <xf numFmtId="0" fontId="4" fillId="2" borderId="31" xfId="0" applyFont="1" applyFill="1" applyBorder="1"/>
    <xf numFmtId="0" fontId="3" fillId="2" borderId="31" xfId="0" applyFont="1" applyFill="1" applyBorder="1"/>
    <xf numFmtId="4" fontId="3" fillId="2" borderId="42" xfId="0" applyNumberFormat="1" applyFont="1" applyFill="1" applyBorder="1"/>
    <xf numFmtId="4" fontId="3" fillId="2" borderId="28" xfId="0" applyNumberFormat="1" applyFont="1" applyFill="1" applyBorder="1"/>
    <xf numFmtId="4" fontId="3" fillId="2" borderId="31" xfId="0" applyNumberFormat="1" applyFont="1" applyFill="1" applyBorder="1"/>
    <xf numFmtId="3" fontId="4" fillId="2" borderId="31" xfId="0" applyNumberFormat="1" applyFont="1" applyFill="1" applyBorder="1" applyAlignment="1">
      <alignment horizontal="right"/>
    </xf>
    <xf numFmtId="3" fontId="4" fillId="2" borderId="42" xfId="0" applyNumberFormat="1" applyFont="1" applyFill="1" applyBorder="1" applyAlignment="1">
      <alignment horizontal="right"/>
    </xf>
    <xf numFmtId="3" fontId="12" fillId="0" borderId="0" xfId="0" applyNumberFormat="1" applyFont="1"/>
    <xf numFmtId="4" fontId="12" fillId="0" borderId="0" xfId="0" applyNumberFormat="1" applyFont="1"/>
    <xf numFmtId="4" fontId="0" fillId="0" borderId="0" xfId="0" applyNumberFormat="1"/>
    <xf numFmtId="0" fontId="13" fillId="0" borderId="0" xfId="1" applyFont="1" applyAlignment="1">
      <alignment horizontal="center"/>
    </xf>
    <xf numFmtId="0" fontId="10" fillId="0" borderId="0" xfId="1"/>
    <xf numFmtId="0" fontId="3" fillId="0" borderId="0" xfId="1" applyFont="1"/>
    <xf numFmtId="0" fontId="14" fillId="0" borderId="0" xfId="1" applyFont="1" applyAlignment="1">
      <alignment horizontal="centerContinuous"/>
    </xf>
    <xf numFmtId="0" fontId="15" fillId="0" borderId="0" xfId="1" applyFont="1" applyAlignment="1">
      <alignment horizontal="centerContinuous"/>
    </xf>
    <xf numFmtId="0" fontId="15" fillId="0" borderId="0" xfId="1" applyFont="1" applyAlignment="1">
      <alignment horizontal="right"/>
    </xf>
    <xf numFmtId="0" fontId="3" fillId="0" borderId="45" xfId="1" applyFont="1" applyBorder="1"/>
    <xf numFmtId="0" fontId="5" fillId="0" borderId="46" xfId="1" applyFont="1" applyBorder="1" applyAlignment="1">
      <alignment horizontal="right"/>
    </xf>
    <xf numFmtId="49" fontId="3" fillId="0" borderId="45" xfId="1" applyNumberFormat="1" applyFont="1" applyBorder="1" applyAlignment="1">
      <alignment horizontal="left"/>
    </xf>
    <xf numFmtId="0" fontId="3" fillId="0" borderId="47" xfId="1" applyFont="1" applyBorder="1"/>
    <xf numFmtId="49" fontId="3" fillId="0" borderId="48" xfId="1" applyNumberFormat="1" applyFont="1" applyBorder="1" applyAlignment="1">
      <alignment horizontal="center"/>
    </xf>
    <xf numFmtId="0" fontId="3" fillId="0" borderId="50" xfId="1" applyFont="1" applyBorder="1"/>
    <xf numFmtId="0" fontId="3" fillId="0" borderId="51" xfId="1" applyFont="1" applyBorder="1" applyAlignment="1">
      <alignment horizontal="center" shrinkToFit="1"/>
    </xf>
    <xf numFmtId="0" fontId="3" fillId="0" borderId="50" xfId="1" applyFont="1" applyBorder="1" applyAlignment="1">
      <alignment horizontal="center" shrinkToFit="1"/>
    </xf>
    <xf numFmtId="0" fontId="3" fillId="0" borderId="52" xfId="1" applyFont="1" applyBorder="1" applyAlignment="1">
      <alignment horizontal="center" shrinkToFit="1"/>
    </xf>
    <xf numFmtId="0" fontId="5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/>
    <xf numFmtId="49" fontId="5" fillId="2" borderId="10" xfId="1" applyNumberFormat="1" applyFont="1" applyFill="1" applyBorder="1"/>
    <xf numFmtId="0" fontId="5" fillId="2" borderId="8" xfId="1" applyFont="1" applyFill="1" applyBorder="1" applyAlignment="1">
      <alignment horizontal="center"/>
    </xf>
    <xf numFmtId="0" fontId="5" fillId="2" borderId="8" xfId="1" applyNumberFormat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4" fillId="0" borderId="56" xfId="1" applyFont="1" applyBorder="1" applyAlignment="1">
      <alignment horizontal="center"/>
    </xf>
    <xf numFmtId="49" fontId="4" fillId="0" borderId="56" xfId="1" applyNumberFormat="1" applyFont="1" applyBorder="1" applyAlignment="1">
      <alignment horizontal="left"/>
    </xf>
    <xf numFmtId="0" fontId="4" fillId="0" borderId="15" xfId="1" applyFont="1" applyBorder="1"/>
    <xf numFmtId="0" fontId="3" fillId="0" borderId="9" xfId="1" applyFont="1" applyBorder="1" applyAlignment="1">
      <alignment horizontal="center"/>
    </xf>
    <xf numFmtId="0" fontId="3" fillId="0" borderId="9" xfId="1" applyNumberFormat="1" applyFont="1" applyBorder="1" applyAlignment="1">
      <alignment horizontal="right"/>
    </xf>
    <xf numFmtId="0" fontId="3" fillId="0" borderId="8" xfId="1" applyNumberFormat="1" applyFont="1" applyBorder="1"/>
    <xf numFmtId="0" fontId="10" fillId="0" borderId="0" xfId="1" applyNumberFormat="1"/>
    <xf numFmtId="0" fontId="16" fillId="0" borderId="0" xfId="1" applyFont="1"/>
    <xf numFmtId="0" fontId="17" fillId="0" borderId="59" xfId="1" applyFont="1" applyBorder="1" applyAlignment="1">
      <alignment horizontal="center" vertical="top"/>
    </xf>
    <xf numFmtId="49" fontId="17" fillId="0" borderId="59" xfId="1" applyNumberFormat="1" applyFont="1" applyBorder="1" applyAlignment="1">
      <alignment horizontal="left" vertical="top"/>
    </xf>
    <xf numFmtId="0" fontId="17" fillId="0" borderId="59" xfId="1" applyFont="1" applyBorder="1" applyAlignment="1">
      <alignment vertical="top" wrapText="1"/>
    </xf>
    <xf numFmtId="49" fontId="17" fillId="0" borderId="59" xfId="1" applyNumberFormat="1" applyFont="1" applyBorder="1" applyAlignment="1">
      <alignment horizontal="center" shrinkToFit="1"/>
    </xf>
    <xf numFmtId="4" fontId="17" fillId="0" borderId="59" xfId="1" applyNumberFormat="1" applyFont="1" applyBorder="1" applyAlignment="1">
      <alignment horizontal="right"/>
    </xf>
    <xf numFmtId="4" fontId="17" fillId="0" borderId="59" xfId="1" applyNumberFormat="1" applyFont="1" applyBorder="1"/>
    <xf numFmtId="0" fontId="18" fillId="0" borderId="0" xfId="1" applyFont="1"/>
    <xf numFmtId="0" fontId="3" fillId="2" borderId="10" xfId="1" applyFont="1" applyFill="1" applyBorder="1" applyAlignment="1">
      <alignment horizontal="center"/>
    </xf>
    <xf numFmtId="49" fontId="19" fillId="2" borderId="10" xfId="1" applyNumberFormat="1" applyFont="1" applyFill="1" applyBorder="1" applyAlignment="1">
      <alignment horizontal="left"/>
    </xf>
    <xf numFmtId="0" fontId="19" fillId="2" borderId="15" xfId="1" applyFont="1" applyFill="1" applyBorder="1"/>
    <xf numFmtId="0" fontId="3" fillId="2" borderId="9" xfId="1" applyFont="1" applyFill="1" applyBorder="1" applyAlignment="1">
      <alignment horizontal="center"/>
    </xf>
    <xf numFmtId="4" fontId="3" fillId="2" borderId="9" xfId="1" applyNumberFormat="1" applyFont="1" applyFill="1" applyBorder="1" applyAlignment="1">
      <alignment horizontal="right"/>
    </xf>
    <xf numFmtId="4" fontId="3" fillId="2" borderId="8" xfId="1" applyNumberFormat="1" applyFont="1" applyFill="1" applyBorder="1" applyAlignment="1">
      <alignment horizontal="right"/>
    </xf>
    <xf numFmtId="4" fontId="4" fillId="2" borderId="10" xfId="1" applyNumberFormat="1" applyFont="1" applyFill="1" applyBorder="1"/>
    <xf numFmtId="3" fontId="10" fillId="0" borderId="0" xfId="1" applyNumberFormat="1"/>
    <xf numFmtId="0" fontId="10" fillId="0" borderId="0" xfId="1" applyBorder="1"/>
    <xf numFmtId="0" fontId="20" fillId="0" borderId="0" xfId="1" applyFont="1" applyAlignment="1"/>
    <xf numFmtId="0" fontId="10" fillId="0" borderId="0" xfId="1" applyAlignment="1">
      <alignment horizontal="right"/>
    </xf>
    <xf numFmtId="0" fontId="21" fillId="0" borderId="0" xfId="1" applyFont="1" applyBorder="1"/>
    <xf numFmtId="3" fontId="21" fillId="0" borderId="0" xfId="1" applyNumberFormat="1" applyFont="1" applyBorder="1" applyAlignment="1">
      <alignment horizontal="right"/>
    </xf>
    <xf numFmtId="4" fontId="21" fillId="0" borderId="0" xfId="1" applyNumberFormat="1" applyFont="1" applyBorder="1"/>
    <xf numFmtId="0" fontId="20" fillId="0" borderId="0" xfId="1" applyFont="1" applyBorder="1" applyAlignment="1"/>
    <xf numFmtId="0" fontId="10" fillId="0" borderId="0" xfId="1" applyBorder="1" applyAlignment="1">
      <alignment horizontal="right"/>
    </xf>
    <xf numFmtId="49" fontId="5" fillId="0" borderId="12" xfId="0" applyNumberFormat="1" applyFont="1" applyBorder="1"/>
    <xf numFmtId="3" fontId="3" fillId="0" borderId="13" xfId="0" applyNumberFormat="1" applyFont="1" applyBorder="1"/>
    <xf numFmtId="3" fontId="3" fillId="0" borderId="56" xfId="0" applyNumberFormat="1" applyFont="1" applyBorder="1"/>
    <xf numFmtId="3" fontId="3" fillId="0" borderId="57" xfId="0" applyNumberFormat="1" applyFont="1" applyBorder="1"/>
  </cellXfs>
  <cellStyles count="2">
    <cellStyle name="normální" xfId="0" builtinId="0"/>
    <cellStyle name="normální_POL.XLS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workbookViewId="0"/>
  </sheetViews>
  <sheetFormatPr defaultRowHeight="12.75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4.75" customHeight="1" thickBot="1">
      <c r="A1" s="1" t="s">
        <v>74</v>
      </c>
      <c r="B1" s="2"/>
      <c r="C1" s="2"/>
      <c r="D1" s="2"/>
      <c r="E1" s="2"/>
      <c r="F1" s="2"/>
      <c r="G1" s="2"/>
    </row>
    <row r="2" spans="1:57" ht="12.75" customHeight="1">
      <c r="A2" s="3" t="s">
        <v>0</v>
      </c>
      <c r="B2" s="4"/>
      <c r="C2" s="5" t="str">
        <f>Rekapitulace!H1</f>
        <v>2017/34,c</v>
      </c>
      <c r="D2" s="5" t="str">
        <f>Rekapitulace!G2</f>
        <v>Kopie - Kopie - Úpravy hygienických zázemí R</v>
      </c>
      <c r="E2" s="6"/>
      <c r="F2" s="7" t="s">
        <v>1</v>
      </c>
      <c r="G2" s="8"/>
    </row>
    <row r="3" spans="1:57" ht="3" hidden="1" customHeight="1">
      <c r="A3" s="9"/>
      <c r="B3" s="10"/>
      <c r="C3" s="11"/>
      <c r="D3" s="11"/>
      <c r="E3" s="12"/>
      <c r="F3" s="13"/>
      <c r="G3" s="14"/>
    </row>
    <row r="4" spans="1:5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57" ht="12.95" customHeight="1">
      <c r="A5" s="17" t="s">
        <v>78</v>
      </c>
      <c r="B5" s="18"/>
      <c r="C5" s="19" t="s">
        <v>79</v>
      </c>
      <c r="D5" s="20"/>
      <c r="E5" s="18"/>
      <c r="F5" s="13" t="s">
        <v>6</v>
      </c>
      <c r="G5" s="14"/>
    </row>
    <row r="6" spans="1:57" ht="12.9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57" ht="12.95" customHeight="1">
      <c r="A7" s="24" t="s">
        <v>76</v>
      </c>
      <c r="B7" s="25"/>
      <c r="C7" s="26" t="s">
        <v>77</v>
      </c>
      <c r="D7" s="27"/>
      <c r="E7" s="27"/>
      <c r="F7" s="28" t="s">
        <v>10</v>
      </c>
      <c r="G7" s="22">
        <f>IF(PocetMJ=0,,ROUND((F30+F32)/PocetMJ,1))</f>
        <v>0</v>
      </c>
    </row>
    <row r="8" spans="1:57">
      <c r="A8" s="29" t="s">
        <v>11</v>
      </c>
      <c r="B8" s="13"/>
      <c r="C8" s="30"/>
      <c r="D8" s="30"/>
      <c r="E8" s="31"/>
      <c r="F8" s="32" t="s">
        <v>12</v>
      </c>
      <c r="G8" s="33"/>
      <c r="H8" s="34"/>
      <c r="I8" s="35"/>
    </row>
    <row r="9" spans="1:57">
      <c r="A9" s="29" t="s">
        <v>13</v>
      </c>
      <c r="B9" s="13"/>
      <c r="C9" s="30">
        <f>Projektant</f>
        <v>0</v>
      </c>
      <c r="D9" s="30"/>
      <c r="E9" s="31"/>
      <c r="F9" s="13"/>
      <c r="G9" s="36"/>
      <c r="H9" s="37"/>
    </row>
    <row r="10" spans="1:57">
      <c r="A10" s="29" t="s">
        <v>14</v>
      </c>
      <c r="B10" s="13"/>
      <c r="C10" s="30" t="s">
        <v>298</v>
      </c>
      <c r="D10" s="30"/>
      <c r="E10" s="30"/>
      <c r="F10" s="38"/>
      <c r="G10" s="39"/>
      <c r="H10" s="40"/>
    </row>
    <row r="11" spans="1:57" ht="13.5" customHeight="1">
      <c r="A11" s="29" t="s">
        <v>15</v>
      </c>
      <c r="B11" s="13"/>
      <c r="C11" s="30"/>
      <c r="D11" s="30"/>
      <c r="E11" s="30"/>
      <c r="F11" s="41" t="s">
        <v>16</v>
      </c>
      <c r="G11" s="42" t="s">
        <v>76</v>
      </c>
      <c r="H11" s="37"/>
      <c r="BA11" s="43"/>
      <c r="BB11" s="43"/>
      <c r="BC11" s="43"/>
      <c r="BD11" s="43"/>
      <c r="BE11" s="43"/>
    </row>
    <row r="12" spans="1:57" ht="12.75" customHeight="1">
      <c r="A12" s="44" t="s">
        <v>17</v>
      </c>
      <c r="B12" s="10"/>
      <c r="C12" s="45"/>
      <c r="D12" s="45"/>
      <c r="E12" s="45"/>
      <c r="F12" s="46" t="s">
        <v>18</v>
      </c>
      <c r="G12" s="47"/>
      <c r="H12" s="37"/>
    </row>
    <row r="13" spans="1:57" ht="28.5" customHeight="1" thickBot="1">
      <c r="A13" s="48" t="s">
        <v>19</v>
      </c>
      <c r="B13" s="49"/>
      <c r="C13" s="49"/>
      <c r="D13" s="49"/>
      <c r="E13" s="50"/>
      <c r="F13" s="50"/>
      <c r="G13" s="51"/>
      <c r="H13" s="37"/>
    </row>
    <row r="14" spans="1:57" ht="17.25" customHeight="1" thickBot="1">
      <c r="A14" s="52" t="s">
        <v>20</v>
      </c>
      <c r="B14" s="53"/>
      <c r="C14" s="54"/>
      <c r="D14" s="55" t="s">
        <v>21</v>
      </c>
      <c r="E14" s="56"/>
      <c r="F14" s="56"/>
      <c r="G14" s="54"/>
    </row>
    <row r="15" spans="1:57" ht="15.95" customHeight="1">
      <c r="A15" s="57"/>
      <c r="B15" s="58" t="s">
        <v>22</v>
      </c>
      <c r="C15" s="59">
        <f>HSV</f>
        <v>0</v>
      </c>
      <c r="D15" s="60" t="str">
        <f>Rekapitulace!A34</f>
        <v>Ztížené výrobní podmínky</v>
      </c>
      <c r="E15" s="61"/>
      <c r="F15" s="62"/>
      <c r="G15" s="59">
        <f>Rekapitulace!I34</f>
        <v>0</v>
      </c>
    </row>
    <row r="16" spans="1:57" ht="15.95" customHeight="1">
      <c r="A16" s="57" t="s">
        <v>23</v>
      </c>
      <c r="B16" s="58" t="s">
        <v>24</v>
      </c>
      <c r="C16" s="59">
        <f>PSV</f>
        <v>0</v>
      </c>
      <c r="D16" s="9" t="str">
        <f>Rekapitulace!A35</f>
        <v>Oborová přirážka</v>
      </c>
      <c r="E16" s="63"/>
      <c r="F16" s="64"/>
      <c r="G16" s="59">
        <f>Rekapitulace!I35</f>
        <v>0</v>
      </c>
    </row>
    <row r="17" spans="1:7" ht="15.95" customHeight="1">
      <c r="A17" s="57" t="s">
        <v>25</v>
      </c>
      <c r="B17" s="58" t="s">
        <v>26</v>
      </c>
      <c r="C17" s="59">
        <f>Mont</f>
        <v>0</v>
      </c>
      <c r="D17" s="9" t="str">
        <f>Rekapitulace!A36</f>
        <v>Přesun stavebních kapacit</v>
      </c>
      <c r="E17" s="63"/>
      <c r="F17" s="64"/>
      <c r="G17" s="59">
        <f>Rekapitulace!I36</f>
        <v>0</v>
      </c>
    </row>
    <row r="18" spans="1:7" ht="15.95" customHeight="1">
      <c r="A18" s="65" t="s">
        <v>27</v>
      </c>
      <c r="B18" s="66" t="s">
        <v>28</v>
      </c>
      <c r="C18" s="59">
        <f>Dodavka</f>
        <v>0</v>
      </c>
      <c r="D18" s="9" t="str">
        <f>Rekapitulace!A37</f>
        <v>Mimostaveništní doprava</v>
      </c>
      <c r="E18" s="63"/>
      <c r="F18" s="64"/>
      <c r="G18" s="59">
        <f>Rekapitulace!I37</f>
        <v>0</v>
      </c>
    </row>
    <row r="19" spans="1:7" ht="15.95" customHeight="1">
      <c r="A19" s="67" t="s">
        <v>29</v>
      </c>
      <c r="B19" s="58"/>
      <c r="C19" s="59">
        <f>SUM(C15:C18)</f>
        <v>0</v>
      </c>
      <c r="D19" s="9" t="str">
        <f>Rekapitulace!A38</f>
        <v>Zařízení staveniště</v>
      </c>
      <c r="E19" s="63"/>
      <c r="F19" s="64"/>
      <c r="G19" s="59">
        <f>Rekapitulace!I38</f>
        <v>0</v>
      </c>
    </row>
    <row r="20" spans="1:7" ht="15.95" customHeight="1">
      <c r="A20" s="67"/>
      <c r="B20" s="58"/>
      <c r="C20" s="59"/>
      <c r="D20" s="9" t="str">
        <f>Rekapitulace!A39</f>
        <v>Provoz investora</v>
      </c>
      <c r="E20" s="63"/>
      <c r="F20" s="64"/>
      <c r="G20" s="59">
        <f>Rekapitulace!I39</f>
        <v>0</v>
      </c>
    </row>
    <row r="21" spans="1:7" ht="15.95" customHeight="1">
      <c r="A21" s="67" t="s">
        <v>30</v>
      </c>
      <c r="B21" s="58"/>
      <c r="C21" s="59">
        <f>HZS</f>
        <v>0</v>
      </c>
      <c r="D21" s="9" t="str">
        <f>Rekapitulace!A40</f>
        <v>Kompletační činnost (IČD)</v>
      </c>
      <c r="E21" s="63"/>
      <c r="F21" s="64"/>
      <c r="G21" s="59">
        <f>Rekapitulace!I40</f>
        <v>0</v>
      </c>
    </row>
    <row r="22" spans="1:7" ht="15.95" customHeight="1">
      <c r="A22" s="68" t="s">
        <v>31</v>
      </c>
      <c r="B22" s="69"/>
      <c r="C22" s="59">
        <f>C19+C21</f>
        <v>0</v>
      </c>
      <c r="D22" s="9" t="s">
        <v>32</v>
      </c>
      <c r="E22" s="63"/>
      <c r="F22" s="64"/>
      <c r="G22" s="59">
        <f>G23-SUM(G15:G21)</f>
        <v>0</v>
      </c>
    </row>
    <row r="23" spans="1:7" ht="15.95" customHeight="1" thickBot="1">
      <c r="A23" s="70" t="s">
        <v>33</v>
      </c>
      <c r="B23" s="71"/>
      <c r="C23" s="72">
        <f>C22+G23</f>
        <v>0</v>
      </c>
      <c r="D23" s="73" t="s">
        <v>34</v>
      </c>
      <c r="E23" s="74"/>
      <c r="F23" s="75"/>
      <c r="G23" s="59">
        <f>VRN</f>
        <v>0</v>
      </c>
    </row>
    <row r="24" spans="1:7">
      <c r="A24" s="76" t="s">
        <v>35</v>
      </c>
      <c r="B24" s="77"/>
      <c r="C24" s="78"/>
      <c r="D24" s="77" t="s">
        <v>36</v>
      </c>
      <c r="E24" s="77"/>
      <c r="F24" s="79" t="s">
        <v>37</v>
      </c>
      <c r="G24" s="80"/>
    </row>
    <row r="25" spans="1:7">
      <c r="A25" s="68" t="s">
        <v>38</v>
      </c>
      <c r="B25" s="69"/>
      <c r="C25" s="81"/>
      <c r="D25" s="69" t="s">
        <v>38</v>
      </c>
      <c r="E25" s="82"/>
      <c r="F25" s="83" t="s">
        <v>38</v>
      </c>
      <c r="G25" s="84"/>
    </row>
    <row r="26" spans="1:7" ht="37.5" customHeight="1">
      <c r="A26" s="68" t="s">
        <v>39</v>
      </c>
      <c r="B26" s="85"/>
      <c r="C26" s="81"/>
      <c r="D26" s="69" t="s">
        <v>39</v>
      </c>
      <c r="E26" s="82"/>
      <c r="F26" s="83" t="s">
        <v>39</v>
      </c>
      <c r="G26" s="84"/>
    </row>
    <row r="27" spans="1:7">
      <c r="A27" s="68"/>
      <c r="B27" s="86"/>
      <c r="C27" s="81"/>
      <c r="D27" s="69"/>
      <c r="E27" s="82"/>
      <c r="F27" s="83"/>
      <c r="G27" s="84"/>
    </row>
    <row r="28" spans="1:7">
      <c r="A28" s="68" t="s">
        <v>40</v>
      </c>
      <c r="B28" s="69"/>
      <c r="C28" s="81"/>
      <c r="D28" s="83" t="s">
        <v>41</v>
      </c>
      <c r="E28" s="81"/>
      <c r="F28" s="87" t="s">
        <v>41</v>
      </c>
      <c r="G28" s="84"/>
    </row>
    <row r="29" spans="1:7" ht="69" customHeight="1">
      <c r="A29" s="68"/>
      <c r="B29" s="69"/>
      <c r="C29" s="88"/>
      <c r="D29" s="89"/>
      <c r="E29" s="88"/>
      <c r="F29" s="69"/>
      <c r="G29" s="84"/>
    </row>
    <row r="30" spans="1:7">
      <c r="A30" s="90" t="s">
        <v>42</v>
      </c>
      <c r="B30" s="91"/>
      <c r="C30" s="92">
        <v>15</v>
      </c>
      <c r="D30" s="91" t="s">
        <v>43</v>
      </c>
      <c r="E30" s="93"/>
      <c r="F30" s="94">
        <f>C23-F32</f>
        <v>0</v>
      </c>
      <c r="G30" s="95"/>
    </row>
    <row r="31" spans="1:7">
      <c r="A31" s="90" t="s">
        <v>44</v>
      </c>
      <c r="B31" s="91"/>
      <c r="C31" s="92">
        <f>SazbaDPH1</f>
        <v>15</v>
      </c>
      <c r="D31" s="91" t="s">
        <v>45</v>
      </c>
      <c r="E31" s="93"/>
      <c r="F31" s="94">
        <f>ROUND(PRODUCT(F30,C31/100),0)</f>
        <v>0</v>
      </c>
      <c r="G31" s="95"/>
    </row>
    <row r="32" spans="1:7">
      <c r="A32" s="90" t="s">
        <v>42</v>
      </c>
      <c r="B32" s="91"/>
      <c r="C32" s="92">
        <v>0</v>
      </c>
      <c r="D32" s="91" t="s">
        <v>45</v>
      </c>
      <c r="E32" s="93"/>
      <c r="F32" s="94">
        <v>0</v>
      </c>
      <c r="G32" s="95"/>
    </row>
    <row r="33" spans="1:8">
      <c r="A33" s="90" t="s">
        <v>44</v>
      </c>
      <c r="B33" s="96"/>
      <c r="C33" s="97">
        <f>SazbaDPH2</f>
        <v>0</v>
      </c>
      <c r="D33" s="91" t="s">
        <v>45</v>
      </c>
      <c r="E33" s="64"/>
      <c r="F33" s="94">
        <f>ROUND(PRODUCT(F32,C33/100),0)</f>
        <v>0</v>
      </c>
      <c r="G33" s="95"/>
    </row>
    <row r="34" spans="1:8" s="103" customFormat="1" ht="19.5" customHeight="1" thickBot="1">
      <c r="A34" s="98" t="s">
        <v>46</v>
      </c>
      <c r="B34" s="99"/>
      <c r="C34" s="99"/>
      <c r="D34" s="99"/>
      <c r="E34" s="100"/>
      <c r="F34" s="101">
        <f>ROUND(SUM(F30:F33),0)</f>
        <v>0</v>
      </c>
      <c r="G34" s="102"/>
    </row>
    <row r="36" spans="1:8">
      <c r="A36" s="104" t="s">
        <v>47</v>
      </c>
      <c r="B36" s="104"/>
      <c r="C36" s="104"/>
      <c r="D36" s="104"/>
      <c r="E36" s="104"/>
      <c r="F36" s="104"/>
      <c r="G36" s="104"/>
      <c r="H36" t="s">
        <v>5</v>
      </c>
    </row>
    <row r="37" spans="1:8" ht="14.25" customHeight="1">
      <c r="A37" s="104"/>
      <c r="B37" s="105"/>
      <c r="C37" s="105"/>
      <c r="D37" s="105"/>
      <c r="E37" s="105"/>
      <c r="F37" s="105"/>
      <c r="G37" s="105"/>
      <c r="H37" t="s">
        <v>5</v>
      </c>
    </row>
    <row r="38" spans="1:8" ht="12.75" customHeight="1">
      <c r="A38" s="106"/>
      <c r="B38" s="105"/>
      <c r="C38" s="105"/>
      <c r="D38" s="105"/>
      <c r="E38" s="105"/>
      <c r="F38" s="105"/>
      <c r="G38" s="105"/>
      <c r="H38" t="s">
        <v>5</v>
      </c>
    </row>
    <row r="39" spans="1:8">
      <c r="A39" s="106"/>
      <c r="B39" s="105"/>
      <c r="C39" s="105"/>
      <c r="D39" s="105"/>
      <c r="E39" s="105"/>
      <c r="F39" s="105"/>
      <c r="G39" s="105"/>
      <c r="H39" t="s">
        <v>5</v>
      </c>
    </row>
    <row r="40" spans="1:8">
      <c r="A40" s="106"/>
      <c r="B40" s="105"/>
      <c r="C40" s="105"/>
      <c r="D40" s="105"/>
      <c r="E40" s="105"/>
      <c r="F40" s="105"/>
      <c r="G40" s="105"/>
      <c r="H40" t="s">
        <v>5</v>
      </c>
    </row>
    <row r="41" spans="1:8">
      <c r="A41" s="106"/>
      <c r="B41" s="105"/>
      <c r="C41" s="105"/>
      <c r="D41" s="105"/>
      <c r="E41" s="105"/>
      <c r="F41" s="105"/>
      <c r="G41" s="105"/>
      <c r="H41" t="s">
        <v>5</v>
      </c>
    </row>
    <row r="42" spans="1:8">
      <c r="A42" s="106"/>
      <c r="B42" s="105"/>
      <c r="C42" s="105"/>
      <c r="D42" s="105"/>
      <c r="E42" s="105"/>
      <c r="F42" s="105"/>
      <c r="G42" s="105"/>
      <c r="H42" t="s">
        <v>5</v>
      </c>
    </row>
    <row r="43" spans="1:8">
      <c r="A43" s="106"/>
      <c r="B43" s="105"/>
      <c r="C43" s="105"/>
      <c r="D43" s="105"/>
      <c r="E43" s="105"/>
      <c r="F43" s="105"/>
      <c r="G43" s="105"/>
      <c r="H43" t="s">
        <v>5</v>
      </c>
    </row>
    <row r="44" spans="1:8">
      <c r="A44" s="106"/>
      <c r="B44" s="105"/>
      <c r="C44" s="105"/>
      <c r="D44" s="105"/>
      <c r="E44" s="105"/>
      <c r="F44" s="105"/>
      <c r="G44" s="105"/>
      <c r="H44" t="s">
        <v>5</v>
      </c>
    </row>
    <row r="45" spans="1:8" ht="0.75" customHeight="1">
      <c r="A45" s="106"/>
      <c r="B45" s="105"/>
      <c r="C45" s="105"/>
      <c r="D45" s="105"/>
      <c r="E45" s="105"/>
      <c r="F45" s="105"/>
      <c r="G45" s="105"/>
      <c r="H45" t="s">
        <v>5</v>
      </c>
    </row>
    <row r="46" spans="1:8">
      <c r="B46" s="107"/>
      <c r="C46" s="107"/>
      <c r="D46" s="107"/>
      <c r="E46" s="107"/>
      <c r="F46" s="107"/>
      <c r="G46" s="107"/>
    </row>
    <row r="47" spans="1:8">
      <c r="B47" s="107"/>
      <c r="C47" s="107"/>
      <c r="D47" s="107"/>
      <c r="E47" s="107"/>
      <c r="F47" s="107"/>
      <c r="G47" s="107"/>
    </row>
    <row r="48" spans="1:8">
      <c r="B48" s="107"/>
      <c r="C48" s="107"/>
      <c r="D48" s="107"/>
      <c r="E48" s="107"/>
      <c r="F48" s="107"/>
      <c r="G48" s="107"/>
    </row>
    <row r="49" spans="2:7">
      <c r="B49" s="107"/>
      <c r="C49" s="107"/>
      <c r="D49" s="107"/>
      <c r="E49" s="107"/>
      <c r="F49" s="107"/>
      <c r="G49" s="107"/>
    </row>
    <row r="50" spans="2:7">
      <c r="B50" s="107"/>
      <c r="C50" s="107"/>
      <c r="D50" s="107"/>
      <c r="E50" s="107"/>
      <c r="F50" s="107"/>
      <c r="G50" s="107"/>
    </row>
    <row r="51" spans="2:7">
      <c r="B51" s="107"/>
      <c r="C51" s="107"/>
      <c r="D51" s="107"/>
      <c r="E51" s="107"/>
      <c r="F51" s="107"/>
      <c r="G51" s="107"/>
    </row>
    <row r="52" spans="2:7">
      <c r="B52" s="107"/>
      <c r="C52" s="107"/>
      <c r="D52" s="107"/>
      <c r="E52" s="107"/>
      <c r="F52" s="107"/>
      <c r="G52" s="107"/>
    </row>
    <row r="53" spans="2:7">
      <c r="B53" s="107"/>
      <c r="C53" s="107"/>
      <c r="D53" s="107"/>
      <c r="E53" s="107"/>
      <c r="F53" s="107"/>
      <c r="G53" s="107"/>
    </row>
    <row r="54" spans="2:7">
      <c r="B54" s="107"/>
      <c r="C54" s="107"/>
      <c r="D54" s="107"/>
      <c r="E54" s="107"/>
      <c r="F54" s="107"/>
      <c r="G54" s="107"/>
    </row>
    <row r="55" spans="2:7">
      <c r="B55" s="107"/>
      <c r="C55" s="107"/>
      <c r="D55" s="107"/>
      <c r="E55" s="107"/>
      <c r="F55" s="107"/>
      <c r="G55" s="107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93"/>
  <sheetViews>
    <sheetView workbookViewId="0">
      <selection activeCell="H42" sqref="H42:I42"/>
    </sheetView>
  </sheetViews>
  <sheetFormatPr defaultRowHeight="12.75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9" ht="13.5" thickTop="1">
      <c r="A1" s="108" t="s">
        <v>48</v>
      </c>
      <c r="B1" s="109"/>
      <c r="C1" s="110" t="str">
        <f>CONCATENATE(cislostavby," ",nazevstavby)</f>
        <v>2017/34 Stavební úpravy sociálního zázemí, Domov u lesa</v>
      </c>
      <c r="D1" s="111"/>
      <c r="E1" s="112"/>
      <c r="F1" s="111"/>
      <c r="G1" s="113" t="s">
        <v>49</v>
      </c>
      <c r="H1" s="114" t="s">
        <v>80</v>
      </c>
      <c r="I1" s="115"/>
    </row>
    <row r="2" spans="1:9" ht="13.5" thickBot="1">
      <c r="A2" s="116" t="s">
        <v>50</v>
      </c>
      <c r="B2" s="117"/>
      <c r="C2" s="118" t="str">
        <f>CONCATENATE(cisloobjektu," ",nazevobjektu)</f>
        <v>01 Úpravy hygien. zázemí</v>
      </c>
      <c r="D2" s="119"/>
      <c r="E2" s="120"/>
      <c r="F2" s="119"/>
      <c r="G2" s="121" t="s">
        <v>81</v>
      </c>
      <c r="H2" s="122"/>
      <c r="I2" s="123"/>
    </row>
    <row r="3" spans="1:9" ht="13.5" thickTop="1">
      <c r="A3" s="82"/>
      <c r="B3" s="82"/>
      <c r="C3" s="82"/>
      <c r="D3" s="82"/>
      <c r="E3" s="82"/>
      <c r="F3" s="69"/>
      <c r="G3" s="82"/>
      <c r="H3" s="82"/>
      <c r="I3" s="82"/>
    </row>
    <row r="4" spans="1:9" ht="19.5" customHeight="1">
      <c r="A4" s="124" t="s">
        <v>51</v>
      </c>
      <c r="B4" s="125"/>
      <c r="C4" s="125"/>
      <c r="D4" s="125"/>
      <c r="E4" s="126"/>
      <c r="F4" s="125"/>
      <c r="G4" s="125"/>
      <c r="H4" s="125"/>
      <c r="I4" s="125"/>
    </row>
    <row r="5" spans="1:9" ht="13.5" thickBot="1">
      <c r="A5" s="82"/>
      <c r="B5" s="82"/>
      <c r="C5" s="82"/>
      <c r="D5" s="82"/>
      <c r="E5" s="82"/>
      <c r="F5" s="82"/>
      <c r="G5" s="82"/>
      <c r="H5" s="82"/>
      <c r="I5" s="82"/>
    </row>
    <row r="6" spans="1:9" s="37" customFormat="1" ht="13.5" thickBot="1">
      <c r="A6" s="127"/>
      <c r="B6" s="128" t="s">
        <v>52</v>
      </c>
      <c r="C6" s="128"/>
      <c r="D6" s="129"/>
      <c r="E6" s="130" t="s">
        <v>53</v>
      </c>
      <c r="F6" s="131" t="s">
        <v>54</v>
      </c>
      <c r="G6" s="131" t="s">
        <v>55</v>
      </c>
      <c r="H6" s="131" t="s">
        <v>56</v>
      </c>
      <c r="I6" s="132" t="s">
        <v>30</v>
      </c>
    </row>
    <row r="7" spans="1:9" s="37" customFormat="1">
      <c r="A7" s="219" t="str">
        <f>Položky!B7</f>
        <v>61</v>
      </c>
      <c r="B7" s="133" t="str">
        <f>Položky!C7</f>
        <v>Upravy povrchů vnitřní</v>
      </c>
      <c r="C7" s="69"/>
      <c r="D7" s="134"/>
      <c r="E7" s="220">
        <f>Položky!BA10</f>
        <v>0</v>
      </c>
      <c r="F7" s="221">
        <f>Položky!BB10</f>
        <v>0</v>
      </c>
      <c r="G7" s="221">
        <f>Položky!BC10</f>
        <v>0</v>
      </c>
      <c r="H7" s="221">
        <f>Položky!BD10</f>
        <v>0</v>
      </c>
      <c r="I7" s="222">
        <f>Položky!BE10</f>
        <v>0</v>
      </c>
    </row>
    <row r="8" spans="1:9" s="37" customFormat="1">
      <c r="A8" s="219" t="str">
        <f>Položky!B11</f>
        <v>62</v>
      </c>
      <c r="B8" s="133" t="str">
        <f>Položky!C11</f>
        <v>Úpravy povrchů vnější</v>
      </c>
      <c r="C8" s="69"/>
      <c r="D8" s="134"/>
      <c r="E8" s="220">
        <f>Položky!BA13</f>
        <v>0</v>
      </c>
      <c r="F8" s="221">
        <f>Položky!BB13</f>
        <v>0</v>
      </c>
      <c r="G8" s="221">
        <f>Položky!BC13</f>
        <v>0</v>
      </c>
      <c r="H8" s="221">
        <f>Položky!BD13</f>
        <v>0</v>
      </c>
      <c r="I8" s="222">
        <f>Položky!BE13</f>
        <v>0</v>
      </c>
    </row>
    <row r="9" spans="1:9" s="37" customFormat="1">
      <c r="A9" s="219" t="str">
        <f>Položky!B14</f>
        <v>63</v>
      </c>
      <c r="B9" s="133" t="str">
        <f>Položky!C14</f>
        <v>Podlahy a podlahové konstrukce</v>
      </c>
      <c r="C9" s="69"/>
      <c r="D9" s="134"/>
      <c r="E9" s="220">
        <f>Položky!BA18</f>
        <v>0</v>
      </c>
      <c r="F9" s="221">
        <f>Položky!BB18</f>
        <v>0</v>
      </c>
      <c r="G9" s="221">
        <f>Položky!BC18</f>
        <v>0</v>
      </c>
      <c r="H9" s="221">
        <f>Položky!BD18</f>
        <v>0</v>
      </c>
      <c r="I9" s="222">
        <f>Položky!BE18</f>
        <v>0</v>
      </c>
    </row>
    <row r="10" spans="1:9" s="37" customFormat="1">
      <c r="A10" s="219" t="str">
        <f>Položky!B19</f>
        <v>91</v>
      </c>
      <c r="B10" s="133" t="str">
        <f>Položky!C19</f>
        <v>Doplňující práce na komunikaci</v>
      </c>
      <c r="C10" s="69"/>
      <c r="D10" s="134"/>
      <c r="E10" s="220">
        <f>Položky!BA21</f>
        <v>0</v>
      </c>
      <c r="F10" s="221">
        <f>Položky!BB21</f>
        <v>0</v>
      </c>
      <c r="G10" s="221">
        <f>Položky!BC21</f>
        <v>0</v>
      </c>
      <c r="H10" s="221">
        <f>Položky!BD21</f>
        <v>0</v>
      </c>
      <c r="I10" s="222">
        <f>Položky!BE21</f>
        <v>0</v>
      </c>
    </row>
    <row r="11" spans="1:9" s="37" customFormat="1">
      <c r="A11" s="219" t="str">
        <f>Položky!B22</f>
        <v>94</v>
      </c>
      <c r="B11" s="133" t="str">
        <f>Položky!C22</f>
        <v>Lešení a stavební výtahy</v>
      </c>
      <c r="C11" s="69"/>
      <c r="D11" s="134"/>
      <c r="E11" s="220">
        <f>Položky!BA24</f>
        <v>0</v>
      </c>
      <c r="F11" s="221">
        <f>Položky!BB24</f>
        <v>0</v>
      </c>
      <c r="G11" s="221">
        <f>Položky!BC24</f>
        <v>0</v>
      </c>
      <c r="H11" s="221">
        <f>Položky!BD24</f>
        <v>0</v>
      </c>
      <c r="I11" s="222">
        <f>Položky!BE24</f>
        <v>0</v>
      </c>
    </row>
    <row r="12" spans="1:9" s="37" customFormat="1">
      <c r="A12" s="219" t="str">
        <f>Položky!B25</f>
        <v>95</v>
      </c>
      <c r="B12" s="133" t="str">
        <f>Položky!C25</f>
        <v>Dokončovací konstrukce na pozemních stavbách</v>
      </c>
      <c r="C12" s="69"/>
      <c r="D12" s="134"/>
      <c r="E12" s="220">
        <f>Položky!BA27</f>
        <v>0</v>
      </c>
      <c r="F12" s="221">
        <f>Položky!BB27</f>
        <v>0</v>
      </c>
      <c r="G12" s="221">
        <f>Položky!BC27</f>
        <v>0</v>
      </c>
      <c r="H12" s="221">
        <f>Položky!BD27</f>
        <v>0</v>
      </c>
      <c r="I12" s="222">
        <f>Položky!BE27</f>
        <v>0</v>
      </c>
    </row>
    <row r="13" spans="1:9" s="37" customFormat="1">
      <c r="A13" s="219" t="str">
        <f>Položky!B28</f>
        <v>96</v>
      </c>
      <c r="B13" s="133" t="str">
        <f>Položky!C28</f>
        <v>Bourání konstrukcí</v>
      </c>
      <c r="C13" s="69"/>
      <c r="D13" s="134"/>
      <c r="E13" s="220">
        <f>Položky!BA33</f>
        <v>0</v>
      </c>
      <c r="F13" s="221">
        <f>Položky!BB33</f>
        <v>0</v>
      </c>
      <c r="G13" s="221">
        <f>Položky!BC33</f>
        <v>0</v>
      </c>
      <c r="H13" s="221">
        <f>Položky!BD33</f>
        <v>0</v>
      </c>
      <c r="I13" s="222">
        <f>Položky!BE33</f>
        <v>0</v>
      </c>
    </row>
    <row r="14" spans="1:9" s="37" customFormat="1">
      <c r="A14" s="219" t="str">
        <f>Položky!B34</f>
        <v>97</v>
      </c>
      <c r="B14" s="133" t="str">
        <f>Položky!C34</f>
        <v>Prorážení otvorů</v>
      </c>
      <c r="C14" s="69"/>
      <c r="D14" s="134"/>
      <c r="E14" s="220">
        <f>Položky!BA36</f>
        <v>0</v>
      </c>
      <c r="F14" s="221">
        <f>Položky!BB36</f>
        <v>0</v>
      </c>
      <c r="G14" s="221">
        <f>Položky!BC36</f>
        <v>0</v>
      </c>
      <c r="H14" s="221">
        <f>Položky!BD36</f>
        <v>0</v>
      </c>
      <c r="I14" s="222">
        <f>Položky!BE36</f>
        <v>0</v>
      </c>
    </row>
    <row r="15" spans="1:9" s="37" customFormat="1">
      <c r="A15" s="219" t="str">
        <f>Položky!B37</f>
        <v>99</v>
      </c>
      <c r="B15" s="133" t="str">
        <f>Položky!C37</f>
        <v>Staveništní přesun hmot</v>
      </c>
      <c r="C15" s="69"/>
      <c r="D15" s="134"/>
      <c r="E15" s="220">
        <f>Položky!BA39</f>
        <v>0</v>
      </c>
      <c r="F15" s="221">
        <f>Položky!BB39</f>
        <v>0</v>
      </c>
      <c r="G15" s="221">
        <f>Položky!BC39</f>
        <v>0</v>
      </c>
      <c r="H15" s="221">
        <f>Položky!BD39</f>
        <v>0</v>
      </c>
      <c r="I15" s="222">
        <f>Položky!BE39</f>
        <v>0</v>
      </c>
    </row>
    <row r="16" spans="1:9" s="37" customFormat="1">
      <c r="A16" s="219" t="str">
        <f>Položky!B40</f>
        <v>711</v>
      </c>
      <c r="B16" s="133" t="str">
        <f>Položky!C40</f>
        <v>Izolace proti vodě</v>
      </c>
      <c r="C16" s="69"/>
      <c r="D16" s="134"/>
      <c r="E16" s="220">
        <f>Položky!BA48</f>
        <v>0</v>
      </c>
      <c r="F16" s="221">
        <f>Položky!BB48</f>
        <v>0</v>
      </c>
      <c r="G16" s="221">
        <f>Položky!BC48</f>
        <v>0</v>
      </c>
      <c r="H16" s="221">
        <f>Položky!BD48</f>
        <v>0</v>
      </c>
      <c r="I16" s="222">
        <f>Položky!BE48</f>
        <v>0</v>
      </c>
    </row>
    <row r="17" spans="1:57" s="37" customFormat="1">
      <c r="A17" s="219" t="str">
        <f>Položky!B49</f>
        <v>721</v>
      </c>
      <c r="B17" s="133" t="str">
        <f>Položky!C49</f>
        <v>Vnitřní vodovod</v>
      </c>
      <c r="C17" s="69"/>
      <c r="D17" s="134"/>
      <c r="E17" s="220">
        <f>Položky!BA56</f>
        <v>0</v>
      </c>
      <c r="F17" s="221">
        <f>Položky!BB56</f>
        <v>0</v>
      </c>
      <c r="G17" s="221">
        <f>Položky!BC56</f>
        <v>0</v>
      </c>
      <c r="H17" s="221">
        <f>Položky!BD56</f>
        <v>0</v>
      </c>
      <c r="I17" s="222">
        <f>Položky!BE56</f>
        <v>0</v>
      </c>
    </row>
    <row r="18" spans="1:57" s="37" customFormat="1">
      <c r="A18" s="219" t="str">
        <f>Položky!B57</f>
        <v>722</v>
      </c>
      <c r="B18" s="133" t="str">
        <f>Položky!C57</f>
        <v>Vnitřní vodovod</v>
      </c>
      <c r="C18" s="69"/>
      <c r="D18" s="134"/>
      <c r="E18" s="220">
        <f>Položky!BA65</f>
        <v>0</v>
      </c>
      <c r="F18" s="221">
        <f>Položky!BB65</f>
        <v>0</v>
      </c>
      <c r="G18" s="221">
        <f>Položky!BC65</f>
        <v>0</v>
      </c>
      <c r="H18" s="221">
        <f>Položky!BD65</f>
        <v>0</v>
      </c>
      <c r="I18" s="222">
        <f>Položky!BE65</f>
        <v>0</v>
      </c>
    </row>
    <row r="19" spans="1:57" s="37" customFormat="1">
      <c r="A19" s="219" t="str">
        <f>Položky!B66</f>
        <v>725</v>
      </c>
      <c r="B19" s="133" t="str">
        <f>Položky!C66</f>
        <v>Zařizovací předměty</v>
      </c>
      <c r="C19" s="69"/>
      <c r="D19" s="134"/>
      <c r="E19" s="220">
        <f>Položky!BA79</f>
        <v>0</v>
      </c>
      <c r="F19" s="221">
        <f>Položky!BB79</f>
        <v>0</v>
      </c>
      <c r="G19" s="221">
        <f>Položky!BC79</f>
        <v>0</v>
      </c>
      <c r="H19" s="221">
        <f>Položky!BD79</f>
        <v>0</v>
      </c>
      <c r="I19" s="222">
        <f>Položky!BE79</f>
        <v>0</v>
      </c>
    </row>
    <row r="20" spans="1:57" s="37" customFormat="1">
      <c r="A20" s="219" t="str">
        <f>Položky!B80</f>
        <v>735</v>
      </c>
      <c r="B20" s="133" t="str">
        <f>Položky!C80</f>
        <v>Otopná tělesa</v>
      </c>
      <c r="C20" s="69"/>
      <c r="D20" s="134"/>
      <c r="E20" s="220">
        <f>Položky!BA84</f>
        <v>0</v>
      </c>
      <c r="F20" s="221">
        <f>Položky!BB84</f>
        <v>0</v>
      </c>
      <c r="G20" s="221">
        <f>Položky!BC84</f>
        <v>0</v>
      </c>
      <c r="H20" s="221">
        <f>Položky!BD84</f>
        <v>0</v>
      </c>
      <c r="I20" s="222">
        <f>Položky!BE84</f>
        <v>0</v>
      </c>
    </row>
    <row r="21" spans="1:57" s="37" customFormat="1">
      <c r="A21" s="219" t="str">
        <f>Položky!B85</f>
        <v>771</v>
      </c>
      <c r="B21" s="133" t="str">
        <f>Položky!C85</f>
        <v>Podlahy z dlaždic a obklady</v>
      </c>
      <c r="C21" s="69"/>
      <c r="D21" s="134"/>
      <c r="E21" s="220">
        <f>Položky!BA91</f>
        <v>0</v>
      </c>
      <c r="F21" s="221">
        <f>Položky!BB91</f>
        <v>0</v>
      </c>
      <c r="G21" s="221">
        <f>Položky!BC91</f>
        <v>0</v>
      </c>
      <c r="H21" s="221">
        <f>Položky!BD91</f>
        <v>0</v>
      </c>
      <c r="I21" s="222">
        <f>Položky!BE91</f>
        <v>0</v>
      </c>
    </row>
    <row r="22" spans="1:57" s="37" customFormat="1">
      <c r="A22" s="219" t="str">
        <f>Položky!B92</f>
        <v>775</v>
      </c>
      <c r="B22" s="133" t="str">
        <f>Položky!C92</f>
        <v>Podlahy vlysové a parketové</v>
      </c>
      <c r="C22" s="69"/>
      <c r="D22" s="134"/>
      <c r="E22" s="220">
        <f>Položky!BA95</f>
        <v>0</v>
      </c>
      <c r="F22" s="221">
        <f>Položky!BB95</f>
        <v>0</v>
      </c>
      <c r="G22" s="221">
        <f>Položky!BC95</f>
        <v>0</v>
      </c>
      <c r="H22" s="221">
        <f>Položky!BD95</f>
        <v>0</v>
      </c>
      <c r="I22" s="222">
        <f>Položky!BE95</f>
        <v>0</v>
      </c>
    </row>
    <row r="23" spans="1:57" s="37" customFormat="1">
      <c r="A23" s="219" t="str">
        <f>Položky!B96</f>
        <v>776</v>
      </c>
      <c r="B23" s="133" t="str">
        <f>Položky!C96</f>
        <v>Podlahy povlakové</v>
      </c>
      <c r="C23" s="69"/>
      <c r="D23" s="134"/>
      <c r="E23" s="220">
        <f>Položky!BA99</f>
        <v>0</v>
      </c>
      <c r="F23" s="221">
        <f>Položky!BB99</f>
        <v>0</v>
      </c>
      <c r="G23" s="221">
        <f>Položky!BC99</f>
        <v>0</v>
      </c>
      <c r="H23" s="221">
        <f>Položky!BD99</f>
        <v>0</v>
      </c>
      <c r="I23" s="222">
        <f>Položky!BE99</f>
        <v>0</v>
      </c>
    </row>
    <row r="24" spans="1:57" s="37" customFormat="1">
      <c r="A24" s="219" t="str">
        <f>Položky!B100</f>
        <v>781</v>
      </c>
      <c r="B24" s="133" t="str">
        <f>Položky!C100</f>
        <v>Obklady keramické</v>
      </c>
      <c r="C24" s="69"/>
      <c r="D24" s="134"/>
      <c r="E24" s="220">
        <f>Položky!BA107</f>
        <v>0</v>
      </c>
      <c r="F24" s="221">
        <f>Položky!BB107</f>
        <v>0</v>
      </c>
      <c r="G24" s="221">
        <f>Položky!BC107</f>
        <v>0</v>
      </c>
      <c r="H24" s="221">
        <f>Položky!BD107</f>
        <v>0</v>
      </c>
      <c r="I24" s="222">
        <f>Položky!BE107</f>
        <v>0</v>
      </c>
    </row>
    <row r="25" spans="1:57" s="37" customFormat="1">
      <c r="A25" s="219" t="str">
        <f>Položky!B108</f>
        <v>783</v>
      </c>
      <c r="B25" s="133" t="str">
        <f>Položky!C108</f>
        <v>Nátěry</v>
      </c>
      <c r="C25" s="69"/>
      <c r="D25" s="134"/>
      <c r="E25" s="220">
        <f>Položky!BA110</f>
        <v>0</v>
      </c>
      <c r="F25" s="221">
        <f>Položky!BB110</f>
        <v>0</v>
      </c>
      <c r="G25" s="221">
        <f>Položky!BC110</f>
        <v>0</v>
      </c>
      <c r="H25" s="221">
        <f>Položky!BD110</f>
        <v>0</v>
      </c>
      <c r="I25" s="222">
        <f>Položky!BE110</f>
        <v>0</v>
      </c>
    </row>
    <row r="26" spans="1:57" s="37" customFormat="1">
      <c r="A26" s="219" t="str">
        <f>Položky!B111</f>
        <v>784</v>
      </c>
      <c r="B26" s="133" t="str">
        <f>Položky!C111</f>
        <v>Malby</v>
      </c>
      <c r="C26" s="69"/>
      <c r="D26" s="134"/>
      <c r="E26" s="220">
        <f>Položky!BA115</f>
        <v>0</v>
      </c>
      <c r="F26" s="221">
        <f>Položky!BB115</f>
        <v>0</v>
      </c>
      <c r="G26" s="221">
        <f>Položky!BC115</f>
        <v>0</v>
      </c>
      <c r="H26" s="221">
        <f>Položky!BD115</f>
        <v>0</v>
      </c>
      <c r="I26" s="222">
        <f>Položky!BE115</f>
        <v>0</v>
      </c>
    </row>
    <row r="27" spans="1:57" s="37" customFormat="1">
      <c r="A27" s="219" t="str">
        <f>Položky!B116</f>
        <v>M21</v>
      </c>
      <c r="B27" s="133" t="str">
        <f>Položky!C116</f>
        <v>Elektromontáže</v>
      </c>
      <c r="C27" s="69"/>
      <c r="D27" s="134"/>
      <c r="E27" s="220">
        <f>Položky!BA118</f>
        <v>0</v>
      </c>
      <c r="F27" s="221">
        <f>Položky!BB118</f>
        <v>0</v>
      </c>
      <c r="G27" s="221">
        <f>Položky!BC118</f>
        <v>0</v>
      </c>
      <c r="H27" s="221">
        <f>Položky!BD118</f>
        <v>0</v>
      </c>
      <c r="I27" s="222">
        <f>Položky!BE118</f>
        <v>0</v>
      </c>
    </row>
    <row r="28" spans="1:57" s="37" customFormat="1" ht="13.5" thickBot="1">
      <c r="A28" s="219" t="str">
        <f>Položky!B119</f>
        <v>D96</v>
      </c>
      <c r="B28" s="133" t="str">
        <f>Položky!C119</f>
        <v>Přesuny suti a vybouraných hmot</v>
      </c>
      <c r="C28" s="69"/>
      <c r="D28" s="134"/>
      <c r="E28" s="220">
        <f>Položky!BA129</f>
        <v>0</v>
      </c>
      <c r="F28" s="221">
        <f>Položky!BB129</f>
        <v>0</v>
      </c>
      <c r="G28" s="221">
        <f>Položky!BC129</f>
        <v>0</v>
      </c>
      <c r="H28" s="221">
        <f>Položky!BD129</f>
        <v>0</v>
      </c>
      <c r="I28" s="222">
        <f>Položky!BE129</f>
        <v>0</v>
      </c>
    </row>
    <row r="29" spans="1:57" s="141" customFormat="1" ht="13.5" thickBot="1">
      <c r="A29" s="135"/>
      <c r="B29" s="136" t="s">
        <v>57</v>
      </c>
      <c r="C29" s="136"/>
      <c r="D29" s="137"/>
      <c r="E29" s="138">
        <f>SUM(E7:E28)</f>
        <v>0</v>
      </c>
      <c r="F29" s="139">
        <f>SUM(F7:F28)</f>
        <v>0</v>
      </c>
      <c r="G29" s="139">
        <f>SUM(G7:G28)</f>
        <v>0</v>
      </c>
      <c r="H29" s="139">
        <f>SUM(H7:H28)</f>
        <v>0</v>
      </c>
      <c r="I29" s="140">
        <f>SUM(I7:I28)</f>
        <v>0</v>
      </c>
    </row>
    <row r="30" spans="1:57">
      <c r="A30" s="69"/>
      <c r="B30" s="69"/>
      <c r="C30" s="69"/>
      <c r="D30" s="69"/>
      <c r="E30" s="69"/>
      <c r="F30" s="69"/>
      <c r="G30" s="69"/>
      <c r="H30" s="69"/>
      <c r="I30" s="69"/>
    </row>
    <row r="31" spans="1:57" ht="19.5" customHeight="1">
      <c r="A31" s="125" t="s">
        <v>58</v>
      </c>
      <c r="B31" s="125"/>
      <c r="C31" s="125"/>
      <c r="D31" s="125"/>
      <c r="E31" s="125"/>
      <c r="F31" s="125"/>
      <c r="G31" s="142"/>
      <c r="H31" s="125"/>
      <c r="I31" s="125"/>
      <c r="BA31" s="43"/>
      <c r="BB31" s="43"/>
      <c r="BC31" s="43"/>
      <c r="BD31" s="43"/>
      <c r="BE31" s="43"/>
    </row>
    <row r="32" spans="1:57" ht="13.5" thickBot="1">
      <c r="A32" s="82"/>
      <c r="B32" s="82"/>
      <c r="C32" s="82"/>
      <c r="D32" s="82"/>
      <c r="E32" s="82"/>
      <c r="F32" s="82"/>
      <c r="G32" s="82"/>
      <c r="H32" s="82"/>
      <c r="I32" s="82"/>
    </row>
    <row r="33" spans="1:53">
      <c r="A33" s="76" t="s">
        <v>59</v>
      </c>
      <c r="B33" s="77"/>
      <c r="C33" s="77"/>
      <c r="D33" s="143"/>
      <c r="E33" s="144" t="s">
        <v>60</v>
      </c>
      <c r="F33" s="145" t="s">
        <v>61</v>
      </c>
      <c r="G33" s="146" t="s">
        <v>62</v>
      </c>
      <c r="H33" s="147"/>
      <c r="I33" s="148" t="s">
        <v>60</v>
      </c>
    </row>
    <row r="34" spans="1:53">
      <c r="A34" s="67" t="s">
        <v>290</v>
      </c>
      <c r="B34" s="58"/>
      <c r="C34" s="58"/>
      <c r="D34" s="149"/>
      <c r="E34" s="150"/>
      <c r="F34" s="151"/>
      <c r="G34" s="152">
        <f>CHOOSE(BA34+1,HSV+PSV,HSV+PSV+Mont,HSV+PSV+Dodavka+Mont,HSV,PSV,Mont,Dodavka,Mont+Dodavka,0)</f>
        <v>0</v>
      </c>
      <c r="H34" s="153"/>
      <c r="I34" s="154">
        <f>E34+F34*G34/100</f>
        <v>0</v>
      </c>
      <c r="BA34">
        <v>0</v>
      </c>
    </row>
    <row r="35" spans="1:53">
      <c r="A35" s="67" t="s">
        <v>291</v>
      </c>
      <c r="B35" s="58"/>
      <c r="C35" s="58"/>
      <c r="D35" s="149"/>
      <c r="E35" s="150"/>
      <c r="F35" s="151"/>
      <c r="G35" s="152">
        <f>CHOOSE(BA35+1,HSV+PSV,HSV+PSV+Mont,HSV+PSV+Dodavka+Mont,HSV,PSV,Mont,Dodavka,Mont+Dodavka,0)</f>
        <v>0</v>
      </c>
      <c r="H35" s="153"/>
      <c r="I35" s="154">
        <f>E35+F35*G35/100</f>
        <v>0</v>
      </c>
      <c r="BA35">
        <v>0</v>
      </c>
    </row>
    <row r="36" spans="1:53">
      <c r="A36" s="67" t="s">
        <v>292</v>
      </c>
      <c r="B36" s="58"/>
      <c r="C36" s="58"/>
      <c r="D36" s="149"/>
      <c r="E36" s="150"/>
      <c r="F36" s="151"/>
      <c r="G36" s="152">
        <f>CHOOSE(BA36+1,HSV+PSV,HSV+PSV+Mont,HSV+PSV+Dodavka+Mont,HSV,PSV,Mont,Dodavka,Mont+Dodavka,0)</f>
        <v>0</v>
      </c>
      <c r="H36" s="153"/>
      <c r="I36" s="154">
        <f>E36+F36*G36/100</f>
        <v>0</v>
      </c>
      <c r="BA36">
        <v>0</v>
      </c>
    </row>
    <row r="37" spans="1:53">
      <c r="A37" s="67" t="s">
        <v>293</v>
      </c>
      <c r="B37" s="58"/>
      <c r="C37" s="58"/>
      <c r="D37" s="149"/>
      <c r="E37" s="150"/>
      <c r="F37" s="151"/>
      <c r="G37" s="152">
        <f>CHOOSE(BA37+1,HSV+PSV,HSV+PSV+Mont,HSV+PSV+Dodavka+Mont,HSV,PSV,Mont,Dodavka,Mont+Dodavka,0)</f>
        <v>0</v>
      </c>
      <c r="H37" s="153"/>
      <c r="I37" s="154">
        <f>E37+F37*G37/100</f>
        <v>0</v>
      </c>
      <c r="BA37">
        <v>0</v>
      </c>
    </row>
    <row r="38" spans="1:53">
      <c r="A38" s="67" t="s">
        <v>294</v>
      </c>
      <c r="B38" s="58"/>
      <c r="C38" s="58"/>
      <c r="D38" s="149"/>
      <c r="E38" s="150"/>
      <c r="F38" s="151"/>
      <c r="G38" s="152">
        <f>CHOOSE(BA38+1,HSV+PSV,HSV+PSV+Mont,HSV+PSV+Dodavka+Mont,HSV,PSV,Mont,Dodavka,Mont+Dodavka,0)</f>
        <v>0</v>
      </c>
      <c r="H38" s="153"/>
      <c r="I38" s="154">
        <f>E38+F38*G38/100</f>
        <v>0</v>
      </c>
      <c r="BA38">
        <v>1</v>
      </c>
    </row>
    <row r="39" spans="1:53">
      <c r="A39" s="67" t="s">
        <v>295</v>
      </c>
      <c r="B39" s="58"/>
      <c r="C39" s="58"/>
      <c r="D39" s="149"/>
      <c r="E39" s="150"/>
      <c r="F39" s="151"/>
      <c r="G39" s="152">
        <f>CHOOSE(BA39+1,HSV+PSV,HSV+PSV+Mont,HSV+PSV+Dodavka+Mont,HSV,PSV,Mont,Dodavka,Mont+Dodavka,0)</f>
        <v>0</v>
      </c>
      <c r="H39" s="153"/>
      <c r="I39" s="154">
        <f>E39+F39*G39/100</f>
        <v>0</v>
      </c>
      <c r="BA39">
        <v>1</v>
      </c>
    </row>
    <row r="40" spans="1:53">
      <c r="A40" s="67" t="s">
        <v>296</v>
      </c>
      <c r="B40" s="58"/>
      <c r="C40" s="58"/>
      <c r="D40" s="149"/>
      <c r="E40" s="150"/>
      <c r="F40" s="151"/>
      <c r="G40" s="152">
        <f>CHOOSE(BA40+1,HSV+PSV,HSV+PSV+Mont,HSV+PSV+Dodavka+Mont,HSV,PSV,Mont,Dodavka,Mont+Dodavka,0)</f>
        <v>0</v>
      </c>
      <c r="H40" s="153"/>
      <c r="I40" s="154">
        <f>E40+F40*G40/100</f>
        <v>0</v>
      </c>
      <c r="BA40">
        <v>2</v>
      </c>
    </row>
    <row r="41" spans="1:53">
      <c r="A41" s="67" t="s">
        <v>297</v>
      </c>
      <c r="B41" s="58"/>
      <c r="C41" s="58"/>
      <c r="D41" s="149"/>
      <c r="E41" s="150"/>
      <c r="F41" s="151"/>
      <c r="G41" s="152">
        <f>CHOOSE(BA41+1,HSV+PSV,HSV+PSV+Mont,HSV+PSV+Dodavka+Mont,HSV,PSV,Mont,Dodavka,Mont+Dodavka,0)</f>
        <v>0</v>
      </c>
      <c r="H41" s="153"/>
      <c r="I41" s="154">
        <f>E41+F41*G41/100</f>
        <v>0</v>
      </c>
      <c r="BA41">
        <v>2</v>
      </c>
    </row>
    <row r="42" spans="1:53" ht="13.5" thickBot="1">
      <c r="A42" s="155"/>
      <c r="B42" s="156" t="s">
        <v>63</v>
      </c>
      <c r="C42" s="157"/>
      <c r="D42" s="158"/>
      <c r="E42" s="159"/>
      <c r="F42" s="160"/>
      <c r="G42" s="160"/>
      <c r="H42" s="161">
        <f>SUM(I34:I41)</f>
        <v>0</v>
      </c>
      <c r="I42" s="162"/>
    </row>
    <row r="44" spans="1:53">
      <c r="B44" s="141"/>
      <c r="F44" s="163"/>
      <c r="G44" s="164"/>
      <c r="H44" s="164"/>
      <c r="I44" s="165"/>
    </row>
    <row r="45" spans="1:53">
      <c r="F45" s="163"/>
      <c r="G45" s="164"/>
      <c r="H45" s="164"/>
      <c r="I45" s="165"/>
    </row>
    <row r="46" spans="1:53">
      <c r="F46" s="163"/>
      <c r="G46" s="164"/>
      <c r="H46" s="164"/>
      <c r="I46" s="165"/>
    </row>
    <row r="47" spans="1:53">
      <c r="F47" s="163"/>
      <c r="G47" s="164"/>
      <c r="H47" s="164"/>
      <c r="I47" s="165"/>
    </row>
    <row r="48" spans="1:53">
      <c r="F48" s="163"/>
      <c r="G48" s="164"/>
      <c r="H48" s="164"/>
      <c r="I48" s="165"/>
    </row>
    <row r="49" spans="6:9">
      <c r="F49" s="163"/>
      <c r="G49" s="164"/>
      <c r="H49" s="164"/>
      <c r="I49" s="165"/>
    </row>
    <row r="50" spans="6:9">
      <c r="F50" s="163"/>
      <c r="G50" s="164"/>
      <c r="H50" s="164"/>
      <c r="I50" s="165"/>
    </row>
    <row r="51" spans="6:9">
      <c r="F51" s="163"/>
      <c r="G51" s="164"/>
      <c r="H51" s="164"/>
      <c r="I51" s="165"/>
    </row>
    <row r="52" spans="6:9">
      <c r="F52" s="163"/>
      <c r="G52" s="164"/>
      <c r="H52" s="164"/>
      <c r="I52" s="165"/>
    </row>
    <row r="53" spans="6:9">
      <c r="F53" s="163"/>
      <c r="G53" s="164"/>
      <c r="H53" s="164"/>
      <c r="I53" s="165"/>
    </row>
    <row r="54" spans="6:9">
      <c r="F54" s="163"/>
      <c r="G54" s="164"/>
      <c r="H54" s="164"/>
      <c r="I54" s="165"/>
    </row>
    <row r="55" spans="6:9">
      <c r="F55" s="163"/>
      <c r="G55" s="164"/>
      <c r="H55" s="164"/>
      <c r="I55" s="165"/>
    </row>
    <row r="56" spans="6:9">
      <c r="F56" s="163"/>
      <c r="G56" s="164"/>
      <c r="H56" s="164"/>
      <c r="I56" s="165"/>
    </row>
    <row r="57" spans="6:9">
      <c r="F57" s="163"/>
      <c r="G57" s="164"/>
      <c r="H57" s="164"/>
      <c r="I57" s="165"/>
    </row>
    <row r="58" spans="6:9">
      <c r="F58" s="163"/>
      <c r="G58" s="164"/>
      <c r="H58" s="164"/>
      <c r="I58" s="165"/>
    </row>
    <row r="59" spans="6:9">
      <c r="F59" s="163"/>
      <c r="G59" s="164"/>
      <c r="H59" s="164"/>
      <c r="I59" s="165"/>
    </row>
    <row r="60" spans="6:9">
      <c r="F60" s="163"/>
      <c r="G60" s="164"/>
      <c r="H60" s="164"/>
      <c r="I60" s="165"/>
    </row>
    <row r="61" spans="6:9">
      <c r="F61" s="163"/>
      <c r="G61" s="164"/>
      <c r="H61" s="164"/>
      <c r="I61" s="165"/>
    </row>
    <row r="62" spans="6:9">
      <c r="F62" s="163"/>
      <c r="G62" s="164"/>
      <c r="H62" s="164"/>
      <c r="I62" s="165"/>
    </row>
    <row r="63" spans="6:9">
      <c r="F63" s="163"/>
      <c r="G63" s="164"/>
      <c r="H63" s="164"/>
      <c r="I63" s="165"/>
    </row>
    <row r="64" spans="6:9">
      <c r="F64" s="163"/>
      <c r="G64" s="164"/>
      <c r="H64" s="164"/>
      <c r="I64" s="165"/>
    </row>
    <row r="65" spans="6:9">
      <c r="F65" s="163"/>
      <c r="G65" s="164"/>
      <c r="H65" s="164"/>
      <c r="I65" s="165"/>
    </row>
    <row r="66" spans="6:9">
      <c r="F66" s="163"/>
      <c r="G66" s="164"/>
      <c r="H66" s="164"/>
      <c r="I66" s="165"/>
    </row>
    <row r="67" spans="6:9">
      <c r="F67" s="163"/>
      <c r="G67" s="164"/>
      <c r="H67" s="164"/>
      <c r="I67" s="165"/>
    </row>
    <row r="68" spans="6:9">
      <c r="F68" s="163"/>
      <c r="G68" s="164"/>
      <c r="H68" s="164"/>
      <c r="I68" s="165"/>
    </row>
    <row r="69" spans="6:9">
      <c r="F69" s="163"/>
      <c r="G69" s="164"/>
      <c r="H69" s="164"/>
      <c r="I69" s="165"/>
    </row>
    <row r="70" spans="6:9">
      <c r="F70" s="163"/>
      <c r="G70" s="164"/>
      <c r="H70" s="164"/>
      <c r="I70" s="165"/>
    </row>
    <row r="71" spans="6:9">
      <c r="F71" s="163"/>
      <c r="G71" s="164"/>
      <c r="H71" s="164"/>
      <c r="I71" s="165"/>
    </row>
    <row r="72" spans="6:9">
      <c r="F72" s="163"/>
      <c r="G72" s="164"/>
      <c r="H72" s="164"/>
      <c r="I72" s="165"/>
    </row>
    <row r="73" spans="6:9">
      <c r="F73" s="163"/>
      <c r="G73" s="164"/>
      <c r="H73" s="164"/>
      <c r="I73" s="165"/>
    </row>
    <row r="74" spans="6:9">
      <c r="F74" s="163"/>
      <c r="G74" s="164"/>
      <c r="H74" s="164"/>
      <c r="I74" s="165"/>
    </row>
    <row r="75" spans="6:9">
      <c r="F75" s="163"/>
      <c r="G75" s="164"/>
      <c r="H75" s="164"/>
      <c r="I75" s="165"/>
    </row>
    <row r="76" spans="6:9">
      <c r="F76" s="163"/>
      <c r="G76" s="164"/>
      <c r="H76" s="164"/>
      <c r="I76" s="165"/>
    </row>
    <row r="77" spans="6:9">
      <c r="F77" s="163"/>
      <c r="G77" s="164"/>
      <c r="H77" s="164"/>
      <c r="I77" s="165"/>
    </row>
    <row r="78" spans="6:9">
      <c r="F78" s="163"/>
      <c r="G78" s="164"/>
      <c r="H78" s="164"/>
      <c r="I78" s="165"/>
    </row>
    <row r="79" spans="6:9">
      <c r="F79" s="163"/>
      <c r="G79" s="164"/>
      <c r="H79" s="164"/>
      <c r="I79" s="165"/>
    </row>
    <row r="80" spans="6:9">
      <c r="F80" s="163"/>
      <c r="G80" s="164"/>
      <c r="H80" s="164"/>
      <c r="I80" s="165"/>
    </row>
    <row r="81" spans="6:9">
      <c r="F81" s="163"/>
      <c r="G81" s="164"/>
      <c r="H81" s="164"/>
      <c r="I81" s="165"/>
    </row>
    <row r="82" spans="6:9">
      <c r="F82" s="163"/>
      <c r="G82" s="164"/>
      <c r="H82" s="164"/>
      <c r="I82" s="165"/>
    </row>
    <row r="83" spans="6:9">
      <c r="F83" s="163"/>
      <c r="G83" s="164"/>
      <c r="H83" s="164"/>
      <c r="I83" s="165"/>
    </row>
    <row r="84" spans="6:9">
      <c r="F84" s="163"/>
      <c r="G84" s="164"/>
      <c r="H84" s="164"/>
      <c r="I84" s="165"/>
    </row>
    <row r="85" spans="6:9">
      <c r="F85" s="163"/>
      <c r="G85" s="164"/>
      <c r="H85" s="164"/>
      <c r="I85" s="165"/>
    </row>
    <row r="86" spans="6:9">
      <c r="F86" s="163"/>
      <c r="G86" s="164"/>
      <c r="H86" s="164"/>
      <c r="I86" s="165"/>
    </row>
    <row r="87" spans="6:9">
      <c r="F87" s="163"/>
      <c r="G87" s="164"/>
      <c r="H87" s="164"/>
      <c r="I87" s="165"/>
    </row>
    <row r="88" spans="6:9">
      <c r="F88" s="163"/>
      <c r="G88" s="164"/>
      <c r="H88" s="164"/>
      <c r="I88" s="165"/>
    </row>
    <row r="89" spans="6:9">
      <c r="F89" s="163"/>
      <c r="G89" s="164"/>
      <c r="H89" s="164"/>
      <c r="I89" s="165"/>
    </row>
    <row r="90" spans="6:9">
      <c r="F90" s="163"/>
      <c r="G90" s="164"/>
      <c r="H90" s="164"/>
      <c r="I90" s="165"/>
    </row>
    <row r="91" spans="6:9">
      <c r="F91" s="163"/>
      <c r="G91" s="164"/>
      <c r="H91" s="164"/>
      <c r="I91" s="165"/>
    </row>
    <row r="92" spans="6:9">
      <c r="F92" s="163"/>
      <c r="G92" s="164"/>
      <c r="H92" s="164"/>
      <c r="I92" s="165"/>
    </row>
    <row r="93" spans="6:9">
      <c r="F93" s="163"/>
      <c r="G93" s="164"/>
      <c r="H93" s="164"/>
      <c r="I93" s="165"/>
    </row>
  </sheetData>
  <mergeCells count="4">
    <mergeCell ref="A1:B1"/>
    <mergeCell ref="A2:B2"/>
    <mergeCell ref="G2:I2"/>
    <mergeCell ref="H42:I42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202"/>
  <sheetViews>
    <sheetView showGridLines="0" showZeros="0" workbookViewId="0">
      <selection activeCell="A129" sqref="A129:IV131"/>
    </sheetView>
  </sheetViews>
  <sheetFormatPr defaultRowHeight="12.75"/>
  <cols>
    <col min="1" max="1" width="4.42578125" style="167" customWidth="1"/>
    <col min="2" max="2" width="11.5703125" style="167" customWidth="1"/>
    <col min="3" max="3" width="40.42578125" style="167" customWidth="1"/>
    <col min="4" max="4" width="5.5703125" style="167" customWidth="1"/>
    <col min="5" max="5" width="8.5703125" style="213" customWidth="1"/>
    <col min="6" max="6" width="9.85546875" style="167" customWidth="1"/>
    <col min="7" max="7" width="13.85546875" style="167" customWidth="1"/>
    <col min="8" max="11" width="9.140625" style="167"/>
    <col min="12" max="12" width="75.42578125" style="167" customWidth="1"/>
    <col min="13" max="13" width="45.28515625" style="167" customWidth="1"/>
    <col min="14" max="16384" width="9.140625" style="167"/>
  </cols>
  <sheetData>
    <row r="1" spans="1:104" ht="15.75">
      <c r="A1" s="166" t="s">
        <v>75</v>
      </c>
      <c r="B1" s="166"/>
      <c r="C1" s="166"/>
      <c r="D1" s="166"/>
      <c r="E1" s="166"/>
      <c r="F1" s="166"/>
      <c r="G1" s="166"/>
    </row>
    <row r="2" spans="1:104" ht="14.25" customHeight="1" thickBot="1">
      <c r="A2" s="168"/>
      <c r="B2" s="169"/>
      <c r="C2" s="170"/>
      <c r="D2" s="170"/>
      <c r="E2" s="171"/>
      <c r="F2" s="170"/>
      <c r="G2" s="170"/>
    </row>
    <row r="3" spans="1:104" ht="13.5" thickTop="1">
      <c r="A3" s="108" t="s">
        <v>48</v>
      </c>
      <c r="B3" s="109"/>
      <c r="C3" s="110" t="str">
        <f>CONCATENATE(cislostavby," ",nazevstavby)</f>
        <v>2017/34 Stavební úpravy sociálního zázemí, Domov u lesa</v>
      </c>
      <c r="D3" s="172"/>
      <c r="E3" s="173" t="s">
        <v>64</v>
      </c>
      <c r="F3" s="174" t="str">
        <f>Rekapitulace!H1</f>
        <v>2017/34,c</v>
      </c>
      <c r="G3" s="175"/>
    </row>
    <row r="4" spans="1:104" ht="13.5" thickBot="1">
      <c r="A4" s="176" t="s">
        <v>50</v>
      </c>
      <c r="B4" s="117"/>
      <c r="C4" s="118" t="str">
        <f>CONCATENATE(cisloobjektu," ",nazevobjektu)</f>
        <v>01 Úpravy hygien. zázemí</v>
      </c>
      <c r="D4" s="177"/>
      <c r="E4" s="178" t="str">
        <f>Rekapitulace!G2</f>
        <v>Kopie - Kopie - Úpravy hygienických zázemí R</v>
      </c>
      <c r="F4" s="179"/>
      <c r="G4" s="180"/>
    </row>
    <row r="5" spans="1:104" ht="13.5" thickTop="1">
      <c r="A5" s="181"/>
      <c r="B5" s="168"/>
      <c r="C5" s="168"/>
      <c r="D5" s="168"/>
      <c r="E5" s="182"/>
      <c r="F5" s="168"/>
      <c r="G5" s="183"/>
    </row>
    <row r="6" spans="1:104">
      <c r="A6" s="184" t="s">
        <v>65</v>
      </c>
      <c r="B6" s="185" t="s">
        <v>66</v>
      </c>
      <c r="C6" s="185" t="s">
        <v>67</v>
      </c>
      <c r="D6" s="185" t="s">
        <v>68</v>
      </c>
      <c r="E6" s="186" t="s">
        <v>69</v>
      </c>
      <c r="F6" s="185" t="s">
        <v>70</v>
      </c>
      <c r="G6" s="187" t="s">
        <v>71</v>
      </c>
    </row>
    <row r="7" spans="1:104">
      <c r="A7" s="188" t="s">
        <v>72</v>
      </c>
      <c r="B7" s="189" t="s">
        <v>82</v>
      </c>
      <c r="C7" s="190" t="s">
        <v>83</v>
      </c>
      <c r="D7" s="191"/>
      <c r="E7" s="192"/>
      <c r="F7" s="192"/>
      <c r="G7" s="193"/>
      <c r="H7" s="194"/>
      <c r="I7" s="194"/>
      <c r="O7" s="195">
        <v>1</v>
      </c>
    </row>
    <row r="8" spans="1:104">
      <c r="A8" s="196">
        <v>1</v>
      </c>
      <c r="B8" s="197" t="s">
        <v>84</v>
      </c>
      <c r="C8" s="198" t="s">
        <v>85</v>
      </c>
      <c r="D8" s="199" t="s">
        <v>86</v>
      </c>
      <c r="E8" s="200">
        <v>97.9</v>
      </c>
      <c r="F8" s="200">
        <v>0</v>
      </c>
      <c r="G8" s="201">
        <f>E8*F8</f>
        <v>0</v>
      </c>
      <c r="O8" s="195">
        <v>2</v>
      </c>
      <c r="AA8" s="167">
        <v>1</v>
      </c>
      <c r="AB8" s="167">
        <v>1</v>
      </c>
      <c r="AC8" s="167">
        <v>1</v>
      </c>
      <c r="AZ8" s="167">
        <v>1</v>
      </c>
      <c r="BA8" s="167">
        <f>IF(AZ8=1,G8,0)</f>
        <v>0</v>
      </c>
      <c r="BB8" s="167">
        <f>IF(AZ8=2,G8,0)</f>
        <v>0</v>
      </c>
      <c r="BC8" s="167">
        <f>IF(AZ8=3,G8,0)</f>
        <v>0</v>
      </c>
      <c r="BD8" s="167">
        <f>IF(AZ8=4,G8,0)</f>
        <v>0</v>
      </c>
      <c r="BE8" s="167">
        <f>IF(AZ8=5,G8,0)</f>
        <v>0</v>
      </c>
      <c r="CA8" s="202">
        <v>1</v>
      </c>
      <c r="CB8" s="202">
        <v>1</v>
      </c>
      <c r="CZ8" s="167">
        <v>3.2000000000000003E-4</v>
      </c>
    </row>
    <row r="9" spans="1:104">
      <c r="A9" s="196">
        <v>2</v>
      </c>
      <c r="B9" s="197" t="s">
        <v>87</v>
      </c>
      <c r="C9" s="198" t="s">
        <v>88</v>
      </c>
      <c r="D9" s="199" t="s">
        <v>86</v>
      </c>
      <c r="E9" s="200">
        <v>27</v>
      </c>
      <c r="F9" s="200">
        <v>0</v>
      </c>
      <c r="G9" s="201">
        <f>E9*F9</f>
        <v>0</v>
      </c>
      <c r="O9" s="195">
        <v>2</v>
      </c>
      <c r="AA9" s="167">
        <v>1</v>
      </c>
      <c r="AB9" s="167">
        <v>1</v>
      </c>
      <c r="AC9" s="167">
        <v>1</v>
      </c>
      <c r="AZ9" s="167">
        <v>1</v>
      </c>
      <c r="BA9" s="167">
        <f>IF(AZ9=1,G9,0)</f>
        <v>0</v>
      </c>
      <c r="BB9" s="167">
        <f>IF(AZ9=2,G9,0)</f>
        <v>0</v>
      </c>
      <c r="BC9" s="167">
        <f>IF(AZ9=3,G9,0)</f>
        <v>0</v>
      </c>
      <c r="BD9" s="167">
        <f>IF(AZ9=4,G9,0)</f>
        <v>0</v>
      </c>
      <c r="BE9" s="167">
        <f>IF(AZ9=5,G9,0)</f>
        <v>0</v>
      </c>
      <c r="CA9" s="202">
        <v>1</v>
      </c>
      <c r="CB9" s="202">
        <v>1</v>
      </c>
      <c r="CZ9" s="167">
        <v>6.5799999999999999E-3</v>
      </c>
    </row>
    <row r="10" spans="1:104">
      <c r="A10" s="203"/>
      <c r="B10" s="204" t="s">
        <v>73</v>
      </c>
      <c r="C10" s="205" t="str">
        <f>CONCATENATE(B7," ",C7)</f>
        <v>61 Upravy povrchů vnitřní</v>
      </c>
      <c r="D10" s="206"/>
      <c r="E10" s="207"/>
      <c r="F10" s="208"/>
      <c r="G10" s="209">
        <f>SUM(G7:G9)</f>
        <v>0</v>
      </c>
      <c r="O10" s="195">
        <v>4</v>
      </c>
      <c r="BA10" s="210">
        <f>SUM(BA7:BA9)</f>
        <v>0</v>
      </c>
      <c r="BB10" s="210">
        <f>SUM(BB7:BB9)</f>
        <v>0</v>
      </c>
      <c r="BC10" s="210">
        <f>SUM(BC7:BC9)</f>
        <v>0</v>
      </c>
      <c r="BD10" s="210">
        <f>SUM(BD7:BD9)</f>
        <v>0</v>
      </c>
      <c r="BE10" s="210">
        <f>SUM(BE7:BE9)</f>
        <v>0</v>
      </c>
    </row>
    <row r="11" spans="1:104">
      <c r="A11" s="188" t="s">
        <v>72</v>
      </c>
      <c r="B11" s="189" t="s">
        <v>89</v>
      </c>
      <c r="C11" s="190" t="s">
        <v>90</v>
      </c>
      <c r="D11" s="191"/>
      <c r="E11" s="192"/>
      <c r="F11" s="192"/>
      <c r="G11" s="193"/>
      <c r="H11" s="194"/>
      <c r="I11" s="194"/>
      <c r="O11" s="195">
        <v>1</v>
      </c>
    </row>
    <row r="12" spans="1:104">
      <c r="A12" s="196">
        <v>3</v>
      </c>
      <c r="B12" s="197" t="s">
        <v>91</v>
      </c>
      <c r="C12" s="198" t="s">
        <v>92</v>
      </c>
      <c r="D12" s="199" t="s">
        <v>86</v>
      </c>
      <c r="E12" s="200">
        <v>97.9</v>
      </c>
      <c r="F12" s="200">
        <v>0</v>
      </c>
      <c r="G12" s="201">
        <f>E12*F12</f>
        <v>0</v>
      </c>
      <c r="O12" s="195">
        <v>2</v>
      </c>
      <c r="AA12" s="167">
        <v>1</v>
      </c>
      <c r="AB12" s="167">
        <v>1</v>
      </c>
      <c r="AC12" s="167">
        <v>1</v>
      </c>
      <c r="AZ12" s="167">
        <v>1</v>
      </c>
      <c r="BA12" s="167">
        <f>IF(AZ12=1,G12,0)</f>
        <v>0</v>
      </c>
      <c r="BB12" s="167">
        <f>IF(AZ12=2,G12,0)</f>
        <v>0</v>
      </c>
      <c r="BC12" s="167">
        <f>IF(AZ12=3,G12,0)</f>
        <v>0</v>
      </c>
      <c r="BD12" s="167">
        <f>IF(AZ12=4,G12,0)</f>
        <v>0</v>
      </c>
      <c r="BE12" s="167">
        <f>IF(AZ12=5,G12,0)</f>
        <v>0</v>
      </c>
      <c r="CA12" s="202">
        <v>1</v>
      </c>
      <c r="CB12" s="202">
        <v>1</v>
      </c>
      <c r="CZ12" s="167">
        <v>8.0000000000000002E-3</v>
      </c>
    </row>
    <row r="13" spans="1:104">
      <c r="A13" s="203"/>
      <c r="B13" s="204" t="s">
        <v>73</v>
      </c>
      <c r="C13" s="205" t="str">
        <f>CONCATENATE(B11," ",C11)</f>
        <v>62 Úpravy povrchů vnější</v>
      </c>
      <c r="D13" s="206"/>
      <c r="E13" s="207"/>
      <c r="F13" s="208"/>
      <c r="G13" s="209">
        <f>SUM(G11:G12)</f>
        <v>0</v>
      </c>
      <c r="O13" s="195">
        <v>4</v>
      </c>
      <c r="BA13" s="210">
        <f>SUM(BA11:BA12)</f>
        <v>0</v>
      </c>
      <c r="BB13" s="210">
        <f>SUM(BB11:BB12)</f>
        <v>0</v>
      </c>
      <c r="BC13" s="210">
        <f>SUM(BC11:BC12)</f>
        <v>0</v>
      </c>
      <c r="BD13" s="210">
        <f>SUM(BD11:BD12)</f>
        <v>0</v>
      </c>
      <c r="BE13" s="210">
        <f>SUM(BE11:BE12)</f>
        <v>0</v>
      </c>
    </row>
    <row r="14" spans="1:104">
      <c r="A14" s="188" t="s">
        <v>72</v>
      </c>
      <c r="B14" s="189" t="s">
        <v>93</v>
      </c>
      <c r="C14" s="190" t="s">
        <v>94</v>
      </c>
      <c r="D14" s="191"/>
      <c r="E14" s="192"/>
      <c r="F14" s="192"/>
      <c r="G14" s="193"/>
      <c r="H14" s="194"/>
      <c r="I14" s="194"/>
      <c r="O14" s="195">
        <v>1</v>
      </c>
    </row>
    <row r="15" spans="1:104">
      <c r="A15" s="196">
        <v>4</v>
      </c>
      <c r="B15" s="197" t="s">
        <v>95</v>
      </c>
      <c r="C15" s="198" t="s">
        <v>96</v>
      </c>
      <c r="D15" s="199" t="s">
        <v>86</v>
      </c>
      <c r="E15" s="200">
        <v>13.52</v>
      </c>
      <c r="F15" s="200">
        <v>0</v>
      </c>
      <c r="G15" s="201">
        <f>E15*F15</f>
        <v>0</v>
      </c>
      <c r="O15" s="195">
        <v>2</v>
      </c>
      <c r="AA15" s="167">
        <v>1</v>
      </c>
      <c r="AB15" s="167">
        <v>1</v>
      </c>
      <c r="AC15" s="167">
        <v>1</v>
      </c>
      <c r="AZ15" s="167">
        <v>1</v>
      </c>
      <c r="BA15" s="167">
        <f>IF(AZ15=1,G15,0)</f>
        <v>0</v>
      </c>
      <c r="BB15" s="167">
        <f>IF(AZ15=2,G15,0)</f>
        <v>0</v>
      </c>
      <c r="BC15" s="167">
        <f>IF(AZ15=3,G15,0)</f>
        <v>0</v>
      </c>
      <c r="BD15" s="167">
        <f>IF(AZ15=4,G15,0)</f>
        <v>0</v>
      </c>
      <c r="BE15" s="167">
        <f>IF(AZ15=5,G15,0)</f>
        <v>0</v>
      </c>
      <c r="CA15" s="202">
        <v>1</v>
      </c>
      <c r="CB15" s="202">
        <v>1</v>
      </c>
      <c r="CZ15" s="167">
        <v>2.1000000000000001E-4</v>
      </c>
    </row>
    <row r="16" spans="1:104" ht="22.5">
      <c r="A16" s="196">
        <v>5</v>
      </c>
      <c r="B16" s="197" t="s">
        <v>97</v>
      </c>
      <c r="C16" s="198" t="s">
        <v>98</v>
      </c>
      <c r="D16" s="199" t="s">
        <v>99</v>
      </c>
      <c r="E16" s="200">
        <v>0.378</v>
      </c>
      <c r="F16" s="200">
        <v>0</v>
      </c>
      <c r="G16" s="201">
        <f>E16*F16</f>
        <v>0</v>
      </c>
      <c r="O16" s="195">
        <v>2</v>
      </c>
      <c r="AA16" s="167">
        <v>1</v>
      </c>
      <c r="AB16" s="167">
        <v>1</v>
      </c>
      <c r="AC16" s="167">
        <v>1</v>
      </c>
      <c r="AZ16" s="167">
        <v>1</v>
      </c>
      <c r="BA16" s="167">
        <f>IF(AZ16=1,G16,0)</f>
        <v>0</v>
      </c>
      <c r="BB16" s="167">
        <f>IF(AZ16=2,G16,0)</f>
        <v>0</v>
      </c>
      <c r="BC16" s="167">
        <f>IF(AZ16=3,G16,0)</f>
        <v>0</v>
      </c>
      <c r="BD16" s="167">
        <f>IF(AZ16=4,G16,0)</f>
        <v>0</v>
      </c>
      <c r="BE16" s="167">
        <f>IF(AZ16=5,G16,0)</f>
        <v>0</v>
      </c>
      <c r="CA16" s="202">
        <v>1</v>
      </c>
      <c r="CB16" s="202">
        <v>1</v>
      </c>
      <c r="CZ16" s="167">
        <v>1.919</v>
      </c>
    </row>
    <row r="17" spans="1:104">
      <c r="A17" s="196">
        <v>6</v>
      </c>
      <c r="B17" s="197" t="s">
        <v>100</v>
      </c>
      <c r="C17" s="198" t="s">
        <v>101</v>
      </c>
      <c r="D17" s="199" t="s">
        <v>86</v>
      </c>
      <c r="E17" s="200">
        <v>8.1199999999999992</v>
      </c>
      <c r="F17" s="200">
        <v>0</v>
      </c>
      <c r="G17" s="201">
        <f>E17*F17</f>
        <v>0</v>
      </c>
      <c r="O17" s="195">
        <v>2</v>
      </c>
      <c r="AA17" s="167">
        <v>1</v>
      </c>
      <c r="AB17" s="167">
        <v>1</v>
      </c>
      <c r="AC17" s="167">
        <v>1</v>
      </c>
      <c r="AZ17" s="167">
        <v>1</v>
      </c>
      <c r="BA17" s="167">
        <f>IF(AZ17=1,G17,0)</f>
        <v>0</v>
      </c>
      <c r="BB17" s="167">
        <f>IF(AZ17=2,G17,0)</f>
        <v>0</v>
      </c>
      <c r="BC17" s="167">
        <f>IF(AZ17=3,G17,0)</f>
        <v>0</v>
      </c>
      <c r="BD17" s="167">
        <f>IF(AZ17=4,G17,0)</f>
        <v>0</v>
      </c>
      <c r="BE17" s="167">
        <f>IF(AZ17=5,G17,0)</f>
        <v>0</v>
      </c>
      <c r="CA17" s="202">
        <v>1</v>
      </c>
      <c r="CB17" s="202">
        <v>1</v>
      </c>
      <c r="CZ17" s="167">
        <v>1.375E-2</v>
      </c>
    </row>
    <row r="18" spans="1:104">
      <c r="A18" s="203"/>
      <c r="B18" s="204" t="s">
        <v>73</v>
      </c>
      <c r="C18" s="205" t="str">
        <f>CONCATENATE(B14," ",C14)</f>
        <v>63 Podlahy a podlahové konstrukce</v>
      </c>
      <c r="D18" s="206"/>
      <c r="E18" s="207"/>
      <c r="F18" s="208"/>
      <c r="G18" s="209">
        <f>SUM(G14:G17)</f>
        <v>0</v>
      </c>
      <c r="O18" s="195">
        <v>4</v>
      </c>
      <c r="BA18" s="210">
        <f>SUM(BA14:BA17)</f>
        <v>0</v>
      </c>
      <c r="BB18" s="210">
        <f>SUM(BB14:BB17)</f>
        <v>0</v>
      </c>
      <c r="BC18" s="210">
        <f>SUM(BC14:BC17)</f>
        <v>0</v>
      </c>
      <c r="BD18" s="210">
        <f>SUM(BD14:BD17)</f>
        <v>0</v>
      </c>
      <c r="BE18" s="210">
        <f>SUM(BE14:BE17)</f>
        <v>0</v>
      </c>
    </row>
    <row r="19" spans="1:104">
      <c r="A19" s="188" t="s">
        <v>72</v>
      </c>
      <c r="B19" s="189" t="s">
        <v>102</v>
      </c>
      <c r="C19" s="190" t="s">
        <v>103</v>
      </c>
      <c r="D19" s="191"/>
      <c r="E19" s="192"/>
      <c r="F19" s="192"/>
      <c r="G19" s="193"/>
      <c r="H19" s="194"/>
      <c r="I19" s="194"/>
      <c r="O19" s="195">
        <v>1</v>
      </c>
    </row>
    <row r="20" spans="1:104">
      <c r="A20" s="196">
        <v>7</v>
      </c>
      <c r="B20" s="197" t="s">
        <v>104</v>
      </c>
      <c r="C20" s="198" t="s">
        <v>105</v>
      </c>
      <c r="D20" s="199" t="s">
        <v>106</v>
      </c>
      <c r="E20" s="200">
        <v>6</v>
      </c>
      <c r="F20" s="200">
        <v>0</v>
      </c>
      <c r="G20" s="201">
        <f>E20*F20</f>
        <v>0</v>
      </c>
      <c r="O20" s="195">
        <v>2</v>
      </c>
      <c r="AA20" s="167">
        <v>1</v>
      </c>
      <c r="AB20" s="167">
        <v>1</v>
      </c>
      <c r="AC20" s="167">
        <v>1</v>
      </c>
      <c r="AZ20" s="167">
        <v>1</v>
      </c>
      <c r="BA20" s="167">
        <f>IF(AZ20=1,G20,0)</f>
        <v>0</v>
      </c>
      <c r="BB20" s="167">
        <f>IF(AZ20=2,G20,0)</f>
        <v>0</v>
      </c>
      <c r="BC20" s="167">
        <f>IF(AZ20=3,G20,0)</f>
        <v>0</v>
      </c>
      <c r="BD20" s="167">
        <f>IF(AZ20=4,G20,0)</f>
        <v>0</v>
      </c>
      <c r="BE20" s="167">
        <f>IF(AZ20=5,G20,0)</f>
        <v>0</v>
      </c>
      <c r="CA20" s="202">
        <v>1</v>
      </c>
      <c r="CB20" s="202">
        <v>1</v>
      </c>
      <c r="CZ20" s="167">
        <v>0</v>
      </c>
    </row>
    <row r="21" spans="1:104">
      <c r="A21" s="203"/>
      <c r="B21" s="204" t="s">
        <v>73</v>
      </c>
      <c r="C21" s="205" t="str">
        <f>CONCATENATE(B19," ",C19)</f>
        <v>91 Doplňující práce na komunikaci</v>
      </c>
      <c r="D21" s="206"/>
      <c r="E21" s="207"/>
      <c r="F21" s="208"/>
      <c r="G21" s="209">
        <f>SUM(G19:G20)</f>
        <v>0</v>
      </c>
      <c r="O21" s="195">
        <v>4</v>
      </c>
      <c r="BA21" s="210">
        <f>SUM(BA19:BA20)</f>
        <v>0</v>
      </c>
      <c r="BB21" s="210">
        <f>SUM(BB19:BB20)</f>
        <v>0</v>
      </c>
      <c r="BC21" s="210">
        <f>SUM(BC19:BC20)</f>
        <v>0</v>
      </c>
      <c r="BD21" s="210">
        <f>SUM(BD19:BD20)</f>
        <v>0</v>
      </c>
      <c r="BE21" s="210">
        <f>SUM(BE19:BE20)</f>
        <v>0</v>
      </c>
    </row>
    <row r="22" spans="1:104">
      <c r="A22" s="188" t="s">
        <v>72</v>
      </c>
      <c r="B22" s="189" t="s">
        <v>107</v>
      </c>
      <c r="C22" s="190" t="s">
        <v>108</v>
      </c>
      <c r="D22" s="191"/>
      <c r="E22" s="192"/>
      <c r="F22" s="192"/>
      <c r="G22" s="193"/>
      <c r="H22" s="194"/>
      <c r="I22" s="194"/>
      <c r="O22" s="195">
        <v>1</v>
      </c>
    </row>
    <row r="23" spans="1:104">
      <c r="A23" s="196">
        <v>8</v>
      </c>
      <c r="B23" s="197" t="s">
        <v>109</v>
      </c>
      <c r="C23" s="198" t="s">
        <v>110</v>
      </c>
      <c r="D23" s="199" t="s">
        <v>86</v>
      </c>
      <c r="E23" s="200">
        <v>13.52</v>
      </c>
      <c r="F23" s="200">
        <v>0</v>
      </c>
      <c r="G23" s="201">
        <f>E23*F23</f>
        <v>0</v>
      </c>
      <c r="O23" s="195">
        <v>2</v>
      </c>
      <c r="AA23" s="167">
        <v>1</v>
      </c>
      <c r="AB23" s="167">
        <v>1</v>
      </c>
      <c r="AC23" s="167">
        <v>1</v>
      </c>
      <c r="AZ23" s="167">
        <v>1</v>
      </c>
      <c r="BA23" s="167">
        <f>IF(AZ23=1,G23,0)</f>
        <v>0</v>
      </c>
      <c r="BB23" s="167">
        <f>IF(AZ23=2,G23,0)</f>
        <v>0</v>
      </c>
      <c r="BC23" s="167">
        <f>IF(AZ23=3,G23,0)</f>
        <v>0</v>
      </c>
      <c r="BD23" s="167">
        <f>IF(AZ23=4,G23,0)</f>
        <v>0</v>
      </c>
      <c r="BE23" s="167">
        <f>IF(AZ23=5,G23,0)</f>
        <v>0</v>
      </c>
      <c r="CA23" s="202">
        <v>1</v>
      </c>
      <c r="CB23" s="202">
        <v>1</v>
      </c>
      <c r="CZ23" s="167">
        <v>1.58E-3</v>
      </c>
    </row>
    <row r="24" spans="1:104">
      <c r="A24" s="203"/>
      <c r="B24" s="204" t="s">
        <v>73</v>
      </c>
      <c r="C24" s="205" t="str">
        <f>CONCATENATE(B22," ",C22)</f>
        <v>94 Lešení a stavební výtahy</v>
      </c>
      <c r="D24" s="206"/>
      <c r="E24" s="207"/>
      <c r="F24" s="208"/>
      <c r="G24" s="209">
        <f>SUM(G22:G23)</f>
        <v>0</v>
      </c>
      <c r="O24" s="195">
        <v>4</v>
      </c>
      <c r="BA24" s="210">
        <f>SUM(BA22:BA23)</f>
        <v>0</v>
      </c>
      <c r="BB24" s="210">
        <f>SUM(BB22:BB23)</f>
        <v>0</v>
      </c>
      <c r="BC24" s="210">
        <f>SUM(BC22:BC23)</f>
        <v>0</v>
      </c>
      <c r="BD24" s="210">
        <f>SUM(BD22:BD23)</f>
        <v>0</v>
      </c>
      <c r="BE24" s="210">
        <f>SUM(BE22:BE23)</f>
        <v>0</v>
      </c>
    </row>
    <row r="25" spans="1:104">
      <c r="A25" s="188" t="s">
        <v>72</v>
      </c>
      <c r="B25" s="189" t="s">
        <v>111</v>
      </c>
      <c r="C25" s="190" t="s">
        <v>112</v>
      </c>
      <c r="D25" s="191"/>
      <c r="E25" s="192"/>
      <c r="F25" s="192"/>
      <c r="G25" s="193"/>
      <c r="H25" s="194"/>
      <c r="I25" s="194"/>
      <c r="O25" s="195">
        <v>1</v>
      </c>
    </row>
    <row r="26" spans="1:104">
      <c r="A26" s="196">
        <v>9</v>
      </c>
      <c r="B26" s="197" t="s">
        <v>113</v>
      </c>
      <c r="C26" s="198" t="s">
        <v>114</v>
      </c>
      <c r="D26" s="199" t="s">
        <v>86</v>
      </c>
      <c r="E26" s="200">
        <v>13.52</v>
      </c>
      <c r="F26" s="200">
        <v>0</v>
      </c>
      <c r="G26" s="201">
        <f>E26*F26</f>
        <v>0</v>
      </c>
      <c r="O26" s="195">
        <v>2</v>
      </c>
      <c r="AA26" s="167">
        <v>1</v>
      </c>
      <c r="AB26" s="167">
        <v>1</v>
      </c>
      <c r="AC26" s="167">
        <v>1</v>
      </c>
      <c r="AZ26" s="167">
        <v>1</v>
      </c>
      <c r="BA26" s="167">
        <f>IF(AZ26=1,G26,0)</f>
        <v>0</v>
      </c>
      <c r="BB26" s="167">
        <f>IF(AZ26=2,G26,0)</f>
        <v>0</v>
      </c>
      <c r="BC26" s="167">
        <f>IF(AZ26=3,G26,0)</f>
        <v>0</v>
      </c>
      <c r="BD26" s="167">
        <f>IF(AZ26=4,G26,0)</f>
        <v>0</v>
      </c>
      <c r="BE26" s="167">
        <f>IF(AZ26=5,G26,0)</f>
        <v>0</v>
      </c>
      <c r="CA26" s="202">
        <v>1</v>
      </c>
      <c r="CB26" s="202">
        <v>1</v>
      </c>
      <c r="CZ26" s="167">
        <v>4.0000000000000003E-5</v>
      </c>
    </row>
    <row r="27" spans="1:104">
      <c r="A27" s="203"/>
      <c r="B27" s="204" t="s">
        <v>73</v>
      </c>
      <c r="C27" s="205" t="str">
        <f>CONCATENATE(B25," ",C25)</f>
        <v>95 Dokončovací konstrukce na pozemních stavbách</v>
      </c>
      <c r="D27" s="206"/>
      <c r="E27" s="207"/>
      <c r="F27" s="208"/>
      <c r="G27" s="209">
        <f>SUM(G25:G26)</f>
        <v>0</v>
      </c>
      <c r="O27" s="195">
        <v>4</v>
      </c>
      <c r="BA27" s="210">
        <f>SUM(BA25:BA26)</f>
        <v>0</v>
      </c>
      <c r="BB27" s="210">
        <f>SUM(BB25:BB26)</f>
        <v>0</v>
      </c>
      <c r="BC27" s="210">
        <f>SUM(BC25:BC26)</f>
        <v>0</v>
      </c>
      <c r="BD27" s="210">
        <f>SUM(BD25:BD26)</f>
        <v>0</v>
      </c>
      <c r="BE27" s="210">
        <f>SUM(BE25:BE26)</f>
        <v>0</v>
      </c>
    </row>
    <row r="28" spans="1:104">
      <c r="A28" s="188" t="s">
        <v>72</v>
      </c>
      <c r="B28" s="189" t="s">
        <v>115</v>
      </c>
      <c r="C28" s="190" t="s">
        <v>116</v>
      </c>
      <c r="D28" s="191"/>
      <c r="E28" s="192"/>
      <c r="F28" s="192"/>
      <c r="G28" s="193"/>
      <c r="H28" s="194"/>
      <c r="I28" s="194"/>
      <c r="O28" s="195">
        <v>1</v>
      </c>
    </row>
    <row r="29" spans="1:104">
      <c r="A29" s="196">
        <v>10</v>
      </c>
      <c r="B29" s="197" t="s">
        <v>117</v>
      </c>
      <c r="C29" s="198" t="s">
        <v>118</v>
      </c>
      <c r="D29" s="199" t="s">
        <v>86</v>
      </c>
      <c r="E29" s="200">
        <v>5.52</v>
      </c>
      <c r="F29" s="200">
        <v>0</v>
      </c>
      <c r="G29" s="201">
        <f>E29*F29</f>
        <v>0</v>
      </c>
      <c r="O29" s="195">
        <v>2</v>
      </c>
      <c r="AA29" s="167">
        <v>1</v>
      </c>
      <c r="AB29" s="167">
        <v>1</v>
      </c>
      <c r="AC29" s="167">
        <v>1</v>
      </c>
      <c r="AZ29" s="167">
        <v>1</v>
      </c>
      <c r="BA29" s="167">
        <f>IF(AZ29=1,G29,0)</f>
        <v>0</v>
      </c>
      <c r="BB29" s="167">
        <f>IF(AZ29=2,G29,0)</f>
        <v>0</v>
      </c>
      <c r="BC29" s="167">
        <f>IF(AZ29=3,G29,0)</f>
        <v>0</v>
      </c>
      <c r="BD29" s="167">
        <f>IF(AZ29=4,G29,0)</f>
        <v>0</v>
      </c>
      <c r="BE29" s="167">
        <f>IF(AZ29=5,G29,0)</f>
        <v>0</v>
      </c>
      <c r="CA29" s="202">
        <v>1</v>
      </c>
      <c r="CB29" s="202">
        <v>1</v>
      </c>
      <c r="CZ29" s="167">
        <v>6.7000000000000002E-4</v>
      </c>
    </row>
    <row r="30" spans="1:104" ht="22.5">
      <c r="A30" s="196">
        <v>11</v>
      </c>
      <c r="B30" s="197" t="s">
        <v>119</v>
      </c>
      <c r="C30" s="198" t="s">
        <v>120</v>
      </c>
      <c r="D30" s="199" t="s">
        <v>99</v>
      </c>
      <c r="E30" s="200">
        <v>0.378</v>
      </c>
      <c r="F30" s="200">
        <v>0</v>
      </c>
      <c r="G30" s="201">
        <f>E30*F30</f>
        <v>0</v>
      </c>
      <c r="O30" s="195">
        <v>2</v>
      </c>
      <c r="AA30" s="167">
        <v>1</v>
      </c>
      <c r="AB30" s="167">
        <v>1</v>
      </c>
      <c r="AC30" s="167">
        <v>1</v>
      </c>
      <c r="AZ30" s="167">
        <v>1</v>
      </c>
      <c r="BA30" s="167">
        <f>IF(AZ30=1,G30,0)</f>
        <v>0</v>
      </c>
      <c r="BB30" s="167">
        <f>IF(AZ30=2,G30,0)</f>
        <v>0</v>
      </c>
      <c r="BC30" s="167">
        <f>IF(AZ30=3,G30,0)</f>
        <v>0</v>
      </c>
      <c r="BD30" s="167">
        <f>IF(AZ30=4,G30,0)</f>
        <v>0</v>
      </c>
      <c r="BE30" s="167">
        <f>IF(AZ30=5,G30,0)</f>
        <v>0</v>
      </c>
      <c r="CA30" s="202">
        <v>1</v>
      </c>
      <c r="CB30" s="202">
        <v>1</v>
      </c>
      <c r="CZ30" s="167">
        <v>0</v>
      </c>
    </row>
    <row r="31" spans="1:104">
      <c r="A31" s="196">
        <v>12</v>
      </c>
      <c r="B31" s="197" t="s">
        <v>121</v>
      </c>
      <c r="C31" s="198" t="s">
        <v>122</v>
      </c>
      <c r="D31" s="199" t="s">
        <v>86</v>
      </c>
      <c r="E31" s="200">
        <v>13.52</v>
      </c>
      <c r="F31" s="200">
        <v>0</v>
      </c>
      <c r="G31" s="201">
        <f>E31*F31</f>
        <v>0</v>
      </c>
      <c r="O31" s="195">
        <v>2</v>
      </c>
      <c r="AA31" s="167">
        <v>1</v>
      </c>
      <c r="AB31" s="167">
        <v>1</v>
      </c>
      <c r="AC31" s="167">
        <v>1</v>
      </c>
      <c r="AZ31" s="167">
        <v>1</v>
      </c>
      <c r="BA31" s="167">
        <f>IF(AZ31=1,G31,0)</f>
        <v>0</v>
      </c>
      <c r="BB31" s="167">
        <f>IF(AZ31=2,G31,0)</f>
        <v>0</v>
      </c>
      <c r="BC31" s="167">
        <f>IF(AZ31=3,G31,0)</f>
        <v>0</v>
      </c>
      <c r="BD31" s="167">
        <f>IF(AZ31=4,G31,0)</f>
        <v>0</v>
      </c>
      <c r="BE31" s="167">
        <f>IF(AZ31=5,G31,0)</f>
        <v>0</v>
      </c>
      <c r="CA31" s="202">
        <v>1</v>
      </c>
      <c r="CB31" s="202">
        <v>1</v>
      </c>
      <c r="CZ31" s="167">
        <v>0</v>
      </c>
    </row>
    <row r="32" spans="1:104">
      <c r="A32" s="196">
        <v>13</v>
      </c>
      <c r="B32" s="197" t="s">
        <v>123</v>
      </c>
      <c r="C32" s="198" t="s">
        <v>124</v>
      </c>
      <c r="D32" s="199" t="s">
        <v>125</v>
      </c>
      <c r="E32" s="200">
        <v>4</v>
      </c>
      <c r="F32" s="200">
        <v>0</v>
      </c>
      <c r="G32" s="201">
        <f>E32*F32</f>
        <v>0</v>
      </c>
      <c r="O32" s="195">
        <v>2</v>
      </c>
      <c r="AA32" s="167">
        <v>1</v>
      </c>
      <c r="AB32" s="167">
        <v>1</v>
      </c>
      <c r="AC32" s="167">
        <v>1</v>
      </c>
      <c r="AZ32" s="167">
        <v>1</v>
      </c>
      <c r="BA32" s="167">
        <f>IF(AZ32=1,G32,0)</f>
        <v>0</v>
      </c>
      <c r="BB32" s="167">
        <f>IF(AZ32=2,G32,0)</f>
        <v>0</v>
      </c>
      <c r="BC32" s="167">
        <f>IF(AZ32=3,G32,0)</f>
        <v>0</v>
      </c>
      <c r="BD32" s="167">
        <f>IF(AZ32=4,G32,0)</f>
        <v>0</v>
      </c>
      <c r="BE32" s="167">
        <f>IF(AZ32=5,G32,0)</f>
        <v>0</v>
      </c>
      <c r="CA32" s="202">
        <v>1</v>
      </c>
      <c r="CB32" s="202">
        <v>1</v>
      </c>
      <c r="CZ32" s="167">
        <v>0</v>
      </c>
    </row>
    <row r="33" spans="1:104">
      <c r="A33" s="203"/>
      <c r="B33" s="204" t="s">
        <v>73</v>
      </c>
      <c r="C33" s="205" t="str">
        <f>CONCATENATE(B28," ",C28)</f>
        <v>96 Bourání konstrukcí</v>
      </c>
      <c r="D33" s="206"/>
      <c r="E33" s="207"/>
      <c r="F33" s="208"/>
      <c r="G33" s="209">
        <f>SUM(G28:G32)</f>
        <v>0</v>
      </c>
      <c r="O33" s="195">
        <v>4</v>
      </c>
      <c r="BA33" s="210">
        <f>SUM(BA28:BA32)</f>
        <v>0</v>
      </c>
      <c r="BB33" s="210">
        <f>SUM(BB28:BB32)</f>
        <v>0</v>
      </c>
      <c r="BC33" s="210">
        <f>SUM(BC28:BC32)</f>
        <v>0</v>
      </c>
      <c r="BD33" s="210">
        <f>SUM(BD28:BD32)</f>
        <v>0</v>
      </c>
      <c r="BE33" s="210">
        <f>SUM(BE28:BE32)</f>
        <v>0</v>
      </c>
    </row>
    <row r="34" spans="1:104">
      <c r="A34" s="188" t="s">
        <v>72</v>
      </c>
      <c r="B34" s="189" t="s">
        <v>126</v>
      </c>
      <c r="C34" s="190" t="s">
        <v>127</v>
      </c>
      <c r="D34" s="191"/>
      <c r="E34" s="192"/>
      <c r="F34" s="192"/>
      <c r="G34" s="193"/>
      <c r="H34" s="194"/>
      <c r="I34" s="194"/>
      <c r="O34" s="195">
        <v>1</v>
      </c>
    </row>
    <row r="35" spans="1:104">
      <c r="A35" s="196">
        <v>14</v>
      </c>
      <c r="B35" s="197" t="s">
        <v>128</v>
      </c>
      <c r="C35" s="198" t="s">
        <v>129</v>
      </c>
      <c r="D35" s="199" t="s">
        <v>86</v>
      </c>
      <c r="E35" s="200">
        <v>97.9</v>
      </c>
      <c r="F35" s="200">
        <v>0</v>
      </c>
      <c r="G35" s="201">
        <f>E35*F35</f>
        <v>0</v>
      </c>
      <c r="O35" s="195">
        <v>2</v>
      </c>
      <c r="AA35" s="167">
        <v>1</v>
      </c>
      <c r="AB35" s="167">
        <v>1</v>
      </c>
      <c r="AC35" s="167">
        <v>1</v>
      </c>
      <c r="AZ35" s="167">
        <v>1</v>
      </c>
      <c r="BA35" s="167">
        <f>IF(AZ35=1,G35,0)</f>
        <v>0</v>
      </c>
      <c r="BB35" s="167">
        <f>IF(AZ35=2,G35,0)</f>
        <v>0</v>
      </c>
      <c r="BC35" s="167">
        <f>IF(AZ35=3,G35,0)</f>
        <v>0</v>
      </c>
      <c r="BD35" s="167">
        <f>IF(AZ35=4,G35,0)</f>
        <v>0</v>
      </c>
      <c r="BE35" s="167">
        <f>IF(AZ35=5,G35,0)</f>
        <v>0</v>
      </c>
      <c r="CA35" s="202">
        <v>1</v>
      </c>
      <c r="CB35" s="202">
        <v>1</v>
      </c>
      <c r="CZ35" s="167">
        <v>0</v>
      </c>
    </row>
    <row r="36" spans="1:104">
      <c r="A36" s="203"/>
      <c r="B36" s="204" t="s">
        <v>73</v>
      </c>
      <c r="C36" s="205" t="str">
        <f>CONCATENATE(B34," ",C34)</f>
        <v>97 Prorážení otvorů</v>
      </c>
      <c r="D36" s="206"/>
      <c r="E36" s="207"/>
      <c r="F36" s="208"/>
      <c r="G36" s="209">
        <f>SUM(G34:G35)</f>
        <v>0</v>
      </c>
      <c r="O36" s="195">
        <v>4</v>
      </c>
      <c r="BA36" s="210">
        <f>SUM(BA34:BA35)</f>
        <v>0</v>
      </c>
      <c r="BB36" s="210">
        <f>SUM(BB34:BB35)</f>
        <v>0</v>
      </c>
      <c r="BC36" s="210">
        <f>SUM(BC34:BC35)</f>
        <v>0</v>
      </c>
      <c r="BD36" s="210">
        <f>SUM(BD34:BD35)</f>
        <v>0</v>
      </c>
      <c r="BE36" s="210">
        <f>SUM(BE34:BE35)</f>
        <v>0</v>
      </c>
    </row>
    <row r="37" spans="1:104">
      <c r="A37" s="188" t="s">
        <v>72</v>
      </c>
      <c r="B37" s="189" t="s">
        <v>130</v>
      </c>
      <c r="C37" s="190" t="s">
        <v>131</v>
      </c>
      <c r="D37" s="191"/>
      <c r="E37" s="192"/>
      <c r="F37" s="192"/>
      <c r="G37" s="193"/>
      <c r="H37" s="194"/>
      <c r="I37" s="194"/>
      <c r="O37" s="195">
        <v>1</v>
      </c>
    </row>
    <row r="38" spans="1:104">
      <c r="A38" s="196">
        <v>15</v>
      </c>
      <c r="B38" s="197" t="s">
        <v>132</v>
      </c>
      <c r="C38" s="198" t="s">
        <v>133</v>
      </c>
      <c r="D38" s="199" t="s">
        <v>134</v>
      </c>
      <c r="E38" s="200">
        <v>1.8576600000000001</v>
      </c>
      <c r="F38" s="200">
        <v>0</v>
      </c>
      <c r="G38" s="201">
        <f>E38*F38</f>
        <v>0</v>
      </c>
      <c r="O38" s="195">
        <v>2</v>
      </c>
      <c r="AA38" s="167">
        <v>7</v>
      </c>
      <c r="AB38" s="167">
        <v>1</v>
      </c>
      <c r="AC38" s="167">
        <v>2</v>
      </c>
      <c r="AZ38" s="167">
        <v>1</v>
      </c>
      <c r="BA38" s="167">
        <f>IF(AZ38=1,G38,0)</f>
        <v>0</v>
      </c>
      <c r="BB38" s="167">
        <f>IF(AZ38=2,G38,0)</f>
        <v>0</v>
      </c>
      <c r="BC38" s="167">
        <f>IF(AZ38=3,G38,0)</f>
        <v>0</v>
      </c>
      <c r="BD38" s="167">
        <f>IF(AZ38=4,G38,0)</f>
        <v>0</v>
      </c>
      <c r="BE38" s="167">
        <f>IF(AZ38=5,G38,0)</f>
        <v>0</v>
      </c>
      <c r="CA38" s="202">
        <v>7</v>
      </c>
      <c r="CB38" s="202">
        <v>1</v>
      </c>
      <c r="CZ38" s="167">
        <v>0</v>
      </c>
    </row>
    <row r="39" spans="1:104">
      <c r="A39" s="203"/>
      <c r="B39" s="204" t="s">
        <v>73</v>
      </c>
      <c r="C39" s="205" t="str">
        <f>CONCATENATE(B37," ",C37)</f>
        <v>99 Staveništní přesun hmot</v>
      </c>
      <c r="D39" s="206"/>
      <c r="E39" s="207"/>
      <c r="F39" s="208"/>
      <c r="G39" s="209">
        <f>SUM(G37:G38)</f>
        <v>0</v>
      </c>
      <c r="O39" s="195">
        <v>4</v>
      </c>
      <c r="BA39" s="210">
        <f>SUM(BA37:BA38)</f>
        <v>0</v>
      </c>
      <c r="BB39" s="210">
        <f>SUM(BB37:BB38)</f>
        <v>0</v>
      </c>
      <c r="BC39" s="210">
        <f>SUM(BC37:BC38)</f>
        <v>0</v>
      </c>
      <c r="BD39" s="210">
        <f>SUM(BD37:BD38)</f>
        <v>0</v>
      </c>
      <c r="BE39" s="210">
        <f>SUM(BE37:BE38)</f>
        <v>0</v>
      </c>
    </row>
    <row r="40" spans="1:104">
      <c r="A40" s="188" t="s">
        <v>72</v>
      </c>
      <c r="B40" s="189" t="s">
        <v>135</v>
      </c>
      <c r="C40" s="190" t="s">
        <v>136</v>
      </c>
      <c r="D40" s="191"/>
      <c r="E40" s="192"/>
      <c r="F40" s="192"/>
      <c r="G40" s="193"/>
      <c r="H40" s="194"/>
      <c r="I40" s="194"/>
      <c r="O40" s="195">
        <v>1</v>
      </c>
    </row>
    <row r="41" spans="1:104">
      <c r="A41" s="196">
        <v>16</v>
      </c>
      <c r="B41" s="197" t="s">
        <v>137</v>
      </c>
      <c r="C41" s="198" t="s">
        <v>138</v>
      </c>
      <c r="D41" s="199" t="s">
        <v>86</v>
      </c>
      <c r="E41" s="200">
        <v>5.4</v>
      </c>
      <c r="F41" s="200">
        <v>0</v>
      </c>
      <c r="G41" s="201">
        <f>E41*F41</f>
        <v>0</v>
      </c>
      <c r="O41" s="195">
        <v>2</v>
      </c>
      <c r="AA41" s="167">
        <v>1</v>
      </c>
      <c r="AB41" s="167">
        <v>7</v>
      </c>
      <c r="AC41" s="167">
        <v>7</v>
      </c>
      <c r="AZ41" s="167">
        <v>2</v>
      </c>
      <c r="BA41" s="167">
        <f>IF(AZ41=1,G41,0)</f>
        <v>0</v>
      </c>
      <c r="BB41" s="167">
        <f>IF(AZ41=2,G41,0)</f>
        <v>0</v>
      </c>
      <c r="BC41" s="167">
        <f>IF(AZ41=3,G41,0)</f>
        <v>0</v>
      </c>
      <c r="BD41" s="167">
        <f>IF(AZ41=4,G41,0)</f>
        <v>0</v>
      </c>
      <c r="BE41" s="167">
        <f>IF(AZ41=5,G41,0)</f>
        <v>0</v>
      </c>
      <c r="CA41" s="202">
        <v>1</v>
      </c>
      <c r="CB41" s="202">
        <v>7</v>
      </c>
      <c r="CZ41" s="167">
        <v>5.0000000000000001E-4</v>
      </c>
    </row>
    <row r="42" spans="1:104">
      <c r="A42" s="196">
        <v>17</v>
      </c>
      <c r="B42" s="197" t="s">
        <v>139</v>
      </c>
      <c r="C42" s="198" t="s">
        <v>140</v>
      </c>
      <c r="D42" s="199" t="s">
        <v>86</v>
      </c>
      <c r="E42" s="200">
        <v>5.4</v>
      </c>
      <c r="F42" s="200">
        <v>0</v>
      </c>
      <c r="G42" s="201">
        <f>E42*F42</f>
        <v>0</v>
      </c>
      <c r="O42" s="195">
        <v>2</v>
      </c>
      <c r="AA42" s="167">
        <v>1</v>
      </c>
      <c r="AB42" s="167">
        <v>7</v>
      </c>
      <c r="AC42" s="167">
        <v>7</v>
      </c>
      <c r="AZ42" s="167">
        <v>2</v>
      </c>
      <c r="BA42" s="167">
        <f>IF(AZ42=1,G42,0)</f>
        <v>0</v>
      </c>
      <c r="BB42" s="167">
        <f>IF(AZ42=2,G42,0)</f>
        <v>0</v>
      </c>
      <c r="BC42" s="167">
        <f>IF(AZ42=3,G42,0)</f>
        <v>0</v>
      </c>
      <c r="BD42" s="167">
        <f>IF(AZ42=4,G42,0)</f>
        <v>0</v>
      </c>
      <c r="BE42" s="167">
        <f>IF(AZ42=5,G42,0)</f>
        <v>0</v>
      </c>
      <c r="CA42" s="202">
        <v>1</v>
      </c>
      <c r="CB42" s="202">
        <v>7</v>
      </c>
      <c r="CZ42" s="167">
        <v>2.7200000000000002E-3</v>
      </c>
    </row>
    <row r="43" spans="1:104">
      <c r="A43" s="196">
        <v>18</v>
      </c>
      <c r="B43" s="197" t="s">
        <v>141</v>
      </c>
      <c r="C43" s="198" t="s">
        <v>142</v>
      </c>
      <c r="D43" s="199" t="s">
        <v>125</v>
      </c>
      <c r="E43" s="200">
        <v>8</v>
      </c>
      <c r="F43" s="200">
        <v>0</v>
      </c>
      <c r="G43" s="201">
        <f>E43*F43</f>
        <v>0</v>
      </c>
      <c r="O43" s="195">
        <v>2</v>
      </c>
      <c r="AA43" s="167">
        <v>1</v>
      </c>
      <c r="AB43" s="167">
        <v>7</v>
      </c>
      <c r="AC43" s="167">
        <v>7</v>
      </c>
      <c r="AZ43" s="167">
        <v>2</v>
      </c>
      <c r="BA43" s="167">
        <f>IF(AZ43=1,G43,0)</f>
        <v>0</v>
      </c>
      <c r="BB43" s="167">
        <f>IF(AZ43=2,G43,0)</f>
        <v>0</v>
      </c>
      <c r="BC43" s="167">
        <f>IF(AZ43=3,G43,0)</f>
        <v>0</v>
      </c>
      <c r="BD43" s="167">
        <f>IF(AZ43=4,G43,0)</f>
        <v>0</v>
      </c>
      <c r="BE43" s="167">
        <f>IF(AZ43=5,G43,0)</f>
        <v>0</v>
      </c>
      <c r="CA43" s="202">
        <v>1</v>
      </c>
      <c r="CB43" s="202">
        <v>7</v>
      </c>
      <c r="CZ43" s="167">
        <v>1.7000000000000001E-4</v>
      </c>
    </row>
    <row r="44" spans="1:104">
      <c r="A44" s="196">
        <v>19</v>
      </c>
      <c r="B44" s="197" t="s">
        <v>143</v>
      </c>
      <c r="C44" s="198" t="s">
        <v>144</v>
      </c>
      <c r="D44" s="199" t="s">
        <v>125</v>
      </c>
      <c r="E44" s="200">
        <v>4</v>
      </c>
      <c r="F44" s="200">
        <v>0</v>
      </c>
      <c r="G44" s="201">
        <f>E44*F44</f>
        <v>0</v>
      </c>
      <c r="O44" s="195">
        <v>2</v>
      </c>
      <c r="AA44" s="167">
        <v>1</v>
      </c>
      <c r="AB44" s="167">
        <v>7</v>
      </c>
      <c r="AC44" s="167">
        <v>7</v>
      </c>
      <c r="AZ44" s="167">
        <v>2</v>
      </c>
      <c r="BA44" s="167">
        <f>IF(AZ44=1,G44,0)</f>
        <v>0</v>
      </c>
      <c r="BB44" s="167">
        <f>IF(AZ44=2,G44,0)</f>
        <v>0</v>
      </c>
      <c r="BC44" s="167">
        <f>IF(AZ44=3,G44,0)</f>
        <v>0</v>
      </c>
      <c r="BD44" s="167">
        <f>IF(AZ44=4,G44,0)</f>
        <v>0</v>
      </c>
      <c r="BE44" s="167">
        <f>IF(AZ44=5,G44,0)</f>
        <v>0</v>
      </c>
      <c r="CA44" s="202">
        <v>1</v>
      </c>
      <c r="CB44" s="202">
        <v>7</v>
      </c>
      <c r="CZ44" s="167">
        <v>6.8000000000000005E-4</v>
      </c>
    </row>
    <row r="45" spans="1:104">
      <c r="A45" s="196">
        <v>20</v>
      </c>
      <c r="B45" s="197" t="s">
        <v>145</v>
      </c>
      <c r="C45" s="198" t="s">
        <v>146</v>
      </c>
      <c r="D45" s="199" t="s">
        <v>86</v>
      </c>
      <c r="E45" s="200">
        <v>41.78</v>
      </c>
      <c r="F45" s="200">
        <v>0</v>
      </c>
      <c r="G45" s="201">
        <f>E45*F45</f>
        <v>0</v>
      </c>
      <c r="O45" s="195">
        <v>2</v>
      </c>
      <c r="AA45" s="167">
        <v>1</v>
      </c>
      <c r="AB45" s="167">
        <v>0</v>
      </c>
      <c r="AC45" s="167">
        <v>0</v>
      </c>
      <c r="AZ45" s="167">
        <v>2</v>
      </c>
      <c r="BA45" s="167">
        <f>IF(AZ45=1,G45,0)</f>
        <v>0</v>
      </c>
      <c r="BB45" s="167">
        <f>IF(AZ45=2,G45,0)</f>
        <v>0</v>
      </c>
      <c r="BC45" s="167">
        <f>IF(AZ45=3,G45,0)</f>
        <v>0</v>
      </c>
      <c r="BD45" s="167">
        <f>IF(AZ45=4,G45,0)</f>
        <v>0</v>
      </c>
      <c r="BE45" s="167">
        <f>IF(AZ45=5,G45,0)</f>
        <v>0</v>
      </c>
      <c r="CA45" s="202">
        <v>1</v>
      </c>
      <c r="CB45" s="202">
        <v>0</v>
      </c>
      <c r="CZ45" s="167">
        <v>1.6999999999999999E-3</v>
      </c>
    </row>
    <row r="46" spans="1:104">
      <c r="A46" s="196">
        <v>21</v>
      </c>
      <c r="B46" s="197" t="s">
        <v>147</v>
      </c>
      <c r="C46" s="198" t="s">
        <v>148</v>
      </c>
      <c r="D46" s="199" t="s">
        <v>106</v>
      </c>
      <c r="E46" s="200">
        <v>26.96</v>
      </c>
      <c r="F46" s="200">
        <v>0</v>
      </c>
      <c r="G46" s="201">
        <f>E46*F46</f>
        <v>0</v>
      </c>
      <c r="O46" s="195">
        <v>2</v>
      </c>
      <c r="AA46" s="167">
        <v>1</v>
      </c>
      <c r="AB46" s="167">
        <v>7</v>
      </c>
      <c r="AC46" s="167">
        <v>7</v>
      </c>
      <c r="AZ46" s="167">
        <v>2</v>
      </c>
      <c r="BA46" s="167">
        <f>IF(AZ46=1,G46,0)</f>
        <v>0</v>
      </c>
      <c r="BB46" s="167">
        <f>IF(AZ46=2,G46,0)</f>
        <v>0</v>
      </c>
      <c r="BC46" s="167">
        <f>IF(AZ46=3,G46,0)</f>
        <v>0</v>
      </c>
      <c r="BD46" s="167">
        <f>IF(AZ46=4,G46,0)</f>
        <v>0</v>
      </c>
      <c r="BE46" s="167">
        <f>IF(AZ46=5,G46,0)</f>
        <v>0</v>
      </c>
      <c r="CA46" s="202">
        <v>1</v>
      </c>
      <c r="CB46" s="202">
        <v>7</v>
      </c>
      <c r="CZ46" s="167">
        <v>1.1E-4</v>
      </c>
    </row>
    <row r="47" spans="1:104">
      <c r="A47" s="196">
        <v>22</v>
      </c>
      <c r="B47" s="197" t="s">
        <v>149</v>
      </c>
      <c r="C47" s="198" t="s">
        <v>150</v>
      </c>
      <c r="D47" s="199" t="s">
        <v>61</v>
      </c>
      <c r="E47" s="200"/>
      <c r="F47" s="200">
        <v>0</v>
      </c>
      <c r="G47" s="201">
        <f>E47*F47</f>
        <v>0</v>
      </c>
      <c r="O47" s="195">
        <v>2</v>
      </c>
      <c r="AA47" s="167">
        <v>7</v>
      </c>
      <c r="AB47" s="167">
        <v>1002</v>
      </c>
      <c r="AC47" s="167">
        <v>5</v>
      </c>
      <c r="AZ47" s="167">
        <v>2</v>
      </c>
      <c r="BA47" s="167">
        <f>IF(AZ47=1,G47,0)</f>
        <v>0</v>
      </c>
      <c r="BB47" s="167">
        <f>IF(AZ47=2,G47,0)</f>
        <v>0</v>
      </c>
      <c r="BC47" s="167">
        <f>IF(AZ47=3,G47,0)</f>
        <v>0</v>
      </c>
      <c r="BD47" s="167">
        <f>IF(AZ47=4,G47,0)</f>
        <v>0</v>
      </c>
      <c r="BE47" s="167">
        <f>IF(AZ47=5,G47,0)</f>
        <v>0</v>
      </c>
      <c r="CA47" s="202">
        <v>7</v>
      </c>
      <c r="CB47" s="202">
        <v>1002</v>
      </c>
      <c r="CZ47" s="167">
        <v>0</v>
      </c>
    </row>
    <row r="48" spans="1:104">
      <c r="A48" s="203"/>
      <c r="B48" s="204" t="s">
        <v>73</v>
      </c>
      <c r="C48" s="205" t="str">
        <f>CONCATENATE(B40," ",C40)</f>
        <v>711 Izolace proti vodě</v>
      </c>
      <c r="D48" s="206"/>
      <c r="E48" s="207"/>
      <c r="F48" s="208"/>
      <c r="G48" s="209">
        <f>SUM(G40:G47)</f>
        <v>0</v>
      </c>
      <c r="O48" s="195">
        <v>4</v>
      </c>
      <c r="BA48" s="210">
        <f>SUM(BA40:BA47)</f>
        <v>0</v>
      </c>
      <c r="BB48" s="210">
        <f>SUM(BB40:BB47)</f>
        <v>0</v>
      </c>
      <c r="BC48" s="210">
        <f>SUM(BC40:BC47)</f>
        <v>0</v>
      </c>
      <c r="BD48" s="210">
        <f>SUM(BD40:BD47)</f>
        <v>0</v>
      </c>
      <c r="BE48" s="210">
        <f>SUM(BE40:BE47)</f>
        <v>0</v>
      </c>
    </row>
    <row r="49" spans="1:104">
      <c r="A49" s="188" t="s">
        <v>72</v>
      </c>
      <c r="B49" s="189" t="s">
        <v>151</v>
      </c>
      <c r="C49" s="190" t="s">
        <v>152</v>
      </c>
      <c r="D49" s="191"/>
      <c r="E49" s="192"/>
      <c r="F49" s="192"/>
      <c r="G49" s="193"/>
      <c r="H49" s="194"/>
      <c r="I49" s="194"/>
      <c r="O49" s="195">
        <v>1</v>
      </c>
    </row>
    <row r="50" spans="1:104">
      <c r="A50" s="196">
        <v>23</v>
      </c>
      <c r="B50" s="197" t="s">
        <v>153</v>
      </c>
      <c r="C50" s="198" t="s">
        <v>154</v>
      </c>
      <c r="D50" s="199" t="s">
        <v>125</v>
      </c>
      <c r="E50" s="200">
        <v>8</v>
      </c>
      <c r="F50" s="200">
        <v>0</v>
      </c>
      <c r="G50" s="201">
        <f>E50*F50</f>
        <v>0</v>
      </c>
      <c r="O50" s="195">
        <v>2</v>
      </c>
      <c r="AA50" s="167">
        <v>1</v>
      </c>
      <c r="AB50" s="167">
        <v>7</v>
      </c>
      <c r="AC50" s="167">
        <v>7</v>
      </c>
      <c r="AZ50" s="167">
        <v>2</v>
      </c>
      <c r="BA50" s="167">
        <f>IF(AZ50=1,G50,0)</f>
        <v>0</v>
      </c>
      <c r="BB50" s="167">
        <f>IF(AZ50=2,G50,0)</f>
        <v>0</v>
      </c>
      <c r="BC50" s="167">
        <f>IF(AZ50=3,G50,0)</f>
        <v>0</v>
      </c>
      <c r="BD50" s="167">
        <f>IF(AZ50=4,G50,0)</f>
        <v>0</v>
      </c>
      <c r="BE50" s="167">
        <f>IF(AZ50=5,G50,0)</f>
        <v>0</v>
      </c>
      <c r="CA50" s="202">
        <v>1</v>
      </c>
      <c r="CB50" s="202">
        <v>7</v>
      </c>
      <c r="CZ50" s="167">
        <v>7.0200000000000002E-3</v>
      </c>
    </row>
    <row r="51" spans="1:104">
      <c r="A51" s="196">
        <v>24</v>
      </c>
      <c r="B51" s="197" t="s">
        <v>155</v>
      </c>
      <c r="C51" s="198" t="s">
        <v>156</v>
      </c>
      <c r="D51" s="199" t="s">
        <v>106</v>
      </c>
      <c r="E51" s="200">
        <v>16.2</v>
      </c>
      <c r="F51" s="200">
        <v>0</v>
      </c>
      <c r="G51" s="201">
        <f>E51*F51</f>
        <v>0</v>
      </c>
      <c r="O51" s="195">
        <v>2</v>
      </c>
      <c r="AA51" s="167">
        <v>1</v>
      </c>
      <c r="AB51" s="167">
        <v>7</v>
      </c>
      <c r="AC51" s="167">
        <v>7</v>
      </c>
      <c r="AZ51" s="167">
        <v>2</v>
      </c>
      <c r="BA51" s="167">
        <f>IF(AZ51=1,G51,0)</f>
        <v>0</v>
      </c>
      <c r="BB51" s="167">
        <f>IF(AZ51=2,G51,0)</f>
        <v>0</v>
      </c>
      <c r="BC51" s="167">
        <f>IF(AZ51=3,G51,0)</f>
        <v>0</v>
      </c>
      <c r="BD51" s="167">
        <f>IF(AZ51=4,G51,0)</f>
        <v>0</v>
      </c>
      <c r="BE51" s="167">
        <f>IF(AZ51=5,G51,0)</f>
        <v>0</v>
      </c>
      <c r="CA51" s="202">
        <v>1</v>
      </c>
      <c r="CB51" s="202">
        <v>7</v>
      </c>
      <c r="CZ51" s="167">
        <v>4.6999999999999999E-4</v>
      </c>
    </row>
    <row r="52" spans="1:104">
      <c r="A52" s="196">
        <v>25</v>
      </c>
      <c r="B52" s="197" t="s">
        <v>157</v>
      </c>
      <c r="C52" s="198" t="s">
        <v>158</v>
      </c>
      <c r="D52" s="199" t="s">
        <v>125</v>
      </c>
      <c r="E52" s="200">
        <v>8</v>
      </c>
      <c r="F52" s="200">
        <v>0</v>
      </c>
      <c r="G52" s="201">
        <f>E52*F52</f>
        <v>0</v>
      </c>
      <c r="O52" s="195">
        <v>2</v>
      </c>
      <c r="AA52" s="167">
        <v>1</v>
      </c>
      <c r="AB52" s="167">
        <v>7</v>
      </c>
      <c r="AC52" s="167">
        <v>7</v>
      </c>
      <c r="AZ52" s="167">
        <v>2</v>
      </c>
      <c r="BA52" s="167">
        <f>IF(AZ52=1,G52,0)</f>
        <v>0</v>
      </c>
      <c r="BB52" s="167">
        <f>IF(AZ52=2,G52,0)</f>
        <v>0</v>
      </c>
      <c r="BC52" s="167">
        <f>IF(AZ52=3,G52,0)</f>
        <v>0</v>
      </c>
      <c r="BD52" s="167">
        <f>IF(AZ52=4,G52,0)</f>
        <v>0</v>
      </c>
      <c r="BE52" s="167">
        <f>IF(AZ52=5,G52,0)</f>
        <v>0</v>
      </c>
      <c r="CA52" s="202">
        <v>1</v>
      </c>
      <c r="CB52" s="202">
        <v>7</v>
      </c>
      <c r="CZ52" s="167">
        <v>0</v>
      </c>
    </row>
    <row r="53" spans="1:104">
      <c r="A53" s="196">
        <v>26</v>
      </c>
      <c r="B53" s="197" t="s">
        <v>159</v>
      </c>
      <c r="C53" s="198" t="s">
        <v>160</v>
      </c>
      <c r="D53" s="199" t="s">
        <v>125</v>
      </c>
      <c r="E53" s="200">
        <v>4</v>
      </c>
      <c r="F53" s="200">
        <v>0</v>
      </c>
      <c r="G53" s="201">
        <f>E53*F53</f>
        <v>0</v>
      </c>
      <c r="O53" s="195">
        <v>2</v>
      </c>
      <c r="AA53" s="167">
        <v>1</v>
      </c>
      <c r="AB53" s="167">
        <v>7</v>
      </c>
      <c r="AC53" s="167">
        <v>7</v>
      </c>
      <c r="AZ53" s="167">
        <v>2</v>
      </c>
      <c r="BA53" s="167">
        <f>IF(AZ53=1,G53,0)</f>
        <v>0</v>
      </c>
      <c r="BB53" s="167">
        <f>IF(AZ53=2,G53,0)</f>
        <v>0</v>
      </c>
      <c r="BC53" s="167">
        <f>IF(AZ53=3,G53,0)</f>
        <v>0</v>
      </c>
      <c r="BD53" s="167">
        <f>IF(AZ53=4,G53,0)</f>
        <v>0</v>
      </c>
      <c r="BE53" s="167">
        <f>IF(AZ53=5,G53,0)</f>
        <v>0</v>
      </c>
      <c r="CA53" s="202">
        <v>1</v>
      </c>
      <c r="CB53" s="202">
        <v>7</v>
      </c>
      <c r="CZ53" s="167">
        <v>1.8000000000000001E-4</v>
      </c>
    </row>
    <row r="54" spans="1:104">
      <c r="A54" s="196">
        <v>27</v>
      </c>
      <c r="B54" s="197" t="s">
        <v>161</v>
      </c>
      <c r="C54" s="198" t="s">
        <v>162</v>
      </c>
      <c r="D54" s="199" t="s">
        <v>125</v>
      </c>
      <c r="E54" s="200">
        <v>4</v>
      </c>
      <c r="F54" s="200">
        <v>0</v>
      </c>
      <c r="G54" s="201">
        <f>E54*F54</f>
        <v>0</v>
      </c>
      <c r="O54" s="195">
        <v>2</v>
      </c>
      <c r="AA54" s="167">
        <v>3</v>
      </c>
      <c r="AB54" s="167">
        <v>7</v>
      </c>
      <c r="AC54" s="167">
        <v>55231803</v>
      </c>
      <c r="AZ54" s="167">
        <v>2</v>
      </c>
      <c r="BA54" s="167">
        <f>IF(AZ54=1,G54,0)</f>
        <v>0</v>
      </c>
      <c r="BB54" s="167">
        <f>IF(AZ54=2,G54,0)</f>
        <v>0</v>
      </c>
      <c r="BC54" s="167">
        <f>IF(AZ54=3,G54,0)</f>
        <v>0</v>
      </c>
      <c r="BD54" s="167">
        <f>IF(AZ54=4,G54,0)</f>
        <v>0</v>
      </c>
      <c r="BE54" s="167">
        <f>IF(AZ54=5,G54,0)</f>
        <v>0</v>
      </c>
      <c r="CA54" s="202">
        <v>3</v>
      </c>
      <c r="CB54" s="202">
        <v>7</v>
      </c>
      <c r="CZ54" s="167">
        <v>3.5699999999999998E-3</v>
      </c>
    </row>
    <row r="55" spans="1:104">
      <c r="A55" s="196">
        <v>28</v>
      </c>
      <c r="B55" s="197" t="s">
        <v>163</v>
      </c>
      <c r="C55" s="198" t="s">
        <v>164</v>
      </c>
      <c r="D55" s="199" t="s">
        <v>61</v>
      </c>
      <c r="E55" s="200"/>
      <c r="F55" s="200">
        <v>0</v>
      </c>
      <c r="G55" s="201">
        <f>E55*F55</f>
        <v>0</v>
      </c>
      <c r="O55" s="195">
        <v>2</v>
      </c>
      <c r="AA55" s="167">
        <v>7</v>
      </c>
      <c r="AB55" s="167">
        <v>1002</v>
      </c>
      <c r="AC55" s="167">
        <v>5</v>
      </c>
      <c r="AZ55" s="167">
        <v>2</v>
      </c>
      <c r="BA55" s="167">
        <f>IF(AZ55=1,G55,0)</f>
        <v>0</v>
      </c>
      <c r="BB55" s="167">
        <f>IF(AZ55=2,G55,0)</f>
        <v>0</v>
      </c>
      <c r="BC55" s="167">
        <f>IF(AZ55=3,G55,0)</f>
        <v>0</v>
      </c>
      <c r="BD55" s="167">
        <f>IF(AZ55=4,G55,0)</f>
        <v>0</v>
      </c>
      <c r="BE55" s="167">
        <f>IF(AZ55=5,G55,0)</f>
        <v>0</v>
      </c>
      <c r="CA55" s="202">
        <v>7</v>
      </c>
      <c r="CB55" s="202">
        <v>1002</v>
      </c>
      <c r="CZ55" s="167">
        <v>0</v>
      </c>
    </row>
    <row r="56" spans="1:104">
      <c r="A56" s="203"/>
      <c r="B56" s="204" t="s">
        <v>73</v>
      </c>
      <c r="C56" s="205" t="str">
        <f>CONCATENATE(B49," ",C49)</f>
        <v>721 Vnitřní vodovod</v>
      </c>
      <c r="D56" s="206"/>
      <c r="E56" s="207"/>
      <c r="F56" s="208"/>
      <c r="G56" s="209">
        <f>SUM(G49:G55)</f>
        <v>0</v>
      </c>
      <c r="O56" s="195">
        <v>4</v>
      </c>
      <c r="BA56" s="210">
        <f>SUM(BA49:BA55)</f>
        <v>0</v>
      </c>
      <c r="BB56" s="210">
        <f>SUM(BB49:BB55)</f>
        <v>0</v>
      </c>
      <c r="BC56" s="210">
        <f>SUM(BC49:BC55)</f>
        <v>0</v>
      </c>
      <c r="BD56" s="210">
        <f>SUM(BD49:BD55)</f>
        <v>0</v>
      </c>
      <c r="BE56" s="210">
        <f>SUM(BE49:BE55)</f>
        <v>0</v>
      </c>
    </row>
    <row r="57" spans="1:104">
      <c r="A57" s="188" t="s">
        <v>72</v>
      </c>
      <c r="B57" s="189" t="s">
        <v>165</v>
      </c>
      <c r="C57" s="190" t="s">
        <v>152</v>
      </c>
      <c r="D57" s="191"/>
      <c r="E57" s="192"/>
      <c r="F57" s="192"/>
      <c r="G57" s="193"/>
      <c r="H57" s="194"/>
      <c r="I57" s="194"/>
      <c r="O57" s="195">
        <v>1</v>
      </c>
    </row>
    <row r="58" spans="1:104">
      <c r="A58" s="196">
        <v>29</v>
      </c>
      <c r="B58" s="197" t="s">
        <v>166</v>
      </c>
      <c r="C58" s="198" t="s">
        <v>167</v>
      </c>
      <c r="D58" s="199" t="s">
        <v>125</v>
      </c>
      <c r="E58" s="200">
        <v>8</v>
      </c>
      <c r="F58" s="200">
        <v>0</v>
      </c>
      <c r="G58" s="201">
        <f>E58*F58</f>
        <v>0</v>
      </c>
      <c r="O58" s="195">
        <v>2</v>
      </c>
      <c r="AA58" s="167">
        <v>1</v>
      </c>
      <c r="AB58" s="167">
        <v>7</v>
      </c>
      <c r="AC58" s="167">
        <v>7</v>
      </c>
      <c r="AZ58" s="167">
        <v>2</v>
      </c>
      <c r="BA58" s="167">
        <f>IF(AZ58=1,G58,0)</f>
        <v>0</v>
      </c>
      <c r="BB58" s="167">
        <f>IF(AZ58=2,G58,0)</f>
        <v>0</v>
      </c>
      <c r="BC58" s="167">
        <f>IF(AZ58=3,G58,0)</f>
        <v>0</v>
      </c>
      <c r="BD58" s="167">
        <f>IF(AZ58=4,G58,0)</f>
        <v>0</v>
      </c>
      <c r="BE58" s="167">
        <f>IF(AZ58=5,G58,0)</f>
        <v>0</v>
      </c>
      <c r="CA58" s="202">
        <v>1</v>
      </c>
      <c r="CB58" s="202">
        <v>7</v>
      </c>
      <c r="CZ58" s="167">
        <v>2.1000000000000001E-4</v>
      </c>
    </row>
    <row r="59" spans="1:104">
      <c r="A59" s="196">
        <v>30</v>
      </c>
      <c r="B59" s="197" t="s">
        <v>168</v>
      </c>
      <c r="C59" s="198" t="s">
        <v>169</v>
      </c>
      <c r="D59" s="199" t="s">
        <v>106</v>
      </c>
      <c r="E59" s="200">
        <v>2.2000000000000002</v>
      </c>
      <c r="F59" s="200">
        <v>0</v>
      </c>
      <c r="G59" s="201">
        <f>E59*F59</f>
        <v>0</v>
      </c>
      <c r="O59" s="195">
        <v>2</v>
      </c>
      <c r="AA59" s="167">
        <v>1</v>
      </c>
      <c r="AB59" s="167">
        <v>7</v>
      </c>
      <c r="AC59" s="167">
        <v>7</v>
      </c>
      <c r="AZ59" s="167">
        <v>2</v>
      </c>
      <c r="BA59" s="167">
        <f>IF(AZ59=1,G59,0)</f>
        <v>0</v>
      </c>
      <c r="BB59" s="167">
        <f>IF(AZ59=2,G59,0)</f>
        <v>0</v>
      </c>
      <c r="BC59" s="167">
        <f>IF(AZ59=3,G59,0)</f>
        <v>0</v>
      </c>
      <c r="BD59" s="167">
        <f>IF(AZ59=4,G59,0)</f>
        <v>0</v>
      </c>
      <c r="BE59" s="167">
        <f>IF(AZ59=5,G59,0)</f>
        <v>0</v>
      </c>
      <c r="CA59" s="202">
        <v>1</v>
      </c>
      <c r="CB59" s="202">
        <v>7</v>
      </c>
      <c r="CZ59" s="167">
        <v>3.9899999999999996E-3</v>
      </c>
    </row>
    <row r="60" spans="1:104">
      <c r="A60" s="196">
        <v>31</v>
      </c>
      <c r="B60" s="197" t="s">
        <v>170</v>
      </c>
      <c r="C60" s="198" t="s">
        <v>171</v>
      </c>
      <c r="D60" s="199" t="s">
        <v>106</v>
      </c>
      <c r="E60" s="200">
        <v>11.2</v>
      </c>
      <c r="F60" s="200">
        <v>0</v>
      </c>
      <c r="G60" s="201">
        <f>E60*F60</f>
        <v>0</v>
      </c>
      <c r="O60" s="195">
        <v>2</v>
      </c>
      <c r="AA60" s="167">
        <v>1</v>
      </c>
      <c r="AB60" s="167">
        <v>7</v>
      </c>
      <c r="AC60" s="167">
        <v>7</v>
      </c>
      <c r="AZ60" s="167">
        <v>2</v>
      </c>
      <c r="BA60" s="167">
        <f>IF(AZ60=1,G60,0)</f>
        <v>0</v>
      </c>
      <c r="BB60" s="167">
        <f>IF(AZ60=2,G60,0)</f>
        <v>0</v>
      </c>
      <c r="BC60" s="167">
        <f>IF(AZ60=3,G60,0)</f>
        <v>0</v>
      </c>
      <c r="BD60" s="167">
        <f>IF(AZ60=4,G60,0)</f>
        <v>0</v>
      </c>
      <c r="BE60" s="167">
        <f>IF(AZ60=5,G60,0)</f>
        <v>0</v>
      </c>
      <c r="CA60" s="202">
        <v>1</v>
      </c>
      <c r="CB60" s="202">
        <v>7</v>
      </c>
      <c r="CZ60" s="167">
        <v>5.1799999999999997E-3</v>
      </c>
    </row>
    <row r="61" spans="1:104">
      <c r="A61" s="196">
        <v>32</v>
      </c>
      <c r="B61" s="197" t="s">
        <v>172</v>
      </c>
      <c r="C61" s="198" t="s">
        <v>173</v>
      </c>
      <c r="D61" s="199" t="s">
        <v>106</v>
      </c>
      <c r="E61" s="200">
        <v>2.2000000000000002</v>
      </c>
      <c r="F61" s="200">
        <v>0</v>
      </c>
      <c r="G61" s="201">
        <f>E61*F61</f>
        <v>0</v>
      </c>
      <c r="O61" s="195">
        <v>2</v>
      </c>
      <c r="AA61" s="167">
        <v>1</v>
      </c>
      <c r="AB61" s="167">
        <v>7</v>
      </c>
      <c r="AC61" s="167">
        <v>7</v>
      </c>
      <c r="AZ61" s="167">
        <v>2</v>
      </c>
      <c r="BA61" s="167">
        <f>IF(AZ61=1,G61,0)</f>
        <v>0</v>
      </c>
      <c r="BB61" s="167">
        <f>IF(AZ61=2,G61,0)</f>
        <v>0</v>
      </c>
      <c r="BC61" s="167">
        <f>IF(AZ61=3,G61,0)</f>
        <v>0</v>
      </c>
      <c r="BD61" s="167">
        <f>IF(AZ61=4,G61,0)</f>
        <v>0</v>
      </c>
      <c r="BE61" s="167">
        <f>IF(AZ61=5,G61,0)</f>
        <v>0</v>
      </c>
      <c r="CA61" s="202">
        <v>1</v>
      </c>
      <c r="CB61" s="202">
        <v>7</v>
      </c>
      <c r="CZ61" s="167">
        <v>4.0099999999999997E-3</v>
      </c>
    </row>
    <row r="62" spans="1:104">
      <c r="A62" s="196">
        <v>33</v>
      </c>
      <c r="B62" s="197" t="s">
        <v>174</v>
      </c>
      <c r="C62" s="198" t="s">
        <v>175</v>
      </c>
      <c r="D62" s="199" t="s">
        <v>106</v>
      </c>
      <c r="E62" s="200">
        <v>11.2</v>
      </c>
      <c r="F62" s="200">
        <v>0</v>
      </c>
      <c r="G62" s="201">
        <f>E62*F62</f>
        <v>0</v>
      </c>
      <c r="O62" s="195">
        <v>2</v>
      </c>
      <c r="AA62" s="167">
        <v>1</v>
      </c>
      <c r="AB62" s="167">
        <v>7</v>
      </c>
      <c r="AC62" s="167">
        <v>7</v>
      </c>
      <c r="AZ62" s="167">
        <v>2</v>
      </c>
      <c r="BA62" s="167">
        <f>IF(AZ62=1,G62,0)</f>
        <v>0</v>
      </c>
      <c r="BB62" s="167">
        <f>IF(AZ62=2,G62,0)</f>
        <v>0</v>
      </c>
      <c r="BC62" s="167">
        <f>IF(AZ62=3,G62,0)</f>
        <v>0</v>
      </c>
      <c r="BD62" s="167">
        <f>IF(AZ62=4,G62,0)</f>
        <v>0</v>
      </c>
      <c r="BE62" s="167">
        <f>IF(AZ62=5,G62,0)</f>
        <v>0</v>
      </c>
      <c r="CA62" s="202">
        <v>1</v>
      </c>
      <c r="CB62" s="202">
        <v>7</v>
      </c>
      <c r="CZ62" s="167">
        <v>5.2199999999999998E-3</v>
      </c>
    </row>
    <row r="63" spans="1:104" ht="22.5">
      <c r="A63" s="196">
        <v>34</v>
      </c>
      <c r="B63" s="197" t="s">
        <v>176</v>
      </c>
      <c r="C63" s="198" t="s">
        <v>177</v>
      </c>
      <c r="D63" s="199" t="s">
        <v>106</v>
      </c>
      <c r="E63" s="200">
        <v>4.4000000000000004</v>
      </c>
      <c r="F63" s="200">
        <v>0</v>
      </c>
      <c r="G63" s="201">
        <f>E63*F63</f>
        <v>0</v>
      </c>
      <c r="O63" s="195">
        <v>2</v>
      </c>
      <c r="AA63" s="167">
        <v>1</v>
      </c>
      <c r="AB63" s="167">
        <v>7</v>
      </c>
      <c r="AC63" s="167">
        <v>7</v>
      </c>
      <c r="AZ63" s="167">
        <v>2</v>
      </c>
      <c r="BA63" s="167">
        <f>IF(AZ63=1,G63,0)</f>
        <v>0</v>
      </c>
      <c r="BB63" s="167">
        <f>IF(AZ63=2,G63,0)</f>
        <v>0</v>
      </c>
      <c r="BC63" s="167">
        <f>IF(AZ63=3,G63,0)</f>
        <v>0</v>
      </c>
      <c r="BD63" s="167">
        <f>IF(AZ63=4,G63,0)</f>
        <v>0</v>
      </c>
      <c r="BE63" s="167">
        <f>IF(AZ63=5,G63,0)</f>
        <v>0</v>
      </c>
      <c r="CA63" s="202">
        <v>1</v>
      </c>
      <c r="CB63" s="202">
        <v>7</v>
      </c>
      <c r="CZ63" s="167">
        <v>2.0000000000000002E-5</v>
      </c>
    </row>
    <row r="64" spans="1:104" ht="22.5">
      <c r="A64" s="196">
        <v>35</v>
      </c>
      <c r="B64" s="197" t="s">
        <v>178</v>
      </c>
      <c r="C64" s="198" t="s">
        <v>179</v>
      </c>
      <c r="D64" s="199" t="s">
        <v>106</v>
      </c>
      <c r="E64" s="200">
        <v>22.4</v>
      </c>
      <c r="F64" s="200">
        <v>0</v>
      </c>
      <c r="G64" s="201">
        <f>E64*F64</f>
        <v>0</v>
      </c>
      <c r="O64" s="195">
        <v>2</v>
      </c>
      <c r="AA64" s="167">
        <v>1</v>
      </c>
      <c r="AB64" s="167">
        <v>7</v>
      </c>
      <c r="AC64" s="167">
        <v>7</v>
      </c>
      <c r="AZ64" s="167">
        <v>2</v>
      </c>
      <c r="BA64" s="167">
        <f>IF(AZ64=1,G64,0)</f>
        <v>0</v>
      </c>
      <c r="BB64" s="167">
        <f>IF(AZ64=2,G64,0)</f>
        <v>0</v>
      </c>
      <c r="BC64" s="167">
        <f>IF(AZ64=3,G64,0)</f>
        <v>0</v>
      </c>
      <c r="BD64" s="167">
        <f>IF(AZ64=4,G64,0)</f>
        <v>0</v>
      </c>
      <c r="BE64" s="167">
        <f>IF(AZ64=5,G64,0)</f>
        <v>0</v>
      </c>
      <c r="CA64" s="202">
        <v>1</v>
      </c>
      <c r="CB64" s="202">
        <v>7</v>
      </c>
      <c r="CZ64" s="167">
        <v>6.0000000000000002E-5</v>
      </c>
    </row>
    <row r="65" spans="1:104">
      <c r="A65" s="203"/>
      <c r="B65" s="204" t="s">
        <v>73</v>
      </c>
      <c r="C65" s="205" t="str">
        <f>CONCATENATE(B57," ",C57)</f>
        <v>722 Vnitřní vodovod</v>
      </c>
      <c r="D65" s="206"/>
      <c r="E65" s="207"/>
      <c r="F65" s="208"/>
      <c r="G65" s="209">
        <f>SUM(G57:G64)</f>
        <v>0</v>
      </c>
      <c r="O65" s="195">
        <v>4</v>
      </c>
      <c r="BA65" s="210">
        <f>SUM(BA57:BA64)</f>
        <v>0</v>
      </c>
      <c r="BB65" s="210">
        <f>SUM(BB57:BB64)</f>
        <v>0</v>
      </c>
      <c r="BC65" s="210">
        <f>SUM(BC57:BC64)</f>
        <v>0</v>
      </c>
      <c r="BD65" s="210">
        <f>SUM(BD57:BD64)</f>
        <v>0</v>
      </c>
      <c r="BE65" s="210">
        <f>SUM(BE57:BE64)</f>
        <v>0</v>
      </c>
    </row>
    <row r="66" spans="1:104">
      <c r="A66" s="188" t="s">
        <v>72</v>
      </c>
      <c r="B66" s="189" t="s">
        <v>180</v>
      </c>
      <c r="C66" s="190" t="s">
        <v>181</v>
      </c>
      <c r="D66" s="191"/>
      <c r="E66" s="192"/>
      <c r="F66" s="192"/>
      <c r="G66" s="193"/>
      <c r="H66" s="194"/>
      <c r="I66" s="194"/>
      <c r="O66" s="195">
        <v>1</v>
      </c>
    </row>
    <row r="67" spans="1:104" ht="22.5">
      <c r="A67" s="196">
        <v>36</v>
      </c>
      <c r="B67" s="197" t="s">
        <v>182</v>
      </c>
      <c r="C67" s="198" t="s">
        <v>183</v>
      </c>
      <c r="D67" s="199" t="s">
        <v>184</v>
      </c>
      <c r="E67" s="200">
        <v>4</v>
      </c>
      <c r="F67" s="200">
        <v>0</v>
      </c>
      <c r="G67" s="201">
        <f>E67*F67</f>
        <v>0</v>
      </c>
      <c r="O67" s="195">
        <v>2</v>
      </c>
      <c r="AA67" s="167">
        <v>1</v>
      </c>
      <c r="AB67" s="167">
        <v>0</v>
      </c>
      <c r="AC67" s="167">
        <v>0</v>
      </c>
      <c r="AZ67" s="167">
        <v>2</v>
      </c>
      <c r="BA67" s="167">
        <f>IF(AZ67=1,G67,0)</f>
        <v>0</v>
      </c>
      <c r="BB67" s="167">
        <f>IF(AZ67=2,G67,0)</f>
        <v>0</v>
      </c>
      <c r="BC67" s="167">
        <f>IF(AZ67=3,G67,0)</f>
        <v>0</v>
      </c>
      <c r="BD67" s="167">
        <f>IF(AZ67=4,G67,0)</f>
        <v>0</v>
      </c>
      <c r="BE67" s="167">
        <f>IF(AZ67=5,G67,0)</f>
        <v>0</v>
      </c>
      <c r="CA67" s="202">
        <v>1</v>
      </c>
      <c r="CB67" s="202">
        <v>0</v>
      </c>
      <c r="CZ67" s="167">
        <v>1.7010000000000001E-2</v>
      </c>
    </row>
    <row r="68" spans="1:104">
      <c r="A68" s="196">
        <v>37</v>
      </c>
      <c r="B68" s="197" t="s">
        <v>185</v>
      </c>
      <c r="C68" s="198" t="s">
        <v>186</v>
      </c>
      <c r="D68" s="199" t="s">
        <v>184</v>
      </c>
      <c r="E68" s="200">
        <v>4</v>
      </c>
      <c r="F68" s="200">
        <v>0</v>
      </c>
      <c r="G68" s="201">
        <f>E68*F68</f>
        <v>0</v>
      </c>
      <c r="O68" s="195">
        <v>2</v>
      </c>
      <c r="AA68" s="167">
        <v>1</v>
      </c>
      <c r="AB68" s="167">
        <v>7</v>
      </c>
      <c r="AC68" s="167">
        <v>7</v>
      </c>
      <c r="AZ68" s="167">
        <v>2</v>
      </c>
      <c r="BA68" s="167">
        <f>IF(AZ68=1,G68,0)</f>
        <v>0</v>
      </c>
      <c r="BB68" s="167">
        <f>IF(AZ68=2,G68,0)</f>
        <v>0</v>
      </c>
      <c r="BC68" s="167">
        <f>IF(AZ68=3,G68,0)</f>
        <v>0</v>
      </c>
      <c r="BD68" s="167">
        <f>IF(AZ68=4,G68,0)</f>
        <v>0</v>
      </c>
      <c r="BE68" s="167">
        <f>IF(AZ68=5,G68,0)</f>
        <v>0</v>
      </c>
      <c r="CA68" s="202">
        <v>1</v>
      </c>
      <c r="CB68" s="202">
        <v>7</v>
      </c>
      <c r="CZ68" s="167">
        <v>4.7699999999999999E-3</v>
      </c>
    </row>
    <row r="69" spans="1:104">
      <c r="A69" s="196">
        <v>38</v>
      </c>
      <c r="B69" s="197" t="s">
        <v>187</v>
      </c>
      <c r="C69" s="198" t="s">
        <v>188</v>
      </c>
      <c r="D69" s="199" t="s">
        <v>184</v>
      </c>
      <c r="E69" s="200">
        <v>8</v>
      </c>
      <c r="F69" s="200">
        <v>0</v>
      </c>
      <c r="G69" s="201">
        <f>E69*F69</f>
        <v>0</v>
      </c>
      <c r="O69" s="195">
        <v>2</v>
      </c>
      <c r="AA69" s="167">
        <v>1</v>
      </c>
      <c r="AB69" s="167">
        <v>7</v>
      </c>
      <c r="AC69" s="167">
        <v>7</v>
      </c>
      <c r="AZ69" s="167">
        <v>2</v>
      </c>
      <c r="BA69" s="167">
        <f>IF(AZ69=1,G69,0)</f>
        <v>0</v>
      </c>
      <c r="BB69" s="167">
        <f>IF(AZ69=2,G69,0)</f>
        <v>0</v>
      </c>
      <c r="BC69" s="167">
        <f>IF(AZ69=3,G69,0)</f>
        <v>0</v>
      </c>
      <c r="BD69" s="167">
        <f>IF(AZ69=4,G69,0)</f>
        <v>0</v>
      </c>
      <c r="BE69" s="167">
        <f>IF(AZ69=5,G69,0)</f>
        <v>0</v>
      </c>
      <c r="CA69" s="202">
        <v>1</v>
      </c>
      <c r="CB69" s="202">
        <v>7</v>
      </c>
      <c r="CZ69" s="167">
        <v>0</v>
      </c>
    </row>
    <row r="70" spans="1:104">
      <c r="A70" s="196">
        <v>39</v>
      </c>
      <c r="B70" s="197" t="s">
        <v>189</v>
      </c>
      <c r="C70" s="198" t="s">
        <v>190</v>
      </c>
      <c r="D70" s="199" t="s">
        <v>184</v>
      </c>
      <c r="E70" s="200">
        <v>8</v>
      </c>
      <c r="F70" s="200">
        <v>0</v>
      </c>
      <c r="G70" s="201">
        <f>E70*F70</f>
        <v>0</v>
      </c>
      <c r="O70" s="195">
        <v>2</v>
      </c>
      <c r="AA70" s="167">
        <v>1</v>
      </c>
      <c r="AB70" s="167">
        <v>7</v>
      </c>
      <c r="AC70" s="167">
        <v>7</v>
      </c>
      <c r="AZ70" s="167">
        <v>2</v>
      </c>
      <c r="BA70" s="167">
        <f>IF(AZ70=1,G70,0)</f>
        <v>0</v>
      </c>
      <c r="BB70" s="167">
        <f>IF(AZ70=2,G70,0)</f>
        <v>0</v>
      </c>
      <c r="BC70" s="167">
        <f>IF(AZ70=3,G70,0)</f>
        <v>0</v>
      </c>
      <c r="BD70" s="167">
        <f>IF(AZ70=4,G70,0)</f>
        <v>0</v>
      </c>
      <c r="BE70" s="167">
        <f>IF(AZ70=5,G70,0)</f>
        <v>0</v>
      </c>
      <c r="CA70" s="202">
        <v>1</v>
      </c>
      <c r="CB70" s="202">
        <v>7</v>
      </c>
      <c r="CZ70" s="167">
        <v>3.8000000000000002E-4</v>
      </c>
    </row>
    <row r="71" spans="1:104">
      <c r="A71" s="196">
        <v>40</v>
      </c>
      <c r="B71" s="197" t="s">
        <v>191</v>
      </c>
      <c r="C71" s="198" t="s">
        <v>192</v>
      </c>
      <c r="D71" s="199" t="s">
        <v>184</v>
      </c>
      <c r="E71" s="200">
        <v>4</v>
      </c>
      <c r="F71" s="200">
        <v>0</v>
      </c>
      <c r="G71" s="201">
        <f>E71*F71</f>
        <v>0</v>
      </c>
      <c r="O71" s="195">
        <v>2</v>
      </c>
      <c r="AA71" s="167">
        <v>1</v>
      </c>
      <c r="AB71" s="167">
        <v>7</v>
      </c>
      <c r="AC71" s="167">
        <v>7</v>
      </c>
      <c r="AZ71" s="167">
        <v>2</v>
      </c>
      <c r="BA71" s="167">
        <f>IF(AZ71=1,G71,0)</f>
        <v>0</v>
      </c>
      <c r="BB71" s="167">
        <f>IF(AZ71=2,G71,0)</f>
        <v>0</v>
      </c>
      <c r="BC71" s="167">
        <f>IF(AZ71=3,G71,0)</f>
        <v>0</v>
      </c>
      <c r="BD71" s="167">
        <f>IF(AZ71=4,G71,0)</f>
        <v>0</v>
      </c>
      <c r="BE71" s="167">
        <f>IF(AZ71=5,G71,0)</f>
        <v>0</v>
      </c>
      <c r="CA71" s="202">
        <v>1</v>
      </c>
      <c r="CB71" s="202">
        <v>7</v>
      </c>
      <c r="CZ71" s="167">
        <v>0</v>
      </c>
    </row>
    <row r="72" spans="1:104">
      <c r="A72" s="196">
        <v>41</v>
      </c>
      <c r="B72" s="197" t="s">
        <v>193</v>
      </c>
      <c r="C72" s="198" t="s">
        <v>194</v>
      </c>
      <c r="D72" s="199" t="s">
        <v>184</v>
      </c>
      <c r="E72" s="200">
        <v>8</v>
      </c>
      <c r="F72" s="200">
        <v>0</v>
      </c>
      <c r="G72" s="201">
        <f>E72*F72</f>
        <v>0</v>
      </c>
      <c r="O72" s="195">
        <v>2</v>
      </c>
      <c r="AA72" s="167">
        <v>1</v>
      </c>
      <c r="AB72" s="167">
        <v>7</v>
      </c>
      <c r="AC72" s="167">
        <v>7</v>
      </c>
      <c r="AZ72" s="167">
        <v>2</v>
      </c>
      <c r="BA72" s="167">
        <f>IF(AZ72=1,G72,0)</f>
        <v>0</v>
      </c>
      <c r="BB72" s="167">
        <f>IF(AZ72=2,G72,0)</f>
        <v>0</v>
      </c>
      <c r="BC72" s="167">
        <f>IF(AZ72=3,G72,0)</f>
        <v>0</v>
      </c>
      <c r="BD72" s="167">
        <f>IF(AZ72=4,G72,0)</f>
        <v>0</v>
      </c>
      <c r="BE72" s="167">
        <f>IF(AZ72=5,G72,0)</f>
        <v>0</v>
      </c>
      <c r="CA72" s="202">
        <v>1</v>
      </c>
      <c r="CB72" s="202">
        <v>7</v>
      </c>
      <c r="CZ72" s="167">
        <v>0</v>
      </c>
    </row>
    <row r="73" spans="1:104" ht="22.5">
      <c r="A73" s="196">
        <v>42</v>
      </c>
      <c r="B73" s="197" t="s">
        <v>195</v>
      </c>
      <c r="C73" s="198" t="s">
        <v>196</v>
      </c>
      <c r="D73" s="199" t="s">
        <v>125</v>
      </c>
      <c r="E73" s="200">
        <v>4</v>
      </c>
      <c r="F73" s="200">
        <v>0</v>
      </c>
      <c r="G73" s="201">
        <f>E73*F73</f>
        <v>0</v>
      </c>
      <c r="O73" s="195">
        <v>2</v>
      </c>
      <c r="AA73" s="167">
        <v>1</v>
      </c>
      <c r="AB73" s="167">
        <v>7</v>
      </c>
      <c r="AC73" s="167">
        <v>7</v>
      </c>
      <c r="AZ73" s="167">
        <v>2</v>
      </c>
      <c r="BA73" s="167">
        <f>IF(AZ73=1,G73,0)</f>
        <v>0</v>
      </c>
      <c r="BB73" s="167">
        <f>IF(AZ73=2,G73,0)</f>
        <v>0</v>
      </c>
      <c r="BC73" s="167">
        <f>IF(AZ73=3,G73,0)</f>
        <v>0</v>
      </c>
      <c r="BD73" s="167">
        <f>IF(AZ73=4,G73,0)</f>
        <v>0</v>
      </c>
      <c r="BE73" s="167">
        <f>IF(AZ73=5,G73,0)</f>
        <v>0</v>
      </c>
      <c r="CA73" s="202">
        <v>1</v>
      </c>
      <c r="CB73" s="202">
        <v>7</v>
      </c>
      <c r="CZ73" s="167">
        <v>8.4999999999999995E-4</v>
      </c>
    </row>
    <row r="74" spans="1:104" ht="22.5">
      <c r="A74" s="196">
        <v>43</v>
      </c>
      <c r="B74" s="197" t="s">
        <v>197</v>
      </c>
      <c r="C74" s="198" t="s">
        <v>198</v>
      </c>
      <c r="D74" s="199" t="s">
        <v>125</v>
      </c>
      <c r="E74" s="200">
        <v>4</v>
      </c>
      <c r="F74" s="200">
        <v>0</v>
      </c>
      <c r="G74" s="201">
        <f>E74*F74</f>
        <v>0</v>
      </c>
      <c r="O74" s="195">
        <v>2</v>
      </c>
      <c r="AA74" s="167">
        <v>1</v>
      </c>
      <c r="AB74" s="167">
        <v>7</v>
      </c>
      <c r="AC74" s="167">
        <v>7</v>
      </c>
      <c r="AZ74" s="167">
        <v>2</v>
      </c>
      <c r="BA74" s="167">
        <f>IF(AZ74=1,G74,0)</f>
        <v>0</v>
      </c>
      <c r="BB74" s="167">
        <f>IF(AZ74=2,G74,0)</f>
        <v>0</v>
      </c>
      <c r="BC74" s="167">
        <f>IF(AZ74=3,G74,0)</f>
        <v>0</v>
      </c>
      <c r="BD74" s="167">
        <f>IF(AZ74=4,G74,0)</f>
        <v>0</v>
      </c>
      <c r="BE74" s="167">
        <f>IF(AZ74=5,G74,0)</f>
        <v>0</v>
      </c>
      <c r="CA74" s="202">
        <v>1</v>
      </c>
      <c r="CB74" s="202">
        <v>7</v>
      </c>
      <c r="CZ74" s="167">
        <v>1.5200000000000001E-3</v>
      </c>
    </row>
    <row r="75" spans="1:104">
      <c r="A75" s="196">
        <v>44</v>
      </c>
      <c r="B75" s="197" t="s">
        <v>199</v>
      </c>
      <c r="C75" s="198" t="s">
        <v>200</v>
      </c>
      <c r="D75" s="199" t="s">
        <v>125</v>
      </c>
      <c r="E75" s="200">
        <v>4</v>
      </c>
      <c r="F75" s="200">
        <v>0</v>
      </c>
      <c r="G75" s="201">
        <f>E75*F75</f>
        <v>0</v>
      </c>
      <c r="O75" s="195">
        <v>2</v>
      </c>
      <c r="AA75" s="167">
        <v>12</v>
      </c>
      <c r="AB75" s="167">
        <v>0</v>
      </c>
      <c r="AC75" s="167">
        <v>78</v>
      </c>
      <c r="AZ75" s="167">
        <v>2</v>
      </c>
      <c r="BA75" s="167">
        <f>IF(AZ75=1,G75,0)</f>
        <v>0</v>
      </c>
      <c r="BB75" s="167">
        <f>IF(AZ75=2,G75,0)</f>
        <v>0</v>
      </c>
      <c r="BC75" s="167">
        <f>IF(AZ75=3,G75,0)</f>
        <v>0</v>
      </c>
      <c r="BD75" s="167">
        <f>IF(AZ75=4,G75,0)</f>
        <v>0</v>
      </c>
      <c r="BE75" s="167">
        <f>IF(AZ75=5,G75,0)</f>
        <v>0</v>
      </c>
      <c r="CA75" s="202">
        <v>12</v>
      </c>
      <c r="CB75" s="202">
        <v>0</v>
      </c>
      <c r="CZ75" s="167">
        <v>0</v>
      </c>
    </row>
    <row r="76" spans="1:104">
      <c r="A76" s="196">
        <v>45</v>
      </c>
      <c r="B76" s="197" t="s">
        <v>201</v>
      </c>
      <c r="C76" s="198" t="s">
        <v>202</v>
      </c>
      <c r="D76" s="199" t="s">
        <v>125</v>
      </c>
      <c r="E76" s="200">
        <v>4</v>
      </c>
      <c r="F76" s="200">
        <v>0</v>
      </c>
      <c r="G76" s="201">
        <f>E76*F76</f>
        <v>0</v>
      </c>
      <c r="O76" s="195">
        <v>2</v>
      </c>
      <c r="AA76" s="167">
        <v>12</v>
      </c>
      <c r="AB76" s="167">
        <v>0</v>
      </c>
      <c r="AC76" s="167">
        <v>79</v>
      </c>
      <c r="AZ76" s="167">
        <v>2</v>
      </c>
      <c r="BA76" s="167">
        <f>IF(AZ76=1,G76,0)</f>
        <v>0</v>
      </c>
      <c r="BB76" s="167">
        <f>IF(AZ76=2,G76,0)</f>
        <v>0</v>
      </c>
      <c r="BC76" s="167">
        <f>IF(AZ76=3,G76,0)</f>
        <v>0</v>
      </c>
      <c r="BD76" s="167">
        <f>IF(AZ76=4,G76,0)</f>
        <v>0</v>
      </c>
      <c r="BE76" s="167">
        <f>IF(AZ76=5,G76,0)</f>
        <v>0</v>
      </c>
      <c r="CA76" s="202">
        <v>12</v>
      </c>
      <c r="CB76" s="202">
        <v>0</v>
      </c>
      <c r="CZ76" s="167">
        <v>0</v>
      </c>
    </row>
    <row r="77" spans="1:104">
      <c r="A77" s="196">
        <v>46</v>
      </c>
      <c r="B77" s="197" t="s">
        <v>203</v>
      </c>
      <c r="C77" s="198" t="s">
        <v>204</v>
      </c>
      <c r="D77" s="199" t="s">
        <v>125</v>
      </c>
      <c r="E77" s="200">
        <v>48</v>
      </c>
      <c r="F77" s="200">
        <v>0</v>
      </c>
      <c r="G77" s="201">
        <f>E77*F77</f>
        <v>0</v>
      </c>
      <c r="O77" s="195">
        <v>2</v>
      </c>
      <c r="AA77" s="167">
        <v>12</v>
      </c>
      <c r="AB77" s="167">
        <v>0</v>
      </c>
      <c r="AC77" s="167">
        <v>81</v>
      </c>
      <c r="AZ77" s="167">
        <v>2</v>
      </c>
      <c r="BA77" s="167">
        <f>IF(AZ77=1,G77,0)</f>
        <v>0</v>
      </c>
      <c r="BB77" s="167">
        <f>IF(AZ77=2,G77,0)</f>
        <v>0</v>
      </c>
      <c r="BC77" s="167">
        <f>IF(AZ77=3,G77,0)</f>
        <v>0</v>
      </c>
      <c r="BD77" s="167">
        <f>IF(AZ77=4,G77,0)</f>
        <v>0</v>
      </c>
      <c r="BE77" s="167">
        <f>IF(AZ77=5,G77,0)</f>
        <v>0</v>
      </c>
      <c r="CA77" s="202">
        <v>12</v>
      </c>
      <c r="CB77" s="202">
        <v>0</v>
      </c>
      <c r="CZ77" s="167">
        <v>0</v>
      </c>
    </row>
    <row r="78" spans="1:104">
      <c r="A78" s="196">
        <v>47</v>
      </c>
      <c r="B78" s="197" t="s">
        <v>205</v>
      </c>
      <c r="C78" s="198" t="s">
        <v>206</v>
      </c>
      <c r="D78" s="199" t="s">
        <v>61</v>
      </c>
      <c r="E78" s="200"/>
      <c r="F78" s="200">
        <v>0</v>
      </c>
      <c r="G78" s="201">
        <f>E78*F78</f>
        <v>0</v>
      </c>
      <c r="O78" s="195">
        <v>2</v>
      </c>
      <c r="AA78" s="167">
        <v>7</v>
      </c>
      <c r="AB78" s="167">
        <v>1002</v>
      </c>
      <c r="AC78" s="167">
        <v>5</v>
      </c>
      <c r="AZ78" s="167">
        <v>2</v>
      </c>
      <c r="BA78" s="167">
        <f>IF(AZ78=1,G78,0)</f>
        <v>0</v>
      </c>
      <c r="BB78" s="167">
        <f>IF(AZ78=2,G78,0)</f>
        <v>0</v>
      </c>
      <c r="BC78" s="167">
        <f>IF(AZ78=3,G78,0)</f>
        <v>0</v>
      </c>
      <c r="BD78" s="167">
        <f>IF(AZ78=4,G78,0)</f>
        <v>0</v>
      </c>
      <c r="BE78" s="167">
        <f>IF(AZ78=5,G78,0)</f>
        <v>0</v>
      </c>
      <c r="CA78" s="202">
        <v>7</v>
      </c>
      <c r="CB78" s="202">
        <v>1002</v>
      </c>
      <c r="CZ78" s="167">
        <v>0</v>
      </c>
    </row>
    <row r="79" spans="1:104">
      <c r="A79" s="203"/>
      <c r="B79" s="204" t="s">
        <v>73</v>
      </c>
      <c r="C79" s="205" t="str">
        <f>CONCATENATE(B66," ",C66)</f>
        <v>725 Zařizovací předměty</v>
      </c>
      <c r="D79" s="206"/>
      <c r="E79" s="207"/>
      <c r="F79" s="208"/>
      <c r="G79" s="209">
        <f>SUM(G66:G78)</f>
        <v>0</v>
      </c>
      <c r="O79" s="195">
        <v>4</v>
      </c>
      <c r="BA79" s="210">
        <f>SUM(BA66:BA78)</f>
        <v>0</v>
      </c>
      <c r="BB79" s="210">
        <f>SUM(BB66:BB78)</f>
        <v>0</v>
      </c>
      <c r="BC79" s="210">
        <f>SUM(BC66:BC78)</f>
        <v>0</v>
      </c>
      <c r="BD79" s="210">
        <f>SUM(BD66:BD78)</f>
        <v>0</v>
      </c>
      <c r="BE79" s="210">
        <f>SUM(BE66:BE78)</f>
        <v>0</v>
      </c>
    </row>
    <row r="80" spans="1:104">
      <c r="A80" s="188" t="s">
        <v>72</v>
      </c>
      <c r="B80" s="189" t="s">
        <v>207</v>
      </c>
      <c r="C80" s="190" t="s">
        <v>208</v>
      </c>
      <c r="D80" s="191"/>
      <c r="E80" s="192"/>
      <c r="F80" s="192"/>
      <c r="G80" s="193"/>
      <c r="H80" s="194"/>
      <c r="I80" s="194"/>
      <c r="O80" s="195">
        <v>1</v>
      </c>
    </row>
    <row r="81" spans="1:104">
      <c r="A81" s="196">
        <v>48</v>
      </c>
      <c r="B81" s="197" t="s">
        <v>209</v>
      </c>
      <c r="C81" s="198" t="s">
        <v>210</v>
      </c>
      <c r="D81" s="199" t="s">
        <v>125</v>
      </c>
      <c r="E81" s="200">
        <v>4</v>
      </c>
      <c r="F81" s="200">
        <v>0</v>
      </c>
      <c r="G81" s="201">
        <f>E81*F81</f>
        <v>0</v>
      </c>
      <c r="O81" s="195">
        <v>2</v>
      </c>
      <c r="AA81" s="167">
        <v>1</v>
      </c>
      <c r="AB81" s="167">
        <v>7</v>
      </c>
      <c r="AC81" s="167">
        <v>7</v>
      </c>
      <c r="AZ81" s="167">
        <v>2</v>
      </c>
      <c r="BA81" s="167">
        <f>IF(AZ81=1,G81,0)</f>
        <v>0</v>
      </c>
      <c r="BB81" s="167">
        <f>IF(AZ81=2,G81,0)</f>
        <v>0</v>
      </c>
      <c r="BC81" s="167">
        <f>IF(AZ81=3,G81,0)</f>
        <v>0</v>
      </c>
      <c r="BD81" s="167">
        <f>IF(AZ81=4,G81,0)</f>
        <v>0</v>
      </c>
      <c r="BE81" s="167">
        <f>IF(AZ81=5,G81,0)</f>
        <v>0</v>
      </c>
      <c r="CA81" s="202">
        <v>1</v>
      </c>
      <c r="CB81" s="202">
        <v>7</v>
      </c>
      <c r="CZ81" s="167">
        <v>8.0000000000000007E-5</v>
      </c>
    </row>
    <row r="82" spans="1:104">
      <c r="A82" s="196">
        <v>49</v>
      </c>
      <c r="B82" s="197" t="s">
        <v>211</v>
      </c>
      <c r="C82" s="198" t="s">
        <v>212</v>
      </c>
      <c r="D82" s="199" t="s">
        <v>125</v>
      </c>
      <c r="E82" s="200">
        <v>4</v>
      </c>
      <c r="F82" s="200">
        <v>0</v>
      </c>
      <c r="G82" s="201">
        <f>E82*F82</f>
        <v>0</v>
      </c>
      <c r="O82" s="195">
        <v>2</v>
      </c>
      <c r="AA82" s="167">
        <v>1</v>
      </c>
      <c r="AB82" s="167">
        <v>7</v>
      </c>
      <c r="AC82" s="167">
        <v>7</v>
      </c>
      <c r="AZ82" s="167">
        <v>2</v>
      </c>
      <c r="BA82" s="167">
        <f>IF(AZ82=1,G82,0)</f>
        <v>0</v>
      </c>
      <c r="BB82" s="167">
        <f>IF(AZ82=2,G82,0)</f>
        <v>0</v>
      </c>
      <c r="BC82" s="167">
        <f>IF(AZ82=3,G82,0)</f>
        <v>0</v>
      </c>
      <c r="BD82" s="167">
        <f>IF(AZ82=4,G82,0)</f>
        <v>0</v>
      </c>
      <c r="BE82" s="167">
        <f>IF(AZ82=5,G82,0)</f>
        <v>0</v>
      </c>
      <c r="CA82" s="202">
        <v>1</v>
      </c>
      <c r="CB82" s="202">
        <v>7</v>
      </c>
      <c r="CZ82" s="167">
        <v>2.0000000000000002E-5</v>
      </c>
    </row>
    <row r="83" spans="1:104">
      <c r="A83" s="196">
        <v>50</v>
      </c>
      <c r="B83" s="197" t="s">
        <v>213</v>
      </c>
      <c r="C83" s="198" t="s">
        <v>214</v>
      </c>
      <c r="D83" s="199" t="s">
        <v>61</v>
      </c>
      <c r="E83" s="200"/>
      <c r="F83" s="200">
        <v>0</v>
      </c>
      <c r="G83" s="201">
        <f>E83*F83</f>
        <v>0</v>
      </c>
      <c r="O83" s="195">
        <v>2</v>
      </c>
      <c r="AA83" s="167">
        <v>7</v>
      </c>
      <c r="AB83" s="167">
        <v>1002</v>
      </c>
      <c r="AC83" s="167">
        <v>5</v>
      </c>
      <c r="AZ83" s="167">
        <v>2</v>
      </c>
      <c r="BA83" s="167">
        <f>IF(AZ83=1,G83,0)</f>
        <v>0</v>
      </c>
      <c r="BB83" s="167">
        <f>IF(AZ83=2,G83,0)</f>
        <v>0</v>
      </c>
      <c r="BC83" s="167">
        <f>IF(AZ83=3,G83,0)</f>
        <v>0</v>
      </c>
      <c r="BD83" s="167">
        <f>IF(AZ83=4,G83,0)</f>
        <v>0</v>
      </c>
      <c r="BE83" s="167">
        <f>IF(AZ83=5,G83,0)</f>
        <v>0</v>
      </c>
      <c r="CA83" s="202">
        <v>7</v>
      </c>
      <c r="CB83" s="202">
        <v>1002</v>
      </c>
      <c r="CZ83" s="167">
        <v>0</v>
      </c>
    </row>
    <row r="84" spans="1:104">
      <c r="A84" s="203"/>
      <c r="B84" s="204" t="s">
        <v>73</v>
      </c>
      <c r="C84" s="205" t="str">
        <f>CONCATENATE(B80," ",C80)</f>
        <v>735 Otopná tělesa</v>
      </c>
      <c r="D84" s="206"/>
      <c r="E84" s="207"/>
      <c r="F84" s="208"/>
      <c r="G84" s="209">
        <f>SUM(G80:G83)</f>
        <v>0</v>
      </c>
      <c r="O84" s="195">
        <v>4</v>
      </c>
      <c r="BA84" s="210">
        <f>SUM(BA80:BA83)</f>
        <v>0</v>
      </c>
      <c r="BB84" s="210">
        <f>SUM(BB80:BB83)</f>
        <v>0</v>
      </c>
      <c r="BC84" s="210">
        <f>SUM(BC80:BC83)</f>
        <v>0</v>
      </c>
      <c r="BD84" s="210">
        <f>SUM(BD80:BD83)</f>
        <v>0</v>
      </c>
      <c r="BE84" s="210">
        <f>SUM(BE80:BE83)</f>
        <v>0</v>
      </c>
    </row>
    <row r="85" spans="1:104">
      <c r="A85" s="188" t="s">
        <v>72</v>
      </c>
      <c r="B85" s="189" t="s">
        <v>215</v>
      </c>
      <c r="C85" s="190" t="s">
        <v>216</v>
      </c>
      <c r="D85" s="191"/>
      <c r="E85" s="192"/>
      <c r="F85" s="192"/>
      <c r="G85" s="193"/>
      <c r="H85" s="194"/>
      <c r="I85" s="194"/>
      <c r="O85" s="195">
        <v>1</v>
      </c>
    </row>
    <row r="86" spans="1:104" ht="22.5">
      <c r="A86" s="196">
        <v>51</v>
      </c>
      <c r="B86" s="197" t="s">
        <v>217</v>
      </c>
      <c r="C86" s="198" t="s">
        <v>218</v>
      </c>
      <c r="D86" s="199" t="s">
        <v>86</v>
      </c>
      <c r="E86" s="200">
        <v>13.52</v>
      </c>
      <c r="F86" s="200">
        <v>0</v>
      </c>
      <c r="G86" s="201">
        <f>E86*F86</f>
        <v>0</v>
      </c>
      <c r="O86" s="195">
        <v>2</v>
      </c>
      <c r="AA86" s="167">
        <v>1</v>
      </c>
      <c r="AB86" s="167">
        <v>7</v>
      </c>
      <c r="AC86" s="167">
        <v>7</v>
      </c>
      <c r="AZ86" s="167">
        <v>2</v>
      </c>
      <c r="BA86" s="167">
        <f>IF(AZ86=1,G86,0)</f>
        <v>0</v>
      </c>
      <c r="BB86" s="167">
        <f>IF(AZ86=2,G86,0)</f>
        <v>0</v>
      </c>
      <c r="BC86" s="167">
        <f>IF(AZ86=3,G86,0)</f>
        <v>0</v>
      </c>
      <c r="BD86" s="167">
        <f>IF(AZ86=4,G86,0)</f>
        <v>0</v>
      </c>
      <c r="BE86" s="167">
        <f>IF(AZ86=5,G86,0)</f>
        <v>0</v>
      </c>
      <c r="CA86" s="202">
        <v>1</v>
      </c>
      <c r="CB86" s="202">
        <v>7</v>
      </c>
      <c r="CZ86" s="167">
        <v>3.7799999999999999E-3</v>
      </c>
    </row>
    <row r="87" spans="1:104">
      <c r="A87" s="196">
        <v>52</v>
      </c>
      <c r="B87" s="197" t="s">
        <v>219</v>
      </c>
      <c r="C87" s="198" t="s">
        <v>220</v>
      </c>
      <c r="D87" s="199" t="s">
        <v>106</v>
      </c>
      <c r="E87" s="200">
        <v>27.2</v>
      </c>
      <c r="F87" s="200">
        <v>0</v>
      </c>
      <c r="G87" s="201">
        <f>E87*F87</f>
        <v>0</v>
      </c>
      <c r="O87" s="195">
        <v>2</v>
      </c>
      <c r="AA87" s="167">
        <v>1</v>
      </c>
      <c r="AB87" s="167">
        <v>7</v>
      </c>
      <c r="AC87" s="167">
        <v>7</v>
      </c>
      <c r="AZ87" s="167">
        <v>2</v>
      </c>
      <c r="BA87" s="167">
        <f>IF(AZ87=1,G87,0)</f>
        <v>0</v>
      </c>
      <c r="BB87" s="167">
        <f>IF(AZ87=2,G87,0)</f>
        <v>0</v>
      </c>
      <c r="BC87" s="167">
        <f>IF(AZ87=3,G87,0)</f>
        <v>0</v>
      </c>
      <c r="BD87" s="167">
        <f>IF(AZ87=4,G87,0)</f>
        <v>0</v>
      </c>
      <c r="BE87" s="167">
        <f>IF(AZ87=5,G87,0)</f>
        <v>0</v>
      </c>
      <c r="CA87" s="202">
        <v>1</v>
      </c>
      <c r="CB87" s="202">
        <v>7</v>
      </c>
      <c r="CZ87" s="167">
        <v>2.3000000000000001E-4</v>
      </c>
    </row>
    <row r="88" spans="1:104">
      <c r="A88" s="196">
        <v>53</v>
      </c>
      <c r="B88" s="197" t="s">
        <v>221</v>
      </c>
      <c r="C88" s="198" t="s">
        <v>222</v>
      </c>
      <c r="D88" s="199" t="s">
        <v>86</v>
      </c>
      <c r="E88" s="200">
        <v>5.4</v>
      </c>
      <c r="F88" s="200">
        <v>0</v>
      </c>
      <c r="G88" s="201">
        <f>E88*F88</f>
        <v>0</v>
      </c>
      <c r="O88" s="195">
        <v>2</v>
      </c>
      <c r="AA88" s="167">
        <v>1</v>
      </c>
      <c r="AB88" s="167">
        <v>7</v>
      </c>
      <c r="AC88" s="167">
        <v>7</v>
      </c>
      <c r="AZ88" s="167">
        <v>2</v>
      </c>
      <c r="BA88" s="167">
        <f>IF(AZ88=1,G88,0)</f>
        <v>0</v>
      </c>
      <c r="BB88" s="167">
        <f>IF(AZ88=2,G88,0)</f>
        <v>0</v>
      </c>
      <c r="BC88" s="167">
        <f>IF(AZ88=3,G88,0)</f>
        <v>0</v>
      </c>
      <c r="BD88" s="167">
        <f>IF(AZ88=4,G88,0)</f>
        <v>0</v>
      </c>
      <c r="BE88" s="167">
        <f>IF(AZ88=5,G88,0)</f>
        <v>0</v>
      </c>
      <c r="CA88" s="202">
        <v>1</v>
      </c>
      <c r="CB88" s="202">
        <v>7</v>
      </c>
      <c r="CZ88" s="167">
        <v>1.1999999999999999E-3</v>
      </c>
    </row>
    <row r="89" spans="1:104">
      <c r="A89" s="196">
        <v>54</v>
      </c>
      <c r="B89" s="197" t="s">
        <v>223</v>
      </c>
      <c r="C89" s="198" t="s">
        <v>224</v>
      </c>
      <c r="D89" s="199" t="s">
        <v>86</v>
      </c>
      <c r="E89" s="200">
        <v>14.872</v>
      </c>
      <c r="F89" s="200">
        <v>0</v>
      </c>
      <c r="G89" s="201">
        <f>E89*F89</f>
        <v>0</v>
      </c>
      <c r="O89" s="195">
        <v>2</v>
      </c>
      <c r="AA89" s="167">
        <v>3</v>
      </c>
      <c r="AB89" s="167">
        <v>7</v>
      </c>
      <c r="AC89" s="167">
        <v>597642031</v>
      </c>
      <c r="AZ89" s="167">
        <v>2</v>
      </c>
      <c r="BA89" s="167">
        <f>IF(AZ89=1,G89,0)</f>
        <v>0</v>
      </c>
      <c r="BB89" s="167">
        <f>IF(AZ89=2,G89,0)</f>
        <v>0</v>
      </c>
      <c r="BC89" s="167">
        <f>IF(AZ89=3,G89,0)</f>
        <v>0</v>
      </c>
      <c r="BD89" s="167">
        <f>IF(AZ89=4,G89,0)</f>
        <v>0</v>
      </c>
      <c r="BE89" s="167">
        <f>IF(AZ89=5,G89,0)</f>
        <v>0</v>
      </c>
      <c r="CA89" s="202">
        <v>3</v>
      </c>
      <c r="CB89" s="202">
        <v>7</v>
      </c>
      <c r="CZ89" s="167">
        <v>1.9199999999999998E-2</v>
      </c>
    </row>
    <row r="90" spans="1:104">
      <c r="A90" s="196">
        <v>55</v>
      </c>
      <c r="B90" s="197" t="s">
        <v>225</v>
      </c>
      <c r="C90" s="198" t="s">
        <v>226</v>
      </c>
      <c r="D90" s="199" t="s">
        <v>61</v>
      </c>
      <c r="E90" s="200"/>
      <c r="F90" s="200">
        <v>0</v>
      </c>
      <c r="G90" s="201">
        <f>E90*F90</f>
        <v>0</v>
      </c>
      <c r="O90" s="195">
        <v>2</v>
      </c>
      <c r="AA90" s="167">
        <v>7</v>
      </c>
      <c r="AB90" s="167">
        <v>1002</v>
      </c>
      <c r="AC90" s="167">
        <v>5</v>
      </c>
      <c r="AZ90" s="167">
        <v>2</v>
      </c>
      <c r="BA90" s="167">
        <f>IF(AZ90=1,G90,0)</f>
        <v>0</v>
      </c>
      <c r="BB90" s="167">
        <f>IF(AZ90=2,G90,0)</f>
        <v>0</v>
      </c>
      <c r="BC90" s="167">
        <f>IF(AZ90=3,G90,0)</f>
        <v>0</v>
      </c>
      <c r="BD90" s="167">
        <f>IF(AZ90=4,G90,0)</f>
        <v>0</v>
      </c>
      <c r="BE90" s="167">
        <f>IF(AZ90=5,G90,0)</f>
        <v>0</v>
      </c>
      <c r="CA90" s="202">
        <v>7</v>
      </c>
      <c r="CB90" s="202">
        <v>1002</v>
      </c>
      <c r="CZ90" s="167">
        <v>0</v>
      </c>
    </row>
    <row r="91" spans="1:104">
      <c r="A91" s="203"/>
      <c r="B91" s="204" t="s">
        <v>73</v>
      </c>
      <c r="C91" s="205" t="str">
        <f>CONCATENATE(B85," ",C85)</f>
        <v>771 Podlahy z dlaždic a obklady</v>
      </c>
      <c r="D91" s="206"/>
      <c r="E91" s="207"/>
      <c r="F91" s="208"/>
      <c r="G91" s="209">
        <f>SUM(G85:G90)</f>
        <v>0</v>
      </c>
      <c r="O91" s="195">
        <v>4</v>
      </c>
      <c r="BA91" s="210">
        <f>SUM(BA85:BA90)</f>
        <v>0</v>
      </c>
      <c r="BB91" s="210">
        <f>SUM(BB85:BB90)</f>
        <v>0</v>
      </c>
      <c r="BC91" s="210">
        <f>SUM(BC85:BC90)</f>
        <v>0</v>
      </c>
      <c r="BD91" s="210">
        <f>SUM(BD85:BD90)</f>
        <v>0</v>
      </c>
      <c r="BE91" s="210">
        <f>SUM(BE85:BE90)</f>
        <v>0</v>
      </c>
    </row>
    <row r="92" spans="1:104">
      <c r="A92" s="188" t="s">
        <v>72</v>
      </c>
      <c r="B92" s="189" t="s">
        <v>227</v>
      </c>
      <c r="C92" s="190" t="s">
        <v>228</v>
      </c>
      <c r="D92" s="191"/>
      <c r="E92" s="192"/>
      <c r="F92" s="192"/>
      <c r="G92" s="193"/>
      <c r="H92" s="194"/>
      <c r="I92" s="194"/>
      <c r="O92" s="195">
        <v>1</v>
      </c>
    </row>
    <row r="93" spans="1:104">
      <c r="A93" s="196">
        <v>56</v>
      </c>
      <c r="B93" s="197" t="s">
        <v>229</v>
      </c>
      <c r="C93" s="198" t="s">
        <v>230</v>
      </c>
      <c r="D93" s="199" t="s">
        <v>106</v>
      </c>
      <c r="E93" s="200">
        <v>2.8</v>
      </c>
      <c r="F93" s="200">
        <v>0</v>
      </c>
      <c r="G93" s="201">
        <f>E93*F93</f>
        <v>0</v>
      </c>
      <c r="O93" s="195">
        <v>2</v>
      </c>
      <c r="AA93" s="167">
        <v>1</v>
      </c>
      <c r="AB93" s="167">
        <v>7</v>
      </c>
      <c r="AC93" s="167">
        <v>7</v>
      </c>
      <c r="AZ93" s="167">
        <v>2</v>
      </c>
      <c r="BA93" s="167">
        <f>IF(AZ93=1,G93,0)</f>
        <v>0</v>
      </c>
      <c r="BB93" s="167">
        <f>IF(AZ93=2,G93,0)</f>
        <v>0</v>
      </c>
      <c r="BC93" s="167">
        <f>IF(AZ93=3,G93,0)</f>
        <v>0</v>
      </c>
      <c r="BD93" s="167">
        <f>IF(AZ93=4,G93,0)</f>
        <v>0</v>
      </c>
      <c r="BE93" s="167">
        <f>IF(AZ93=5,G93,0)</f>
        <v>0</v>
      </c>
      <c r="CA93" s="202">
        <v>1</v>
      </c>
      <c r="CB93" s="202">
        <v>7</v>
      </c>
      <c r="CZ93" s="167">
        <v>4.4000000000000002E-4</v>
      </c>
    </row>
    <row r="94" spans="1:104">
      <c r="A94" s="196">
        <v>57</v>
      </c>
      <c r="B94" s="197" t="s">
        <v>231</v>
      </c>
      <c r="C94" s="198" t="s">
        <v>232</v>
      </c>
      <c r="D94" s="199" t="s">
        <v>61</v>
      </c>
      <c r="E94" s="200"/>
      <c r="F94" s="200">
        <v>0</v>
      </c>
      <c r="G94" s="201">
        <f>E94*F94</f>
        <v>0</v>
      </c>
      <c r="O94" s="195">
        <v>2</v>
      </c>
      <c r="AA94" s="167">
        <v>7</v>
      </c>
      <c r="AB94" s="167">
        <v>1002</v>
      </c>
      <c r="AC94" s="167">
        <v>5</v>
      </c>
      <c r="AZ94" s="167">
        <v>2</v>
      </c>
      <c r="BA94" s="167">
        <f>IF(AZ94=1,G94,0)</f>
        <v>0</v>
      </c>
      <c r="BB94" s="167">
        <f>IF(AZ94=2,G94,0)</f>
        <v>0</v>
      </c>
      <c r="BC94" s="167">
        <f>IF(AZ94=3,G94,0)</f>
        <v>0</v>
      </c>
      <c r="BD94" s="167">
        <f>IF(AZ94=4,G94,0)</f>
        <v>0</v>
      </c>
      <c r="BE94" s="167">
        <f>IF(AZ94=5,G94,0)</f>
        <v>0</v>
      </c>
      <c r="CA94" s="202">
        <v>7</v>
      </c>
      <c r="CB94" s="202">
        <v>1002</v>
      </c>
      <c r="CZ94" s="167">
        <v>0</v>
      </c>
    </row>
    <row r="95" spans="1:104">
      <c r="A95" s="203"/>
      <c r="B95" s="204" t="s">
        <v>73</v>
      </c>
      <c r="C95" s="205" t="str">
        <f>CONCATENATE(B92," ",C92)</f>
        <v>775 Podlahy vlysové a parketové</v>
      </c>
      <c r="D95" s="206"/>
      <c r="E95" s="207"/>
      <c r="F95" s="208"/>
      <c r="G95" s="209">
        <f>SUM(G92:G94)</f>
        <v>0</v>
      </c>
      <c r="O95" s="195">
        <v>4</v>
      </c>
      <c r="BA95" s="210">
        <f>SUM(BA92:BA94)</f>
        <v>0</v>
      </c>
      <c r="BB95" s="210">
        <f>SUM(BB92:BB94)</f>
        <v>0</v>
      </c>
      <c r="BC95" s="210">
        <f>SUM(BC92:BC94)</f>
        <v>0</v>
      </c>
      <c r="BD95" s="210">
        <f>SUM(BD92:BD94)</f>
        <v>0</v>
      </c>
      <c r="BE95" s="210">
        <f>SUM(BE92:BE94)</f>
        <v>0</v>
      </c>
    </row>
    <row r="96" spans="1:104">
      <c r="A96" s="188" t="s">
        <v>72</v>
      </c>
      <c r="B96" s="189" t="s">
        <v>233</v>
      </c>
      <c r="C96" s="190" t="s">
        <v>234</v>
      </c>
      <c r="D96" s="191"/>
      <c r="E96" s="192"/>
      <c r="F96" s="192"/>
      <c r="G96" s="193"/>
      <c r="H96" s="194"/>
      <c r="I96" s="194"/>
      <c r="O96" s="195">
        <v>1</v>
      </c>
    </row>
    <row r="97" spans="1:104">
      <c r="A97" s="196">
        <v>58</v>
      </c>
      <c r="B97" s="197" t="s">
        <v>235</v>
      </c>
      <c r="C97" s="198" t="s">
        <v>236</v>
      </c>
      <c r="D97" s="199" t="s">
        <v>86</v>
      </c>
      <c r="E97" s="200">
        <v>13.52</v>
      </c>
      <c r="F97" s="200">
        <v>0</v>
      </c>
      <c r="G97" s="201">
        <f>E97*F97</f>
        <v>0</v>
      </c>
      <c r="O97" s="195">
        <v>2</v>
      </c>
      <c r="AA97" s="167">
        <v>1</v>
      </c>
      <c r="AB97" s="167">
        <v>7</v>
      </c>
      <c r="AC97" s="167">
        <v>7</v>
      </c>
      <c r="AZ97" s="167">
        <v>2</v>
      </c>
      <c r="BA97" s="167">
        <f>IF(AZ97=1,G97,0)</f>
        <v>0</v>
      </c>
      <c r="BB97" s="167">
        <f>IF(AZ97=2,G97,0)</f>
        <v>0</v>
      </c>
      <c r="BC97" s="167">
        <f>IF(AZ97=3,G97,0)</f>
        <v>0</v>
      </c>
      <c r="BD97" s="167">
        <f>IF(AZ97=4,G97,0)</f>
        <v>0</v>
      </c>
      <c r="BE97" s="167">
        <f>IF(AZ97=5,G97,0)</f>
        <v>0</v>
      </c>
      <c r="CA97" s="202">
        <v>1</v>
      </c>
      <c r="CB97" s="202">
        <v>7</v>
      </c>
      <c r="CZ97" s="167">
        <v>0</v>
      </c>
    </row>
    <row r="98" spans="1:104">
      <c r="A98" s="196">
        <v>59</v>
      </c>
      <c r="B98" s="197" t="s">
        <v>237</v>
      </c>
      <c r="C98" s="198" t="s">
        <v>238</v>
      </c>
      <c r="D98" s="199" t="s">
        <v>61</v>
      </c>
      <c r="E98" s="200"/>
      <c r="F98" s="200">
        <v>0</v>
      </c>
      <c r="G98" s="201">
        <f>E98*F98</f>
        <v>0</v>
      </c>
      <c r="O98" s="195">
        <v>2</v>
      </c>
      <c r="AA98" s="167">
        <v>7</v>
      </c>
      <c r="AB98" s="167">
        <v>1002</v>
      </c>
      <c r="AC98" s="167">
        <v>5</v>
      </c>
      <c r="AZ98" s="167">
        <v>2</v>
      </c>
      <c r="BA98" s="167">
        <f>IF(AZ98=1,G98,0)</f>
        <v>0</v>
      </c>
      <c r="BB98" s="167">
        <f>IF(AZ98=2,G98,0)</f>
        <v>0</v>
      </c>
      <c r="BC98" s="167">
        <f>IF(AZ98=3,G98,0)</f>
        <v>0</v>
      </c>
      <c r="BD98" s="167">
        <f>IF(AZ98=4,G98,0)</f>
        <v>0</v>
      </c>
      <c r="BE98" s="167">
        <f>IF(AZ98=5,G98,0)</f>
        <v>0</v>
      </c>
      <c r="CA98" s="202">
        <v>7</v>
      </c>
      <c r="CB98" s="202">
        <v>1002</v>
      </c>
      <c r="CZ98" s="167">
        <v>0</v>
      </c>
    </row>
    <row r="99" spans="1:104">
      <c r="A99" s="203"/>
      <c r="B99" s="204" t="s">
        <v>73</v>
      </c>
      <c r="C99" s="205" t="str">
        <f>CONCATENATE(B96," ",C96)</f>
        <v>776 Podlahy povlakové</v>
      </c>
      <c r="D99" s="206"/>
      <c r="E99" s="207"/>
      <c r="F99" s="208"/>
      <c r="G99" s="209">
        <f>SUM(G96:G98)</f>
        <v>0</v>
      </c>
      <c r="O99" s="195">
        <v>4</v>
      </c>
      <c r="BA99" s="210">
        <f>SUM(BA96:BA98)</f>
        <v>0</v>
      </c>
      <c r="BB99" s="210">
        <f>SUM(BB96:BB98)</f>
        <v>0</v>
      </c>
      <c r="BC99" s="210">
        <f>SUM(BC96:BC98)</f>
        <v>0</v>
      </c>
      <c r="BD99" s="210">
        <f>SUM(BD96:BD98)</f>
        <v>0</v>
      </c>
      <c r="BE99" s="210">
        <f>SUM(BE96:BE98)</f>
        <v>0</v>
      </c>
    </row>
    <row r="100" spans="1:104">
      <c r="A100" s="188" t="s">
        <v>72</v>
      </c>
      <c r="B100" s="189" t="s">
        <v>239</v>
      </c>
      <c r="C100" s="190" t="s">
        <v>240</v>
      </c>
      <c r="D100" s="191"/>
      <c r="E100" s="192"/>
      <c r="F100" s="192"/>
      <c r="G100" s="193"/>
      <c r="H100" s="194"/>
      <c r="I100" s="194"/>
      <c r="O100" s="195">
        <v>1</v>
      </c>
    </row>
    <row r="101" spans="1:104">
      <c r="A101" s="196">
        <v>60</v>
      </c>
      <c r="B101" s="197" t="s">
        <v>241</v>
      </c>
      <c r="C101" s="198" t="s">
        <v>242</v>
      </c>
      <c r="D101" s="199" t="s">
        <v>86</v>
      </c>
      <c r="E101" s="200">
        <v>33.659999999999997</v>
      </c>
      <c r="F101" s="200">
        <v>0</v>
      </c>
      <c r="G101" s="201">
        <f>E101*F101</f>
        <v>0</v>
      </c>
      <c r="O101" s="195">
        <v>2</v>
      </c>
      <c r="AA101" s="167">
        <v>1</v>
      </c>
      <c r="AB101" s="167">
        <v>7</v>
      </c>
      <c r="AC101" s="167">
        <v>7</v>
      </c>
      <c r="AZ101" s="167">
        <v>2</v>
      </c>
      <c r="BA101" s="167">
        <f>IF(AZ101=1,G101,0)</f>
        <v>0</v>
      </c>
      <c r="BB101" s="167">
        <f>IF(AZ101=2,G101,0)</f>
        <v>0</v>
      </c>
      <c r="BC101" s="167">
        <f>IF(AZ101=3,G101,0)</f>
        <v>0</v>
      </c>
      <c r="BD101" s="167">
        <f>IF(AZ101=4,G101,0)</f>
        <v>0</v>
      </c>
      <c r="BE101" s="167">
        <f>IF(AZ101=5,G101,0)</f>
        <v>0</v>
      </c>
      <c r="CA101" s="202">
        <v>1</v>
      </c>
      <c r="CB101" s="202">
        <v>7</v>
      </c>
      <c r="CZ101" s="167">
        <v>6.4999999999999997E-4</v>
      </c>
    </row>
    <row r="102" spans="1:104" ht="22.5">
      <c r="A102" s="196">
        <v>61</v>
      </c>
      <c r="B102" s="197" t="s">
        <v>243</v>
      </c>
      <c r="C102" s="198" t="s">
        <v>244</v>
      </c>
      <c r="D102" s="199" t="s">
        <v>86</v>
      </c>
      <c r="E102" s="200">
        <v>70.900000000000006</v>
      </c>
      <c r="F102" s="200">
        <v>0</v>
      </c>
      <c r="G102" s="201">
        <f>E102*F102</f>
        <v>0</v>
      </c>
      <c r="O102" s="195">
        <v>2</v>
      </c>
      <c r="AA102" s="167">
        <v>1</v>
      </c>
      <c r="AB102" s="167">
        <v>0</v>
      </c>
      <c r="AC102" s="167">
        <v>0</v>
      </c>
      <c r="AZ102" s="167">
        <v>2</v>
      </c>
      <c r="BA102" s="167">
        <f>IF(AZ102=1,G102,0)</f>
        <v>0</v>
      </c>
      <c r="BB102" s="167">
        <f>IF(AZ102=2,G102,0)</f>
        <v>0</v>
      </c>
      <c r="BC102" s="167">
        <f>IF(AZ102=3,G102,0)</f>
        <v>0</v>
      </c>
      <c r="BD102" s="167">
        <f>IF(AZ102=4,G102,0)</f>
        <v>0</v>
      </c>
      <c r="BE102" s="167">
        <f>IF(AZ102=5,G102,0)</f>
        <v>0</v>
      </c>
      <c r="CA102" s="202">
        <v>1</v>
      </c>
      <c r="CB102" s="202">
        <v>0</v>
      </c>
      <c r="CZ102" s="167">
        <v>3.98E-3</v>
      </c>
    </row>
    <row r="103" spans="1:104" ht="22.5">
      <c r="A103" s="196">
        <v>62</v>
      </c>
      <c r="B103" s="197" t="s">
        <v>245</v>
      </c>
      <c r="C103" s="198" t="s">
        <v>246</v>
      </c>
      <c r="D103" s="199" t="s">
        <v>106</v>
      </c>
      <c r="E103" s="200">
        <v>30</v>
      </c>
      <c r="F103" s="200">
        <v>0</v>
      </c>
      <c r="G103" s="201">
        <f>E103*F103</f>
        <v>0</v>
      </c>
      <c r="O103" s="195">
        <v>2</v>
      </c>
      <c r="AA103" s="167">
        <v>1</v>
      </c>
      <c r="AB103" s="167">
        <v>7</v>
      </c>
      <c r="AC103" s="167">
        <v>7</v>
      </c>
      <c r="AZ103" s="167">
        <v>2</v>
      </c>
      <c r="BA103" s="167">
        <f>IF(AZ103=1,G103,0)</f>
        <v>0</v>
      </c>
      <c r="BB103" s="167">
        <f>IF(AZ103=2,G103,0)</f>
        <v>0</v>
      </c>
      <c r="BC103" s="167">
        <f>IF(AZ103=3,G103,0)</f>
        <v>0</v>
      </c>
      <c r="BD103" s="167">
        <f>IF(AZ103=4,G103,0)</f>
        <v>0</v>
      </c>
      <c r="BE103" s="167">
        <f>IF(AZ103=5,G103,0)</f>
        <v>0</v>
      </c>
      <c r="CA103" s="202">
        <v>1</v>
      </c>
      <c r="CB103" s="202">
        <v>7</v>
      </c>
      <c r="CZ103" s="167">
        <v>1E-4</v>
      </c>
    </row>
    <row r="104" spans="1:104">
      <c r="A104" s="196">
        <v>63</v>
      </c>
      <c r="B104" s="197" t="s">
        <v>247</v>
      </c>
      <c r="C104" s="198" t="s">
        <v>248</v>
      </c>
      <c r="D104" s="199" t="s">
        <v>106</v>
      </c>
      <c r="E104" s="200">
        <v>40.799999999999997</v>
      </c>
      <c r="F104" s="200">
        <v>0</v>
      </c>
      <c r="G104" s="201">
        <f>E104*F104</f>
        <v>0</v>
      </c>
      <c r="O104" s="195">
        <v>2</v>
      </c>
      <c r="AA104" s="167">
        <v>1</v>
      </c>
      <c r="AB104" s="167">
        <v>0</v>
      </c>
      <c r="AC104" s="167">
        <v>0</v>
      </c>
      <c r="AZ104" s="167">
        <v>2</v>
      </c>
      <c r="BA104" s="167">
        <f>IF(AZ104=1,G104,0)</f>
        <v>0</v>
      </c>
      <c r="BB104" s="167">
        <f>IF(AZ104=2,G104,0)</f>
        <v>0</v>
      </c>
      <c r="BC104" s="167">
        <f>IF(AZ104=3,G104,0)</f>
        <v>0</v>
      </c>
      <c r="BD104" s="167">
        <f>IF(AZ104=4,G104,0)</f>
        <v>0</v>
      </c>
      <c r="BE104" s="167">
        <f>IF(AZ104=5,G104,0)</f>
        <v>0</v>
      </c>
      <c r="CA104" s="202">
        <v>1</v>
      </c>
      <c r="CB104" s="202">
        <v>0</v>
      </c>
      <c r="CZ104" s="167">
        <v>2.3000000000000001E-4</v>
      </c>
    </row>
    <row r="105" spans="1:104">
      <c r="A105" s="196">
        <v>64</v>
      </c>
      <c r="B105" s="197" t="s">
        <v>249</v>
      </c>
      <c r="C105" s="198" t="s">
        <v>250</v>
      </c>
      <c r="D105" s="199" t="s">
        <v>86</v>
      </c>
      <c r="E105" s="200">
        <v>74.444999999999993</v>
      </c>
      <c r="F105" s="200">
        <v>0</v>
      </c>
      <c r="G105" s="201">
        <f>E105*F105</f>
        <v>0</v>
      </c>
      <c r="O105" s="195">
        <v>2</v>
      </c>
      <c r="AA105" s="167">
        <v>3</v>
      </c>
      <c r="AB105" s="167">
        <v>7</v>
      </c>
      <c r="AC105" s="167">
        <v>597813607</v>
      </c>
      <c r="AZ105" s="167">
        <v>2</v>
      </c>
      <c r="BA105" s="167">
        <f>IF(AZ105=1,G105,0)</f>
        <v>0</v>
      </c>
      <c r="BB105" s="167">
        <f>IF(AZ105=2,G105,0)</f>
        <v>0</v>
      </c>
      <c r="BC105" s="167">
        <f>IF(AZ105=3,G105,0)</f>
        <v>0</v>
      </c>
      <c r="BD105" s="167">
        <f>IF(AZ105=4,G105,0)</f>
        <v>0</v>
      </c>
      <c r="BE105" s="167">
        <f>IF(AZ105=5,G105,0)</f>
        <v>0</v>
      </c>
      <c r="CA105" s="202">
        <v>3</v>
      </c>
      <c r="CB105" s="202">
        <v>7</v>
      </c>
      <c r="CZ105" s="167">
        <v>1.2200000000000001E-2</v>
      </c>
    </row>
    <row r="106" spans="1:104">
      <c r="A106" s="196">
        <v>65</v>
      </c>
      <c r="B106" s="197" t="s">
        <v>251</v>
      </c>
      <c r="C106" s="198" t="s">
        <v>252</v>
      </c>
      <c r="D106" s="199" t="s">
        <v>61</v>
      </c>
      <c r="E106" s="200"/>
      <c r="F106" s="200">
        <v>0</v>
      </c>
      <c r="G106" s="201">
        <f>E106*F106</f>
        <v>0</v>
      </c>
      <c r="O106" s="195">
        <v>2</v>
      </c>
      <c r="AA106" s="167">
        <v>7</v>
      </c>
      <c r="AB106" s="167">
        <v>1002</v>
      </c>
      <c r="AC106" s="167">
        <v>5</v>
      </c>
      <c r="AZ106" s="167">
        <v>2</v>
      </c>
      <c r="BA106" s="167">
        <f>IF(AZ106=1,G106,0)</f>
        <v>0</v>
      </c>
      <c r="BB106" s="167">
        <f>IF(AZ106=2,G106,0)</f>
        <v>0</v>
      </c>
      <c r="BC106" s="167">
        <f>IF(AZ106=3,G106,0)</f>
        <v>0</v>
      </c>
      <c r="BD106" s="167">
        <f>IF(AZ106=4,G106,0)</f>
        <v>0</v>
      </c>
      <c r="BE106" s="167">
        <f>IF(AZ106=5,G106,0)</f>
        <v>0</v>
      </c>
      <c r="CA106" s="202">
        <v>7</v>
      </c>
      <c r="CB106" s="202">
        <v>1002</v>
      </c>
      <c r="CZ106" s="167">
        <v>0</v>
      </c>
    </row>
    <row r="107" spans="1:104">
      <c r="A107" s="203"/>
      <c r="B107" s="204" t="s">
        <v>73</v>
      </c>
      <c r="C107" s="205" t="str">
        <f>CONCATENATE(B100," ",C100)</f>
        <v>781 Obklady keramické</v>
      </c>
      <c r="D107" s="206"/>
      <c r="E107" s="207"/>
      <c r="F107" s="208"/>
      <c r="G107" s="209">
        <f>SUM(G100:G106)</f>
        <v>0</v>
      </c>
      <c r="O107" s="195">
        <v>4</v>
      </c>
      <c r="BA107" s="210">
        <f>SUM(BA100:BA106)</f>
        <v>0</v>
      </c>
      <c r="BB107" s="210">
        <f>SUM(BB100:BB106)</f>
        <v>0</v>
      </c>
      <c r="BC107" s="210">
        <f>SUM(BC100:BC106)</f>
        <v>0</v>
      </c>
      <c r="BD107" s="210">
        <f>SUM(BD100:BD106)</f>
        <v>0</v>
      </c>
      <c r="BE107" s="210">
        <f>SUM(BE100:BE106)</f>
        <v>0</v>
      </c>
    </row>
    <row r="108" spans="1:104">
      <c r="A108" s="188" t="s">
        <v>72</v>
      </c>
      <c r="B108" s="189" t="s">
        <v>253</v>
      </c>
      <c r="C108" s="190" t="s">
        <v>254</v>
      </c>
      <c r="D108" s="191"/>
      <c r="E108" s="192"/>
      <c r="F108" s="192"/>
      <c r="G108" s="193"/>
      <c r="H108" s="194"/>
      <c r="I108" s="194"/>
      <c r="O108" s="195">
        <v>1</v>
      </c>
    </row>
    <row r="109" spans="1:104">
      <c r="A109" s="196">
        <v>66</v>
      </c>
      <c r="B109" s="197" t="s">
        <v>255</v>
      </c>
      <c r="C109" s="198" t="s">
        <v>256</v>
      </c>
      <c r="D109" s="199" t="s">
        <v>86</v>
      </c>
      <c r="E109" s="200">
        <v>3.7120000000000002</v>
      </c>
      <c r="F109" s="200">
        <v>0</v>
      </c>
      <c r="G109" s="201">
        <f>E109*F109</f>
        <v>0</v>
      </c>
      <c r="O109" s="195">
        <v>2</v>
      </c>
      <c r="AA109" s="167">
        <v>1</v>
      </c>
      <c r="AB109" s="167">
        <v>7</v>
      </c>
      <c r="AC109" s="167">
        <v>7</v>
      </c>
      <c r="AZ109" s="167">
        <v>2</v>
      </c>
      <c r="BA109" s="167">
        <f>IF(AZ109=1,G109,0)</f>
        <v>0</v>
      </c>
      <c r="BB109" s="167">
        <f>IF(AZ109=2,G109,0)</f>
        <v>0</v>
      </c>
      <c r="BC109" s="167">
        <f>IF(AZ109=3,G109,0)</f>
        <v>0</v>
      </c>
      <c r="BD109" s="167">
        <f>IF(AZ109=4,G109,0)</f>
        <v>0</v>
      </c>
      <c r="BE109" s="167">
        <f>IF(AZ109=5,G109,0)</f>
        <v>0</v>
      </c>
      <c r="CA109" s="202">
        <v>1</v>
      </c>
      <c r="CB109" s="202">
        <v>7</v>
      </c>
      <c r="CZ109" s="167">
        <v>2.4000000000000001E-4</v>
      </c>
    </row>
    <row r="110" spans="1:104">
      <c r="A110" s="203"/>
      <c r="B110" s="204" t="s">
        <v>73</v>
      </c>
      <c r="C110" s="205" t="str">
        <f>CONCATENATE(B108," ",C108)</f>
        <v>783 Nátěry</v>
      </c>
      <c r="D110" s="206"/>
      <c r="E110" s="207"/>
      <c r="F110" s="208"/>
      <c r="G110" s="209">
        <f>SUM(G108:G109)</f>
        <v>0</v>
      </c>
      <c r="O110" s="195">
        <v>4</v>
      </c>
      <c r="BA110" s="210">
        <f>SUM(BA108:BA109)</f>
        <v>0</v>
      </c>
      <c r="BB110" s="210">
        <f>SUM(BB108:BB109)</f>
        <v>0</v>
      </c>
      <c r="BC110" s="210">
        <f>SUM(BC108:BC109)</f>
        <v>0</v>
      </c>
      <c r="BD110" s="210">
        <f>SUM(BD108:BD109)</f>
        <v>0</v>
      </c>
      <c r="BE110" s="210">
        <f>SUM(BE108:BE109)</f>
        <v>0</v>
      </c>
    </row>
    <row r="111" spans="1:104">
      <c r="A111" s="188" t="s">
        <v>72</v>
      </c>
      <c r="B111" s="189" t="s">
        <v>257</v>
      </c>
      <c r="C111" s="190" t="s">
        <v>258</v>
      </c>
      <c r="D111" s="191"/>
      <c r="E111" s="192"/>
      <c r="F111" s="192"/>
      <c r="G111" s="193"/>
      <c r="H111" s="194"/>
      <c r="I111" s="194"/>
      <c r="O111" s="195">
        <v>1</v>
      </c>
    </row>
    <row r="112" spans="1:104">
      <c r="A112" s="196">
        <v>67</v>
      </c>
      <c r="B112" s="197" t="s">
        <v>259</v>
      </c>
      <c r="C112" s="198" t="s">
        <v>260</v>
      </c>
      <c r="D112" s="199" t="s">
        <v>86</v>
      </c>
      <c r="E112" s="200">
        <v>27</v>
      </c>
      <c r="F112" s="200">
        <v>0</v>
      </c>
      <c r="G112" s="201">
        <f>E112*F112</f>
        <v>0</v>
      </c>
      <c r="O112" s="195">
        <v>2</v>
      </c>
      <c r="AA112" s="167">
        <v>1</v>
      </c>
      <c r="AB112" s="167">
        <v>7</v>
      </c>
      <c r="AC112" s="167">
        <v>7</v>
      </c>
      <c r="AZ112" s="167">
        <v>2</v>
      </c>
      <c r="BA112" s="167">
        <f>IF(AZ112=1,G112,0)</f>
        <v>0</v>
      </c>
      <c r="BB112" s="167">
        <f>IF(AZ112=2,G112,0)</f>
        <v>0</v>
      </c>
      <c r="BC112" s="167">
        <f>IF(AZ112=3,G112,0)</f>
        <v>0</v>
      </c>
      <c r="BD112" s="167">
        <f>IF(AZ112=4,G112,0)</f>
        <v>0</v>
      </c>
      <c r="BE112" s="167">
        <f>IF(AZ112=5,G112,0)</f>
        <v>0</v>
      </c>
      <c r="CA112" s="202">
        <v>1</v>
      </c>
      <c r="CB112" s="202">
        <v>7</v>
      </c>
      <c r="CZ112" s="167">
        <v>1.4999999999999999E-4</v>
      </c>
    </row>
    <row r="113" spans="1:104">
      <c r="A113" s="196">
        <v>68</v>
      </c>
      <c r="B113" s="197" t="s">
        <v>261</v>
      </c>
      <c r="C113" s="198" t="s">
        <v>262</v>
      </c>
      <c r="D113" s="199" t="s">
        <v>86</v>
      </c>
      <c r="E113" s="200">
        <v>27</v>
      </c>
      <c r="F113" s="200">
        <v>0</v>
      </c>
      <c r="G113" s="201">
        <f>E113*F113</f>
        <v>0</v>
      </c>
      <c r="O113" s="195">
        <v>2</v>
      </c>
      <c r="AA113" s="167">
        <v>1</v>
      </c>
      <c r="AB113" s="167">
        <v>7</v>
      </c>
      <c r="AC113" s="167">
        <v>7</v>
      </c>
      <c r="AZ113" s="167">
        <v>2</v>
      </c>
      <c r="BA113" s="167">
        <f>IF(AZ113=1,G113,0)</f>
        <v>0</v>
      </c>
      <c r="BB113" s="167">
        <f>IF(AZ113=2,G113,0)</f>
        <v>0</v>
      </c>
      <c r="BC113" s="167">
        <f>IF(AZ113=3,G113,0)</f>
        <v>0</v>
      </c>
      <c r="BD113" s="167">
        <f>IF(AZ113=4,G113,0)</f>
        <v>0</v>
      </c>
      <c r="BE113" s="167">
        <f>IF(AZ113=5,G113,0)</f>
        <v>0</v>
      </c>
      <c r="CA113" s="202">
        <v>1</v>
      </c>
      <c r="CB113" s="202">
        <v>7</v>
      </c>
      <c r="CZ113" s="167">
        <v>3.1E-4</v>
      </c>
    </row>
    <row r="114" spans="1:104">
      <c r="A114" s="196">
        <v>69</v>
      </c>
      <c r="B114" s="197" t="s">
        <v>263</v>
      </c>
      <c r="C114" s="198" t="s">
        <v>264</v>
      </c>
      <c r="D114" s="199" t="s">
        <v>86</v>
      </c>
      <c r="E114" s="200">
        <v>13.52</v>
      </c>
      <c r="F114" s="200">
        <v>0</v>
      </c>
      <c r="G114" s="201">
        <f>E114*F114</f>
        <v>0</v>
      </c>
      <c r="O114" s="195">
        <v>2</v>
      </c>
      <c r="AA114" s="167">
        <v>1</v>
      </c>
      <c r="AB114" s="167">
        <v>7</v>
      </c>
      <c r="AC114" s="167">
        <v>7</v>
      </c>
      <c r="AZ114" s="167">
        <v>2</v>
      </c>
      <c r="BA114" s="167">
        <f>IF(AZ114=1,G114,0)</f>
        <v>0</v>
      </c>
      <c r="BB114" s="167">
        <f>IF(AZ114=2,G114,0)</f>
        <v>0</v>
      </c>
      <c r="BC114" s="167">
        <f>IF(AZ114=3,G114,0)</f>
        <v>0</v>
      </c>
      <c r="BD114" s="167">
        <f>IF(AZ114=4,G114,0)</f>
        <v>0</v>
      </c>
      <c r="BE114" s="167">
        <f>IF(AZ114=5,G114,0)</f>
        <v>0</v>
      </c>
      <c r="CA114" s="202">
        <v>1</v>
      </c>
      <c r="CB114" s="202">
        <v>7</v>
      </c>
      <c r="CZ114" s="167">
        <v>2.0000000000000001E-4</v>
      </c>
    </row>
    <row r="115" spans="1:104">
      <c r="A115" s="203"/>
      <c r="B115" s="204" t="s">
        <v>73</v>
      </c>
      <c r="C115" s="205" t="str">
        <f>CONCATENATE(B111," ",C111)</f>
        <v>784 Malby</v>
      </c>
      <c r="D115" s="206"/>
      <c r="E115" s="207"/>
      <c r="F115" s="208"/>
      <c r="G115" s="209">
        <f>SUM(G111:G114)</f>
        <v>0</v>
      </c>
      <c r="O115" s="195">
        <v>4</v>
      </c>
      <c r="BA115" s="210">
        <f>SUM(BA111:BA114)</f>
        <v>0</v>
      </c>
      <c r="BB115" s="210">
        <f>SUM(BB111:BB114)</f>
        <v>0</v>
      </c>
      <c r="BC115" s="210">
        <f>SUM(BC111:BC114)</f>
        <v>0</v>
      </c>
      <c r="BD115" s="210">
        <f>SUM(BD111:BD114)</f>
        <v>0</v>
      </c>
      <c r="BE115" s="210">
        <f>SUM(BE111:BE114)</f>
        <v>0</v>
      </c>
    </row>
    <row r="116" spans="1:104">
      <c r="A116" s="188" t="s">
        <v>72</v>
      </c>
      <c r="B116" s="189" t="s">
        <v>265</v>
      </c>
      <c r="C116" s="190" t="s">
        <v>266</v>
      </c>
      <c r="D116" s="191"/>
      <c r="E116" s="192"/>
      <c r="F116" s="192"/>
      <c r="G116" s="193"/>
      <c r="H116" s="194"/>
      <c r="I116" s="194"/>
      <c r="O116" s="195">
        <v>1</v>
      </c>
    </row>
    <row r="117" spans="1:104" ht="22.5">
      <c r="A117" s="196">
        <v>70</v>
      </c>
      <c r="B117" s="197" t="s">
        <v>267</v>
      </c>
      <c r="C117" s="198" t="s">
        <v>268</v>
      </c>
      <c r="D117" s="199" t="s">
        <v>269</v>
      </c>
      <c r="E117" s="200">
        <v>10</v>
      </c>
      <c r="F117" s="200">
        <v>0</v>
      </c>
      <c r="G117" s="201">
        <f>E117*F117</f>
        <v>0</v>
      </c>
      <c r="O117" s="195">
        <v>2</v>
      </c>
      <c r="AA117" s="167">
        <v>10</v>
      </c>
      <c r="AB117" s="167">
        <v>9</v>
      </c>
      <c r="AC117" s="167">
        <v>8</v>
      </c>
      <c r="AZ117" s="167">
        <v>5</v>
      </c>
      <c r="BA117" s="167">
        <f>IF(AZ117=1,G117,0)</f>
        <v>0</v>
      </c>
      <c r="BB117" s="167">
        <f>IF(AZ117=2,G117,0)</f>
        <v>0</v>
      </c>
      <c r="BC117" s="167">
        <f>IF(AZ117=3,G117,0)</f>
        <v>0</v>
      </c>
      <c r="BD117" s="167">
        <f>IF(AZ117=4,G117,0)</f>
        <v>0</v>
      </c>
      <c r="BE117" s="167">
        <f>IF(AZ117=5,G117,0)</f>
        <v>0</v>
      </c>
      <c r="CA117" s="202">
        <v>10</v>
      </c>
      <c r="CB117" s="202">
        <v>9</v>
      </c>
      <c r="CZ117" s="167">
        <v>0</v>
      </c>
    </row>
    <row r="118" spans="1:104">
      <c r="A118" s="203"/>
      <c r="B118" s="204" t="s">
        <v>73</v>
      </c>
      <c r="C118" s="205" t="str">
        <f>CONCATENATE(B116," ",C116)</f>
        <v>M21 Elektromontáže</v>
      </c>
      <c r="D118" s="206"/>
      <c r="E118" s="207"/>
      <c r="F118" s="208"/>
      <c r="G118" s="209">
        <f>SUM(G116:G117)</f>
        <v>0</v>
      </c>
      <c r="O118" s="195">
        <v>4</v>
      </c>
      <c r="BA118" s="210">
        <f>SUM(BA116:BA117)</f>
        <v>0</v>
      </c>
      <c r="BB118" s="210">
        <f>SUM(BB116:BB117)</f>
        <v>0</v>
      </c>
      <c r="BC118" s="210">
        <f>SUM(BC116:BC117)</f>
        <v>0</v>
      </c>
      <c r="BD118" s="210">
        <f>SUM(BD116:BD117)</f>
        <v>0</v>
      </c>
      <c r="BE118" s="210">
        <f>SUM(BE116:BE117)</f>
        <v>0</v>
      </c>
    </row>
    <row r="119" spans="1:104">
      <c r="A119" s="188" t="s">
        <v>72</v>
      </c>
      <c r="B119" s="189" t="s">
        <v>270</v>
      </c>
      <c r="C119" s="190" t="s">
        <v>271</v>
      </c>
      <c r="D119" s="191"/>
      <c r="E119" s="192"/>
      <c r="F119" s="192"/>
      <c r="G119" s="193"/>
      <c r="H119" s="194"/>
      <c r="I119" s="194"/>
      <c r="O119" s="195">
        <v>1</v>
      </c>
    </row>
    <row r="120" spans="1:104">
      <c r="A120" s="196">
        <v>71</v>
      </c>
      <c r="B120" s="197" t="s">
        <v>272</v>
      </c>
      <c r="C120" s="198" t="s">
        <v>273</v>
      </c>
      <c r="D120" s="199" t="s">
        <v>134</v>
      </c>
      <c r="E120" s="200">
        <v>8.7335200000000004</v>
      </c>
      <c r="F120" s="200">
        <v>0</v>
      </c>
      <c r="G120" s="201">
        <f>E120*F120</f>
        <v>0</v>
      </c>
      <c r="O120" s="195">
        <v>2</v>
      </c>
      <c r="AA120" s="167">
        <v>8</v>
      </c>
      <c r="AB120" s="167">
        <v>0</v>
      </c>
      <c r="AC120" s="167">
        <v>3</v>
      </c>
      <c r="AZ120" s="167">
        <v>1</v>
      </c>
      <c r="BA120" s="167">
        <f>IF(AZ120=1,G120,0)</f>
        <v>0</v>
      </c>
      <c r="BB120" s="167">
        <f>IF(AZ120=2,G120,0)</f>
        <v>0</v>
      </c>
      <c r="BC120" s="167">
        <f>IF(AZ120=3,G120,0)</f>
        <v>0</v>
      </c>
      <c r="BD120" s="167">
        <f>IF(AZ120=4,G120,0)</f>
        <v>0</v>
      </c>
      <c r="BE120" s="167">
        <f>IF(AZ120=5,G120,0)</f>
        <v>0</v>
      </c>
      <c r="CA120" s="202">
        <v>8</v>
      </c>
      <c r="CB120" s="202">
        <v>0</v>
      </c>
      <c r="CZ120" s="167">
        <v>0</v>
      </c>
    </row>
    <row r="121" spans="1:104">
      <c r="A121" s="196">
        <v>72</v>
      </c>
      <c r="B121" s="197" t="s">
        <v>274</v>
      </c>
      <c r="C121" s="198" t="s">
        <v>275</v>
      </c>
      <c r="D121" s="199" t="s">
        <v>134</v>
      </c>
      <c r="E121" s="200">
        <v>8.7335200000000004</v>
      </c>
      <c r="F121" s="200">
        <v>0</v>
      </c>
      <c r="G121" s="201">
        <f>E121*F121</f>
        <v>0</v>
      </c>
      <c r="O121" s="195">
        <v>2</v>
      </c>
      <c r="AA121" s="167">
        <v>8</v>
      </c>
      <c r="AB121" s="167">
        <v>0</v>
      </c>
      <c r="AC121" s="167">
        <v>3</v>
      </c>
      <c r="AZ121" s="167">
        <v>1</v>
      </c>
      <c r="BA121" s="167">
        <f>IF(AZ121=1,G121,0)</f>
        <v>0</v>
      </c>
      <c r="BB121" s="167">
        <f>IF(AZ121=2,G121,0)</f>
        <v>0</v>
      </c>
      <c r="BC121" s="167">
        <f>IF(AZ121=3,G121,0)</f>
        <v>0</v>
      </c>
      <c r="BD121" s="167">
        <f>IF(AZ121=4,G121,0)</f>
        <v>0</v>
      </c>
      <c r="BE121" s="167">
        <f>IF(AZ121=5,G121,0)</f>
        <v>0</v>
      </c>
      <c r="CA121" s="202">
        <v>8</v>
      </c>
      <c r="CB121" s="202">
        <v>0</v>
      </c>
      <c r="CZ121" s="167">
        <v>0</v>
      </c>
    </row>
    <row r="122" spans="1:104">
      <c r="A122" s="196">
        <v>73</v>
      </c>
      <c r="B122" s="197" t="s">
        <v>276</v>
      </c>
      <c r="C122" s="198" t="s">
        <v>277</v>
      </c>
      <c r="D122" s="199" t="s">
        <v>134</v>
      </c>
      <c r="E122" s="200">
        <v>8.7335200000000004</v>
      </c>
      <c r="F122" s="200">
        <v>0</v>
      </c>
      <c r="G122" s="201">
        <f>E122*F122</f>
        <v>0</v>
      </c>
      <c r="O122" s="195">
        <v>2</v>
      </c>
      <c r="AA122" s="167">
        <v>8</v>
      </c>
      <c r="AB122" s="167">
        <v>0</v>
      </c>
      <c r="AC122" s="167">
        <v>3</v>
      </c>
      <c r="AZ122" s="167">
        <v>1</v>
      </c>
      <c r="BA122" s="167">
        <f>IF(AZ122=1,G122,0)</f>
        <v>0</v>
      </c>
      <c r="BB122" s="167">
        <f>IF(AZ122=2,G122,0)</f>
        <v>0</v>
      </c>
      <c r="BC122" s="167">
        <f>IF(AZ122=3,G122,0)</f>
        <v>0</v>
      </c>
      <c r="BD122" s="167">
        <f>IF(AZ122=4,G122,0)</f>
        <v>0</v>
      </c>
      <c r="BE122" s="167">
        <f>IF(AZ122=5,G122,0)</f>
        <v>0</v>
      </c>
      <c r="CA122" s="202">
        <v>8</v>
      </c>
      <c r="CB122" s="202">
        <v>0</v>
      </c>
      <c r="CZ122" s="167">
        <v>0</v>
      </c>
    </row>
    <row r="123" spans="1:104">
      <c r="A123" s="196">
        <v>74</v>
      </c>
      <c r="B123" s="197" t="s">
        <v>278</v>
      </c>
      <c r="C123" s="198" t="s">
        <v>279</v>
      </c>
      <c r="D123" s="199" t="s">
        <v>134</v>
      </c>
      <c r="E123" s="200">
        <v>253.27207999999999</v>
      </c>
      <c r="F123" s="200">
        <v>0</v>
      </c>
      <c r="G123" s="201">
        <f>E123*F123</f>
        <v>0</v>
      </c>
      <c r="O123" s="195">
        <v>2</v>
      </c>
      <c r="AA123" s="167">
        <v>8</v>
      </c>
      <c r="AB123" s="167">
        <v>0</v>
      </c>
      <c r="AC123" s="167">
        <v>3</v>
      </c>
      <c r="AZ123" s="167">
        <v>1</v>
      </c>
      <c r="BA123" s="167">
        <f>IF(AZ123=1,G123,0)</f>
        <v>0</v>
      </c>
      <c r="BB123" s="167">
        <f>IF(AZ123=2,G123,0)</f>
        <v>0</v>
      </c>
      <c r="BC123" s="167">
        <f>IF(AZ123=3,G123,0)</f>
        <v>0</v>
      </c>
      <c r="BD123" s="167">
        <f>IF(AZ123=4,G123,0)</f>
        <v>0</v>
      </c>
      <c r="BE123" s="167">
        <f>IF(AZ123=5,G123,0)</f>
        <v>0</v>
      </c>
      <c r="CA123" s="202">
        <v>8</v>
      </c>
      <c r="CB123" s="202">
        <v>0</v>
      </c>
      <c r="CZ123" s="167">
        <v>0</v>
      </c>
    </row>
    <row r="124" spans="1:104">
      <c r="A124" s="196">
        <v>75</v>
      </c>
      <c r="B124" s="197" t="s">
        <v>280</v>
      </c>
      <c r="C124" s="198" t="s">
        <v>281</v>
      </c>
      <c r="D124" s="199" t="s">
        <v>134</v>
      </c>
      <c r="E124" s="200">
        <v>8.7335200000000004</v>
      </c>
      <c r="F124" s="200">
        <v>0</v>
      </c>
      <c r="G124" s="201">
        <f>E124*F124</f>
        <v>0</v>
      </c>
      <c r="O124" s="195">
        <v>2</v>
      </c>
      <c r="AA124" s="167">
        <v>8</v>
      </c>
      <c r="AB124" s="167">
        <v>0</v>
      </c>
      <c r="AC124" s="167">
        <v>3</v>
      </c>
      <c r="AZ124" s="167">
        <v>1</v>
      </c>
      <c r="BA124" s="167">
        <f>IF(AZ124=1,G124,0)</f>
        <v>0</v>
      </c>
      <c r="BB124" s="167">
        <f>IF(AZ124=2,G124,0)</f>
        <v>0</v>
      </c>
      <c r="BC124" s="167">
        <f>IF(AZ124=3,G124,0)</f>
        <v>0</v>
      </c>
      <c r="BD124" s="167">
        <f>IF(AZ124=4,G124,0)</f>
        <v>0</v>
      </c>
      <c r="BE124" s="167">
        <f>IF(AZ124=5,G124,0)</f>
        <v>0</v>
      </c>
      <c r="CA124" s="202">
        <v>8</v>
      </c>
      <c r="CB124" s="202">
        <v>0</v>
      </c>
      <c r="CZ124" s="167">
        <v>0</v>
      </c>
    </row>
    <row r="125" spans="1:104">
      <c r="A125" s="196">
        <v>76</v>
      </c>
      <c r="B125" s="197" t="s">
        <v>282</v>
      </c>
      <c r="C125" s="198" t="s">
        <v>283</v>
      </c>
      <c r="D125" s="199" t="s">
        <v>134</v>
      </c>
      <c r="E125" s="200">
        <v>17.467040000000001</v>
      </c>
      <c r="F125" s="200">
        <v>0</v>
      </c>
      <c r="G125" s="201">
        <f>E125*F125</f>
        <v>0</v>
      </c>
      <c r="O125" s="195">
        <v>2</v>
      </c>
      <c r="AA125" s="167">
        <v>8</v>
      </c>
      <c r="AB125" s="167">
        <v>0</v>
      </c>
      <c r="AC125" s="167">
        <v>3</v>
      </c>
      <c r="AZ125" s="167">
        <v>1</v>
      </c>
      <c r="BA125" s="167">
        <f>IF(AZ125=1,G125,0)</f>
        <v>0</v>
      </c>
      <c r="BB125" s="167">
        <f>IF(AZ125=2,G125,0)</f>
        <v>0</v>
      </c>
      <c r="BC125" s="167">
        <f>IF(AZ125=3,G125,0)</f>
        <v>0</v>
      </c>
      <c r="BD125" s="167">
        <f>IF(AZ125=4,G125,0)</f>
        <v>0</v>
      </c>
      <c r="BE125" s="167">
        <f>IF(AZ125=5,G125,0)</f>
        <v>0</v>
      </c>
      <c r="CA125" s="202">
        <v>8</v>
      </c>
      <c r="CB125" s="202">
        <v>0</v>
      </c>
      <c r="CZ125" s="167">
        <v>0</v>
      </c>
    </row>
    <row r="126" spans="1:104">
      <c r="A126" s="196">
        <v>77</v>
      </c>
      <c r="B126" s="197" t="s">
        <v>284</v>
      </c>
      <c r="C126" s="198" t="s">
        <v>285</v>
      </c>
      <c r="D126" s="199" t="s">
        <v>134</v>
      </c>
      <c r="E126" s="200">
        <v>8.7335200000000004</v>
      </c>
      <c r="F126" s="200">
        <v>0</v>
      </c>
      <c r="G126" s="201">
        <f>E126*F126</f>
        <v>0</v>
      </c>
      <c r="O126" s="195">
        <v>2</v>
      </c>
      <c r="AA126" s="167">
        <v>8</v>
      </c>
      <c r="AB126" s="167">
        <v>0</v>
      </c>
      <c r="AC126" s="167">
        <v>3</v>
      </c>
      <c r="AZ126" s="167">
        <v>1</v>
      </c>
      <c r="BA126" s="167">
        <f>IF(AZ126=1,G126,0)</f>
        <v>0</v>
      </c>
      <c r="BB126" s="167">
        <f>IF(AZ126=2,G126,0)</f>
        <v>0</v>
      </c>
      <c r="BC126" s="167">
        <f>IF(AZ126=3,G126,0)</f>
        <v>0</v>
      </c>
      <c r="BD126" s="167">
        <f>IF(AZ126=4,G126,0)</f>
        <v>0</v>
      </c>
      <c r="BE126" s="167">
        <f>IF(AZ126=5,G126,0)</f>
        <v>0</v>
      </c>
      <c r="CA126" s="202">
        <v>8</v>
      </c>
      <c r="CB126" s="202">
        <v>0</v>
      </c>
      <c r="CZ126" s="167">
        <v>0</v>
      </c>
    </row>
    <row r="127" spans="1:104">
      <c r="A127" s="196">
        <v>78</v>
      </c>
      <c r="B127" s="197" t="s">
        <v>286</v>
      </c>
      <c r="C127" s="198" t="s">
        <v>287</v>
      </c>
      <c r="D127" s="199" t="s">
        <v>134</v>
      </c>
      <c r="E127" s="200">
        <v>8.7335200000000004</v>
      </c>
      <c r="F127" s="200">
        <v>0</v>
      </c>
      <c r="G127" s="201">
        <f>E127*F127</f>
        <v>0</v>
      </c>
      <c r="O127" s="195">
        <v>2</v>
      </c>
      <c r="AA127" s="167">
        <v>8</v>
      </c>
      <c r="AB127" s="167">
        <v>0</v>
      </c>
      <c r="AC127" s="167">
        <v>3</v>
      </c>
      <c r="AZ127" s="167">
        <v>1</v>
      </c>
      <c r="BA127" s="167">
        <f>IF(AZ127=1,G127,0)</f>
        <v>0</v>
      </c>
      <c r="BB127" s="167">
        <f>IF(AZ127=2,G127,0)</f>
        <v>0</v>
      </c>
      <c r="BC127" s="167">
        <f>IF(AZ127=3,G127,0)</f>
        <v>0</v>
      </c>
      <c r="BD127" s="167">
        <f>IF(AZ127=4,G127,0)</f>
        <v>0</v>
      </c>
      <c r="BE127" s="167">
        <f>IF(AZ127=5,G127,0)</f>
        <v>0</v>
      </c>
      <c r="CA127" s="202">
        <v>8</v>
      </c>
      <c r="CB127" s="202">
        <v>0</v>
      </c>
      <c r="CZ127" s="167">
        <v>0</v>
      </c>
    </row>
    <row r="128" spans="1:104">
      <c r="A128" s="196">
        <v>79</v>
      </c>
      <c r="B128" s="197" t="s">
        <v>288</v>
      </c>
      <c r="C128" s="198" t="s">
        <v>289</v>
      </c>
      <c r="D128" s="199" t="s">
        <v>134</v>
      </c>
      <c r="E128" s="200">
        <v>8.7335200000000004</v>
      </c>
      <c r="F128" s="200">
        <v>0</v>
      </c>
      <c r="G128" s="201">
        <f>E128*F128</f>
        <v>0</v>
      </c>
      <c r="O128" s="195">
        <v>2</v>
      </c>
      <c r="AA128" s="167">
        <v>8</v>
      </c>
      <c r="AB128" s="167">
        <v>0</v>
      </c>
      <c r="AC128" s="167">
        <v>3</v>
      </c>
      <c r="AZ128" s="167">
        <v>1</v>
      </c>
      <c r="BA128" s="167">
        <f>IF(AZ128=1,G128,0)</f>
        <v>0</v>
      </c>
      <c r="BB128" s="167">
        <f>IF(AZ128=2,G128,0)</f>
        <v>0</v>
      </c>
      <c r="BC128" s="167">
        <f>IF(AZ128=3,G128,0)</f>
        <v>0</v>
      </c>
      <c r="BD128" s="167">
        <f>IF(AZ128=4,G128,0)</f>
        <v>0</v>
      </c>
      <c r="BE128" s="167">
        <f>IF(AZ128=5,G128,0)</f>
        <v>0</v>
      </c>
      <c r="CA128" s="202">
        <v>8</v>
      </c>
      <c r="CB128" s="202">
        <v>0</v>
      </c>
      <c r="CZ128" s="167">
        <v>0</v>
      </c>
    </row>
    <row r="129" spans="1:57">
      <c r="A129" s="203"/>
      <c r="B129" s="204" t="s">
        <v>73</v>
      </c>
      <c r="C129" s="205" t="str">
        <f>CONCATENATE(B119," ",C119)</f>
        <v>D96 Přesuny suti a vybouraných hmot</v>
      </c>
      <c r="D129" s="206"/>
      <c r="E129" s="207"/>
      <c r="F129" s="208"/>
      <c r="G129" s="209">
        <f>SUM(G119:G128)</f>
        <v>0</v>
      </c>
      <c r="O129" s="195">
        <v>4</v>
      </c>
      <c r="BA129" s="210">
        <f>SUM(BA119:BA128)</f>
        <v>0</v>
      </c>
      <c r="BB129" s="210">
        <f>SUM(BB119:BB128)</f>
        <v>0</v>
      </c>
      <c r="BC129" s="210">
        <f>SUM(BC119:BC128)</f>
        <v>0</v>
      </c>
      <c r="BD129" s="210">
        <f>SUM(BD119:BD128)</f>
        <v>0</v>
      </c>
      <c r="BE129" s="210">
        <f>SUM(BE119:BE128)</f>
        <v>0</v>
      </c>
    </row>
    <row r="130" spans="1:57">
      <c r="E130" s="167"/>
    </row>
    <row r="131" spans="1:57">
      <c r="E131" s="167"/>
    </row>
    <row r="132" spans="1:57">
      <c r="E132" s="167"/>
    </row>
    <row r="133" spans="1:57">
      <c r="E133" s="167"/>
    </row>
    <row r="134" spans="1:57">
      <c r="E134" s="167"/>
    </row>
    <row r="135" spans="1:57">
      <c r="E135" s="167"/>
    </row>
    <row r="136" spans="1:57">
      <c r="E136" s="167"/>
    </row>
    <row r="137" spans="1:57">
      <c r="E137" s="167"/>
    </row>
    <row r="138" spans="1:57">
      <c r="E138" s="167"/>
    </row>
    <row r="139" spans="1:57">
      <c r="E139" s="167"/>
    </row>
    <row r="140" spans="1:57">
      <c r="E140" s="167"/>
    </row>
    <row r="141" spans="1:57">
      <c r="E141" s="167"/>
    </row>
    <row r="142" spans="1:57">
      <c r="E142" s="167"/>
    </row>
    <row r="143" spans="1:57">
      <c r="E143" s="167"/>
    </row>
    <row r="144" spans="1:57">
      <c r="E144" s="167"/>
    </row>
    <row r="145" spans="1:7">
      <c r="E145" s="167"/>
    </row>
    <row r="146" spans="1:7">
      <c r="E146" s="167"/>
    </row>
    <row r="147" spans="1:7">
      <c r="E147" s="167"/>
    </row>
    <row r="148" spans="1:7">
      <c r="E148" s="167"/>
    </row>
    <row r="149" spans="1:7">
      <c r="E149" s="167"/>
    </row>
    <row r="150" spans="1:7">
      <c r="E150" s="167"/>
    </row>
    <row r="151" spans="1:7">
      <c r="E151" s="167"/>
    </row>
    <row r="152" spans="1:7">
      <c r="E152" s="167"/>
    </row>
    <row r="153" spans="1:7">
      <c r="A153" s="211"/>
      <c r="B153" s="211"/>
      <c r="C153" s="211"/>
      <c r="D153" s="211"/>
      <c r="E153" s="211"/>
      <c r="F153" s="211"/>
      <c r="G153" s="211"/>
    </row>
    <row r="154" spans="1:7">
      <c r="A154" s="211"/>
      <c r="B154" s="211"/>
      <c r="C154" s="211"/>
      <c r="D154" s="211"/>
      <c r="E154" s="211"/>
      <c r="F154" s="211"/>
      <c r="G154" s="211"/>
    </row>
    <row r="155" spans="1:7">
      <c r="A155" s="211"/>
      <c r="B155" s="211"/>
      <c r="C155" s="211"/>
      <c r="D155" s="211"/>
      <c r="E155" s="211"/>
      <c r="F155" s="211"/>
      <c r="G155" s="211"/>
    </row>
    <row r="156" spans="1:7">
      <c r="A156" s="211"/>
      <c r="B156" s="211"/>
      <c r="C156" s="211"/>
      <c r="D156" s="211"/>
      <c r="E156" s="211"/>
      <c r="F156" s="211"/>
      <c r="G156" s="211"/>
    </row>
    <row r="157" spans="1:7">
      <c r="E157" s="167"/>
    </row>
    <row r="158" spans="1:7">
      <c r="E158" s="167"/>
    </row>
    <row r="159" spans="1:7">
      <c r="E159" s="167"/>
    </row>
    <row r="160" spans="1:7">
      <c r="E160" s="167"/>
    </row>
    <row r="161" spans="5:5">
      <c r="E161" s="167"/>
    </row>
    <row r="162" spans="5:5">
      <c r="E162" s="167"/>
    </row>
    <row r="163" spans="5:5">
      <c r="E163" s="167"/>
    </row>
    <row r="164" spans="5:5">
      <c r="E164" s="167"/>
    </row>
    <row r="165" spans="5:5">
      <c r="E165" s="167"/>
    </row>
    <row r="166" spans="5:5">
      <c r="E166" s="167"/>
    </row>
    <row r="167" spans="5:5">
      <c r="E167" s="167"/>
    </row>
    <row r="168" spans="5:5">
      <c r="E168" s="167"/>
    </row>
    <row r="169" spans="5:5">
      <c r="E169" s="167"/>
    </row>
    <row r="170" spans="5:5">
      <c r="E170" s="167"/>
    </row>
    <row r="171" spans="5:5">
      <c r="E171" s="167"/>
    </row>
    <row r="172" spans="5:5">
      <c r="E172" s="167"/>
    </row>
    <row r="173" spans="5:5">
      <c r="E173" s="167"/>
    </row>
    <row r="174" spans="5:5">
      <c r="E174" s="167"/>
    </row>
    <row r="175" spans="5:5">
      <c r="E175" s="167"/>
    </row>
    <row r="176" spans="5:5">
      <c r="E176" s="167"/>
    </row>
    <row r="177" spans="1:7">
      <c r="E177" s="167"/>
    </row>
    <row r="178" spans="1:7">
      <c r="E178" s="167"/>
    </row>
    <row r="179" spans="1:7">
      <c r="E179" s="167"/>
    </row>
    <row r="180" spans="1:7">
      <c r="E180" s="167"/>
    </row>
    <row r="181" spans="1:7">
      <c r="E181" s="167"/>
    </row>
    <row r="182" spans="1:7">
      <c r="E182" s="167"/>
    </row>
    <row r="183" spans="1:7">
      <c r="E183" s="167"/>
    </row>
    <row r="184" spans="1:7">
      <c r="E184" s="167"/>
    </row>
    <row r="185" spans="1:7">
      <c r="E185" s="167"/>
    </row>
    <row r="186" spans="1:7">
      <c r="E186" s="167"/>
    </row>
    <row r="187" spans="1:7">
      <c r="E187" s="167"/>
    </row>
    <row r="188" spans="1:7">
      <c r="A188" s="212"/>
      <c r="B188" s="212"/>
    </row>
    <row r="189" spans="1:7">
      <c r="A189" s="211"/>
      <c r="B189" s="211"/>
      <c r="C189" s="214"/>
      <c r="D189" s="214"/>
      <c r="E189" s="215"/>
      <c r="F189" s="214"/>
      <c r="G189" s="216"/>
    </row>
    <row r="190" spans="1:7">
      <c r="A190" s="217"/>
      <c r="B190" s="217"/>
      <c r="C190" s="211"/>
      <c r="D190" s="211"/>
      <c r="E190" s="218"/>
      <c r="F190" s="211"/>
      <c r="G190" s="211"/>
    </row>
    <row r="191" spans="1:7">
      <c r="A191" s="211"/>
      <c r="B191" s="211"/>
      <c r="C191" s="211"/>
      <c r="D191" s="211"/>
      <c r="E191" s="218"/>
      <c r="F191" s="211"/>
      <c r="G191" s="211"/>
    </row>
    <row r="192" spans="1:7">
      <c r="A192" s="211"/>
      <c r="B192" s="211"/>
      <c r="C192" s="211"/>
      <c r="D192" s="211"/>
      <c r="E192" s="218"/>
      <c r="F192" s="211"/>
      <c r="G192" s="211"/>
    </row>
    <row r="193" spans="1:7">
      <c r="A193" s="211"/>
      <c r="B193" s="211"/>
      <c r="C193" s="211"/>
      <c r="D193" s="211"/>
      <c r="E193" s="218"/>
      <c r="F193" s="211"/>
      <c r="G193" s="211"/>
    </row>
    <row r="194" spans="1:7">
      <c r="A194" s="211"/>
      <c r="B194" s="211"/>
      <c r="C194" s="211"/>
      <c r="D194" s="211"/>
      <c r="E194" s="218"/>
      <c r="F194" s="211"/>
      <c r="G194" s="211"/>
    </row>
    <row r="195" spans="1:7">
      <c r="A195" s="211"/>
      <c r="B195" s="211"/>
      <c r="C195" s="211"/>
      <c r="D195" s="211"/>
      <c r="E195" s="218"/>
      <c r="F195" s="211"/>
      <c r="G195" s="211"/>
    </row>
    <row r="196" spans="1:7">
      <c r="A196" s="211"/>
      <c r="B196" s="211"/>
      <c r="C196" s="211"/>
      <c r="D196" s="211"/>
      <c r="E196" s="218"/>
      <c r="F196" s="211"/>
      <c r="G196" s="211"/>
    </row>
    <row r="197" spans="1:7">
      <c r="A197" s="211"/>
      <c r="B197" s="211"/>
      <c r="C197" s="211"/>
      <c r="D197" s="211"/>
      <c r="E197" s="218"/>
      <c r="F197" s="211"/>
      <c r="G197" s="211"/>
    </row>
    <row r="198" spans="1:7">
      <c r="A198" s="211"/>
      <c r="B198" s="211"/>
      <c r="C198" s="211"/>
      <c r="D198" s="211"/>
      <c r="E198" s="218"/>
      <c r="F198" s="211"/>
      <c r="G198" s="211"/>
    </row>
    <row r="199" spans="1:7">
      <c r="A199" s="211"/>
      <c r="B199" s="211"/>
      <c r="C199" s="211"/>
      <c r="D199" s="211"/>
      <c r="E199" s="218"/>
      <c r="F199" s="211"/>
      <c r="G199" s="211"/>
    </row>
    <row r="200" spans="1:7">
      <c r="A200" s="211"/>
      <c r="B200" s="211"/>
      <c r="C200" s="211"/>
      <c r="D200" s="211"/>
      <c r="E200" s="218"/>
      <c r="F200" s="211"/>
      <c r="G200" s="211"/>
    </row>
    <row r="201" spans="1:7">
      <c r="A201" s="211"/>
      <c r="B201" s="211"/>
      <c r="C201" s="211"/>
      <c r="D201" s="211"/>
      <c r="E201" s="218"/>
      <c r="F201" s="211"/>
      <c r="G201" s="211"/>
    </row>
    <row r="202" spans="1:7">
      <c r="A202" s="211"/>
      <c r="B202" s="211"/>
      <c r="C202" s="211"/>
      <c r="D202" s="211"/>
      <c r="E202" s="218"/>
      <c r="F202" s="211"/>
      <c r="G202" s="211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37</vt:i4>
      </vt:variant>
    </vt:vector>
  </HeadingPairs>
  <TitlesOfParts>
    <vt:vector size="40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SazbaDPH1</vt:lpstr>
      <vt:lpstr>SazbaDPH2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Company>Preinstalled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2017-07-04T12:00:47Z</dcterms:created>
  <dcterms:modified xsi:type="dcterms:W3CDTF">2017-07-04T12:01:20Z</dcterms:modified>
</cp:coreProperties>
</file>