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720" yWindow="345" windowWidth="17955" windowHeight="1128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'Rekapitulace'!$G$16</definedName>
    <definedName name="Dodavka0">'Položky'!#REF!</definedName>
    <definedName name="HSV">'Rekapitulace'!$E$16</definedName>
    <definedName name="HSV0">'Položky'!#REF!</definedName>
    <definedName name="HZS">'Rekapitulace'!$I$16</definedName>
    <definedName name="HZS0">'Položky'!#REF!</definedName>
    <definedName name="JKSO">'Krycí list'!$G$2</definedName>
    <definedName name="MJ">'Krycí list'!$G$5</definedName>
    <definedName name="Mont">'Rekapitulace'!$H$16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'Položky'!$A$1:$G$126</definedName>
    <definedName name="_xlnm.Print_Area" localSheetId="1">'Rekapitulace'!$A$1:$I$25</definedName>
    <definedName name="PocetMJ">'Krycí list'!$G$6</definedName>
    <definedName name="Poznamka">'Krycí list'!$B$37</definedName>
    <definedName name="Projektant">'Krycí list'!$C$8</definedName>
    <definedName name="PSV">'Rekapitulace'!$F$16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'Rekapitulace'!$H$24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25725"/>
</workbook>
</file>

<file path=xl/sharedStrings.xml><?xml version="1.0" encoding="utf-8"?>
<sst xmlns="http://schemas.openxmlformats.org/spreadsheetml/2006/main" count="410" uniqueCount="274">
  <si>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</si>
  <si>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</si>
  <si>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</si>
  <si>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</si>
  <si>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</si>
  <si>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</si>
  <si>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</si>
  <si>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</si>
  <si>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</si>
  <si>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</si>
  <si>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</si>
  <si>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</si>
  <si>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</si>
  <si>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</si>
  <si>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</si>
  <si>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</si>
  <si>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</si>
  <si>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</si>
  <si>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</si>
  <si>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</si>
  <si>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</si>
  <si>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</si>
  <si>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</si>
  <si>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</si>
  <si>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</si>
  <si>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</si>
  <si>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</si>
  <si>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</si>
  <si>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</si>
  <si>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</si>
  <si>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</si>
  <si>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</si>
  <si>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</si>
  <si>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</si>
  <si>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</si>
  <si>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</si>
  <si>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</si>
  <si>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</si>
  <si>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</si>
  <si>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</si>
  <si>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</si>
  <si>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</si>
  <si>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</si>
  <si>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</si>
  <si>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</si>
  <si>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</si>
  <si>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</si>
  <si>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</si>
  <si>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</si>
  <si>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</si>
  <si>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</si>
  <si>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</si>
  <si>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</si>
  <si>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</si>
  <si>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</si>
  <si>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</si>
  <si>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</si>
  <si>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</si>
  <si>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</si>
  <si>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</si>
  <si>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</si>
  <si>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</si>
  <si>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</si>
  <si>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</si>
  <si>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</si>
  <si>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</si>
  <si>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</si>
  <si>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</si>
  <si>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</si>
  <si>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</si>
  <si>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</si>
  <si>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</si>
  <si>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</si>
  <si>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</si>
  <si>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</si>
  <si>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</si>
  <si>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E4710/06/7</t>
  </si>
  <si>
    <t>OU a PrŠ Brno,Lomená 44,oprava střech</t>
  </si>
  <si>
    <t>OP stř 01</t>
  </si>
  <si>
    <t>oprava střech obj.domova mládeže</t>
  </si>
  <si>
    <t>obj.domov mládeže a budova školy</t>
  </si>
  <si>
    <t>94</t>
  </si>
  <si>
    <t>Lešení a stavební výtahy</t>
  </si>
  <si>
    <t>944942101R00</t>
  </si>
  <si>
    <t xml:space="preserve">Záchytné ohrazení na kov. konzolách, do 60° </t>
  </si>
  <si>
    <t>m</t>
  </si>
  <si>
    <t>210</t>
  </si>
  <si>
    <t>944945013R00</t>
  </si>
  <si>
    <t xml:space="preserve">Montáž záchytné stříšky H 4,5 m, šířky nad 2 m </t>
  </si>
  <si>
    <t>944945193R00</t>
  </si>
  <si>
    <t xml:space="preserve">Příplatek za každý měsíc použ.stříšky, k pol. 5013 </t>
  </si>
  <si>
    <t>6*2</t>
  </si>
  <si>
    <t>944945813R00</t>
  </si>
  <si>
    <t xml:space="preserve">Demontáž záchytné stříšky H 4,5 m, šířky nad 2 m </t>
  </si>
  <si>
    <t>945231111U01</t>
  </si>
  <si>
    <t>Zvedací vozík elektrický do 24 m vč.montáže a demontáže</t>
  </si>
  <si>
    <t>den</t>
  </si>
  <si>
    <t>945412112U00</t>
  </si>
  <si>
    <t xml:space="preserve">NOV 1500 i pro přepravu osob(Karásek) </t>
  </si>
  <si>
    <t>945412113U00</t>
  </si>
  <si>
    <t>Montáž a demontáž výtahu NOV vč.dopravy</t>
  </si>
  <si>
    <t>kpl</t>
  </si>
  <si>
    <t>95</t>
  </si>
  <si>
    <t>Dokončovací konstrukce na pozemních stavbách</t>
  </si>
  <si>
    <t>952901221R00</t>
  </si>
  <si>
    <t xml:space="preserve">Vyčištění okolí budov po ukončení prací </t>
  </si>
  <si>
    <t>m2</t>
  </si>
  <si>
    <t>952901411R00</t>
  </si>
  <si>
    <t>Vyčištění ostatních objektů-prostoru střechy od zbytků cihelného zdiva,izolací,prachu a pod.</t>
  </si>
  <si>
    <t>1697+109</t>
  </si>
  <si>
    <t>952902020U0R</t>
  </si>
  <si>
    <t xml:space="preserve">Odstranění prachu z trámů </t>
  </si>
  <si>
    <t>280+142+280+162m2:1270,5882</t>
  </si>
  <si>
    <t>96</t>
  </si>
  <si>
    <t>Bourání konstrukcí</t>
  </si>
  <si>
    <t>711131821U00</t>
  </si>
  <si>
    <t xml:space="preserve">Odstraň izolace -asfaltová lepenka </t>
  </si>
  <si>
    <t>762341821R00</t>
  </si>
  <si>
    <t>Demontáž bednění střech rovných z fošen hrubých tl. prkna cca 32 mm</t>
  </si>
  <si>
    <t>762711810R00</t>
  </si>
  <si>
    <t xml:space="preserve">Demontáž vázaných konstrukcí hraněných do 120 cm2 </t>
  </si>
  <si>
    <t>střešní prvky hranol 80/60 mm:(39,4*19)*2</t>
  </si>
  <si>
    <t>dtto ale 160/50 mm:469+306</t>
  </si>
  <si>
    <t>764311821R00</t>
  </si>
  <si>
    <t>Demontáž lemování komínů, do 30° dtto lemování prostupů střechou</t>
  </si>
  <si>
    <t>komíny - rš.500 mm :0,5*12</t>
  </si>
  <si>
    <t>prostupy r.š.500 mm - 18 ks:0,5*18</t>
  </si>
  <si>
    <t>764311822R00</t>
  </si>
  <si>
    <t xml:space="preserve">Demont. krytiny, tabule 2 x 1 m, nad 25 m2, do 30° </t>
  </si>
  <si>
    <t>109</t>
  </si>
  <si>
    <t>764331831R00</t>
  </si>
  <si>
    <t xml:space="preserve">Demontáž lemování atik, rš  330 mm, do 45° </t>
  </si>
  <si>
    <t>7+8+12+12</t>
  </si>
  <si>
    <t>764331832R00</t>
  </si>
  <si>
    <t xml:space="preserve">Demontáž lemování zdí u atiky, rš 330 mm </t>
  </si>
  <si>
    <t>38+52+56+110</t>
  </si>
  <si>
    <t>764331851R00</t>
  </si>
  <si>
    <t xml:space="preserve">Demontáž lemování atik, rš  500 mm, do 45° </t>
  </si>
  <si>
    <t>26,8+52+28+88</t>
  </si>
  <si>
    <t>764352810R00</t>
  </si>
  <si>
    <t xml:space="preserve">Demontáž žlabů půlkruh. rovných, rš 330 mm, do 30° </t>
  </si>
  <si>
    <t>70+30+67+23+12</t>
  </si>
  <si>
    <t>767392802R00</t>
  </si>
  <si>
    <t>Demontáž krytin střech z plechů, šroubovaných Al plech trapez</t>
  </si>
  <si>
    <t>559,5+311,6+557+269</t>
  </si>
  <si>
    <t>713</t>
  </si>
  <si>
    <t>Izolace tepelné</t>
  </si>
  <si>
    <t>713110813U0W</t>
  </si>
  <si>
    <t xml:space="preserve">Odstraň strop volně minerál.vlákna  tl. 120mm </t>
  </si>
  <si>
    <t>233+145+233+182</t>
  </si>
  <si>
    <t>713111111RT1</t>
  </si>
  <si>
    <t>Izolace tepelné stropů vrchem kladené volně 1 vrstva - materiál ve specifikaci</t>
  </si>
  <si>
    <t>765901144U00</t>
  </si>
  <si>
    <t xml:space="preserve">Střešní difuzní folie pod tepelnou rohož </t>
  </si>
  <si>
    <t>28376502IZ</t>
  </si>
  <si>
    <t>Deska izolační IZOVER ORSIK  120mm</t>
  </si>
  <si>
    <t>tepelný odpor R(M2K/W) 3,05:793</t>
  </si>
  <si>
    <t>998713202R00</t>
  </si>
  <si>
    <t xml:space="preserve">Přesun hmot pro izolace tepelné, výšky do 12 m </t>
  </si>
  <si>
    <t>762</t>
  </si>
  <si>
    <t>Konstrukce tesařské</t>
  </si>
  <si>
    <t>762313111R00</t>
  </si>
  <si>
    <t xml:space="preserve">Montáž svorníků, šroubů délky 100 mm </t>
  </si>
  <si>
    <t>kus</t>
  </si>
  <si>
    <t>zesílení krokví příložkami - spoj.materiál:</t>
  </si>
  <si>
    <t>cca á 1,5 m:1907</t>
  </si>
  <si>
    <t>762332110R0A</t>
  </si>
  <si>
    <t>Montáž vázaných krovů pravidelných do 120 cm2 vč.dodávky latě 80/60 mm</t>
  </si>
  <si>
    <t>po 70 cm:1498</t>
  </si>
  <si>
    <t>762332110RT2</t>
  </si>
  <si>
    <t>Montáž vázaných krovů pravidelných do 120 cm2 včetně dodávky řeziva, fošny 5/12</t>
  </si>
  <si>
    <t>zesílení krokví příložkami 50/120 cm:2861</t>
  </si>
  <si>
    <t>762332110RTR</t>
  </si>
  <si>
    <t>Montáž vázaných krovů pravidelných do 120 cm2 včetně dodávky řeziva, fošny 6/12</t>
  </si>
  <si>
    <t>laťování pod AL trapez plech:810</t>
  </si>
  <si>
    <t>762795000R00</t>
  </si>
  <si>
    <t xml:space="preserve">Spojovací prostředky pro vázané konstrukce </t>
  </si>
  <si>
    <t>m3</t>
  </si>
  <si>
    <t>0,08*0,06*1498+0,05*0,12*2861+0,06*0,12*810+0,032*109</t>
  </si>
  <si>
    <t>762811210RTE</t>
  </si>
  <si>
    <t>Montáž záklopu, vrchní na sraz, hrubá prkna včetně dodávky řeziva, prkna tl. 32 mm</t>
  </si>
  <si>
    <t>309000700TT</t>
  </si>
  <si>
    <t>Šroub ocelový 02 1101  M10x100 mm +matice a podložky</t>
  </si>
  <si>
    <t>998762202R00</t>
  </si>
  <si>
    <t xml:space="preserve">Přesun hmot pro tesařské konstrukce, výšky do 12 m </t>
  </si>
  <si>
    <t>764</t>
  </si>
  <si>
    <t>Konstrukce klempířské</t>
  </si>
  <si>
    <t>76455</t>
  </si>
  <si>
    <t xml:space="preserve">Odvětrávací hlavice DN 100 plastová systém </t>
  </si>
  <si>
    <t>764311391R00</t>
  </si>
  <si>
    <t>Montáž krytiny KOB z  Al  plech tl.0,6mm vč.spojovacího materiálu</t>
  </si>
  <si>
    <t>559,5+311,6+557+227+42</t>
  </si>
  <si>
    <t>764311392R00</t>
  </si>
  <si>
    <t xml:space="preserve">Montáž krytiny hladké ze svitků Al, šířky 0,6 m </t>
  </si>
  <si>
    <t>764331230R0A</t>
  </si>
  <si>
    <t xml:space="preserve">Lemování atiky z Pz plechu  rš 330 mm </t>
  </si>
  <si>
    <t>764331250R00</t>
  </si>
  <si>
    <t xml:space="preserve">Lemování atiky z Pz plechu  rš 500 mm </t>
  </si>
  <si>
    <t>764331330R00</t>
  </si>
  <si>
    <t xml:space="preserve">Lemování střechy u atiky z Al plechu , rš 330 mm </t>
  </si>
  <si>
    <t>764339330R00</t>
  </si>
  <si>
    <t>Lemování z Al, prostupů na hladké krytině, v ploše 18 ks</t>
  </si>
  <si>
    <t>r.š.0,5*0,5:18*0,5*0,5</t>
  </si>
  <si>
    <t>764339385U00</t>
  </si>
  <si>
    <t xml:space="preserve">Mtž lem  Al hl krytina hřeben rš.600 mm </t>
  </si>
  <si>
    <t>60,2 m2:0,6*60,2</t>
  </si>
  <si>
    <t>764352203R00</t>
  </si>
  <si>
    <t xml:space="preserve">Žlaby z Pz plechu podokapní půlkruhové, rš 330 mm </t>
  </si>
  <si>
    <t>kompletní vč.žlab.háků,čel kotlíků:70+30+67+23+12</t>
  </si>
  <si>
    <t>764841139U00</t>
  </si>
  <si>
    <t xml:space="preserve">Mtž odvětrávací hlavice </t>
  </si>
  <si>
    <t>765901143U00</t>
  </si>
  <si>
    <t xml:space="preserve">Střešní folie Dörk Delta vent A </t>
  </si>
  <si>
    <t>953731113U00</t>
  </si>
  <si>
    <t xml:space="preserve">Odvětrání svislé plast DN -100 mm </t>
  </si>
  <si>
    <t>nové odvětrání kanalizace Plast tr.DN 100:36</t>
  </si>
  <si>
    <t>764 R.pol.01</t>
  </si>
  <si>
    <t xml:space="preserve">Oprava upevnění OK nosníku antény na střeše </t>
  </si>
  <si>
    <t>55350804</t>
  </si>
  <si>
    <t>Krytina střešní Al KOB trapez tl 0,6 mm stříbrná</t>
  </si>
  <si>
    <t>1697*1,03</t>
  </si>
  <si>
    <t>998764202R00</t>
  </si>
  <si>
    <t xml:space="preserve">Přesun hmot pro klempířské konstr., výšky do 12 m </t>
  </si>
  <si>
    <t>783</t>
  </si>
  <si>
    <t>Nátěry</t>
  </si>
  <si>
    <t>783782205R00</t>
  </si>
  <si>
    <t>Nátěr tesařských konstrukcí proti plísním,hnilobě a dřevokaznému hmyzu</t>
  </si>
  <si>
    <t>původní dřevěná konstrukce:280+142+280+162</t>
  </si>
  <si>
    <t>prvky zesílení krokví hranol 50/120 mm:(0,05+0,05+0,12+0,12)*(924+467+924+546)</t>
  </si>
  <si>
    <t>dtto ale  hranol 60/120 mm:(0,06+0,06+0,12+0,12)*(810)</t>
  </si>
  <si>
    <t>dtto ale hranol 80/60 mm:(0,08+0,08+0,06+0,06)*1498</t>
  </si>
  <si>
    <t>dtto ale záklop prkna tl.32 mm:0,264*109</t>
  </si>
  <si>
    <t>M211</t>
  </si>
  <si>
    <t>Hromosvod</t>
  </si>
  <si>
    <t>211050105RRW</t>
  </si>
  <si>
    <t xml:space="preserve">Demont hromo instalace </t>
  </si>
  <si>
    <t>původní hromo instalace na oprav.střechách:(40+6*8)*2+(30+2*12)*2</t>
  </si>
  <si>
    <t>211060105RR</t>
  </si>
  <si>
    <t>Zpětná montáž původního hromo rozvodu vč.výměny poškozených prvků</t>
  </si>
  <si>
    <t>D96</t>
  </si>
  <si>
    <t>Přesuny suti a vybouraných hmot</t>
  </si>
  <si>
    <t>979990121R00</t>
  </si>
  <si>
    <t xml:space="preserve">Poplatek za skládku suti - asfaltové pásy </t>
  </si>
  <si>
    <t>t</t>
  </si>
  <si>
    <t>979990162R00</t>
  </si>
  <si>
    <t xml:space="preserve">Poplatek za skládku suti - dřevo </t>
  </si>
  <si>
    <t>1,853+13,6332</t>
  </si>
  <si>
    <t>979990192R00</t>
  </si>
  <si>
    <t>Výtěžnost za skládku  - Al plech odprodej odpad.Al.plechu</t>
  </si>
  <si>
    <t>979990193R00</t>
  </si>
  <si>
    <t xml:space="preserve">Výtěžnost za Pzn plech </t>
  </si>
  <si>
    <t>0,1098+0,7995+0,5248+0,5805+0,67872</t>
  </si>
  <si>
    <t>979999999R00</t>
  </si>
  <si>
    <t xml:space="preserve">Poplatek za skladku 10 % příměsí - DUFONEV Brno </t>
  </si>
  <si>
    <t>9,0711</t>
  </si>
  <si>
    <t>979019100U00</t>
  </si>
  <si>
    <t xml:space="preserve">Svislá doprava suti za 1.podlaží </t>
  </si>
  <si>
    <t>979019210U00</t>
  </si>
  <si>
    <t xml:space="preserve">Přípl za další podlaží svis dopravy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</si>
  <si>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</si>
  <si>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</si>
  <si>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</si>
  <si>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</si>
  <si>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</si>
  <si>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</si>
  <si>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</si>
  <si>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</si>
  <si>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979086112R00</t>
  </si>
  <si>
    <t xml:space="preserve">Nakládání nebo překládání suti a vybouraných hmot </t>
  </si>
  <si>
    <t>mimostaveništní doprava</t>
  </si>
  <si>
    <t>provoz investora</t>
  </si>
  <si>
    <t>Inženýrská ,koordinační  činnost</t>
  </si>
  <si>
    <t>OU a PŠ Lomená 44,Brno - Komárov</t>
  </si>
  <si>
    <t>ing.Ivan Zbořil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</si>
</sst>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0.0"/>
    <numFmt numFmtId="166" formatCode="#,##0\ &quot;Kč&quot;"/>
  </numFmts>
  <fonts count="22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29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0" fontId="3" fillId="2" borderId="9" xfId="0" applyFont="1" applyFill="1" applyBorder="1"/>
    <xf numFmtId="0" fontId="1" fillId="2" borderId="9" xfId="0" applyFont="1" applyFill="1" applyBorder="1"/>
    <xf numFmtId="0" fontId="1" fillId="2" borderId="8" xfId="0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0" fontId="3" fillId="2" borderId="0" xfId="0" applyFont="1" applyFill="1" applyBorder="1"/>
    <xf numFmtId="0" fontId="1" fillId="2" borderId="0" xfId="0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0" xfId="20" applyFont="1" applyBorder="1">
      <alignment/>
      <protection/>
    </xf>
    <xf numFmtId="0" fontId="1" fillId="0" borderId="40" xfId="20" applyFont="1" applyBorder="1">
      <alignment/>
      <protection/>
    </xf>
    <xf numFmtId="0" fontId="1" fillId="0" borderId="40" xfId="20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0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0" fontId="3" fillId="0" borderId="43" xfId="20" applyFont="1" applyBorder="1">
      <alignment/>
      <protection/>
    </xf>
    <xf numFmtId="0" fontId="1" fillId="0" borderId="43" xfId="20" applyFont="1" applyBorder="1">
      <alignment/>
      <protection/>
    </xf>
    <xf numFmtId="0" fontId="1" fillId="0" borderId="43" xfId="20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4" fillId="0" borderId="41" xfId="20" applyFont="1" applyBorder="1" applyAlignment="1">
      <alignment horizontal="right"/>
      <protection/>
    </xf>
    <xf numFmtId="0" fontId="1" fillId="0" borderId="40" xfId="20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1" xfId="20" applyFont="1" applyBorder="1" applyAlignment="1">
      <alignment horizontal="center" vertical="top"/>
      <protection/>
    </xf>
    <xf numFmtId="49" fontId="15" fillId="0" borderId="51" xfId="20" applyNumberFormat="1" applyFont="1" applyBorder="1" applyAlignment="1">
      <alignment horizontal="left" vertical="top"/>
      <protection/>
    </xf>
    <xf numFmtId="0" fontId="15" fillId="0" borderId="51" xfId="20" applyFont="1" applyBorder="1" applyAlignment="1">
      <alignment vertical="top" wrapText="1"/>
      <protection/>
    </xf>
    <xf numFmtId="49" fontId="15" fillId="0" borderId="51" xfId="20" applyNumberFormat="1" applyFont="1" applyBorder="1" applyAlignment="1">
      <alignment horizontal="center" shrinkToFit="1"/>
      <protection/>
    </xf>
    <xf numFmtId="4" fontId="15" fillId="0" borderId="51" xfId="20" applyNumberFormat="1" applyFont="1" applyBorder="1" applyAlignment="1">
      <alignment horizontal="right"/>
      <protection/>
    </xf>
    <xf numFmtId="4" fontId="15" fillId="0" borderId="51" xfId="20" applyNumberFormat="1" applyFont="1" applyBorder="1">
      <alignment/>
      <protection/>
    </xf>
    <xf numFmtId="0" fontId="14" fillId="0" borderId="0" xfId="20" applyFont="1">
      <alignment/>
      <protection/>
    </xf>
    <xf numFmtId="0" fontId="4" fillId="0" borderId="49" xfId="20" applyFont="1" applyBorder="1" applyAlignment="1">
      <alignment horizontal="center"/>
      <protection/>
    </xf>
    <xf numFmtId="0" fontId="16" fillId="0" borderId="0" xfId="20" applyFont="1" applyAlignment="1">
      <alignment wrapText="1"/>
      <protection/>
    </xf>
    <xf numFmtId="49" fontId="4" fillId="0" borderId="49" xfId="20" applyNumberFormat="1" applyFont="1" applyBorder="1" applyAlignment="1">
      <alignment horizontal="right"/>
      <protection/>
    </xf>
    <xf numFmtId="4" fontId="17" fillId="3" borderId="52" xfId="20" applyNumberFormat="1" applyFont="1" applyFill="1" applyBorder="1" applyAlignment="1">
      <alignment horizontal="right" wrapText="1"/>
      <protection/>
    </xf>
    <xf numFmtId="0" fontId="17" fillId="3" borderId="33" xfId="20" applyFont="1" applyFill="1" applyBorder="1" applyAlignment="1">
      <alignment horizontal="left" wrapText="1"/>
      <protection/>
    </xf>
    <xf numFmtId="0" fontId="17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19" fillId="2" borderId="10" xfId="20" applyNumberFormat="1" applyFont="1" applyFill="1" applyBorder="1" applyAlignment="1">
      <alignment horizontal="left"/>
      <protection/>
    </xf>
    <xf numFmtId="0" fontId="19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20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1" fillId="0" borderId="0" xfId="20" applyFont="1" applyBorder="1">
      <alignment/>
      <protection/>
    </xf>
    <xf numFmtId="3" fontId="21" fillId="0" borderId="0" xfId="20" applyNumberFormat="1" applyFont="1" applyBorder="1" applyAlignment="1">
      <alignment horizontal="right"/>
      <protection/>
    </xf>
    <xf numFmtId="4" fontId="21" fillId="0" borderId="0" xfId="20" applyNumberFormat="1" applyFont="1" applyBorder="1">
      <alignment/>
      <protection/>
    </xf>
    <xf numFmtId="0" fontId="20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3" xfId="0" applyNumberFormat="1" applyFont="1" applyBorder="1"/>
    <xf numFmtId="3" fontId="16" fillId="0" borderId="0" xfId="20" applyNumberFormat="1" applyFont="1" applyAlignment="1">
      <alignment wrapText="1"/>
      <protection/>
    </xf>
    <xf numFmtId="0" fontId="0" fillId="0" borderId="0" xfId="0" applyAlignment="1">
      <alignment horizontal="left" wrapTex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4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60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49" fontId="17" fillId="3" borderId="61" xfId="20" applyNumberFormat="1" applyFont="1" applyFill="1" applyBorder="1" applyAlignment="1">
      <alignment horizontal="left" wrapText="1"/>
      <protection/>
    </xf>
    <xf numFmtId="49" fontId="18" fillId="0" borderId="62" xfId="0" applyNumberFormat="1" applyFont="1" applyBorder="1" applyAlignment="1">
      <alignment horizontal="left" wrapText="1"/>
    </xf>
    <xf numFmtId="0" fontId="11" fillId="0" borderId="0" xfId="20" applyFont="1" applyAlignment="1">
      <alignment horizontal="center"/>
      <protection/>
    </xf>
    <xf numFmtId="49" fontId="1" fillId="0" borderId="57" xfId="20" applyNumberFormat="1" applyFont="1" applyBorder="1" applyAlignment="1">
      <alignment horizontal="center"/>
      <protection/>
    </xf>
    <xf numFmtId="0" fontId="1" fillId="0" borderId="59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60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workbookViewId="0" topLeftCell="A1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74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E4710/06/7</v>
      </c>
      <c r="D2" s="5" t="str">
        <f>Rekapitulace!G2</f>
        <v>obj.domov mládeže a budova školy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95" customHeight="1">
      <c r="A5" s="15" t="s">
        <v>78</v>
      </c>
      <c r="B5" s="16"/>
      <c r="C5" s="17" t="s">
        <v>79</v>
      </c>
      <c r="D5" s="18"/>
      <c r="E5" s="19"/>
      <c r="F5" s="11" t="s">
        <v>6</v>
      </c>
      <c r="G5" s="12"/>
    </row>
    <row r="6" spans="1:15" ht="12.9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95" customHeight="1">
      <c r="A7" s="23" t="s">
        <v>76</v>
      </c>
      <c r="B7" s="24"/>
      <c r="C7" s="25" t="s">
        <v>77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208" t="s">
        <v>273</v>
      </c>
      <c r="D8" s="208"/>
      <c r="E8" s="209"/>
      <c r="F8" s="29" t="s">
        <v>12</v>
      </c>
      <c r="G8" s="30"/>
      <c r="H8" s="31"/>
      <c r="I8" s="32"/>
    </row>
    <row r="9" spans="1:8" ht="12.75">
      <c r="A9" s="28" t="s">
        <v>13</v>
      </c>
      <c r="B9" s="11"/>
      <c r="C9" s="208" t="str">
        <f>Projektant</f>
        <v>ing.Ivan Zbořil</v>
      </c>
      <c r="D9" s="208"/>
      <c r="E9" s="209"/>
      <c r="F9" s="11"/>
      <c r="G9" s="33"/>
      <c r="H9" s="34"/>
    </row>
    <row r="10" spans="1:8" ht="12.75">
      <c r="A10" s="28" t="s">
        <v>14</v>
      </c>
      <c r="B10" s="11"/>
      <c r="C10" s="208" t="s">
        <v>272</v>
      </c>
      <c r="D10" s="208"/>
      <c r="E10" s="208"/>
      <c r="F10" s="35"/>
      <c r="G10" s="36"/>
      <c r="H10" s="37"/>
    </row>
    <row r="11" spans="1:57" ht="13.5" customHeight="1">
      <c r="A11" s="28" t="s">
        <v>15</v>
      </c>
      <c r="B11" s="11"/>
      <c r="C11" s="208"/>
      <c r="D11" s="208"/>
      <c r="E11" s="208"/>
      <c r="F11" s="38" t="s">
        <v>16</v>
      </c>
      <c r="G11" s="39" t="s">
        <v>76</v>
      </c>
      <c r="H11" s="34"/>
      <c r="BA11" s="40"/>
      <c r="BB11" s="40"/>
      <c r="BC11" s="40"/>
      <c r="BD11" s="40"/>
      <c r="BE11" s="40"/>
    </row>
    <row r="12" spans="1:8" ht="12.75" customHeight="1">
      <c r="A12" s="41" t="s">
        <v>17</v>
      </c>
      <c r="B12" s="9"/>
      <c r="C12" s="210"/>
      <c r="D12" s="210"/>
      <c r="E12" s="210"/>
      <c r="F12" s="42" t="s">
        <v>18</v>
      </c>
      <c r="G12" s="43"/>
      <c r="H12" s="34"/>
    </row>
    <row r="13" spans="1:8" ht="28.5" customHeight="1" thickBot="1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7" ht="15.95" customHeight="1">
      <c r="A15" s="53"/>
      <c r="B15" s="54" t="s">
        <v>22</v>
      </c>
      <c r="C15" s="55">
        <f>HSV</f>
        <v>0</v>
      </c>
      <c r="D15" s="56" t="str">
        <f>Rekapitulace!A21</f>
        <v>mimostaveništní doprava</v>
      </c>
      <c r="E15" s="57"/>
      <c r="F15" s="58"/>
      <c r="G15" s="55">
        <f>Rekapitulace!I21</f>
        <v>0</v>
      </c>
    </row>
    <row r="16" spans="1:7" ht="15.95" customHeight="1">
      <c r="A16" s="53" t="s">
        <v>23</v>
      </c>
      <c r="B16" s="54" t="s">
        <v>24</v>
      </c>
      <c r="C16" s="55">
        <f>PSV</f>
        <v>0</v>
      </c>
      <c r="D16" s="8" t="str">
        <f>Rekapitulace!A22</f>
        <v>provoz investora</v>
      </c>
      <c r="E16" s="59"/>
      <c r="F16" s="60"/>
      <c r="G16" s="55">
        <f>Rekapitulace!I22</f>
        <v>0</v>
      </c>
    </row>
    <row r="17" spans="1:7" ht="15.95" customHeight="1">
      <c r="A17" s="53" t="s">
        <v>25</v>
      </c>
      <c r="B17" s="54" t="s">
        <v>26</v>
      </c>
      <c r="C17" s="55">
        <f>Mont</f>
        <v>0</v>
      </c>
      <c r="D17" s="8" t="str">
        <f>Rekapitulace!A23</f>
        <v>Inženýrská ,koordinační  činnost</v>
      </c>
      <c r="E17" s="59"/>
      <c r="F17" s="60"/>
      <c r="G17" s="55">
        <f>Rekapitulace!I23</f>
        <v>0</v>
      </c>
    </row>
    <row r="18" spans="1:7" ht="15.95" customHeight="1">
      <c r="A18" s="61" t="s">
        <v>27</v>
      </c>
      <c r="B18" s="62" t="s">
        <v>28</v>
      </c>
      <c r="C18" s="55">
        <f>Dodavka</f>
        <v>0</v>
      </c>
      <c r="D18" s="8"/>
      <c r="E18" s="59"/>
      <c r="F18" s="60"/>
      <c r="G18" s="55"/>
    </row>
    <row r="19" spans="1:7" ht="15.95" customHeight="1">
      <c r="A19" s="63" t="s">
        <v>29</v>
      </c>
      <c r="B19" s="54"/>
      <c r="C19" s="55">
        <f>SUM(C15:C18)</f>
        <v>0</v>
      </c>
      <c r="D19" s="8"/>
      <c r="E19" s="59"/>
      <c r="F19" s="60"/>
      <c r="G19" s="55"/>
    </row>
    <row r="20" spans="1:7" ht="15.95" customHeight="1">
      <c r="A20" s="63"/>
      <c r="B20" s="54"/>
      <c r="C20" s="55"/>
      <c r="D20" s="8"/>
      <c r="E20" s="59"/>
      <c r="F20" s="60"/>
      <c r="G20" s="55"/>
    </row>
    <row r="21" spans="1:7" ht="15.95" customHeight="1">
      <c r="A21" s="63" t="s">
        <v>30</v>
      </c>
      <c r="B21" s="54"/>
      <c r="C21" s="55">
        <f>HZS</f>
        <v>0</v>
      </c>
      <c r="D21" s="8"/>
      <c r="E21" s="59"/>
      <c r="F21" s="60"/>
      <c r="G21" s="55"/>
    </row>
    <row r="22" spans="1:7" ht="15.95" customHeight="1">
      <c r="A22" s="64" t="s">
        <v>31</v>
      </c>
      <c r="B22" s="65"/>
      <c r="C22" s="55">
        <f>C19+C21</f>
        <v>0</v>
      </c>
      <c r="D22" s="8" t="s">
        <v>32</v>
      </c>
      <c r="E22" s="59"/>
      <c r="F22" s="60"/>
      <c r="G22" s="55">
        <f>G23-SUM(G15:G21)</f>
        <v>0</v>
      </c>
    </row>
    <row r="23" spans="1:7" ht="15.95" customHeight="1" thickBot="1">
      <c r="A23" s="211" t="s">
        <v>33</v>
      </c>
      <c r="B23" s="212"/>
      <c r="C23" s="66">
        <f>C22+G23</f>
        <v>0</v>
      </c>
      <c r="D23" s="67" t="s">
        <v>34</v>
      </c>
      <c r="E23" s="68"/>
      <c r="F23" s="69"/>
      <c r="G23" s="55">
        <f>VRN</f>
        <v>0</v>
      </c>
    </row>
    <row r="24" spans="1:7" ht="12.75">
      <c r="A24" s="70" t="s">
        <v>35</v>
      </c>
      <c r="B24" s="71"/>
      <c r="C24" s="72"/>
      <c r="D24" s="71" t="s">
        <v>36</v>
      </c>
      <c r="E24" s="71"/>
      <c r="F24" s="73" t="s">
        <v>37</v>
      </c>
      <c r="G24" s="74"/>
    </row>
    <row r="25" spans="1:7" ht="12.75">
      <c r="A25" s="64" t="s">
        <v>38</v>
      </c>
      <c r="B25" s="65"/>
      <c r="C25" s="75"/>
      <c r="D25" s="65" t="s">
        <v>38</v>
      </c>
      <c r="E25" s="76"/>
      <c r="F25" s="77" t="s">
        <v>38</v>
      </c>
      <c r="G25" s="78"/>
    </row>
    <row r="26" spans="1:7" ht="37.5" customHeight="1">
      <c r="A26" s="64" t="s">
        <v>39</v>
      </c>
      <c r="B26" s="79"/>
      <c r="C26" s="75"/>
      <c r="D26" s="65" t="s">
        <v>39</v>
      </c>
      <c r="E26" s="76"/>
      <c r="F26" s="77" t="s">
        <v>39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40</v>
      </c>
      <c r="B28" s="65"/>
      <c r="C28" s="75"/>
      <c r="D28" s="77" t="s">
        <v>41</v>
      </c>
      <c r="E28" s="75"/>
      <c r="F28" s="81" t="s">
        <v>41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42</v>
      </c>
      <c r="B30" s="85"/>
      <c r="C30" s="86">
        <v>21</v>
      </c>
      <c r="D30" s="85" t="s">
        <v>43</v>
      </c>
      <c r="E30" s="87"/>
      <c r="F30" s="203">
        <f>C23-F32</f>
        <v>0</v>
      </c>
      <c r="G30" s="204"/>
    </row>
    <row r="31" spans="1:7" ht="12.75">
      <c r="A31" s="84" t="s">
        <v>44</v>
      </c>
      <c r="B31" s="85"/>
      <c r="C31" s="86">
        <f>SazbaDPH1</f>
        <v>21</v>
      </c>
      <c r="D31" s="85" t="s">
        <v>45</v>
      </c>
      <c r="E31" s="87"/>
      <c r="F31" s="203">
        <f>ROUND(PRODUCT(F30,C31/100),0)</f>
        <v>0</v>
      </c>
      <c r="G31" s="204"/>
    </row>
    <row r="32" spans="1:7" ht="12.75">
      <c r="A32" s="84" t="s">
        <v>42</v>
      </c>
      <c r="B32" s="85"/>
      <c r="C32" s="86">
        <v>0</v>
      </c>
      <c r="D32" s="85" t="s">
        <v>45</v>
      </c>
      <c r="E32" s="87"/>
      <c r="F32" s="203">
        <v>0</v>
      </c>
      <c r="G32" s="204"/>
    </row>
    <row r="33" spans="1:7" ht="12.75">
      <c r="A33" s="84" t="s">
        <v>44</v>
      </c>
      <c r="B33" s="88"/>
      <c r="C33" s="89">
        <f>SazbaDPH2</f>
        <v>0</v>
      </c>
      <c r="D33" s="85" t="s">
        <v>45</v>
      </c>
      <c r="E33" s="60"/>
      <c r="F33" s="203">
        <f>ROUND(PRODUCT(F32,C33/100),0)</f>
        <v>0</v>
      </c>
      <c r="G33" s="204"/>
    </row>
    <row r="34" spans="1:7" s="93" customFormat="1" ht="19.5" customHeight="1" thickBot="1">
      <c r="A34" s="90" t="s">
        <v>46</v>
      </c>
      <c r="B34" s="91"/>
      <c r="C34" s="91"/>
      <c r="D34" s="91"/>
      <c r="E34" s="92"/>
      <c r="F34" s="205">
        <f>ROUND(SUM(F30:F33),0)</f>
        <v>0</v>
      </c>
      <c r="G34" s="206"/>
    </row>
    <row r="36" spans="1:8" ht="12.75">
      <c r="A36" s="94" t="s">
        <v>47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>
      <c r="A37" s="94"/>
      <c r="B37" s="207"/>
      <c r="C37" s="207"/>
      <c r="D37" s="207"/>
      <c r="E37" s="207"/>
      <c r="F37" s="207"/>
      <c r="G37" s="207"/>
      <c r="H37" t="s">
        <v>5</v>
      </c>
    </row>
    <row r="38" spans="1:8" ht="12.75" customHeight="1">
      <c r="A38" s="95"/>
      <c r="B38" s="207"/>
      <c r="C38" s="207"/>
      <c r="D38" s="207"/>
      <c r="E38" s="207"/>
      <c r="F38" s="207"/>
      <c r="G38" s="207"/>
      <c r="H38" t="s">
        <v>5</v>
      </c>
    </row>
    <row r="39" spans="1:8" ht="12.75">
      <c r="A39" s="95"/>
      <c r="B39" s="207"/>
      <c r="C39" s="207"/>
      <c r="D39" s="207"/>
      <c r="E39" s="207"/>
      <c r="F39" s="207"/>
      <c r="G39" s="207"/>
      <c r="H39" t="s">
        <v>5</v>
      </c>
    </row>
    <row r="40" spans="1:8" ht="12.75">
      <c r="A40" s="95"/>
      <c r="B40" s="207"/>
      <c r="C40" s="207"/>
      <c r="D40" s="207"/>
      <c r="E40" s="207"/>
      <c r="F40" s="207"/>
      <c r="G40" s="207"/>
      <c r="H40" t="s">
        <v>5</v>
      </c>
    </row>
    <row r="41" spans="1:8" ht="12.75">
      <c r="A41" s="95"/>
      <c r="B41" s="207"/>
      <c r="C41" s="207"/>
      <c r="D41" s="207"/>
      <c r="E41" s="207"/>
      <c r="F41" s="207"/>
      <c r="G41" s="207"/>
      <c r="H41" t="s">
        <v>5</v>
      </c>
    </row>
    <row r="42" spans="1:8" ht="12.75">
      <c r="A42" s="95"/>
      <c r="B42" s="207"/>
      <c r="C42" s="207"/>
      <c r="D42" s="207"/>
      <c r="E42" s="207"/>
      <c r="F42" s="207"/>
      <c r="G42" s="207"/>
      <c r="H42" t="s">
        <v>5</v>
      </c>
    </row>
    <row r="43" spans="1:8" ht="12.75">
      <c r="A43" s="95"/>
      <c r="B43" s="207"/>
      <c r="C43" s="207"/>
      <c r="D43" s="207"/>
      <c r="E43" s="207"/>
      <c r="F43" s="207"/>
      <c r="G43" s="207"/>
      <c r="H43" t="s">
        <v>5</v>
      </c>
    </row>
    <row r="44" spans="1:8" ht="12.75">
      <c r="A44" s="95"/>
      <c r="B44" s="207"/>
      <c r="C44" s="207"/>
      <c r="D44" s="207"/>
      <c r="E44" s="207"/>
      <c r="F44" s="207"/>
      <c r="G44" s="207"/>
      <c r="H44" t="s">
        <v>5</v>
      </c>
    </row>
    <row r="45" spans="1:8" ht="0.75" customHeight="1">
      <c r="A45" s="95"/>
      <c r="B45" s="207"/>
      <c r="C45" s="207"/>
      <c r="D45" s="207"/>
      <c r="E45" s="207"/>
      <c r="F45" s="207"/>
      <c r="G45" s="207"/>
      <c r="H45" t="s">
        <v>5</v>
      </c>
    </row>
    <row r="46" spans="2:7" ht="12.75">
      <c r="B46" s="202"/>
      <c r="C46" s="202"/>
      <c r="D46" s="202"/>
      <c r="E46" s="202"/>
      <c r="F46" s="202"/>
      <c r="G46" s="202"/>
    </row>
    <row r="47" spans="2:7" ht="12.75">
      <c r="B47" s="202"/>
      <c r="C47" s="202"/>
      <c r="D47" s="202"/>
      <c r="E47" s="202"/>
      <c r="F47" s="202"/>
      <c r="G47" s="202"/>
    </row>
    <row r="48" spans="2:7" ht="12.75">
      <c r="B48" s="202"/>
      <c r="C48" s="202"/>
      <c r="D48" s="202"/>
      <c r="E48" s="202"/>
      <c r="F48" s="202"/>
      <c r="G48" s="202"/>
    </row>
    <row r="49" spans="2:7" ht="12.75">
      <c r="B49" s="202"/>
      <c r="C49" s="202"/>
      <c r="D49" s="202"/>
      <c r="E49" s="202"/>
      <c r="F49" s="202"/>
      <c r="G49" s="202"/>
    </row>
    <row r="50" spans="2:7" ht="12.75">
      <c r="B50" s="202"/>
      <c r="C50" s="202"/>
      <c r="D50" s="202"/>
      <c r="E50" s="202"/>
      <c r="F50" s="202"/>
      <c r="G50" s="202"/>
    </row>
    <row r="51" spans="2:7" ht="12.75">
      <c r="B51" s="202"/>
      <c r="C51" s="202"/>
      <c r="D51" s="202"/>
      <c r="E51" s="202"/>
      <c r="F51" s="202"/>
      <c r="G51" s="202"/>
    </row>
    <row r="52" spans="2:7" ht="12.75">
      <c r="B52" s="202"/>
      <c r="C52" s="202"/>
      <c r="D52" s="202"/>
      <c r="E52" s="202"/>
      <c r="F52" s="202"/>
      <c r="G52" s="202"/>
    </row>
    <row r="53" spans="2:7" ht="12.75">
      <c r="B53" s="202"/>
      <c r="C53" s="202"/>
      <c r="D53" s="202"/>
      <c r="E53" s="202"/>
      <c r="F53" s="202"/>
      <c r="G53" s="202"/>
    </row>
    <row r="54" spans="2:7" ht="12.75">
      <c r="B54" s="202"/>
      <c r="C54" s="202"/>
      <c r="D54" s="202"/>
      <c r="E54" s="202"/>
      <c r="F54" s="202"/>
      <c r="G54" s="202"/>
    </row>
    <row r="55" spans="2:7" ht="12.75">
      <c r="B55" s="202"/>
      <c r="C55" s="202"/>
      <c r="D55" s="202"/>
      <c r="E55" s="202"/>
      <c r="F55" s="202"/>
      <c r="G55" s="202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5"/>
  <sheetViews>
    <sheetView workbookViewId="0" topLeftCell="A1">
      <selection activeCell="H24" sqref="H24:I24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3" t="s">
        <v>48</v>
      </c>
      <c r="B1" s="214"/>
      <c r="C1" s="96" t="str">
        <f>CONCATENATE(cislostavby," ",nazevstavby)</f>
        <v>E4710/06/7 OU a PrŠ Brno,Lomená 44,oprava střech</v>
      </c>
      <c r="D1" s="97"/>
      <c r="E1" s="98"/>
      <c r="F1" s="97"/>
      <c r="G1" s="99" t="s">
        <v>49</v>
      </c>
      <c r="H1" s="100" t="s">
        <v>76</v>
      </c>
      <c r="I1" s="101"/>
    </row>
    <row r="2" spans="1:9" ht="13.5" thickBot="1">
      <c r="A2" s="215" t="s">
        <v>50</v>
      </c>
      <c r="B2" s="216"/>
      <c r="C2" s="102" t="str">
        <f>CONCATENATE(cisloobjektu," ",nazevobjektu)</f>
        <v>OP stř 01 oprava střech obj.domova mládeže</v>
      </c>
      <c r="D2" s="103"/>
      <c r="E2" s="104"/>
      <c r="F2" s="103"/>
      <c r="G2" s="217" t="s">
        <v>80</v>
      </c>
      <c r="H2" s="218"/>
      <c r="I2" s="219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51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52</v>
      </c>
      <c r="C6" s="109"/>
      <c r="D6" s="110"/>
      <c r="E6" s="111" t="s">
        <v>53</v>
      </c>
      <c r="F6" s="112" t="s">
        <v>54</v>
      </c>
      <c r="G6" s="112" t="s">
        <v>55</v>
      </c>
      <c r="H6" s="112" t="s">
        <v>56</v>
      </c>
      <c r="I6" s="113" t="s">
        <v>30</v>
      </c>
    </row>
    <row r="7" spans="1:9" s="34" customFormat="1" ht="12.75">
      <c r="A7" s="197" t="str">
        <f>Položky!B7</f>
        <v>94</v>
      </c>
      <c r="B7" s="114" t="str">
        <f>Položky!C7</f>
        <v>Lešení a stavební výtahy</v>
      </c>
      <c r="C7" s="65"/>
      <c r="D7" s="115"/>
      <c r="E7" s="198">
        <f>Položky!BA17</f>
        <v>0</v>
      </c>
      <c r="F7" s="199">
        <f>Položky!BB17</f>
        <v>0</v>
      </c>
      <c r="G7" s="199">
        <f>Položky!BC17</f>
        <v>0</v>
      </c>
      <c r="H7" s="199">
        <f>Položky!BD17</f>
        <v>0</v>
      </c>
      <c r="I7" s="200">
        <f>Položky!BE17</f>
        <v>0</v>
      </c>
    </row>
    <row r="8" spans="1:9" s="34" customFormat="1" ht="12.75">
      <c r="A8" s="197" t="str">
        <f>Položky!B18</f>
        <v>95</v>
      </c>
      <c r="B8" s="114" t="str">
        <f>Položky!C18</f>
        <v>Dokončovací konstrukce na pozemních stavbách</v>
      </c>
      <c r="C8" s="65"/>
      <c r="D8" s="115"/>
      <c r="E8" s="198">
        <f>Položky!BA24</f>
        <v>0</v>
      </c>
      <c r="F8" s="199">
        <f>Položky!BB24</f>
        <v>0</v>
      </c>
      <c r="G8" s="199">
        <f>Položky!BC24</f>
        <v>0</v>
      </c>
      <c r="H8" s="199">
        <f>Položky!BD24</f>
        <v>0</v>
      </c>
      <c r="I8" s="200">
        <f>Položky!BE24</f>
        <v>0</v>
      </c>
    </row>
    <row r="9" spans="1:9" s="34" customFormat="1" ht="12.75">
      <c r="A9" s="197" t="str">
        <f>Položky!B25</f>
        <v>96</v>
      </c>
      <c r="B9" s="114" t="str">
        <f>Položky!C25</f>
        <v>Bourání konstrukcí</v>
      </c>
      <c r="C9" s="65"/>
      <c r="D9" s="115"/>
      <c r="E9" s="198">
        <f>Položky!BA46</f>
        <v>0</v>
      </c>
      <c r="F9" s="199">
        <f>Položky!BB46</f>
        <v>0</v>
      </c>
      <c r="G9" s="199">
        <f>Položky!BC46</f>
        <v>0</v>
      </c>
      <c r="H9" s="199">
        <f>Položky!BD46</f>
        <v>0</v>
      </c>
      <c r="I9" s="200">
        <f>Položky!BE46</f>
        <v>0</v>
      </c>
    </row>
    <row r="10" spans="1:9" s="34" customFormat="1" ht="12.75">
      <c r="A10" s="197" t="str">
        <f>Položky!B47</f>
        <v>713</v>
      </c>
      <c r="B10" s="114" t="str">
        <f>Položky!C47</f>
        <v>Izolace tepelné</v>
      </c>
      <c r="C10" s="65"/>
      <c r="D10" s="115"/>
      <c r="E10" s="198">
        <f>Položky!BA55</f>
        <v>0</v>
      </c>
      <c r="F10" s="199">
        <f>Položky!BB55</f>
        <v>0</v>
      </c>
      <c r="G10" s="199">
        <f>Položky!BC55</f>
        <v>0</v>
      </c>
      <c r="H10" s="199">
        <f>Položky!BD55</f>
        <v>0</v>
      </c>
      <c r="I10" s="200">
        <f>Položky!BE55</f>
        <v>0</v>
      </c>
    </row>
    <row r="11" spans="1:9" s="34" customFormat="1" ht="12.75">
      <c r="A11" s="197" t="str">
        <f>Položky!B56</f>
        <v>762</v>
      </c>
      <c r="B11" s="114" t="str">
        <f>Položky!C56</f>
        <v>Konstrukce tesařské</v>
      </c>
      <c r="C11" s="65"/>
      <c r="D11" s="115"/>
      <c r="E11" s="198">
        <f>Položky!BA71</f>
        <v>0</v>
      </c>
      <c r="F11" s="199">
        <f>Položky!BB71</f>
        <v>0</v>
      </c>
      <c r="G11" s="199">
        <f>Položky!BC71</f>
        <v>0</v>
      </c>
      <c r="H11" s="199">
        <f>Položky!BD71</f>
        <v>0</v>
      </c>
      <c r="I11" s="200">
        <f>Položky!BE71</f>
        <v>0</v>
      </c>
    </row>
    <row r="12" spans="1:9" s="34" customFormat="1" ht="12.75">
      <c r="A12" s="197" t="str">
        <f>Položky!B72</f>
        <v>764</v>
      </c>
      <c r="B12" s="114" t="str">
        <f>Položky!C72</f>
        <v>Konstrukce klempířské</v>
      </c>
      <c r="C12" s="65"/>
      <c r="D12" s="115"/>
      <c r="E12" s="198">
        <f>Položky!BA96</f>
        <v>0</v>
      </c>
      <c r="F12" s="199">
        <f>Položky!BB96</f>
        <v>0</v>
      </c>
      <c r="G12" s="199">
        <f>Položky!BC96</f>
        <v>0</v>
      </c>
      <c r="H12" s="199">
        <f>Položky!BD96</f>
        <v>0</v>
      </c>
      <c r="I12" s="200">
        <f>Položky!BE96</f>
        <v>0</v>
      </c>
    </row>
    <row r="13" spans="1:9" s="34" customFormat="1" ht="12.75">
      <c r="A13" s="197" t="str">
        <f>Položky!B97</f>
        <v>783</v>
      </c>
      <c r="B13" s="114" t="str">
        <f>Položky!C97</f>
        <v>Nátěry</v>
      </c>
      <c r="C13" s="65"/>
      <c r="D13" s="115"/>
      <c r="E13" s="198">
        <f>Položky!BA104</f>
        <v>0</v>
      </c>
      <c r="F13" s="199">
        <f>Položky!BB104</f>
        <v>0</v>
      </c>
      <c r="G13" s="199">
        <f>Položky!BC104</f>
        <v>0</v>
      </c>
      <c r="H13" s="199">
        <f>Položky!BD104</f>
        <v>0</v>
      </c>
      <c r="I13" s="200">
        <f>Položky!BE104</f>
        <v>0</v>
      </c>
    </row>
    <row r="14" spans="1:9" s="34" customFormat="1" ht="12.75">
      <c r="A14" s="197" t="str">
        <f>Položky!B105</f>
        <v>M211</v>
      </c>
      <c r="B14" s="114" t="str">
        <f>Položky!C105</f>
        <v>Hromosvod</v>
      </c>
      <c r="C14" s="65"/>
      <c r="D14" s="115"/>
      <c r="E14" s="198">
        <f>Položky!BA109</f>
        <v>0</v>
      </c>
      <c r="F14" s="199">
        <f>Položky!BB109</f>
        <v>0</v>
      </c>
      <c r="G14" s="199">
        <f>Položky!BC109</f>
        <v>0</v>
      </c>
      <c r="H14" s="199">
        <f>Položky!BD109</f>
        <v>0</v>
      </c>
      <c r="I14" s="200">
        <f>Položky!BE109</f>
        <v>0</v>
      </c>
    </row>
    <row r="15" spans="1:9" s="34" customFormat="1" ht="13.5" thickBot="1">
      <c r="A15" s="197" t="str">
        <f>Položky!B110</f>
        <v>D96</v>
      </c>
      <c r="B15" s="114" t="str">
        <f>Položky!C110</f>
        <v>Přesuny suti a vybouraných hmot</v>
      </c>
      <c r="C15" s="65"/>
      <c r="D15" s="115"/>
      <c r="E15" s="198">
        <f>Položky!BA126</f>
        <v>0</v>
      </c>
      <c r="F15" s="199">
        <f>Položky!BB126</f>
        <v>0</v>
      </c>
      <c r="G15" s="199">
        <f>Položky!BC126</f>
        <v>0</v>
      </c>
      <c r="H15" s="199">
        <f>Položky!BD126</f>
        <v>0</v>
      </c>
      <c r="I15" s="200">
        <f>Položky!BE126</f>
        <v>0</v>
      </c>
    </row>
    <row r="16" spans="1:9" s="122" customFormat="1" ht="13.5" thickBot="1">
      <c r="A16" s="116"/>
      <c r="B16" s="117" t="s">
        <v>57</v>
      </c>
      <c r="C16" s="117"/>
      <c r="D16" s="118"/>
      <c r="E16" s="119">
        <f>SUM(E7:E15)</f>
        <v>0</v>
      </c>
      <c r="F16" s="120">
        <f>SUM(F7:F15)</f>
        <v>0</v>
      </c>
      <c r="G16" s="120">
        <f>SUM(G7:G15)</f>
        <v>0</v>
      </c>
      <c r="H16" s="120">
        <f>SUM(H7:H15)</f>
        <v>0</v>
      </c>
      <c r="I16" s="121">
        <f>SUM(I7:I15)</f>
        <v>0</v>
      </c>
    </row>
    <row r="17" spans="1:9" ht="12.75">
      <c r="A17" s="65"/>
      <c r="B17" s="65"/>
      <c r="C17" s="65"/>
      <c r="D17" s="65"/>
      <c r="E17" s="65"/>
      <c r="F17" s="65"/>
      <c r="G17" s="65"/>
      <c r="H17" s="65"/>
      <c r="I17" s="65"/>
    </row>
    <row r="18" spans="1:57" ht="19.5" customHeight="1">
      <c r="A18" s="106" t="s">
        <v>58</v>
      </c>
      <c r="B18" s="106"/>
      <c r="C18" s="106"/>
      <c r="D18" s="106"/>
      <c r="E18" s="106"/>
      <c r="F18" s="106"/>
      <c r="G18" s="123"/>
      <c r="H18" s="106"/>
      <c r="I18" s="106"/>
      <c r="BA18" s="40"/>
      <c r="BB18" s="40"/>
      <c r="BC18" s="40"/>
      <c r="BD18" s="40"/>
      <c r="BE18" s="40"/>
    </row>
    <row r="19" spans="1:9" ht="13.5" thickBot="1">
      <c r="A19" s="76"/>
      <c r="B19" s="76"/>
      <c r="C19" s="76"/>
      <c r="D19" s="76"/>
      <c r="E19" s="76"/>
      <c r="F19" s="76"/>
      <c r="G19" s="76"/>
      <c r="H19" s="76"/>
      <c r="I19" s="76"/>
    </row>
    <row r="20" spans="1:9" ht="12.75">
      <c r="A20" s="70" t="s">
        <v>59</v>
      </c>
      <c r="B20" s="71"/>
      <c r="C20" s="71"/>
      <c r="D20" s="124"/>
      <c r="E20" s="125" t="s">
        <v>60</v>
      </c>
      <c r="F20" s="126" t="s">
        <v>61</v>
      </c>
      <c r="G20" s="127" t="s">
        <v>62</v>
      </c>
      <c r="H20" s="128"/>
      <c r="I20" s="129" t="s">
        <v>60</v>
      </c>
    </row>
    <row r="21" spans="1:53" ht="12.75">
      <c r="A21" s="63" t="s">
        <v>269</v>
      </c>
      <c r="B21" s="54"/>
      <c r="C21" s="54"/>
      <c r="D21" s="130"/>
      <c r="E21" s="131"/>
      <c r="F21" s="132"/>
      <c r="G21" s="133">
        <f>CHOOSE(BA21+1,HSV+PSV,HSV+PSV+Mont,HSV+PSV+Dodavka+Mont,HSV,PSV,Mont,Dodavka,Mont+Dodavka,0)</f>
        <v>0</v>
      </c>
      <c r="H21" s="134"/>
      <c r="I21" s="135">
        <f>E21+F21*G21/100</f>
        <v>0</v>
      </c>
      <c r="BA21">
        <v>0</v>
      </c>
    </row>
    <row r="22" spans="1:53" ht="12.75">
      <c r="A22" s="63" t="s">
        <v>270</v>
      </c>
      <c r="B22" s="54"/>
      <c r="C22" s="54"/>
      <c r="D22" s="130"/>
      <c r="E22" s="131"/>
      <c r="F22" s="132"/>
      <c r="G22" s="133">
        <f>CHOOSE(BA22+1,HSV+PSV,HSV+PSV+Mont,HSV+PSV+Dodavka+Mont,HSV,PSV,Mont,Dodavka,Mont+Dodavka,0)</f>
        <v>0</v>
      </c>
      <c r="H22" s="134"/>
      <c r="I22" s="135">
        <f>E22+F22*G22/100</f>
        <v>0</v>
      </c>
      <c r="BA22">
        <v>0</v>
      </c>
    </row>
    <row r="23" spans="1:53" ht="12.75">
      <c r="A23" s="63" t="s">
        <v>271</v>
      </c>
      <c r="B23" s="54"/>
      <c r="C23" s="54"/>
      <c r="D23" s="130"/>
      <c r="E23" s="131"/>
      <c r="F23" s="132"/>
      <c r="G23" s="133">
        <f>CHOOSE(BA23+1,HSV+PSV,HSV+PSV+Mont,HSV+PSV+Dodavka+Mont,HSV,PSV,Mont,Dodavka,Mont+Dodavka,0)</f>
        <v>0</v>
      </c>
      <c r="H23" s="134"/>
      <c r="I23" s="135">
        <f>E23+F23*G23/100</f>
        <v>0</v>
      </c>
      <c r="BA23">
        <v>0</v>
      </c>
    </row>
    <row r="24" spans="1:9" ht="13.5" thickBot="1">
      <c r="A24" s="136"/>
      <c r="B24" s="137" t="s">
        <v>63</v>
      </c>
      <c r="C24" s="138"/>
      <c r="D24" s="139"/>
      <c r="E24" s="140"/>
      <c r="F24" s="141"/>
      <c r="G24" s="141"/>
      <c r="H24" s="220">
        <f>SUM(I21:I23)</f>
        <v>0</v>
      </c>
      <c r="I24" s="221"/>
    </row>
    <row r="26" spans="2:9" ht="12.75">
      <c r="B26" s="122"/>
      <c r="F26" s="142"/>
      <c r="G26" s="143"/>
      <c r="H26" s="143"/>
      <c r="I26" s="144"/>
    </row>
    <row r="27" spans="6:9" ht="12.75">
      <c r="F27" s="142"/>
      <c r="G27" s="143"/>
      <c r="H27" s="143"/>
      <c r="I27" s="144"/>
    </row>
    <row r="28" spans="6:9" ht="12.75">
      <c r="F28" s="142"/>
      <c r="G28" s="143"/>
      <c r="H28" s="143"/>
      <c r="I28" s="144"/>
    </row>
    <row r="29" spans="6:9" ht="12.75">
      <c r="F29" s="142"/>
      <c r="G29" s="143"/>
      <c r="H29" s="143"/>
      <c r="I29" s="144"/>
    </row>
    <row r="30" spans="6:9" ht="12.75">
      <c r="F30" s="142"/>
      <c r="G30" s="143"/>
      <c r="H30" s="143"/>
      <c r="I30" s="144"/>
    </row>
    <row r="31" spans="6:9" ht="12.75">
      <c r="F31" s="142"/>
      <c r="G31" s="143"/>
      <c r="H31" s="143"/>
      <c r="I31" s="144"/>
    </row>
    <row r="32" spans="6:9" ht="12.75">
      <c r="F32" s="142"/>
      <c r="G32" s="143"/>
      <c r="H32" s="143"/>
      <c r="I32" s="144"/>
    </row>
    <row r="33" spans="6:9" ht="12.75">
      <c r="F33" s="142"/>
      <c r="G33" s="143"/>
      <c r="H33" s="143"/>
      <c r="I33" s="144"/>
    </row>
    <row r="34" spans="6:9" ht="12.75">
      <c r="F34" s="142"/>
      <c r="G34" s="143"/>
      <c r="H34" s="143"/>
      <c r="I34" s="144"/>
    </row>
    <row r="35" spans="6:9" ht="12.75">
      <c r="F35" s="142"/>
      <c r="G35" s="143"/>
      <c r="H35" s="143"/>
      <c r="I35" s="144"/>
    </row>
    <row r="36" spans="6:9" ht="12.75">
      <c r="F36" s="142"/>
      <c r="G36" s="143"/>
      <c r="H36" s="143"/>
      <c r="I36" s="144"/>
    </row>
    <row r="37" spans="6:9" ht="12.75">
      <c r="F37" s="142"/>
      <c r="G37" s="143"/>
      <c r="H37" s="143"/>
      <c r="I37" s="144"/>
    </row>
    <row r="38" spans="6:9" ht="12.75">
      <c r="F38" s="142"/>
      <c r="G38" s="143"/>
      <c r="H38" s="143"/>
      <c r="I38" s="144"/>
    </row>
    <row r="39" spans="6:9" ht="12.75">
      <c r="F39" s="142"/>
      <c r="G39" s="143"/>
      <c r="H39" s="143"/>
      <c r="I39" s="144"/>
    </row>
    <row r="40" spans="6:9" ht="12.75">
      <c r="F40" s="142"/>
      <c r="G40" s="143"/>
      <c r="H40" s="143"/>
      <c r="I40" s="144"/>
    </row>
    <row r="41" spans="6:9" ht="12.75">
      <c r="F41" s="142"/>
      <c r="G41" s="143"/>
      <c r="H41" s="143"/>
      <c r="I41" s="144"/>
    </row>
    <row r="42" spans="6:9" ht="12.75">
      <c r="F42" s="142"/>
      <c r="G42" s="143"/>
      <c r="H42" s="143"/>
      <c r="I42" s="144"/>
    </row>
    <row r="43" spans="6:9" ht="12.75">
      <c r="F43" s="142"/>
      <c r="G43" s="143"/>
      <c r="H43" s="143"/>
      <c r="I43" s="144"/>
    </row>
    <row r="44" spans="6:9" ht="12.75">
      <c r="F44" s="142"/>
      <c r="G44" s="143"/>
      <c r="H44" s="143"/>
      <c r="I44" s="144"/>
    </row>
    <row r="45" spans="6:9" ht="12.75">
      <c r="F45" s="142"/>
      <c r="G45" s="143"/>
      <c r="H45" s="143"/>
      <c r="I45" s="144"/>
    </row>
    <row r="46" spans="6:9" ht="12.75">
      <c r="F46" s="142"/>
      <c r="G46" s="143"/>
      <c r="H46" s="143"/>
      <c r="I46" s="144"/>
    </row>
    <row r="47" spans="6:9" ht="12.75">
      <c r="F47" s="142"/>
      <c r="G47" s="143"/>
      <c r="H47" s="143"/>
      <c r="I47" s="144"/>
    </row>
    <row r="48" spans="6:9" ht="12.75">
      <c r="F48" s="142"/>
      <c r="G48" s="143"/>
      <c r="H48" s="143"/>
      <c r="I48" s="144"/>
    </row>
    <row r="49" spans="6:9" ht="12.75">
      <c r="F49" s="142"/>
      <c r="G49" s="143"/>
      <c r="H49" s="143"/>
      <c r="I49" s="144"/>
    </row>
    <row r="50" spans="6:9" ht="12.75">
      <c r="F50" s="142"/>
      <c r="G50" s="143"/>
      <c r="H50" s="143"/>
      <c r="I50" s="144"/>
    </row>
    <row r="51" spans="6:9" ht="12.75">
      <c r="F51" s="142"/>
      <c r="G51" s="143"/>
      <c r="H51" s="143"/>
      <c r="I51" s="144"/>
    </row>
    <row r="52" spans="6:9" ht="12.75">
      <c r="F52" s="142"/>
      <c r="G52" s="143"/>
      <c r="H52" s="143"/>
      <c r="I52" s="144"/>
    </row>
    <row r="53" spans="6:9" ht="12.75">
      <c r="F53" s="142"/>
      <c r="G53" s="143"/>
      <c r="H53" s="143"/>
      <c r="I53" s="144"/>
    </row>
    <row r="54" spans="6:9" ht="12.75">
      <c r="F54" s="142"/>
      <c r="G54" s="143"/>
      <c r="H54" s="143"/>
      <c r="I54" s="144"/>
    </row>
    <row r="55" spans="6:9" ht="12.75">
      <c r="F55" s="142"/>
      <c r="G55" s="143"/>
      <c r="H55" s="143"/>
      <c r="I55" s="144"/>
    </row>
    <row r="56" spans="6:9" ht="12.75">
      <c r="F56" s="142"/>
      <c r="G56" s="143"/>
      <c r="H56" s="143"/>
      <c r="I56" s="144"/>
    </row>
    <row r="57" spans="6:9" ht="12.75">
      <c r="F57" s="142"/>
      <c r="G57" s="143"/>
      <c r="H57" s="143"/>
      <c r="I57" s="144"/>
    </row>
    <row r="58" spans="6:9" ht="12.75">
      <c r="F58" s="142"/>
      <c r="G58" s="143"/>
      <c r="H58" s="143"/>
      <c r="I58" s="144"/>
    </row>
    <row r="59" spans="6:9" ht="12.75"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  <row r="66" spans="6:9" ht="12.75">
      <c r="F66" s="142"/>
      <c r="G66" s="143"/>
      <c r="H66" s="143"/>
      <c r="I66" s="144"/>
    </row>
    <row r="67" spans="6:9" ht="12.75">
      <c r="F67" s="142"/>
      <c r="G67" s="143"/>
      <c r="H67" s="143"/>
      <c r="I67" s="144"/>
    </row>
    <row r="68" spans="6:9" ht="12.75">
      <c r="F68" s="142"/>
      <c r="G68" s="143"/>
      <c r="H68" s="143"/>
      <c r="I68" s="144"/>
    </row>
    <row r="69" spans="6:9" ht="12.75">
      <c r="F69" s="142"/>
      <c r="G69" s="143"/>
      <c r="H69" s="143"/>
      <c r="I69" s="144"/>
    </row>
    <row r="70" spans="6:9" ht="12.75">
      <c r="F70" s="142"/>
      <c r="G70" s="143"/>
      <c r="H70" s="143"/>
      <c r="I70" s="144"/>
    </row>
    <row r="71" spans="6:9" ht="12.75">
      <c r="F71" s="142"/>
      <c r="G71" s="143"/>
      <c r="H71" s="143"/>
      <c r="I71" s="144"/>
    </row>
    <row r="72" spans="6:9" ht="12.75">
      <c r="F72" s="142"/>
      <c r="G72" s="143"/>
      <c r="H72" s="143"/>
      <c r="I72" s="144"/>
    </row>
    <row r="73" spans="6:9" ht="12.75">
      <c r="F73" s="142"/>
      <c r="G73" s="143"/>
      <c r="H73" s="143"/>
      <c r="I73" s="144"/>
    </row>
    <row r="74" spans="6:9" ht="12.75">
      <c r="F74" s="142"/>
      <c r="G74" s="143"/>
      <c r="H74" s="143"/>
      <c r="I74" s="144"/>
    </row>
    <row r="75" spans="6:9" ht="12.75">
      <c r="F75" s="142"/>
      <c r="G75" s="143"/>
      <c r="H75" s="143"/>
      <c r="I75" s="144"/>
    </row>
  </sheetData>
  <mergeCells count="4">
    <mergeCell ref="A1:B1"/>
    <mergeCell ref="A2:B2"/>
    <mergeCell ref="G2:I2"/>
    <mergeCell ref="H24:I2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99"/>
  <sheetViews>
    <sheetView showGridLines="0" showZeros="0" workbookViewId="0" topLeftCell="A1">
      <selection activeCell="A126" sqref="A126:IV128"/>
    </sheetView>
  </sheetViews>
  <sheetFormatPr defaultColWidth="9.00390625" defaultRowHeight="12.75"/>
  <cols>
    <col min="1" max="1" width="4.375" style="145" customWidth="1"/>
    <col min="2" max="2" width="11.625" style="145" customWidth="1"/>
    <col min="3" max="3" width="40.375" style="145" customWidth="1"/>
    <col min="4" max="4" width="5.625" style="145" customWidth="1"/>
    <col min="5" max="5" width="8.625" style="191" customWidth="1"/>
    <col min="6" max="6" width="9.875" style="145" customWidth="1"/>
    <col min="7" max="7" width="13.875" style="145" customWidth="1"/>
    <col min="8" max="11" width="9.125" style="145" customWidth="1"/>
    <col min="12" max="12" width="75.375" style="145" customWidth="1"/>
    <col min="13" max="13" width="45.25390625" style="145" customWidth="1"/>
    <col min="14" max="16384" width="9.125" style="145" customWidth="1"/>
  </cols>
  <sheetData>
    <row r="1" spans="1:7" ht="15.75">
      <c r="A1" s="224" t="s">
        <v>75</v>
      </c>
      <c r="B1" s="224"/>
      <c r="C1" s="224"/>
      <c r="D1" s="224"/>
      <c r="E1" s="224"/>
      <c r="F1" s="224"/>
      <c r="G1" s="224"/>
    </row>
    <row r="2" spans="1:7" ht="14.25" customHeight="1" thickBot="1">
      <c r="A2" s="146"/>
      <c r="B2" s="147"/>
      <c r="C2" s="148"/>
      <c r="D2" s="148"/>
      <c r="E2" s="149"/>
      <c r="F2" s="148"/>
      <c r="G2" s="148"/>
    </row>
    <row r="3" spans="1:7" ht="13.5" thickTop="1">
      <c r="A3" s="213" t="s">
        <v>48</v>
      </c>
      <c r="B3" s="214"/>
      <c r="C3" s="96" t="str">
        <f>CONCATENATE(cislostavby," ",nazevstavby)</f>
        <v>E4710/06/7 OU a PrŠ Brno,Lomená 44,oprava střech</v>
      </c>
      <c r="D3" s="97"/>
      <c r="E3" s="150" t="s">
        <v>64</v>
      </c>
      <c r="F3" s="151" t="str">
        <f>Rekapitulace!H1</f>
        <v>E4710/06/7</v>
      </c>
      <c r="G3" s="152"/>
    </row>
    <row r="4" spans="1:7" ht="13.5" thickBot="1">
      <c r="A4" s="225" t="s">
        <v>50</v>
      </c>
      <c r="B4" s="216"/>
      <c r="C4" s="102" t="str">
        <f>CONCATENATE(cisloobjektu," ",nazevobjektu)</f>
        <v>OP stř 01 oprava střech obj.domova mládeže</v>
      </c>
      <c r="D4" s="103"/>
      <c r="E4" s="226" t="str">
        <f>Rekapitulace!G2</f>
        <v>obj.domov mládeže a budova školy</v>
      </c>
      <c r="F4" s="227"/>
      <c r="G4" s="228"/>
    </row>
    <row r="5" spans="1:7" ht="13.5" thickTop="1">
      <c r="A5" s="153"/>
      <c r="B5" s="146"/>
      <c r="C5" s="146"/>
      <c r="D5" s="146"/>
      <c r="E5" s="154"/>
      <c r="F5" s="146"/>
      <c r="G5" s="155"/>
    </row>
    <row r="6" spans="1:7" ht="12.75">
      <c r="A6" s="156" t="s">
        <v>65</v>
      </c>
      <c r="B6" s="157" t="s">
        <v>66</v>
      </c>
      <c r="C6" s="157" t="s">
        <v>67</v>
      </c>
      <c r="D6" s="157" t="s">
        <v>68</v>
      </c>
      <c r="E6" s="158" t="s">
        <v>69</v>
      </c>
      <c r="F6" s="157" t="s">
        <v>70</v>
      </c>
      <c r="G6" s="159" t="s">
        <v>71</v>
      </c>
    </row>
    <row r="7" spans="1:15" ht="12.75">
      <c r="A7" s="160" t="s">
        <v>72</v>
      </c>
      <c r="B7" s="161" t="s">
        <v>81</v>
      </c>
      <c r="C7" s="162" t="s">
        <v>82</v>
      </c>
      <c r="D7" s="163"/>
      <c r="E7" s="164"/>
      <c r="F7" s="164"/>
      <c r="G7" s="165"/>
      <c r="H7" s="166"/>
      <c r="I7" s="166"/>
      <c r="O7" s="167">
        <v>1</v>
      </c>
    </row>
    <row r="8" spans="1:104" ht="12.75">
      <c r="A8" s="168">
        <v>1</v>
      </c>
      <c r="B8" s="169" t="s">
        <v>83</v>
      </c>
      <c r="C8" s="170" t="s">
        <v>84</v>
      </c>
      <c r="D8" s="171" t="s">
        <v>85</v>
      </c>
      <c r="E8" s="172">
        <v>210</v>
      </c>
      <c r="F8" s="172">
        <v>0</v>
      </c>
      <c r="G8" s="173">
        <f>E8*F8</f>
        <v>0</v>
      </c>
      <c r="O8" s="167">
        <v>2</v>
      </c>
      <c r="AA8" s="145">
        <v>1</v>
      </c>
      <c r="AB8" s="145">
        <v>1</v>
      </c>
      <c r="AC8" s="145">
        <v>1</v>
      </c>
      <c r="AZ8" s="145">
        <v>1</v>
      </c>
      <c r="BA8" s="145">
        <f>IF(AZ8=1,G8,0)</f>
        <v>0</v>
      </c>
      <c r="BB8" s="145">
        <f>IF(AZ8=2,G8,0)</f>
        <v>0</v>
      </c>
      <c r="BC8" s="145">
        <f>IF(AZ8=3,G8,0)</f>
        <v>0</v>
      </c>
      <c r="BD8" s="145">
        <f>IF(AZ8=4,G8,0)</f>
        <v>0</v>
      </c>
      <c r="BE8" s="145">
        <f>IF(AZ8=5,G8,0)</f>
        <v>0</v>
      </c>
      <c r="CA8" s="174">
        <v>1</v>
      </c>
      <c r="CB8" s="174">
        <v>1</v>
      </c>
      <c r="CZ8" s="145">
        <v>0.02754</v>
      </c>
    </row>
    <row r="9" spans="1:15" ht="12.75">
      <c r="A9" s="175"/>
      <c r="B9" s="177"/>
      <c r="C9" s="222" t="s">
        <v>86</v>
      </c>
      <c r="D9" s="223"/>
      <c r="E9" s="178">
        <v>210</v>
      </c>
      <c r="F9" s="179"/>
      <c r="G9" s="180"/>
      <c r="M9" s="176">
        <v>210</v>
      </c>
      <c r="O9" s="167"/>
    </row>
    <row r="10" spans="1:104" ht="12.75">
      <c r="A10" s="168">
        <v>2</v>
      </c>
      <c r="B10" s="169" t="s">
        <v>87</v>
      </c>
      <c r="C10" s="170" t="s">
        <v>88</v>
      </c>
      <c r="D10" s="171" t="s">
        <v>85</v>
      </c>
      <c r="E10" s="172">
        <v>6</v>
      </c>
      <c r="F10" s="172">
        <v>0</v>
      </c>
      <c r="G10" s="173">
        <f>E10*F10</f>
        <v>0</v>
      </c>
      <c r="O10" s="167">
        <v>2</v>
      </c>
      <c r="AA10" s="145">
        <v>1</v>
      </c>
      <c r="AB10" s="145">
        <v>1</v>
      </c>
      <c r="AC10" s="145">
        <v>1</v>
      </c>
      <c r="AZ10" s="145">
        <v>1</v>
      </c>
      <c r="BA10" s="145">
        <f>IF(AZ10=1,G10,0)</f>
        <v>0</v>
      </c>
      <c r="BB10" s="145">
        <f>IF(AZ10=2,G10,0)</f>
        <v>0</v>
      </c>
      <c r="BC10" s="145">
        <f>IF(AZ10=3,G10,0)</f>
        <v>0</v>
      </c>
      <c r="BD10" s="145">
        <f>IF(AZ10=4,G10,0)</f>
        <v>0</v>
      </c>
      <c r="BE10" s="145">
        <f>IF(AZ10=5,G10,0)</f>
        <v>0</v>
      </c>
      <c r="CA10" s="174">
        <v>1</v>
      </c>
      <c r="CB10" s="174">
        <v>1</v>
      </c>
      <c r="CZ10" s="145">
        <v>0.02482</v>
      </c>
    </row>
    <row r="11" spans="1:104" ht="12.75">
      <c r="A11" s="168">
        <v>3</v>
      </c>
      <c r="B11" s="169" t="s">
        <v>89</v>
      </c>
      <c r="C11" s="170" t="s">
        <v>90</v>
      </c>
      <c r="D11" s="171" t="s">
        <v>85</v>
      </c>
      <c r="E11" s="172">
        <v>12</v>
      </c>
      <c r="F11" s="172">
        <v>0</v>
      </c>
      <c r="G11" s="173">
        <f>E11*F11</f>
        <v>0</v>
      </c>
      <c r="O11" s="167">
        <v>2</v>
      </c>
      <c r="AA11" s="145">
        <v>1</v>
      </c>
      <c r="AB11" s="145">
        <v>1</v>
      </c>
      <c r="AC11" s="145">
        <v>1</v>
      </c>
      <c r="AZ11" s="145">
        <v>1</v>
      </c>
      <c r="BA11" s="145">
        <f>IF(AZ11=1,G11,0)</f>
        <v>0</v>
      </c>
      <c r="BB11" s="145">
        <f>IF(AZ11=2,G11,0)</f>
        <v>0</v>
      </c>
      <c r="BC11" s="145">
        <f>IF(AZ11=3,G11,0)</f>
        <v>0</v>
      </c>
      <c r="BD11" s="145">
        <f>IF(AZ11=4,G11,0)</f>
        <v>0</v>
      </c>
      <c r="BE11" s="145">
        <f>IF(AZ11=5,G11,0)</f>
        <v>0</v>
      </c>
      <c r="CA11" s="174">
        <v>1</v>
      </c>
      <c r="CB11" s="174">
        <v>1</v>
      </c>
      <c r="CZ11" s="145">
        <v>0.00225</v>
      </c>
    </row>
    <row r="12" spans="1:15" ht="12.75">
      <c r="A12" s="175"/>
      <c r="B12" s="177"/>
      <c r="C12" s="222" t="s">
        <v>91</v>
      </c>
      <c r="D12" s="223"/>
      <c r="E12" s="178">
        <v>12</v>
      </c>
      <c r="F12" s="179"/>
      <c r="G12" s="180"/>
      <c r="M12" s="176" t="s">
        <v>91</v>
      </c>
      <c r="O12" s="167"/>
    </row>
    <row r="13" spans="1:104" ht="12.75">
      <c r="A13" s="168">
        <v>4</v>
      </c>
      <c r="B13" s="169" t="s">
        <v>92</v>
      </c>
      <c r="C13" s="170" t="s">
        <v>93</v>
      </c>
      <c r="D13" s="171" t="s">
        <v>85</v>
      </c>
      <c r="E13" s="172">
        <v>6</v>
      </c>
      <c r="F13" s="172">
        <v>0</v>
      </c>
      <c r="G13" s="173">
        <f>E13*F13</f>
        <v>0</v>
      </c>
      <c r="O13" s="167">
        <v>2</v>
      </c>
      <c r="AA13" s="145">
        <v>1</v>
      </c>
      <c r="AB13" s="145">
        <v>1</v>
      </c>
      <c r="AC13" s="145">
        <v>1</v>
      </c>
      <c r="AZ13" s="145">
        <v>1</v>
      </c>
      <c r="BA13" s="145">
        <f>IF(AZ13=1,G13,0)</f>
        <v>0</v>
      </c>
      <c r="BB13" s="145">
        <f>IF(AZ13=2,G13,0)</f>
        <v>0</v>
      </c>
      <c r="BC13" s="145">
        <f>IF(AZ13=3,G13,0)</f>
        <v>0</v>
      </c>
      <c r="BD13" s="145">
        <f>IF(AZ13=4,G13,0)</f>
        <v>0</v>
      </c>
      <c r="BE13" s="145">
        <f>IF(AZ13=5,G13,0)</f>
        <v>0</v>
      </c>
      <c r="CA13" s="174">
        <v>1</v>
      </c>
      <c r="CB13" s="174">
        <v>1</v>
      </c>
      <c r="CZ13" s="145">
        <v>0</v>
      </c>
    </row>
    <row r="14" spans="1:104" ht="22.5">
      <c r="A14" s="168">
        <v>5</v>
      </c>
      <c r="B14" s="169" t="s">
        <v>94</v>
      </c>
      <c r="C14" s="170" t="s">
        <v>95</v>
      </c>
      <c r="D14" s="171" t="s">
        <v>96</v>
      </c>
      <c r="E14" s="172">
        <v>43</v>
      </c>
      <c r="F14" s="172">
        <v>0</v>
      </c>
      <c r="G14" s="173">
        <f>E14*F14</f>
        <v>0</v>
      </c>
      <c r="O14" s="167">
        <v>2</v>
      </c>
      <c r="AA14" s="145">
        <v>1</v>
      </c>
      <c r="AB14" s="145">
        <v>1</v>
      </c>
      <c r="AC14" s="145">
        <v>1</v>
      </c>
      <c r="AZ14" s="145">
        <v>1</v>
      </c>
      <c r="BA14" s="145">
        <f>IF(AZ14=1,G14,0)</f>
        <v>0</v>
      </c>
      <c r="BB14" s="145">
        <f>IF(AZ14=2,G14,0)</f>
        <v>0</v>
      </c>
      <c r="BC14" s="145">
        <f>IF(AZ14=3,G14,0)</f>
        <v>0</v>
      </c>
      <c r="BD14" s="145">
        <f>IF(AZ14=4,G14,0)</f>
        <v>0</v>
      </c>
      <c r="BE14" s="145">
        <f>IF(AZ14=5,G14,0)</f>
        <v>0</v>
      </c>
      <c r="CA14" s="174">
        <v>1</v>
      </c>
      <c r="CB14" s="174">
        <v>1</v>
      </c>
      <c r="CZ14" s="145">
        <v>0</v>
      </c>
    </row>
    <row r="15" spans="1:104" ht="12.75">
      <c r="A15" s="168">
        <v>6</v>
      </c>
      <c r="B15" s="169" t="s">
        <v>97</v>
      </c>
      <c r="C15" s="170" t="s">
        <v>98</v>
      </c>
      <c r="D15" s="171" t="s">
        <v>96</v>
      </c>
      <c r="E15" s="172">
        <v>55</v>
      </c>
      <c r="F15" s="172">
        <v>0</v>
      </c>
      <c r="G15" s="173">
        <f>E15*F15</f>
        <v>0</v>
      </c>
      <c r="O15" s="167">
        <v>2</v>
      </c>
      <c r="AA15" s="145">
        <v>1</v>
      </c>
      <c r="AB15" s="145">
        <v>1</v>
      </c>
      <c r="AC15" s="145">
        <v>1</v>
      </c>
      <c r="AZ15" s="145">
        <v>1</v>
      </c>
      <c r="BA15" s="145">
        <f>IF(AZ15=1,G15,0)</f>
        <v>0</v>
      </c>
      <c r="BB15" s="145">
        <f>IF(AZ15=2,G15,0)</f>
        <v>0</v>
      </c>
      <c r="BC15" s="145">
        <f>IF(AZ15=3,G15,0)</f>
        <v>0</v>
      </c>
      <c r="BD15" s="145">
        <f>IF(AZ15=4,G15,0)</f>
        <v>0</v>
      </c>
      <c r="BE15" s="145">
        <f>IF(AZ15=5,G15,0)</f>
        <v>0</v>
      </c>
      <c r="CA15" s="174">
        <v>1</v>
      </c>
      <c r="CB15" s="174">
        <v>1</v>
      </c>
      <c r="CZ15" s="145">
        <v>0</v>
      </c>
    </row>
    <row r="16" spans="1:104" ht="12.75">
      <c r="A16" s="168">
        <v>7</v>
      </c>
      <c r="B16" s="169" t="s">
        <v>99</v>
      </c>
      <c r="C16" s="170" t="s">
        <v>100</v>
      </c>
      <c r="D16" s="171" t="s">
        <v>101</v>
      </c>
      <c r="E16" s="172">
        <v>1</v>
      </c>
      <c r="F16" s="172">
        <v>0</v>
      </c>
      <c r="G16" s="173">
        <f>E16*F16</f>
        <v>0</v>
      </c>
      <c r="O16" s="167">
        <v>2</v>
      </c>
      <c r="AA16" s="145">
        <v>1</v>
      </c>
      <c r="AB16" s="145">
        <v>1</v>
      </c>
      <c r="AC16" s="145">
        <v>1</v>
      </c>
      <c r="AZ16" s="145">
        <v>1</v>
      </c>
      <c r="BA16" s="145">
        <f>IF(AZ16=1,G16,0)</f>
        <v>0</v>
      </c>
      <c r="BB16" s="145">
        <f>IF(AZ16=2,G16,0)</f>
        <v>0</v>
      </c>
      <c r="BC16" s="145">
        <f>IF(AZ16=3,G16,0)</f>
        <v>0</v>
      </c>
      <c r="BD16" s="145">
        <f>IF(AZ16=4,G16,0)</f>
        <v>0</v>
      </c>
      <c r="BE16" s="145">
        <f>IF(AZ16=5,G16,0)</f>
        <v>0</v>
      </c>
      <c r="CA16" s="174">
        <v>1</v>
      </c>
      <c r="CB16" s="174">
        <v>1</v>
      </c>
      <c r="CZ16" s="145">
        <v>0</v>
      </c>
    </row>
    <row r="17" spans="1:57" ht="12.75">
      <c r="A17" s="181"/>
      <c r="B17" s="182" t="s">
        <v>73</v>
      </c>
      <c r="C17" s="183" t="str">
        <f>CONCATENATE(B7," ",C7)</f>
        <v>94 Lešení a stavební výtahy</v>
      </c>
      <c r="D17" s="184"/>
      <c r="E17" s="185"/>
      <c r="F17" s="186"/>
      <c r="G17" s="187">
        <f>SUM(G7:G16)</f>
        <v>0</v>
      </c>
      <c r="O17" s="167">
        <v>4</v>
      </c>
      <c r="BA17" s="188">
        <f>SUM(BA7:BA16)</f>
        <v>0</v>
      </c>
      <c r="BB17" s="188">
        <f>SUM(BB7:BB16)</f>
        <v>0</v>
      </c>
      <c r="BC17" s="188">
        <f>SUM(BC7:BC16)</f>
        <v>0</v>
      </c>
      <c r="BD17" s="188">
        <f>SUM(BD7:BD16)</f>
        <v>0</v>
      </c>
      <c r="BE17" s="188">
        <f>SUM(BE7:BE16)</f>
        <v>0</v>
      </c>
    </row>
    <row r="18" spans="1:15" ht="12.75">
      <c r="A18" s="160" t="s">
        <v>72</v>
      </c>
      <c r="B18" s="161" t="s">
        <v>102</v>
      </c>
      <c r="C18" s="162" t="s">
        <v>103</v>
      </c>
      <c r="D18" s="163"/>
      <c r="E18" s="164"/>
      <c r="F18" s="164"/>
      <c r="G18" s="165"/>
      <c r="H18" s="166"/>
      <c r="I18" s="166"/>
      <c r="O18" s="167">
        <v>1</v>
      </c>
    </row>
    <row r="19" spans="1:104" ht="12.75">
      <c r="A19" s="168">
        <v>8</v>
      </c>
      <c r="B19" s="169" t="s">
        <v>104</v>
      </c>
      <c r="C19" s="170" t="s">
        <v>105</v>
      </c>
      <c r="D19" s="171" t="s">
        <v>106</v>
      </c>
      <c r="E19" s="172">
        <v>2500</v>
      </c>
      <c r="F19" s="172">
        <v>0</v>
      </c>
      <c r="G19" s="173">
        <f>E19*F19</f>
        <v>0</v>
      </c>
      <c r="O19" s="167">
        <v>2</v>
      </c>
      <c r="AA19" s="145">
        <v>1</v>
      </c>
      <c r="AB19" s="145">
        <v>1</v>
      </c>
      <c r="AC19" s="145">
        <v>1</v>
      </c>
      <c r="AZ19" s="145">
        <v>1</v>
      </c>
      <c r="BA19" s="145">
        <f>IF(AZ19=1,G19,0)</f>
        <v>0</v>
      </c>
      <c r="BB19" s="145">
        <f>IF(AZ19=2,G19,0)</f>
        <v>0</v>
      </c>
      <c r="BC19" s="145">
        <f>IF(AZ19=3,G19,0)</f>
        <v>0</v>
      </c>
      <c r="BD19" s="145">
        <f>IF(AZ19=4,G19,0)</f>
        <v>0</v>
      </c>
      <c r="BE19" s="145">
        <f>IF(AZ19=5,G19,0)</f>
        <v>0</v>
      </c>
      <c r="CA19" s="174">
        <v>1</v>
      </c>
      <c r="CB19" s="174">
        <v>1</v>
      </c>
      <c r="CZ19" s="145">
        <v>4E-05</v>
      </c>
    </row>
    <row r="20" spans="1:104" ht="22.5">
      <c r="A20" s="168">
        <v>9</v>
      </c>
      <c r="B20" s="169" t="s">
        <v>107</v>
      </c>
      <c r="C20" s="170" t="s">
        <v>108</v>
      </c>
      <c r="D20" s="171" t="s">
        <v>106</v>
      </c>
      <c r="E20" s="172">
        <v>1806</v>
      </c>
      <c r="F20" s="172">
        <v>0</v>
      </c>
      <c r="G20" s="173">
        <f>E20*F20</f>
        <v>0</v>
      </c>
      <c r="O20" s="167">
        <v>2</v>
      </c>
      <c r="AA20" s="145">
        <v>1</v>
      </c>
      <c r="AB20" s="145">
        <v>1</v>
      </c>
      <c r="AC20" s="145">
        <v>1</v>
      </c>
      <c r="AZ20" s="145">
        <v>1</v>
      </c>
      <c r="BA20" s="145">
        <f>IF(AZ20=1,G20,0)</f>
        <v>0</v>
      </c>
      <c r="BB20" s="145">
        <f>IF(AZ20=2,G20,0)</f>
        <v>0</v>
      </c>
      <c r="BC20" s="145">
        <f>IF(AZ20=3,G20,0)</f>
        <v>0</v>
      </c>
      <c r="BD20" s="145">
        <f>IF(AZ20=4,G20,0)</f>
        <v>0</v>
      </c>
      <c r="BE20" s="145">
        <f>IF(AZ20=5,G20,0)</f>
        <v>0</v>
      </c>
      <c r="CA20" s="174">
        <v>1</v>
      </c>
      <c r="CB20" s="174">
        <v>1</v>
      </c>
      <c r="CZ20" s="145">
        <v>0.004</v>
      </c>
    </row>
    <row r="21" spans="1:15" ht="12.75">
      <c r="A21" s="175"/>
      <c r="B21" s="177"/>
      <c r="C21" s="222" t="s">
        <v>109</v>
      </c>
      <c r="D21" s="223"/>
      <c r="E21" s="178">
        <v>1806</v>
      </c>
      <c r="F21" s="179"/>
      <c r="G21" s="180"/>
      <c r="M21" s="176" t="s">
        <v>109</v>
      </c>
      <c r="O21" s="167"/>
    </row>
    <row r="22" spans="1:104" ht="12.75">
      <c r="A22" s="168">
        <v>10</v>
      </c>
      <c r="B22" s="169" t="s">
        <v>110</v>
      </c>
      <c r="C22" s="170" t="s">
        <v>111</v>
      </c>
      <c r="D22" s="171" t="s">
        <v>85</v>
      </c>
      <c r="E22" s="172">
        <v>1270.5882</v>
      </c>
      <c r="F22" s="172">
        <v>0</v>
      </c>
      <c r="G22" s="173">
        <f>E22*F22</f>
        <v>0</v>
      </c>
      <c r="O22" s="167">
        <v>2</v>
      </c>
      <c r="AA22" s="145">
        <v>1</v>
      </c>
      <c r="AB22" s="145">
        <v>1</v>
      </c>
      <c r="AC22" s="145">
        <v>1</v>
      </c>
      <c r="AZ22" s="145">
        <v>1</v>
      </c>
      <c r="BA22" s="145">
        <f>IF(AZ22=1,G22,0)</f>
        <v>0</v>
      </c>
      <c r="BB22" s="145">
        <f>IF(AZ22=2,G22,0)</f>
        <v>0</v>
      </c>
      <c r="BC22" s="145">
        <f>IF(AZ22=3,G22,0)</f>
        <v>0</v>
      </c>
      <c r="BD22" s="145">
        <f>IF(AZ22=4,G22,0)</f>
        <v>0</v>
      </c>
      <c r="BE22" s="145">
        <f>IF(AZ22=5,G22,0)</f>
        <v>0</v>
      </c>
      <c r="CA22" s="174">
        <v>1</v>
      </c>
      <c r="CB22" s="174">
        <v>1</v>
      </c>
      <c r="CZ22" s="145">
        <v>0</v>
      </c>
    </row>
    <row r="23" spans="1:15" ht="12.75">
      <c r="A23" s="175"/>
      <c r="B23" s="177"/>
      <c r="C23" s="222" t="s">
        <v>112</v>
      </c>
      <c r="D23" s="223"/>
      <c r="E23" s="178">
        <v>1270.5882</v>
      </c>
      <c r="F23" s="179"/>
      <c r="G23" s="180"/>
      <c r="M23" s="176" t="s">
        <v>112</v>
      </c>
      <c r="O23" s="167"/>
    </row>
    <row r="24" spans="1:57" ht="12.75">
      <c r="A24" s="181"/>
      <c r="B24" s="182" t="s">
        <v>73</v>
      </c>
      <c r="C24" s="183" t="str">
        <f>CONCATENATE(B18," ",C18)</f>
        <v>95 Dokončovací konstrukce na pozemních stavbách</v>
      </c>
      <c r="D24" s="184"/>
      <c r="E24" s="185"/>
      <c r="F24" s="186"/>
      <c r="G24" s="187">
        <f>SUM(G18:G23)</f>
        <v>0</v>
      </c>
      <c r="O24" s="167">
        <v>4</v>
      </c>
      <c r="BA24" s="188">
        <f>SUM(BA18:BA23)</f>
        <v>0</v>
      </c>
      <c r="BB24" s="188">
        <f>SUM(BB18:BB23)</f>
        <v>0</v>
      </c>
      <c r="BC24" s="188">
        <f>SUM(BC18:BC23)</f>
        <v>0</v>
      </c>
      <c r="BD24" s="188">
        <f>SUM(BD18:BD23)</f>
        <v>0</v>
      </c>
      <c r="BE24" s="188">
        <f>SUM(BE18:BE23)</f>
        <v>0</v>
      </c>
    </row>
    <row r="25" spans="1:15" ht="12.75">
      <c r="A25" s="160" t="s">
        <v>72</v>
      </c>
      <c r="B25" s="161" t="s">
        <v>113</v>
      </c>
      <c r="C25" s="162" t="s">
        <v>114</v>
      </c>
      <c r="D25" s="163"/>
      <c r="E25" s="164"/>
      <c r="F25" s="164"/>
      <c r="G25" s="165"/>
      <c r="H25" s="166"/>
      <c r="I25" s="166"/>
      <c r="O25" s="167">
        <v>1</v>
      </c>
    </row>
    <row r="26" spans="1:104" ht="12.75">
      <c r="A26" s="168">
        <v>11</v>
      </c>
      <c r="B26" s="169" t="s">
        <v>115</v>
      </c>
      <c r="C26" s="170" t="s">
        <v>116</v>
      </c>
      <c r="D26" s="171" t="s">
        <v>106</v>
      </c>
      <c r="E26" s="172">
        <v>109</v>
      </c>
      <c r="F26" s="172">
        <v>0</v>
      </c>
      <c r="G26" s="173">
        <f>E26*F26</f>
        <v>0</v>
      </c>
      <c r="O26" s="167">
        <v>2</v>
      </c>
      <c r="AA26" s="145">
        <v>1</v>
      </c>
      <c r="AB26" s="145">
        <v>7</v>
      </c>
      <c r="AC26" s="145">
        <v>7</v>
      </c>
      <c r="AZ26" s="145">
        <v>1</v>
      </c>
      <c r="BA26" s="145">
        <f>IF(AZ26=1,G26,0)</f>
        <v>0</v>
      </c>
      <c r="BB26" s="145">
        <f>IF(AZ26=2,G26,0)</f>
        <v>0</v>
      </c>
      <c r="BC26" s="145">
        <f>IF(AZ26=3,G26,0)</f>
        <v>0</v>
      </c>
      <c r="BD26" s="145">
        <f>IF(AZ26=4,G26,0)</f>
        <v>0</v>
      </c>
      <c r="BE26" s="145">
        <f>IF(AZ26=5,G26,0)</f>
        <v>0</v>
      </c>
      <c r="CA26" s="174">
        <v>1</v>
      </c>
      <c r="CB26" s="174">
        <v>7</v>
      </c>
      <c r="CZ26" s="145">
        <v>0</v>
      </c>
    </row>
    <row r="27" spans="1:104" ht="22.5">
      <c r="A27" s="168">
        <v>12</v>
      </c>
      <c r="B27" s="169" t="s">
        <v>117</v>
      </c>
      <c r="C27" s="170" t="s">
        <v>118</v>
      </c>
      <c r="D27" s="171" t="s">
        <v>106</v>
      </c>
      <c r="E27" s="172">
        <v>109</v>
      </c>
      <c r="F27" s="172">
        <v>0</v>
      </c>
      <c r="G27" s="173">
        <f>E27*F27</f>
        <v>0</v>
      </c>
      <c r="O27" s="167">
        <v>2</v>
      </c>
      <c r="AA27" s="145">
        <v>1</v>
      </c>
      <c r="AB27" s="145">
        <v>7</v>
      </c>
      <c r="AC27" s="145">
        <v>7</v>
      </c>
      <c r="AZ27" s="145">
        <v>1</v>
      </c>
      <c r="BA27" s="145">
        <f>IF(AZ27=1,G27,0)</f>
        <v>0</v>
      </c>
      <c r="BB27" s="145">
        <f>IF(AZ27=2,G27,0)</f>
        <v>0</v>
      </c>
      <c r="BC27" s="145">
        <f>IF(AZ27=3,G27,0)</f>
        <v>0</v>
      </c>
      <c r="BD27" s="145">
        <f>IF(AZ27=4,G27,0)</f>
        <v>0</v>
      </c>
      <c r="BE27" s="145">
        <f>IF(AZ27=5,G27,0)</f>
        <v>0</v>
      </c>
      <c r="CA27" s="174">
        <v>1</v>
      </c>
      <c r="CB27" s="174">
        <v>7</v>
      </c>
      <c r="CZ27" s="145">
        <v>0</v>
      </c>
    </row>
    <row r="28" spans="1:104" ht="12.75">
      <c r="A28" s="168">
        <v>13</v>
      </c>
      <c r="B28" s="169" t="s">
        <v>119</v>
      </c>
      <c r="C28" s="170" t="s">
        <v>120</v>
      </c>
      <c r="D28" s="171" t="s">
        <v>85</v>
      </c>
      <c r="E28" s="172">
        <v>2272.2</v>
      </c>
      <c r="F28" s="172">
        <v>0</v>
      </c>
      <c r="G28" s="173">
        <f>E28*F28</f>
        <v>0</v>
      </c>
      <c r="O28" s="167">
        <v>2</v>
      </c>
      <c r="AA28" s="145">
        <v>1</v>
      </c>
      <c r="AB28" s="145">
        <v>7</v>
      </c>
      <c r="AC28" s="145">
        <v>7</v>
      </c>
      <c r="AZ28" s="145">
        <v>1</v>
      </c>
      <c r="BA28" s="145">
        <f>IF(AZ28=1,G28,0)</f>
        <v>0</v>
      </c>
      <c r="BB28" s="145">
        <f>IF(AZ28=2,G28,0)</f>
        <v>0</v>
      </c>
      <c r="BC28" s="145">
        <f>IF(AZ28=3,G28,0)</f>
        <v>0</v>
      </c>
      <c r="BD28" s="145">
        <f>IF(AZ28=4,G28,0)</f>
        <v>0</v>
      </c>
      <c r="BE28" s="145">
        <f>IF(AZ28=5,G28,0)</f>
        <v>0</v>
      </c>
      <c r="CA28" s="174">
        <v>1</v>
      </c>
      <c r="CB28" s="174">
        <v>7</v>
      </c>
      <c r="CZ28" s="145">
        <v>0.00016</v>
      </c>
    </row>
    <row r="29" spans="1:15" ht="12.75">
      <c r="A29" s="175"/>
      <c r="B29" s="177"/>
      <c r="C29" s="222" t="s">
        <v>121</v>
      </c>
      <c r="D29" s="223"/>
      <c r="E29" s="178">
        <v>1497.2</v>
      </c>
      <c r="F29" s="179"/>
      <c r="G29" s="180"/>
      <c r="M29" s="176" t="s">
        <v>121</v>
      </c>
      <c r="O29" s="167"/>
    </row>
    <row r="30" spans="1:15" ht="12.75">
      <c r="A30" s="175"/>
      <c r="B30" s="177"/>
      <c r="C30" s="222" t="s">
        <v>122</v>
      </c>
      <c r="D30" s="223"/>
      <c r="E30" s="178">
        <v>775</v>
      </c>
      <c r="F30" s="179"/>
      <c r="G30" s="180"/>
      <c r="M30" s="176" t="s">
        <v>122</v>
      </c>
      <c r="O30" s="167"/>
    </row>
    <row r="31" spans="1:104" ht="22.5">
      <c r="A31" s="168">
        <v>14</v>
      </c>
      <c r="B31" s="169" t="s">
        <v>123</v>
      </c>
      <c r="C31" s="170" t="s">
        <v>124</v>
      </c>
      <c r="D31" s="171" t="s">
        <v>106</v>
      </c>
      <c r="E31" s="172">
        <v>15</v>
      </c>
      <c r="F31" s="172">
        <v>0</v>
      </c>
      <c r="G31" s="173">
        <f>E31*F31</f>
        <v>0</v>
      </c>
      <c r="O31" s="167">
        <v>2</v>
      </c>
      <c r="AA31" s="145">
        <v>1</v>
      </c>
      <c r="AB31" s="145">
        <v>7</v>
      </c>
      <c r="AC31" s="145">
        <v>7</v>
      </c>
      <c r="AZ31" s="145">
        <v>1</v>
      </c>
      <c r="BA31" s="145">
        <f>IF(AZ31=1,G31,0)</f>
        <v>0</v>
      </c>
      <c r="BB31" s="145">
        <f>IF(AZ31=2,G31,0)</f>
        <v>0</v>
      </c>
      <c r="BC31" s="145">
        <f>IF(AZ31=3,G31,0)</f>
        <v>0</v>
      </c>
      <c r="BD31" s="145">
        <f>IF(AZ31=4,G31,0)</f>
        <v>0</v>
      </c>
      <c r="BE31" s="145">
        <f>IF(AZ31=5,G31,0)</f>
        <v>0</v>
      </c>
      <c r="CA31" s="174">
        <v>1</v>
      </c>
      <c r="CB31" s="174">
        <v>7</v>
      </c>
      <c r="CZ31" s="145">
        <v>0</v>
      </c>
    </row>
    <row r="32" spans="1:15" ht="12.75">
      <c r="A32" s="175"/>
      <c r="B32" s="177"/>
      <c r="C32" s="222" t="s">
        <v>125</v>
      </c>
      <c r="D32" s="223"/>
      <c r="E32" s="178">
        <v>6</v>
      </c>
      <c r="F32" s="179"/>
      <c r="G32" s="180"/>
      <c r="M32" s="176" t="s">
        <v>125</v>
      </c>
      <c r="O32" s="167"/>
    </row>
    <row r="33" spans="1:15" ht="12.75">
      <c r="A33" s="175"/>
      <c r="B33" s="177"/>
      <c r="C33" s="222" t="s">
        <v>126</v>
      </c>
      <c r="D33" s="223"/>
      <c r="E33" s="178">
        <v>9</v>
      </c>
      <c r="F33" s="179"/>
      <c r="G33" s="180"/>
      <c r="M33" s="176" t="s">
        <v>126</v>
      </c>
      <c r="O33" s="167"/>
    </row>
    <row r="34" spans="1:104" ht="12.75">
      <c r="A34" s="168">
        <v>15</v>
      </c>
      <c r="B34" s="169" t="s">
        <v>127</v>
      </c>
      <c r="C34" s="170" t="s">
        <v>128</v>
      </c>
      <c r="D34" s="171" t="s">
        <v>106</v>
      </c>
      <c r="E34" s="172">
        <v>109</v>
      </c>
      <c r="F34" s="172">
        <v>0</v>
      </c>
      <c r="G34" s="173">
        <f>E34*F34</f>
        <v>0</v>
      </c>
      <c r="O34" s="167">
        <v>2</v>
      </c>
      <c r="AA34" s="145">
        <v>1</v>
      </c>
      <c r="AB34" s="145">
        <v>7</v>
      </c>
      <c r="AC34" s="145">
        <v>7</v>
      </c>
      <c r="AZ34" s="145">
        <v>1</v>
      </c>
      <c r="BA34" s="145">
        <f>IF(AZ34=1,G34,0)</f>
        <v>0</v>
      </c>
      <c r="BB34" s="145">
        <f>IF(AZ34=2,G34,0)</f>
        <v>0</v>
      </c>
      <c r="BC34" s="145">
        <f>IF(AZ34=3,G34,0)</f>
        <v>0</v>
      </c>
      <c r="BD34" s="145">
        <f>IF(AZ34=4,G34,0)</f>
        <v>0</v>
      </c>
      <c r="BE34" s="145">
        <f>IF(AZ34=5,G34,0)</f>
        <v>0</v>
      </c>
      <c r="CA34" s="174">
        <v>1</v>
      </c>
      <c r="CB34" s="174">
        <v>7</v>
      </c>
      <c r="CZ34" s="145">
        <v>0</v>
      </c>
    </row>
    <row r="35" spans="1:15" ht="12.75">
      <c r="A35" s="175"/>
      <c r="B35" s="177"/>
      <c r="C35" s="222" t="s">
        <v>129</v>
      </c>
      <c r="D35" s="223"/>
      <c r="E35" s="178">
        <v>109</v>
      </c>
      <c r="F35" s="179"/>
      <c r="G35" s="180"/>
      <c r="M35" s="176">
        <v>109</v>
      </c>
      <c r="O35" s="167"/>
    </row>
    <row r="36" spans="1:104" ht="12.75">
      <c r="A36" s="168">
        <v>16</v>
      </c>
      <c r="B36" s="169" t="s">
        <v>130</v>
      </c>
      <c r="C36" s="170" t="s">
        <v>131</v>
      </c>
      <c r="D36" s="171" t="s">
        <v>85</v>
      </c>
      <c r="E36" s="172">
        <v>39</v>
      </c>
      <c r="F36" s="172">
        <v>0</v>
      </c>
      <c r="G36" s="173">
        <f>E36*F36</f>
        <v>0</v>
      </c>
      <c r="O36" s="167">
        <v>2</v>
      </c>
      <c r="AA36" s="145">
        <v>1</v>
      </c>
      <c r="AB36" s="145">
        <v>7</v>
      </c>
      <c r="AC36" s="145">
        <v>7</v>
      </c>
      <c r="AZ36" s="145">
        <v>1</v>
      </c>
      <c r="BA36" s="145">
        <f>IF(AZ36=1,G36,0)</f>
        <v>0</v>
      </c>
      <c r="BB36" s="145">
        <f>IF(AZ36=2,G36,0)</f>
        <v>0</v>
      </c>
      <c r="BC36" s="145">
        <f>IF(AZ36=3,G36,0)</f>
        <v>0</v>
      </c>
      <c r="BD36" s="145">
        <f>IF(AZ36=4,G36,0)</f>
        <v>0</v>
      </c>
      <c r="BE36" s="145">
        <f>IF(AZ36=5,G36,0)</f>
        <v>0</v>
      </c>
      <c r="CA36" s="174">
        <v>1</v>
      </c>
      <c r="CB36" s="174">
        <v>7</v>
      </c>
      <c r="CZ36" s="145">
        <v>0</v>
      </c>
    </row>
    <row r="37" spans="1:15" ht="12.75">
      <c r="A37" s="175"/>
      <c r="B37" s="177"/>
      <c r="C37" s="222" t="s">
        <v>132</v>
      </c>
      <c r="D37" s="223"/>
      <c r="E37" s="178">
        <v>39</v>
      </c>
      <c r="F37" s="179"/>
      <c r="G37" s="180"/>
      <c r="M37" s="176" t="s">
        <v>132</v>
      </c>
      <c r="O37" s="167"/>
    </row>
    <row r="38" spans="1:104" ht="12.75">
      <c r="A38" s="168">
        <v>17</v>
      </c>
      <c r="B38" s="169" t="s">
        <v>133</v>
      </c>
      <c r="C38" s="170" t="s">
        <v>134</v>
      </c>
      <c r="D38" s="171" t="s">
        <v>85</v>
      </c>
      <c r="E38" s="172">
        <v>256</v>
      </c>
      <c r="F38" s="172">
        <v>0</v>
      </c>
      <c r="G38" s="173">
        <f>E38*F38</f>
        <v>0</v>
      </c>
      <c r="O38" s="167">
        <v>2</v>
      </c>
      <c r="AA38" s="145">
        <v>1</v>
      </c>
      <c r="AB38" s="145">
        <v>7</v>
      </c>
      <c r="AC38" s="145">
        <v>7</v>
      </c>
      <c r="AZ38" s="145">
        <v>1</v>
      </c>
      <c r="BA38" s="145">
        <f>IF(AZ38=1,G38,0)</f>
        <v>0</v>
      </c>
      <c r="BB38" s="145">
        <f>IF(AZ38=2,G38,0)</f>
        <v>0</v>
      </c>
      <c r="BC38" s="145">
        <f>IF(AZ38=3,G38,0)</f>
        <v>0</v>
      </c>
      <c r="BD38" s="145">
        <f>IF(AZ38=4,G38,0)</f>
        <v>0</v>
      </c>
      <c r="BE38" s="145">
        <f>IF(AZ38=5,G38,0)</f>
        <v>0</v>
      </c>
      <c r="CA38" s="174">
        <v>1</v>
      </c>
      <c r="CB38" s="174">
        <v>7</v>
      </c>
      <c r="CZ38" s="145">
        <v>0</v>
      </c>
    </row>
    <row r="39" spans="1:15" ht="12.75">
      <c r="A39" s="175"/>
      <c r="B39" s="177"/>
      <c r="C39" s="222" t="s">
        <v>135</v>
      </c>
      <c r="D39" s="223"/>
      <c r="E39" s="178">
        <v>256</v>
      </c>
      <c r="F39" s="179"/>
      <c r="G39" s="180"/>
      <c r="M39" s="176" t="s">
        <v>135</v>
      </c>
      <c r="O39" s="167"/>
    </row>
    <row r="40" spans="1:104" ht="12.75">
      <c r="A40" s="168">
        <v>18</v>
      </c>
      <c r="B40" s="169" t="s">
        <v>136</v>
      </c>
      <c r="C40" s="170" t="s">
        <v>137</v>
      </c>
      <c r="D40" s="171" t="s">
        <v>85</v>
      </c>
      <c r="E40" s="172">
        <v>194.8</v>
      </c>
      <c r="F40" s="172">
        <v>0</v>
      </c>
      <c r="G40" s="173">
        <f>E40*F40</f>
        <v>0</v>
      </c>
      <c r="O40" s="167">
        <v>2</v>
      </c>
      <c r="AA40" s="145">
        <v>1</v>
      </c>
      <c r="AB40" s="145">
        <v>7</v>
      </c>
      <c r="AC40" s="145">
        <v>7</v>
      </c>
      <c r="AZ40" s="145">
        <v>1</v>
      </c>
      <c r="BA40" s="145">
        <f>IF(AZ40=1,G40,0)</f>
        <v>0</v>
      </c>
      <c r="BB40" s="145">
        <f>IF(AZ40=2,G40,0)</f>
        <v>0</v>
      </c>
      <c r="BC40" s="145">
        <f>IF(AZ40=3,G40,0)</f>
        <v>0</v>
      </c>
      <c r="BD40" s="145">
        <f>IF(AZ40=4,G40,0)</f>
        <v>0</v>
      </c>
      <c r="BE40" s="145">
        <f>IF(AZ40=5,G40,0)</f>
        <v>0</v>
      </c>
      <c r="CA40" s="174">
        <v>1</v>
      </c>
      <c r="CB40" s="174">
        <v>7</v>
      </c>
      <c r="CZ40" s="145">
        <v>0</v>
      </c>
    </row>
    <row r="41" spans="1:15" ht="12.75">
      <c r="A41" s="175"/>
      <c r="B41" s="177"/>
      <c r="C41" s="222" t="s">
        <v>138</v>
      </c>
      <c r="D41" s="223"/>
      <c r="E41" s="178">
        <v>194.8</v>
      </c>
      <c r="F41" s="179"/>
      <c r="G41" s="180"/>
      <c r="M41" s="176" t="s">
        <v>138</v>
      </c>
      <c r="O41" s="167"/>
    </row>
    <row r="42" spans="1:104" ht="12.75">
      <c r="A42" s="168">
        <v>19</v>
      </c>
      <c r="B42" s="169" t="s">
        <v>139</v>
      </c>
      <c r="C42" s="170" t="s">
        <v>140</v>
      </c>
      <c r="D42" s="171" t="s">
        <v>85</v>
      </c>
      <c r="E42" s="172">
        <v>202</v>
      </c>
      <c r="F42" s="172">
        <v>0</v>
      </c>
      <c r="G42" s="173">
        <f>E42*F42</f>
        <v>0</v>
      </c>
      <c r="O42" s="167">
        <v>2</v>
      </c>
      <c r="AA42" s="145">
        <v>1</v>
      </c>
      <c r="AB42" s="145">
        <v>7</v>
      </c>
      <c r="AC42" s="145">
        <v>7</v>
      </c>
      <c r="AZ42" s="145">
        <v>1</v>
      </c>
      <c r="BA42" s="145">
        <f>IF(AZ42=1,G42,0)</f>
        <v>0</v>
      </c>
      <c r="BB42" s="145">
        <f>IF(AZ42=2,G42,0)</f>
        <v>0</v>
      </c>
      <c r="BC42" s="145">
        <f>IF(AZ42=3,G42,0)</f>
        <v>0</v>
      </c>
      <c r="BD42" s="145">
        <f>IF(AZ42=4,G42,0)</f>
        <v>0</v>
      </c>
      <c r="BE42" s="145">
        <f>IF(AZ42=5,G42,0)</f>
        <v>0</v>
      </c>
      <c r="CA42" s="174">
        <v>1</v>
      </c>
      <c r="CB42" s="174">
        <v>7</v>
      </c>
      <c r="CZ42" s="145">
        <v>0</v>
      </c>
    </row>
    <row r="43" spans="1:15" ht="12.75">
      <c r="A43" s="175"/>
      <c r="B43" s="177"/>
      <c r="C43" s="222" t="s">
        <v>141</v>
      </c>
      <c r="D43" s="223"/>
      <c r="E43" s="178">
        <v>202</v>
      </c>
      <c r="F43" s="179"/>
      <c r="G43" s="180"/>
      <c r="M43" s="176" t="s">
        <v>141</v>
      </c>
      <c r="O43" s="167"/>
    </row>
    <row r="44" spans="1:104" ht="22.5">
      <c r="A44" s="168">
        <v>20</v>
      </c>
      <c r="B44" s="169" t="s">
        <v>142</v>
      </c>
      <c r="C44" s="170" t="s">
        <v>143</v>
      </c>
      <c r="D44" s="171" t="s">
        <v>106</v>
      </c>
      <c r="E44" s="172">
        <v>1697.1</v>
      </c>
      <c r="F44" s="172">
        <v>0</v>
      </c>
      <c r="G44" s="173">
        <f>E44*F44</f>
        <v>0</v>
      </c>
      <c r="O44" s="167">
        <v>2</v>
      </c>
      <c r="AA44" s="145">
        <v>1</v>
      </c>
      <c r="AB44" s="145">
        <v>7</v>
      </c>
      <c r="AC44" s="145">
        <v>7</v>
      </c>
      <c r="AZ44" s="145">
        <v>1</v>
      </c>
      <c r="BA44" s="145">
        <f>IF(AZ44=1,G44,0)</f>
        <v>0</v>
      </c>
      <c r="BB44" s="145">
        <f>IF(AZ44=2,G44,0)</f>
        <v>0</v>
      </c>
      <c r="BC44" s="145">
        <f>IF(AZ44=3,G44,0)</f>
        <v>0</v>
      </c>
      <c r="BD44" s="145">
        <f>IF(AZ44=4,G44,0)</f>
        <v>0</v>
      </c>
      <c r="BE44" s="145">
        <f>IF(AZ44=5,G44,0)</f>
        <v>0</v>
      </c>
      <c r="CA44" s="174">
        <v>1</v>
      </c>
      <c r="CB44" s="174">
        <v>7</v>
      </c>
      <c r="CZ44" s="145">
        <v>0</v>
      </c>
    </row>
    <row r="45" spans="1:15" ht="12.75">
      <c r="A45" s="175"/>
      <c r="B45" s="177"/>
      <c r="C45" s="222" t="s">
        <v>144</v>
      </c>
      <c r="D45" s="223"/>
      <c r="E45" s="178">
        <v>1697.1</v>
      </c>
      <c r="F45" s="179"/>
      <c r="G45" s="180"/>
      <c r="M45" s="176" t="s">
        <v>144</v>
      </c>
      <c r="O45" s="167"/>
    </row>
    <row r="46" spans="1:57" ht="12.75">
      <c r="A46" s="181"/>
      <c r="B46" s="182" t="s">
        <v>73</v>
      </c>
      <c r="C46" s="183" t="str">
        <f>CONCATENATE(B25," ",C25)</f>
        <v>96 Bourání konstrukcí</v>
      </c>
      <c r="D46" s="184"/>
      <c r="E46" s="185"/>
      <c r="F46" s="186"/>
      <c r="G46" s="187">
        <f>SUM(G25:G45)</f>
        <v>0</v>
      </c>
      <c r="O46" s="167">
        <v>4</v>
      </c>
      <c r="BA46" s="188">
        <f>SUM(BA25:BA45)</f>
        <v>0</v>
      </c>
      <c r="BB46" s="188">
        <f>SUM(BB25:BB45)</f>
        <v>0</v>
      </c>
      <c r="BC46" s="188">
        <f>SUM(BC25:BC45)</f>
        <v>0</v>
      </c>
      <c r="BD46" s="188">
        <f>SUM(BD25:BD45)</f>
        <v>0</v>
      </c>
      <c r="BE46" s="188">
        <f>SUM(BE25:BE45)</f>
        <v>0</v>
      </c>
    </row>
    <row r="47" spans="1:15" ht="12.75">
      <c r="A47" s="160" t="s">
        <v>72</v>
      </c>
      <c r="B47" s="161" t="s">
        <v>145</v>
      </c>
      <c r="C47" s="162" t="s">
        <v>146</v>
      </c>
      <c r="D47" s="163"/>
      <c r="E47" s="164"/>
      <c r="F47" s="164"/>
      <c r="G47" s="165"/>
      <c r="H47" s="166"/>
      <c r="I47" s="166"/>
      <c r="O47" s="167">
        <v>1</v>
      </c>
    </row>
    <row r="48" spans="1:104" ht="12.75">
      <c r="A48" s="168">
        <v>21</v>
      </c>
      <c r="B48" s="169" t="s">
        <v>147</v>
      </c>
      <c r="C48" s="170" t="s">
        <v>148</v>
      </c>
      <c r="D48" s="171" t="s">
        <v>106</v>
      </c>
      <c r="E48" s="172">
        <v>793</v>
      </c>
      <c r="F48" s="172">
        <v>0</v>
      </c>
      <c r="G48" s="173">
        <f>E48*F48</f>
        <v>0</v>
      </c>
      <c r="O48" s="167">
        <v>2</v>
      </c>
      <c r="AA48" s="145">
        <v>1</v>
      </c>
      <c r="AB48" s="145">
        <v>7</v>
      </c>
      <c r="AC48" s="145">
        <v>7</v>
      </c>
      <c r="AZ48" s="145">
        <v>2</v>
      </c>
      <c r="BA48" s="145">
        <f>IF(AZ48=1,G48,0)</f>
        <v>0</v>
      </c>
      <c r="BB48" s="145">
        <f>IF(AZ48=2,G48,0)</f>
        <v>0</v>
      </c>
      <c r="BC48" s="145">
        <f>IF(AZ48=3,G48,0)</f>
        <v>0</v>
      </c>
      <c r="BD48" s="145">
        <f>IF(AZ48=4,G48,0)</f>
        <v>0</v>
      </c>
      <c r="BE48" s="145">
        <f>IF(AZ48=5,G48,0)</f>
        <v>0</v>
      </c>
      <c r="CA48" s="174">
        <v>1</v>
      </c>
      <c r="CB48" s="174">
        <v>7</v>
      </c>
      <c r="CZ48" s="145">
        <v>0</v>
      </c>
    </row>
    <row r="49" spans="1:15" ht="12.75">
      <c r="A49" s="175"/>
      <c r="B49" s="177"/>
      <c r="C49" s="222" t="s">
        <v>149</v>
      </c>
      <c r="D49" s="223"/>
      <c r="E49" s="178">
        <v>793</v>
      </c>
      <c r="F49" s="179"/>
      <c r="G49" s="180"/>
      <c r="M49" s="176" t="s">
        <v>149</v>
      </c>
      <c r="O49" s="167"/>
    </row>
    <row r="50" spans="1:104" ht="22.5">
      <c r="A50" s="168">
        <v>22</v>
      </c>
      <c r="B50" s="169" t="s">
        <v>150</v>
      </c>
      <c r="C50" s="170" t="s">
        <v>151</v>
      </c>
      <c r="D50" s="171" t="s">
        <v>106</v>
      </c>
      <c r="E50" s="172">
        <v>793</v>
      </c>
      <c r="F50" s="172">
        <v>0</v>
      </c>
      <c r="G50" s="173">
        <f>E50*F50</f>
        <v>0</v>
      </c>
      <c r="O50" s="167">
        <v>2</v>
      </c>
      <c r="AA50" s="145">
        <v>1</v>
      </c>
      <c r="AB50" s="145">
        <v>7</v>
      </c>
      <c r="AC50" s="145">
        <v>7</v>
      </c>
      <c r="AZ50" s="145">
        <v>2</v>
      </c>
      <c r="BA50" s="145">
        <f>IF(AZ50=1,G50,0)</f>
        <v>0</v>
      </c>
      <c r="BB50" s="145">
        <f>IF(AZ50=2,G50,0)</f>
        <v>0</v>
      </c>
      <c r="BC50" s="145">
        <f>IF(AZ50=3,G50,0)</f>
        <v>0</v>
      </c>
      <c r="BD50" s="145">
        <f>IF(AZ50=4,G50,0)</f>
        <v>0</v>
      </c>
      <c r="BE50" s="145">
        <f>IF(AZ50=5,G50,0)</f>
        <v>0</v>
      </c>
      <c r="CA50" s="174">
        <v>1</v>
      </c>
      <c r="CB50" s="174">
        <v>7</v>
      </c>
      <c r="CZ50" s="145">
        <v>0</v>
      </c>
    </row>
    <row r="51" spans="1:104" ht="12.75">
      <c r="A51" s="168">
        <v>23</v>
      </c>
      <c r="B51" s="169" t="s">
        <v>152</v>
      </c>
      <c r="C51" s="170" t="s">
        <v>153</v>
      </c>
      <c r="D51" s="171" t="s">
        <v>106</v>
      </c>
      <c r="E51" s="172">
        <v>793</v>
      </c>
      <c r="F51" s="172">
        <v>0</v>
      </c>
      <c r="G51" s="173">
        <f>E51*F51</f>
        <v>0</v>
      </c>
      <c r="O51" s="167">
        <v>2</v>
      </c>
      <c r="AA51" s="145">
        <v>1</v>
      </c>
      <c r="AB51" s="145">
        <v>0</v>
      </c>
      <c r="AC51" s="145">
        <v>0</v>
      </c>
      <c r="AZ51" s="145">
        <v>2</v>
      </c>
      <c r="BA51" s="145">
        <f>IF(AZ51=1,G51,0)</f>
        <v>0</v>
      </c>
      <c r="BB51" s="145">
        <f>IF(AZ51=2,G51,0)</f>
        <v>0</v>
      </c>
      <c r="BC51" s="145">
        <f>IF(AZ51=3,G51,0)</f>
        <v>0</v>
      </c>
      <c r="BD51" s="145">
        <f>IF(AZ51=4,G51,0)</f>
        <v>0</v>
      </c>
      <c r="BE51" s="145">
        <f>IF(AZ51=5,G51,0)</f>
        <v>0</v>
      </c>
      <c r="CA51" s="174">
        <v>1</v>
      </c>
      <c r="CB51" s="174">
        <v>0</v>
      </c>
      <c r="CZ51" s="145">
        <v>0.00014</v>
      </c>
    </row>
    <row r="52" spans="1:104" ht="12.75">
      <c r="A52" s="168">
        <v>24</v>
      </c>
      <c r="B52" s="169" t="s">
        <v>154</v>
      </c>
      <c r="C52" s="170" t="s">
        <v>155</v>
      </c>
      <c r="D52" s="171" t="s">
        <v>106</v>
      </c>
      <c r="E52" s="172">
        <v>793</v>
      </c>
      <c r="F52" s="172">
        <v>0</v>
      </c>
      <c r="G52" s="173">
        <f>E52*F52</f>
        <v>0</v>
      </c>
      <c r="O52" s="167">
        <v>2</v>
      </c>
      <c r="AA52" s="145">
        <v>3</v>
      </c>
      <c r="AB52" s="145">
        <v>7</v>
      </c>
      <c r="AC52" s="145" t="s">
        <v>154</v>
      </c>
      <c r="AZ52" s="145">
        <v>2</v>
      </c>
      <c r="BA52" s="145">
        <f>IF(AZ52=1,G52,0)</f>
        <v>0</v>
      </c>
      <c r="BB52" s="145">
        <f>IF(AZ52=2,G52,0)</f>
        <v>0</v>
      </c>
      <c r="BC52" s="145">
        <f>IF(AZ52=3,G52,0)</f>
        <v>0</v>
      </c>
      <c r="BD52" s="145">
        <f>IF(AZ52=4,G52,0)</f>
        <v>0</v>
      </c>
      <c r="BE52" s="145">
        <f>IF(AZ52=5,G52,0)</f>
        <v>0</v>
      </c>
      <c r="CA52" s="174">
        <v>3</v>
      </c>
      <c r="CB52" s="174">
        <v>7</v>
      </c>
      <c r="CZ52" s="145">
        <v>0.0036</v>
      </c>
    </row>
    <row r="53" spans="1:15" ht="12.75">
      <c r="A53" s="175"/>
      <c r="B53" s="177"/>
      <c r="C53" s="222" t="s">
        <v>156</v>
      </c>
      <c r="D53" s="223"/>
      <c r="E53" s="178">
        <v>793</v>
      </c>
      <c r="F53" s="179"/>
      <c r="G53" s="180"/>
      <c r="M53" s="176" t="s">
        <v>156</v>
      </c>
      <c r="O53" s="167"/>
    </row>
    <row r="54" spans="1:104" ht="12.75">
      <c r="A54" s="168">
        <v>25</v>
      </c>
      <c r="B54" s="169" t="s">
        <v>157</v>
      </c>
      <c r="C54" s="170" t="s">
        <v>158</v>
      </c>
      <c r="D54" s="171" t="s">
        <v>61</v>
      </c>
      <c r="E54" s="172"/>
      <c r="F54" s="172">
        <v>0</v>
      </c>
      <c r="G54" s="173">
        <f>E54*F54</f>
        <v>0</v>
      </c>
      <c r="O54" s="167">
        <v>2</v>
      </c>
      <c r="AA54" s="145">
        <v>7</v>
      </c>
      <c r="AB54" s="145">
        <v>1002</v>
      </c>
      <c r="AC54" s="145">
        <v>5</v>
      </c>
      <c r="AZ54" s="145">
        <v>2</v>
      </c>
      <c r="BA54" s="145">
        <f>IF(AZ54=1,G54,0)</f>
        <v>0</v>
      </c>
      <c r="BB54" s="145">
        <f>IF(AZ54=2,G54,0)</f>
        <v>0</v>
      </c>
      <c r="BC54" s="145">
        <f>IF(AZ54=3,G54,0)</f>
        <v>0</v>
      </c>
      <c r="BD54" s="145">
        <f>IF(AZ54=4,G54,0)</f>
        <v>0</v>
      </c>
      <c r="BE54" s="145">
        <f>IF(AZ54=5,G54,0)</f>
        <v>0</v>
      </c>
      <c r="CA54" s="174">
        <v>7</v>
      </c>
      <c r="CB54" s="174">
        <v>1002</v>
      </c>
      <c r="CZ54" s="145">
        <v>0</v>
      </c>
    </row>
    <row r="55" spans="1:57" ht="12.75">
      <c r="A55" s="181"/>
      <c r="B55" s="182" t="s">
        <v>73</v>
      </c>
      <c r="C55" s="183" t="str">
        <f>CONCATENATE(B47," ",C47)</f>
        <v>713 Izolace tepelné</v>
      </c>
      <c r="D55" s="184"/>
      <c r="E55" s="185"/>
      <c r="F55" s="186"/>
      <c r="G55" s="187">
        <f>SUM(G47:G54)</f>
        <v>0</v>
      </c>
      <c r="O55" s="167">
        <v>4</v>
      </c>
      <c r="BA55" s="188">
        <f>SUM(BA47:BA54)</f>
        <v>0</v>
      </c>
      <c r="BB55" s="188">
        <f>SUM(BB47:BB54)</f>
        <v>0</v>
      </c>
      <c r="BC55" s="188">
        <f>SUM(BC47:BC54)</f>
        <v>0</v>
      </c>
      <c r="BD55" s="188">
        <f>SUM(BD47:BD54)</f>
        <v>0</v>
      </c>
      <c r="BE55" s="188">
        <f>SUM(BE47:BE54)</f>
        <v>0</v>
      </c>
    </row>
    <row r="56" spans="1:15" ht="12.75">
      <c r="A56" s="160" t="s">
        <v>72</v>
      </c>
      <c r="B56" s="161" t="s">
        <v>159</v>
      </c>
      <c r="C56" s="162" t="s">
        <v>160</v>
      </c>
      <c r="D56" s="163"/>
      <c r="E56" s="164"/>
      <c r="F56" s="164"/>
      <c r="G56" s="165"/>
      <c r="H56" s="166"/>
      <c r="I56" s="166"/>
      <c r="O56" s="167">
        <v>1</v>
      </c>
    </row>
    <row r="57" spans="1:104" ht="12.75">
      <c r="A57" s="168">
        <v>26</v>
      </c>
      <c r="B57" s="169" t="s">
        <v>161</v>
      </c>
      <c r="C57" s="170" t="s">
        <v>162</v>
      </c>
      <c r="D57" s="171" t="s">
        <v>163</v>
      </c>
      <c r="E57" s="172">
        <v>1907</v>
      </c>
      <c r="F57" s="172">
        <v>0</v>
      </c>
      <c r="G57" s="173">
        <f>E57*F57</f>
        <v>0</v>
      </c>
      <c r="O57" s="167">
        <v>2</v>
      </c>
      <c r="AA57" s="145">
        <v>1</v>
      </c>
      <c r="AB57" s="145">
        <v>7</v>
      </c>
      <c r="AC57" s="145">
        <v>7</v>
      </c>
      <c r="AZ57" s="145">
        <v>2</v>
      </c>
      <c r="BA57" s="145">
        <f>IF(AZ57=1,G57,0)</f>
        <v>0</v>
      </c>
      <c r="BB57" s="145">
        <f>IF(AZ57=2,G57,0)</f>
        <v>0</v>
      </c>
      <c r="BC57" s="145">
        <f>IF(AZ57=3,G57,0)</f>
        <v>0</v>
      </c>
      <c r="BD57" s="145">
        <f>IF(AZ57=4,G57,0)</f>
        <v>0</v>
      </c>
      <c r="BE57" s="145">
        <f>IF(AZ57=5,G57,0)</f>
        <v>0</v>
      </c>
      <c r="CA57" s="174">
        <v>1</v>
      </c>
      <c r="CB57" s="174">
        <v>7</v>
      </c>
      <c r="CZ57" s="145">
        <v>0</v>
      </c>
    </row>
    <row r="58" spans="1:15" ht="12.75">
      <c r="A58" s="175"/>
      <c r="B58" s="177"/>
      <c r="C58" s="222" t="s">
        <v>164</v>
      </c>
      <c r="D58" s="223"/>
      <c r="E58" s="178">
        <v>0</v>
      </c>
      <c r="F58" s="179"/>
      <c r="G58" s="180"/>
      <c r="M58" s="176" t="s">
        <v>164</v>
      </c>
      <c r="O58" s="167"/>
    </row>
    <row r="59" spans="1:15" ht="12.75">
      <c r="A59" s="175"/>
      <c r="B59" s="177"/>
      <c r="C59" s="222" t="s">
        <v>165</v>
      </c>
      <c r="D59" s="223"/>
      <c r="E59" s="178">
        <v>1907</v>
      </c>
      <c r="F59" s="179"/>
      <c r="G59" s="180"/>
      <c r="M59" s="176" t="s">
        <v>165</v>
      </c>
      <c r="O59" s="167"/>
    </row>
    <row r="60" spans="1:104" ht="22.5">
      <c r="A60" s="168">
        <v>27</v>
      </c>
      <c r="B60" s="169" t="s">
        <v>166</v>
      </c>
      <c r="C60" s="170" t="s">
        <v>167</v>
      </c>
      <c r="D60" s="171" t="s">
        <v>85</v>
      </c>
      <c r="E60" s="172">
        <v>1498</v>
      </c>
      <c r="F60" s="172">
        <v>0</v>
      </c>
      <c r="G60" s="173">
        <f>E60*F60</f>
        <v>0</v>
      </c>
      <c r="O60" s="167">
        <v>2</v>
      </c>
      <c r="AA60" s="145">
        <v>1</v>
      </c>
      <c r="AB60" s="145">
        <v>7</v>
      </c>
      <c r="AC60" s="145">
        <v>7</v>
      </c>
      <c r="AZ60" s="145">
        <v>2</v>
      </c>
      <c r="BA60" s="145">
        <f>IF(AZ60=1,G60,0)</f>
        <v>0</v>
      </c>
      <c r="BB60" s="145">
        <f>IF(AZ60=2,G60,0)</f>
        <v>0</v>
      </c>
      <c r="BC60" s="145">
        <f>IF(AZ60=3,G60,0)</f>
        <v>0</v>
      </c>
      <c r="BD60" s="145">
        <f>IF(AZ60=4,G60,0)</f>
        <v>0</v>
      </c>
      <c r="BE60" s="145">
        <f>IF(AZ60=5,G60,0)</f>
        <v>0</v>
      </c>
      <c r="CA60" s="174">
        <v>1</v>
      </c>
      <c r="CB60" s="174">
        <v>7</v>
      </c>
      <c r="CZ60" s="145">
        <v>0.00099</v>
      </c>
    </row>
    <row r="61" spans="1:15" ht="12.75">
      <c r="A61" s="175"/>
      <c r="B61" s="177"/>
      <c r="C61" s="222" t="s">
        <v>168</v>
      </c>
      <c r="D61" s="223"/>
      <c r="E61" s="178">
        <v>1498</v>
      </c>
      <c r="F61" s="179"/>
      <c r="G61" s="180"/>
      <c r="M61" s="176" t="s">
        <v>168</v>
      </c>
      <c r="O61" s="167"/>
    </row>
    <row r="62" spans="1:104" ht="22.5">
      <c r="A62" s="168">
        <v>28</v>
      </c>
      <c r="B62" s="169" t="s">
        <v>169</v>
      </c>
      <c r="C62" s="170" t="s">
        <v>170</v>
      </c>
      <c r="D62" s="171" t="s">
        <v>85</v>
      </c>
      <c r="E62" s="172">
        <v>2861</v>
      </c>
      <c r="F62" s="172">
        <v>0</v>
      </c>
      <c r="G62" s="173">
        <f>E62*F62</f>
        <v>0</v>
      </c>
      <c r="O62" s="167">
        <v>2</v>
      </c>
      <c r="AA62" s="145">
        <v>1</v>
      </c>
      <c r="AB62" s="145">
        <v>7</v>
      </c>
      <c r="AC62" s="145">
        <v>7</v>
      </c>
      <c r="AZ62" s="145">
        <v>2</v>
      </c>
      <c r="BA62" s="145">
        <f>IF(AZ62=1,G62,0)</f>
        <v>0</v>
      </c>
      <c r="BB62" s="145">
        <f>IF(AZ62=2,G62,0)</f>
        <v>0</v>
      </c>
      <c r="BC62" s="145">
        <f>IF(AZ62=3,G62,0)</f>
        <v>0</v>
      </c>
      <c r="BD62" s="145">
        <f>IF(AZ62=4,G62,0)</f>
        <v>0</v>
      </c>
      <c r="BE62" s="145">
        <f>IF(AZ62=5,G62,0)</f>
        <v>0</v>
      </c>
      <c r="CA62" s="174">
        <v>1</v>
      </c>
      <c r="CB62" s="174">
        <v>7</v>
      </c>
      <c r="CZ62" s="145">
        <v>0.00607</v>
      </c>
    </row>
    <row r="63" spans="1:15" ht="12.75">
      <c r="A63" s="175"/>
      <c r="B63" s="177"/>
      <c r="C63" s="222" t="s">
        <v>171</v>
      </c>
      <c r="D63" s="223"/>
      <c r="E63" s="178">
        <v>2861</v>
      </c>
      <c r="F63" s="179"/>
      <c r="G63" s="180"/>
      <c r="M63" s="176" t="s">
        <v>171</v>
      </c>
      <c r="O63" s="167"/>
    </row>
    <row r="64" spans="1:104" ht="22.5">
      <c r="A64" s="168">
        <v>29</v>
      </c>
      <c r="B64" s="169" t="s">
        <v>172</v>
      </c>
      <c r="C64" s="170" t="s">
        <v>173</v>
      </c>
      <c r="D64" s="171" t="s">
        <v>85</v>
      </c>
      <c r="E64" s="172">
        <v>810</v>
      </c>
      <c r="F64" s="172">
        <v>0</v>
      </c>
      <c r="G64" s="173">
        <f>E64*F64</f>
        <v>0</v>
      </c>
      <c r="O64" s="167">
        <v>2</v>
      </c>
      <c r="AA64" s="145">
        <v>1</v>
      </c>
      <c r="AB64" s="145">
        <v>7</v>
      </c>
      <c r="AC64" s="145">
        <v>7</v>
      </c>
      <c r="AZ64" s="145">
        <v>2</v>
      </c>
      <c r="BA64" s="145">
        <f>IF(AZ64=1,G64,0)</f>
        <v>0</v>
      </c>
      <c r="BB64" s="145">
        <f>IF(AZ64=2,G64,0)</f>
        <v>0</v>
      </c>
      <c r="BC64" s="145">
        <f>IF(AZ64=3,G64,0)</f>
        <v>0</v>
      </c>
      <c r="BD64" s="145">
        <f>IF(AZ64=4,G64,0)</f>
        <v>0</v>
      </c>
      <c r="BE64" s="145">
        <f>IF(AZ64=5,G64,0)</f>
        <v>0</v>
      </c>
      <c r="CA64" s="174">
        <v>1</v>
      </c>
      <c r="CB64" s="174">
        <v>7</v>
      </c>
      <c r="CZ64" s="145">
        <v>0.00607</v>
      </c>
    </row>
    <row r="65" spans="1:15" ht="12.75">
      <c r="A65" s="175"/>
      <c r="B65" s="177"/>
      <c r="C65" s="222" t="s">
        <v>174</v>
      </c>
      <c r="D65" s="223"/>
      <c r="E65" s="178">
        <v>810</v>
      </c>
      <c r="F65" s="179"/>
      <c r="G65" s="180"/>
      <c r="M65" s="176" t="s">
        <v>174</v>
      </c>
      <c r="O65" s="167"/>
    </row>
    <row r="66" spans="1:104" ht="12.75">
      <c r="A66" s="168">
        <v>30</v>
      </c>
      <c r="B66" s="169" t="s">
        <v>175</v>
      </c>
      <c r="C66" s="170" t="s">
        <v>176</v>
      </c>
      <c r="D66" s="171" t="s">
        <v>177</v>
      </c>
      <c r="E66" s="172">
        <v>33.6764</v>
      </c>
      <c r="F66" s="172">
        <v>0</v>
      </c>
      <c r="G66" s="173">
        <f>E66*F66</f>
        <v>0</v>
      </c>
      <c r="O66" s="167">
        <v>2</v>
      </c>
      <c r="AA66" s="145">
        <v>1</v>
      </c>
      <c r="AB66" s="145">
        <v>7</v>
      </c>
      <c r="AC66" s="145">
        <v>7</v>
      </c>
      <c r="AZ66" s="145">
        <v>2</v>
      </c>
      <c r="BA66" s="145">
        <f>IF(AZ66=1,G66,0)</f>
        <v>0</v>
      </c>
      <c r="BB66" s="145">
        <f>IF(AZ66=2,G66,0)</f>
        <v>0</v>
      </c>
      <c r="BC66" s="145">
        <f>IF(AZ66=3,G66,0)</f>
        <v>0</v>
      </c>
      <c r="BD66" s="145">
        <f>IF(AZ66=4,G66,0)</f>
        <v>0</v>
      </c>
      <c r="BE66" s="145">
        <f>IF(AZ66=5,G66,0)</f>
        <v>0</v>
      </c>
      <c r="CA66" s="174">
        <v>1</v>
      </c>
      <c r="CB66" s="174">
        <v>7</v>
      </c>
      <c r="CZ66" s="145">
        <v>0.0291</v>
      </c>
    </row>
    <row r="67" spans="1:15" ht="12.75">
      <c r="A67" s="175"/>
      <c r="B67" s="177"/>
      <c r="C67" s="222" t="s">
        <v>178</v>
      </c>
      <c r="D67" s="223"/>
      <c r="E67" s="178">
        <v>33.6764</v>
      </c>
      <c r="F67" s="179"/>
      <c r="G67" s="180"/>
      <c r="M67" s="176" t="s">
        <v>178</v>
      </c>
      <c r="O67" s="167"/>
    </row>
    <row r="68" spans="1:104" ht="22.5">
      <c r="A68" s="168">
        <v>31</v>
      </c>
      <c r="B68" s="169" t="s">
        <v>179</v>
      </c>
      <c r="C68" s="170" t="s">
        <v>180</v>
      </c>
      <c r="D68" s="171" t="s">
        <v>106</v>
      </c>
      <c r="E68" s="172">
        <v>109</v>
      </c>
      <c r="F68" s="172">
        <v>0</v>
      </c>
      <c r="G68" s="173">
        <f>E68*F68</f>
        <v>0</v>
      </c>
      <c r="O68" s="167">
        <v>2</v>
      </c>
      <c r="AA68" s="145">
        <v>1</v>
      </c>
      <c r="AB68" s="145">
        <v>7</v>
      </c>
      <c r="AC68" s="145">
        <v>7</v>
      </c>
      <c r="AZ68" s="145">
        <v>2</v>
      </c>
      <c r="BA68" s="145">
        <f>IF(AZ68=1,G68,0)</f>
        <v>0</v>
      </c>
      <c r="BB68" s="145">
        <f>IF(AZ68=2,G68,0)</f>
        <v>0</v>
      </c>
      <c r="BC68" s="145">
        <f>IF(AZ68=3,G68,0)</f>
        <v>0</v>
      </c>
      <c r="BD68" s="145">
        <f>IF(AZ68=4,G68,0)</f>
        <v>0</v>
      </c>
      <c r="BE68" s="145">
        <f>IF(AZ68=5,G68,0)</f>
        <v>0</v>
      </c>
      <c r="CA68" s="174">
        <v>1</v>
      </c>
      <c r="CB68" s="174">
        <v>7</v>
      </c>
      <c r="CZ68" s="145">
        <v>0.01426</v>
      </c>
    </row>
    <row r="69" spans="1:104" ht="22.5">
      <c r="A69" s="168">
        <v>32</v>
      </c>
      <c r="B69" s="169" t="s">
        <v>181</v>
      </c>
      <c r="C69" s="170" t="s">
        <v>182</v>
      </c>
      <c r="D69" s="171" t="s">
        <v>163</v>
      </c>
      <c r="E69" s="172">
        <v>2000</v>
      </c>
      <c r="F69" s="172">
        <v>0</v>
      </c>
      <c r="G69" s="173">
        <f>E69*F69</f>
        <v>0</v>
      </c>
      <c r="O69" s="167">
        <v>2</v>
      </c>
      <c r="AA69" s="145">
        <v>3</v>
      </c>
      <c r="AB69" s="145">
        <v>7</v>
      </c>
      <c r="AC69" s="145" t="s">
        <v>181</v>
      </c>
      <c r="AZ69" s="145">
        <v>2</v>
      </c>
      <c r="BA69" s="145">
        <f>IF(AZ69=1,G69,0)</f>
        <v>0</v>
      </c>
      <c r="BB69" s="145">
        <f>IF(AZ69=2,G69,0)</f>
        <v>0</v>
      </c>
      <c r="BC69" s="145">
        <f>IF(AZ69=3,G69,0)</f>
        <v>0</v>
      </c>
      <c r="BD69" s="145">
        <f>IF(AZ69=4,G69,0)</f>
        <v>0</v>
      </c>
      <c r="BE69" s="145">
        <f>IF(AZ69=5,G69,0)</f>
        <v>0</v>
      </c>
      <c r="CA69" s="174">
        <v>3</v>
      </c>
      <c r="CB69" s="174">
        <v>7</v>
      </c>
      <c r="CZ69" s="145">
        <v>0</v>
      </c>
    </row>
    <row r="70" spans="1:104" ht="12.75">
      <c r="A70" s="168">
        <v>33</v>
      </c>
      <c r="B70" s="169" t="s">
        <v>183</v>
      </c>
      <c r="C70" s="170" t="s">
        <v>184</v>
      </c>
      <c r="D70" s="171" t="s">
        <v>61</v>
      </c>
      <c r="E70" s="172"/>
      <c r="F70" s="172">
        <v>0</v>
      </c>
      <c r="G70" s="173">
        <f>E70*F70</f>
        <v>0</v>
      </c>
      <c r="O70" s="167">
        <v>2</v>
      </c>
      <c r="AA70" s="145">
        <v>7</v>
      </c>
      <c r="AB70" s="145">
        <v>1002</v>
      </c>
      <c r="AC70" s="145">
        <v>5</v>
      </c>
      <c r="AZ70" s="145">
        <v>2</v>
      </c>
      <c r="BA70" s="145">
        <f>IF(AZ70=1,G70,0)</f>
        <v>0</v>
      </c>
      <c r="BB70" s="145">
        <f>IF(AZ70=2,G70,0)</f>
        <v>0</v>
      </c>
      <c r="BC70" s="145">
        <f>IF(AZ70=3,G70,0)</f>
        <v>0</v>
      </c>
      <c r="BD70" s="145">
        <f>IF(AZ70=4,G70,0)</f>
        <v>0</v>
      </c>
      <c r="BE70" s="145">
        <f>IF(AZ70=5,G70,0)</f>
        <v>0</v>
      </c>
      <c r="CA70" s="174">
        <v>7</v>
      </c>
      <c r="CB70" s="174">
        <v>1002</v>
      </c>
      <c r="CZ70" s="145">
        <v>0</v>
      </c>
    </row>
    <row r="71" spans="1:57" ht="12.75">
      <c r="A71" s="181"/>
      <c r="B71" s="182" t="s">
        <v>73</v>
      </c>
      <c r="C71" s="183" t="str">
        <f>CONCATENATE(B56," ",C56)</f>
        <v>762 Konstrukce tesařské</v>
      </c>
      <c r="D71" s="184"/>
      <c r="E71" s="185"/>
      <c r="F71" s="186"/>
      <c r="G71" s="187">
        <f>SUM(G56:G70)</f>
        <v>0</v>
      </c>
      <c r="O71" s="167">
        <v>4</v>
      </c>
      <c r="BA71" s="188">
        <f>SUM(BA56:BA70)</f>
        <v>0</v>
      </c>
      <c r="BB71" s="188">
        <f>SUM(BB56:BB70)</f>
        <v>0</v>
      </c>
      <c r="BC71" s="188">
        <f>SUM(BC56:BC70)</f>
        <v>0</v>
      </c>
      <c r="BD71" s="188">
        <f>SUM(BD56:BD70)</f>
        <v>0</v>
      </c>
      <c r="BE71" s="188">
        <f>SUM(BE56:BE70)</f>
        <v>0</v>
      </c>
    </row>
    <row r="72" spans="1:15" ht="12.75">
      <c r="A72" s="160" t="s">
        <v>72</v>
      </c>
      <c r="B72" s="161" t="s">
        <v>185</v>
      </c>
      <c r="C72" s="162" t="s">
        <v>186</v>
      </c>
      <c r="D72" s="163"/>
      <c r="E72" s="164"/>
      <c r="F72" s="164"/>
      <c r="G72" s="165"/>
      <c r="H72" s="166"/>
      <c r="I72" s="166"/>
      <c r="O72" s="167">
        <v>1</v>
      </c>
    </row>
    <row r="73" spans="1:104" ht="12.75">
      <c r="A73" s="168">
        <v>34</v>
      </c>
      <c r="B73" s="169" t="s">
        <v>187</v>
      </c>
      <c r="C73" s="170" t="s">
        <v>188</v>
      </c>
      <c r="D73" s="171" t="s">
        <v>163</v>
      </c>
      <c r="E73" s="172">
        <v>18</v>
      </c>
      <c r="F73" s="172">
        <v>0</v>
      </c>
      <c r="G73" s="173">
        <f>E73*F73</f>
        <v>0</v>
      </c>
      <c r="O73" s="167">
        <v>2</v>
      </c>
      <c r="AA73" s="145">
        <v>11</v>
      </c>
      <c r="AB73" s="145">
        <v>3</v>
      </c>
      <c r="AC73" s="145">
        <v>48</v>
      </c>
      <c r="AZ73" s="145">
        <v>2</v>
      </c>
      <c r="BA73" s="145">
        <f>IF(AZ73=1,G73,0)</f>
        <v>0</v>
      </c>
      <c r="BB73" s="145">
        <f>IF(AZ73=2,G73,0)</f>
        <v>0</v>
      </c>
      <c r="BC73" s="145">
        <f>IF(AZ73=3,G73,0)</f>
        <v>0</v>
      </c>
      <c r="BD73" s="145">
        <f>IF(AZ73=4,G73,0)</f>
        <v>0</v>
      </c>
      <c r="BE73" s="145">
        <f>IF(AZ73=5,G73,0)</f>
        <v>0</v>
      </c>
      <c r="CA73" s="174">
        <v>11</v>
      </c>
      <c r="CB73" s="174">
        <v>3</v>
      </c>
      <c r="CZ73" s="145">
        <v>0</v>
      </c>
    </row>
    <row r="74" spans="1:104" ht="22.5">
      <c r="A74" s="168">
        <v>35</v>
      </c>
      <c r="B74" s="169" t="s">
        <v>189</v>
      </c>
      <c r="C74" s="170" t="s">
        <v>190</v>
      </c>
      <c r="D74" s="171" t="s">
        <v>106</v>
      </c>
      <c r="E74" s="172">
        <v>1697.1</v>
      </c>
      <c r="F74" s="172">
        <v>0</v>
      </c>
      <c r="G74" s="173">
        <f>E74*F74</f>
        <v>0</v>
      </c>
      <c r="O74" s="167">
        <v>2</v>
      </c>
      <c r="AA74" s="145">
        <v>1</v>
      </c>
      <c r="AB74" s="145">
        <v>7</v>
      </c>
      <c r="AC74" s="145">
        <v>7</v>
      </c>
      <c r="AZ74" s="145">
        <v>2</v>
      </c>
      <c r="BA74" s="145">
        <f>IF(AZ74=1,G74,0)</f>
        <v>0</v>
      </c>
      <c r="BB74" s="145">
        <f>IF(AZ74=2,G74,0)</f>
        <v>0</v>
      </c>
      <c r="BC74" s="145">
        <f>IF(AZ74=3,G74,0)</f>
        <v>0</v>
      </c>
      <c r="BD74" s="145">
        <f>IF(AZ74=4,G74,0)</f>
        <v>0</v>
      </c>
      <c r="BE74" s="145">
        <f>IF(AZ74=5,G74,0)</f>
        <v>0</v>
      </c>
      <c r="CA74" s="174">
        <v>1</v>
      </c>
      <c r="CB74" s="174">
        <v>7</v>
      </c>
      <c r="CZ74" s="145">
        <v>0.01321</v>
      </c>
    </row>
    <row r="75" spans="1:15" ht="12.75">
      <c r="A75" s="175"/>
      <c r="B75" s="177"/>
      <c r="C75" s="222" t="s">
        <v>191</v>
      </c>
      <c r="D75" s="223"/>
      <c r="E75" s="178">
        <v>1697.1</v>
      </c>
      <c r="F75" s="179"/>
      <c r="G75" s="180"/>
      <c r="M75" s="176" t="s">
        <v>191</v>
      </c>
      <c r="O75" s="167"/>
    </row>
    <row r="76" spans="1:104" ht="12.75">
      <c r="A76" s="168">
        <v>36</v>
      </c>
      <c r="B76" s="169" t="s">
        <v>192</v>
      </c>
      <c r="C76" s="170" t="s">
        <v>193</v>
      </c>
      <c r="D76" s="171" t="s">
        <v>106</v>
      </c>
      <c r="E76" s="172">
        <v>109</v>
      </c>
      <c r="F76" s="172">
        <v>0</v>
      </c>
      <c r="G76" s="173">
        <f>E76*F76</f>
        <v>0</v>
      </c>
      <c r="O76" s="167">
        <v>2</v>
      </c>
      <c r="AA76" s="145">
        <v>1</v>
      </c>
      <c r="AB76" s="145">
        <v>7</v>
      </c>
      <c r="AC76" s="145">
        <v>7</v>
      </c>
      <c r="AZ76" s="145">
        <v>2</v>
      </c>
      <c r="BA76" s="145">
        <f>IF(AZ76=1,G76,0)</f>
        <v>0</v>
      </c>
      <c r="BB76" s="145">
        <f>IF(AZ76=2,G76,0)</f>
        <v>0</v>
      </c>
      <c r="BC76" s="145">
        <f>IF(AZ76=3,G76,0)</f>
        <v>0</v>
      </c>
      <c r="BD76" s="145">
        <f>IF(AZ76=4,G76,0)</f>
        <v>0</v>
      </c>
      <c r="BE76" s="145">
        <f>IF(AZ76=5,G76,0)</f>
        <v>0</v>
      </c>
      <c r="CA76" s="174">
        <v>1</v>
      </c>
      <c r="CB76" s="174">
        <v>7</v>
      </c>
      <c r="CZ76" s="145">
        <v>0.01313</v>
      </c>
    </row>
    <row r="77" spans="1:104" ht="12.75">
      <c r="A77" s="168">
        <v>37</v>
      </c>
      <c r="B77" s="169" t="s">
        <v>194</v>
      </c>
      <c r="C77" s="170" t="s">
        <v>195</v>
      </c>
      <c r="D77" s="171" t="s">
        <v>85</v>
      </c>
      <c r="E77" s="172">
        <v>39</v>
      </c>
      <c r="F77" s="172">
        <v>0</v>
      </c>
      <c r="G77" s="173">
        <f>E77*F77</f>
        <v>0</v>
      </c>
      <c r="O77" s="167">
        <v>2</v>
      </c>
      <c r="AA77" s="145">
        <v>1</v>
      </c>
      <c r="AB77" s="145">
        <v>0</v>
      </c>
      <c r="AC77" s="145">
        <v>0</v>
      </c>
      <c r="AZ77" s="145">
        <v>2</v>
      </c>
      <c r="BA77" s="145">
        <f>IF(AZ77=1,G77,0)</f>
        <v>0</v>
      </c>
      <c r="BB77" s="145">
        <f>IF(AZ77=2,G77,0)</f>
        <v>0</v>
      </c>
      <c r="BC77" s="145">
        <f>IF(AZ77=3,G77,0)</f>
        <v>0</v>
      </c>
      <c r="BD77" s="145">
        <f>IF(AZ77=4,G77,0)</f>
        <v>0</v>
      </c>
      <c r="BE77" s="145">
        <f>IF(AZ77=5,G77,0)</f>
        <v>0</v>
      </c>
      <c r="CA77" s="174">
        <v>1</v>
      </c>
      <c r="CB77" s="174">
        <v>0</v>
      </c>
      <c r="CZ77" s="145">
        <v>0.00193</v>
      </c>
    </row>
    <row r="78" spans="1:104" ht="12.75">
      <c r="A78" s="168">
        <v>38</v>
      </c>
      <c r="B78" s="169" t="s">
        <v>196</v>
      </c>
      <c r="C78" s="170" t="s">
        <v>197</v>
      </c>
      <c r="D78" s="171" t="s">
        <v>85</v>
      </c>
      <c r="E78" s="172">
        <v>194.8</v>
      </c>
      <c r="F78" s="172">
        <v>0</v>
      </c>
      <c r="G78" s="173">
        <f>E78*F78</f>
        <v>0</v>
      </c>
      <c r="O78" s="167">
        <v>2</v>
      </c>
      <c r="AA78" s="145">
        <v>1</v>
      </c>
      <c r="AB78" s="145">
        <v>7</v>
      </c>
      <c r="AC78" s="145">
        <v>7</v>
      </c>
      <c r="AZ78" s="145">
        <v>2</v>
      </c>
      <c r="BA78" s="145">
        <f>IF(AZ78=1,G78,0)</f>
        <v>0</v>
      </c>
      <c r="BB78" s="145">
        <f>IF(AZ78=2,G78,0)</f>
        <v>0</v>
      </c>
      <c r="BC78" s="145">
        <f>IF(AZ78=3,G78,0)</f>
        <v>0</v>
      </c>
      <c r="BD78" s="145">
        <f>IF(AZ78=4,G78,0)</f>
        <v>0</v>
      </c>
      <c r="BE78" s="145">
        <f>IF(AZ78=5,G78,0)</f>
        <v>0</v>
      </c>
      <c r="CA78" s="174">
        <v>1</v>
      </c>
      <c r="CB78" s="174">
        <v>7</v>
      </c>
      <c r="CZ78" s="145">
        <v>0.00285</v>
      </c>
    </row>
    <row r="79" spans="1:15" ht="12.75">
      <c r="A79" s="175"/>
      <c r="B79" s="177"/>
      <c r="C79" s="222" t="s">
        <v>138</v>
      </c>
      <c r="D79" s="223"/>
      <c r="E79" s="178">
        <v>194.8</v>
      </c>
      <c r="F79" s="179"/>
      <c r="G79" s="180"/>
      <c r="M79" s="176" t="s">
        <v>138</v>
      </c>
      <c r="O79" s="167"/>
    </row>
    <row r="80" spans="1:104" ht="12.75">
      <c r="A80" s="168">
        <v>39</v>
      </c>
      <c r="B80" s="169" t="s">
        <v>198</v>
      </c>
      <c r="C80" s="170" t="s">
        <v>199</v>
      </c>
      <c r="D80" s="171" t="s">
        <v>85</v>
      </c>
      <c r="E80" s="172">
        <v>256</v>
      </c>
      <c r="F80" s="172">
        <v>0</v>
      </c>
      <c r="G80" s="173">
        <f>E80*F80</f>
        <v>0</v>
      </c>
      <c r="O80" s="167">
        <v>2</v>
      </c>
      <c r="AA80" s="145">
        <v>1</v>
      </c>
      <c r="AB80" s="145">
        <v>7</v>
      </c>
      <c r="AC80" s="145">
        <v>7</v>
      </c>
      <c r="AZ80" s="145">
        <v>2</v>
      </c>
      <c r="BA80" s="145">
        <f>IF(AZ80=1,G80,0)</f>
        <v>0</v>
      </c>
      <c r="BB80" s="145">
        <f>IF(AZ80=2,G80,0)</f>
        <v>0</v>
      </c>
      <c r="BC80" s="145">
        <f>IF(AZ80=3,G80,0)</f>
        <v>0</v>
      </c>
      <c r="BD80" s="145">
        <f>IF(AZ80=4,G80,0)</f>
        <v>0</v>
      </c>
      <c r="BE80" s="145">
        <f>IF(AZ80=5,G80,0)</f>
        <v>0</v>
      </c>
      <c r="CA80" s="174">
        <v>1</v>
      </c>
      <c r="CB80" s="174">
        <v>7</v>
      </c>
      <c r="CZ80" s="145">
        <v>0.00078</v>
      </c>
    </row>
    <row r="81" spans="1:15" ht="12.75">
      <c r="A81" s="175"/>
      <c r="B81" s="177"/>
      <c r="C81" s="222" t="s">
        <v>135</v>
      </c>
      <c r="D81" s="223"/>
      <c r="E81" s="178">
        <v>256</v>
      </c>
      <c r="F81" s="179"/>
      <c r="G81" s="180"/>
      <c r="M81" s="176" t="s">
        <v>135</v>
      </c>
      <c r="O81" s="167"/>
    </row>
    <row r="82" spans="1:104" ht="22.5">
      <c r="A82" s="168">
        <v>40</v>
      </c>
      <c r="B82" s="169" t="s">
        <v>200</v>
      </c>
      <c r="C82" s="170" t="s">
        <v>201</v>
      </c>
      <c r="D82" s="171" t="s">
        <v>106</v>
      </c>
      <c r="E82" s="172">
        <v>4.5</v>
      </c>
      <c r="F82" s="172">
        <v>0</v>
      </c>
      <c r="G82" s="173">
        <f>E82*F82</f>
        <v>0</v>
      </c>
      <c r="O82" s="167">
        <v>2</v>
      </c>
      <c r="AA82" s="145">
        <v>1</v>
      </c>
      <c r="AB82" s="145">
        <v>7</v>
      </c>
      <c r="AC82" s="145">
        <v>7</v>
      </c>
      <c r="AZ82" s="145">
        <v>2</v>
      </c>
      <c r="BA82" s="145">
        <f>IF(AZ82=1,G82,0)</f>
        <v>0</v>
      </c>
      <c r="BB82" s="145">
        <f>IF(AZ82=2,G82,0)</f>
        <v>0</v>
      </c>
      <c r="BC82" s="145">
        <f>IF(AZ82=3,G82,0)</f>
        <v>0</v>
      </c>
      <c r="BD82" s="145">
        <f>IF(AZ82=4,G82,0)</f>
        <v>0</v>
      </c>
      <c r="BE82" s="145">
        <f>IF(AZ82=5,G82,0)</f>
        <v>0</v>
      </c>
      <c r="CA82" s="174">
        <v>1</v>
      </c>
      <c r="CB82" s="174">
        <v>7</v>
      </c>
      <c r="CZ82" s="145">
        <v>0.00433</v>
      </c>
    </row>
    <row r="83" spans="1:15" ht="12.75">
      <c r="A83" s="175"/>
      <c r="B83" s="177"/>
      <c r="C83" s="222" t="s">
        <v>202</v>
      </c>
      <c r="D83" s="223"/>
      <c r="E83" s="178">
        <v>4.5</v>
      </c>
      <c r="F83" s="179"/>
      <c r="G83" s="180"/>
      <c r="M83" s="176" t="s">
        <v>202</v>
      </c>
      <c r="O83" s="167"/>
    </row>
    <row r="84" spans="1:104" ht="12.75">
      <c r="A84" s="168">
        <v>41</v>
      </c>
      <c r="B84" s="169" t="s">
        <v>203</v>
      </c>
      <c r="C84" s="170" t="s">
        <v>204</v>
      </c>
      <c r="D84" s="171" t="s">
        <v>106</v>
      </c>
      <c r="E84" s="172">
        <v>36.12</v>
      </c>
      <c r="F84" s="172">
        <v>0</v>
      </c>
      <c r="G84" s="173">
        <f>E84*F84</f>
        <v>0</v>
      </c>
      <c r="O84" s="167">
        <v>2</v>
      </c>
      <c r="AA84" s="145">
        <v>1</v>
      </c>
      <c r="AB84" s="145">
        <v>7</v>
      </c>
      <c r="AC84" s="145">
        <v>7</v>
      </c>
      <c r="AZ84" s="145">
        <v>2</v>
      </c>
      <c r="BA84" s="145">
        <f>IF(AZ84=1,G84,0)</f>
        <v>0</v>
      </c>
      <c r="BB84" s="145">
        <f>IF(AZ84=2,G84,0)</f>
        <v>0</v>
      </c>
      <c r="BC84" s="145">
        <f>IF(AZ84=3,G84,0)</f>
        <v>0</v>
      </c>
      <c r="BD84" s="145">
        <f>IF(AZ84=4,G84,0)</f>
        <v>0</v>
      </c>
      <c r="BE84" s="145">
        <f>IF(AZ84=5,G84,0)</f>
        <v>0</v>
      </c>
      <c r="CA84" s="174">
        <v>1</v>
      </c>
      <c r="CB84" s="174">
        <v>7</v>
      </c>
      <c r="CZ84" s="145">
        <v>4E-05</v>
      </c>
    </row>
    <row r="85" spans="1:15" ht="12.75">
      <c r="A85" s="175"/>
      <c r="B85" s="177"/>
      <c r="C85" s="222" t="s">
        <v>205</v>
      </c>
      <c r="D85" s="223"/>
      <c r="E85" s="178">
        <v>36.12</v>
      </c>
      <c r="F85" s="179"/>
      <c r="G85" s="180"/>
      <c r="M85" s="176" t="s">
        <v>205</v>
      </c>
      <c r="O85" s="167"/>
    </row>
    <row r="86" spans="1:104" ht="12.75">
      <c r="A86" s="168">
        <v>42</v>
      </c>
      <c r="B86" s="169" t="s">
        <v>206</v>
      </c>
      <c r="C86" s="170" t="s">
        <v>207</v>
      </c>
      <c r="D86" s="171" t="s">
        <v>85</v>
      </c>
      <c r="E86" s="172">
        <v>202</v>
      </c>
      <c r="F86" s="172">
        <v>0</v>
      </c>
      <c r="G86" s="173">
        <f>E86*F86</f>
        <v>0</v>
      </c>
      <c r="O86" s="167">
        <v>2</v>
      </c>
      <c r="AA86" s="145">
        <v>1</v>
      </c>
      <c r="AB86" s="145">
        <v>7</v>
      </c>
      <c r="AC86" s="145">
        <v>7</v>
      </c>
      <c r="AZ86" s="145">
        <v>2</v>
      </c>
      <c r="BA86" s="145">
        <f>IF(AZ86=1,G86,0)</f>
        <v>0</v>
      </c>
      <c r="BB86" s="145">
        <f>IF(AZ86=2,G86,0)</f>
        <v>0</v>
      </c>
      <c r="BC86" s="145">
        <f>IF(AZ86=3,G86,0)</f>
        <v>0</v>
      </c>
      <c r="BD86" s="145">
        <f>IF(AZ86=4,G86,0)</f>
        <v>0</v>
      </c>
      <c r="BE86" s="145">
        <f>IF(AZ86=5,G86,0)</f>
        <v>0</v>
      </c>
      <c r="CA86" s="174">
        <v>1</v>
      </c>
      <c r="CB86" s="174">
        <v>7</v>
      </c>
      <c r="CZ86" s="145">
        <v>0.00308</v>
      </c>
    </row>
    <row r="87" spans="1:15" ht="12.75">
      <c r="A87" s="175"/>
      <c r="B87" s="177"/>
      <c r="C87" s="222" t="s">
        <v>208</v>
      </c>
      <c r="D87" s="223"/>
      <c r="E87" s="178">
        <v>202</v>
      </c>
      <c r="F87" s="179"/>
      <c r="G87" s="180"/>
      <c r="M87" s="176" t="s">
        <v>208</v>
      </c>
      <c r="O87" s="167"/>
    </row>
    <row r="88" spans="1:104" ht="12.75">
      <c r="A88" s="168">
        <v>43</v>
      </c>
      <c r="B88" s="169" t="s">
        <v>209</v>
      </c>
      <c r="C88" s="170" t="s">
        <v>210</v>
      </c>
      <c r="D88" s="171" t="s">
        <v>163</v>
      </c>
      <c r="E88" s="172">
        <v>18</v>
      </c>
      <c r="F88" s="172">
        <v>0</v>
      </c>
      <c r="G88" s="173">
        <f>E88*F88</f>
        <v>0</v>
      </c>
      <c r="O88" s="167">
        <v>2</v>
      </c>
      <c r="AA88" s="145">
        <v>1</v>
      </c>
      <c r="AB88" s="145">
        <v>7</v>
      </c>
      <c r="AC88" s="145">
        <v>7</v>
      </c>
      <c r="AZ88" s="145">
        <v>2</v>
      </c>
      <c r="BA88" s="145">
        <f>IF(AZ88=1,G88,0)</f>
        <v>0</v>
      </c>
      <c r="BB88" s="145">
        <f>IF(AZ88=2,G88,0)</f>
        <v>0</v>
      </c>
      <c r="BC88" s="145">
        <f>IF(AZ88=3,G88,0)</f>
        <v>0</v>
      </c>
      <c r="BD88" s="145">
        <f>IF(AZ88=4,G88,0)</f>
        <v>0</v>
      </c>
      <c r="BE88" s="145">
        <f>IF(AZ88=5,G88,0)</f>
        <v>0</v>
      </c>
      <c r="CA88" s="174">
        <v>1</v>
      </c>
      <c r="CB88" s="174">
        <v>7</v>
      </c>
      <c r="CZ88" s="145">
        <v>0</v>
      </c>
    </row>
    <row r="89" spans="1:104" ht="12.75">
      <c r="A89" s="168">
        <v>44</v>
      </c>
      <c r="B89" s="169" t="s">
        <v>211</v>
      </c>
      <c r="C89" s="170" t="s">
        <v>212</v>
      </c>
      <c r="D89" s="171" t="s">
        <v>106</v>
      </c>
      <c r="E89" s="172">
        <v>109</v>
      </c>
      <c r="F89" s="172">
        <v>0</v>
      </c>
      <c r="G89" s="173">
        <f>E89*F89</f>
        <v>0</v>
      </c>
      <c r="O89" s="167">
        <v>2</v>
      </c>
      <c r="AA89" s="145">
        <v>1</v>
      </c>
      <c r="AB89" s="145">
        <v>7</v>
      </c>
      <c r="AC89" s="145">
        <v>7</v>
      </c>
      <c r="AZ89" s="145">
        <v>2</v>
      </c>
      <c r="BA89" s="145">
        <f>IF(AZ89=1,G89,0)</f>
        <v>0</v>
      </c>
      <c r="BB89" s="145">
        <f>IF(AZ89=2,G89,0)</f>
        <v>0</v>
      </c>
      <c r="BC89" s="145">
        <f>IF(AZ89=3,G89,0)</f>
        <v>0</v>
      </c>
      <c r="BD89" s="145">
        <f>IF(AZ89=4,G89,0)</f>
        <v>0</v>
      </c>
      <c r="BE89" s="145">
        <f>IF(AZ89=5,G89,0)</f>
        <v>0</v>
      </c>
      <c r="CA89" s="174">
        <v>1</v>
      </c>
      <c r="CB89" s="174">
        <v>7</v>
      </c>
      <c r="CZ89" s="145">
        <v>0.00014</v>
      </c>
    </row>
    <row r="90" spans="1:104" ht="12.75">
      <c r="A90" s="168">
        <v>45</v>
      </c>
      <c r="B90" s="169" t="s">
        <v>213</v>
      </c>
      <c r="C90" s="170" t="s">
        <v>214</v>
      </c>
      <c r="D90" s="171" t="s">
        <v>85</v>
      </c>
      <c r="E90" s="172">
        <v>36</v>
      </c>
      <c r="F90" s="172">
        <v>0</v>
      </c>
      <c r="G90" s="173">
        <f>E90*F90</f>
        <v>0</v>
      </c>
      <c r="O90" s="167">
        <v>2</v>
      </c>
      <c r="AA90" s="145">
        <v>1</v>
      </c>
      <c r="AB90" s="145">
        <v>1</v>
      </c>
      <c r="AC90" s="145">
        <v>1</v>
      </c>
      <c r="AZ90" s="145">
        <v>2</v>
      </c>
      <c r="BA90" s="145">
        <f>IF(AZ90=1,G90,0)</f>
        <v>0</v>
      </c>
      <c r="BB90" s="145">
        <f>IF(AZ90=2,G90,0)</f>
        <v>0</v>
      </c>
      <c r="BC90" s="145">
        <f>IF(AZ90=3,G90,0)</f>
        <v>0</v>
      </c>
      <c r="BD90" s="145">
        <f>IF(AZ90=4,G90,0)</f>
        <v>0</v>
      </c>
      <c r="BE90" s="145">
        <f>IF(AZ90=5,G90,0)</f>
        <v>0</v>
      </c>
      <c r="CA90" s="174">
        <v>1</v>
      </c>
      <c r="CB90" s="174">
        <v>1</v>
      </c>
      <c r="CZ90" s="145">
        <v>0.00622</v>
      </c>
    </row>
    <row r="91" spans="1:15" ht="12.75">
      <c r="A91" s="175"/>
      <c r="B91" s="177"/>
      <c r="C91" s="222" t="s">
        <v>215</v>
      </c>
      <c r="D91" s="223"/>
      <c r="E91" s="178">
        <v>36</v>
      </c>
      <c r="F91" s="179"/>
      <c r="G91" s="180"/>
      <c r="M91" s="176" t="s">
        <v>215</v>
      </c>
      <c r="O91" s="167"/>
    </row>
    <row r="92" spans="1:104" ht="12.75">
      <c r="A92" s="168">
        <v>46</v>
      </c>
      <c r="B92" s="169" t="s">
        <v>216</v>
      </c>
      <c r="C92" s="170" t="s">
        <v>217</v>
      </c>
      <c r="D92" s="171" t="s">
        <v>163</v>
      </c>
      <c r="E92" s="172">
        <v>1</v>
      </c>
      <c r="F92" s="172">
        <v>0</v>
      </c>
      <c r="G92" s="173">
        <f>E92*F92</f>
        <v>0</v>
      </c>
      <c r="O92" s="167">
        <v>2</v>
      </c>
      <c r="AA92" s="145">
        <v>12</v>
      </c>
      <c r="AB92" s="145">
        <v>0</v>
      </c>
      <c r="AC92" s="145">
        <v>49</v>
      </c>
      <c r="AZ92" s="145">
        <v>2</v>
      </c>
      <c r="BA92" s="145">
        <f>IF(AZ92=1,G92,0)</f>
        <v>0</v>
      </c>
      <c r="BB92" s="145">
        <f>IF(AZ92=2,G92,0)</f>
        <v>0</v>
      </c>
      <c r="BC92" s="145">
        <f>IF(AZ92=3,G92,0)</f>
        <v>0</v>
      </c>
      <c r="BD92" s="145">
        <f>IF(AZ92=4,G92,0)</f>
        <v>0</v>
      </c>
      <c r="BE92" s="145">
        <f>IF(AZ92=5,G92,0)</f>
        <v>0</v>
      </c>
      <c r="CA92" s="174">
        <v>12</v>
      </c>
      <c r="CB92" s="174">
        <v>0</v>
      </c>
      <c r="CZ92" s="145">
        <v>0</v>
      </c>
    </row>
    <row r="93" spans="1:104" ht="12.75">
      <c r="A93" s="168">
        <v>47</v>
      </c>
      <c r="B93" s="169" t="s">
        <v>218</v>
      </c>
      <c r="C93" s="170" t="s">
        <v>219</v>
      </c>
      <c r="D93" s="171" t="s">
        <v>106</v>
      </c>
      <c r="E93" s="172">
        <v>1747.91</v>
      </c>
      <c r="F93" s="172">
        <v>0</v>
      </c>
      <c r="G93" s="173">
        <f>E93*F93</f>
        <v>0</v>
      </c>
      <c r="O93" s="167">
        <v>2</v>
      </c>
      <c r="AA93" s="145">
        <v>3</v>
      </c>
      <c r="AB93" s="145">
        <v>7</v>
      </c>
      <c r="AC93" s="145">
        <v>55350804</v>
      </c>
      <c r="AZ93" s="145">
        <v>2</v>
      </c>
      <c r="BA93" s="145">
        <f>IF(AZ93=1,G93,0)</f>
        <v>0</v>
      </c>
      <c r="BB93" s="145">
        <f>IF(AZ93=2,G93,0)</f>
        <v>0</v>
      </c>
      <c r="BC93" s="145">
        <f>IF(AZ93=3,G93,0)</f>
        <v>0</v>
      </c>
      <c r="BD93" s="145">
        <f>IF(AZ93=4,G93,0)</f>
        <v>0</v>
      </c>
      <c r="BE93" s="145">
        <f>IF(AZ93=5,G93,0)</f>
        <v>0</v>
      </c>
      <c r="CA93" s="174">
        <v>3</v>
      </c>
      <c r="CB93" s="174">
        <v>7</v>
      </c>
      <c r="CZ93" s="145">
        <v>0.00099</v>
      </c>
    </row>
    <row r="94" spans="1:15" ht="12.75">
      <c r="A94" s="175"/>
      <c r="B94" s="177"/>
      <c r="C94" s="222" t="s">
        <v>220</v>
      </c>
      <c r="D94" s="223"/>
      <c r="E94" s="178">
        <v>1747.91</v>
      </c>
      <c r="F94" s="179"/>
      <c r="G94" s="180"/>
      <c r="M94" s="176" t="s">
        <v>220</v>
      </c>
      <c r="O94" s="167"/>
    </row>
    <row r="95" spans="1:104" ht="12.75">
      <c r="A95" s="168">
        <v>48</v>
      </c>
      <c r="B95" s="169" t="s">
        <v>221</v>
      </c>
      <c r="C95" s="170" t="s">
        <v>222</v>
      </c>
      <c r="D95" s="171" t="s">
        <v>61</v>
      </c>
      <c r="E95" s="172"/>
      <c r="F95" s="172">
        <v>0</v>
      </c>
      <c r="G95" s="173">
        <f>E95*F95</f>
        <v>0</v>
      </c>
      <c r="O95" s="167">
        <v>2</v>
      </c>
      <c r="AA95" s="145">
        <v>7</v>
      </c>
      <c r="AB95" s="145">
        <v>1002</v>
      </c>
      <c r="AC95" s="145">
        <v>5</v>
      </c>
      <c r="AZ95" s="145">
        <v>2</v>
      </c>
      <c r="BA95" s="145">
        <f>IF(AZ95=1,G95,0)</f>
        <v>0</v>
      </c>
      <c r="BB95" s="145">
        <f>IF(AZ95=2,G95,0)</f>
        <v>0</v>
      </c>
      <c r="BC95" s="145">
        <f>IF(AZ95=3,G95,0)</f>
        <v>0</v>
      </c>
      <c r="BD95" s="145">
        <f>IF(AZ95=4,G95,0)</f>
        <v>0</v>
      </c>
      <c r="BE95" s="145">
        <f>IF(AZ95=5,G95,0)</f>
        <v>0</v>
      </c>
      <c r="CA95" s="174">
        <v>7</v>
      </c>
      <c r="CB95" s="174">
        <v>1002</v>
      </c>
      <c r="CZ95" s="145">
        <v>0</v>
      </c>
    </row>
    <row r="96" spans="1:57" ht="12.75">
      <c r="A96" s="181"/>
      <c r="B96" s="182" t="s">
        <v>73</v>
      </c>
      <c r="C96" s="183" t="str">
        <f>CONCATENATE(B72," ",C72)</f>
        <v>764 Konstrukce klempířské</v>
      </c>
      <c r="D96" s="184"/>
      <c r="E96" s="185"/>
      <c r="F96" s="186"/>
      <c r="G96" s="187">
        <f>SUM(G72:G95)</f>
        <v>0</v>
      </c>
      <c r="O96" s="167">
        <v>4</v>
      </c>
      <c r="BA96" s="188">
        <f>SUM(BA72:BA95)</f>
        <v>0</v>
      </c>
      <c r="BB96" s="188">
        <f>SUM(BB72:BB95)</f>
        <v>0</v>
      </c>
      <c r="BC96" s="188">
        <f>SUM(BC72:BC95)</f>
        <v>0</v>
      </c>
      <c r="BD96" s="188">
        <f>SUM(BD72:BD95)</f>
        <v>0</v>
      </c>
      <c r="BE96" s="188">
        <f>SUM(BE72:BE95)</f>
        <v>0</v>
      </c>
    </row>
    <row r="97" spans="1:15" ht="12.75">
      <c r="A97" s="160" t="s">
        <v>72</v>
      </c>
      <c r="B97" s="161" t="s">
        <v>223</v>
      </c>
      <c r="C97" s="162" t="s">
        <v>224</v>
      </c>
      <c r="D97" s="163"/>
      <c r="E97" s="164"/>
      <c r="F97" s="164"/>
      <c r="G97" s="165"/>
      <c r="H97" s="166"/>
      <c r="I97" s="166"/>
      <c r="O97" s="167">
        <v>1</v>
      </c>
    </row>
    <row r="98" spans="1:104" ht="22.5">
      <c r="A98" s="168">
        <v>49</v>
      </c>
      <c r="B98" s="169" t="s">
        <v>225</v>
      </c>
      <c r="C98" s="170" t="s">
        <v>226</v>
      </c>
      <c r="D98" s="171" t="s">
        <v>106</v>
      </c>
      <c r="E98" s="172">
        <v>2576.556</v>
      </c>
      <c r="F98" s="172">
        <v>0</v>
      </c>
      <c r="G98" s="173">
        <f>E98*F98</f>
        <v>0</v>
      </c>
      <c r="O98" s="167">
        <v>2</v>
      </c>
      <c r="AA98" s="145">
        <v>1</v>
      </c>
      <c r="AB98" s="145">
        <v>7</v>
      </c>
      <c r="AC98" s="145">
        <v>7</v>
      </c>
      <c r="AZ98" s="145">
        <v>2</v>
      </c>
      <c r="BA98" s="145">
        <f>IF(AZ98=1,G98,0)</f>
        <v>0</v>
      </c>
      <c r="BB98" s="145">
        <f>IF(AZ98=2,G98,0)</f>
        <v>0</v>
      </c>
      <c r="BC98" s="145">
        <f>IF(AZ98=3,G98,0)</f>
        <v>0</v>
      </c>
      <c r="BD98" s="145">
        <f>IF(AZ98=4,G98,0)</f>
        <v>0</v>
      </c>
      <c r="BE98" s="145">
        <f>IF(AZ98=5,G98,0)</f>
        <v>0</v>
      </c>
      <c r="CA98" s="174">
        <v>1</v>
      </c>
      <c r="CB98" s="174">
        <v>7</v>
      </c>
      <c r="CZ98" s="145">
        <v>0.00016</v>
      </c>
    </row>
    <row r="99" spans="1:15" ht="12.75">
      <c r="A99" s="175"/>
      <c r="B99" s="177"/>
      <c r="C99" s="222" t="s">
        <v>227</v>
      </c>
      <c r="D99" s="223"/>
      <c r="E99" s="178">
        <v>864</v>
      </c>
      <c r="F99" s="179"/>
      <c r="G99" s="180"/>
      <c r="M99" s="176" t="s">
        <v>227</v>
      </c>
      <c r="O99" s="167"/>
    </row>
    <row r="100" spans="1:15" ht="22.5">
      <c r="A100" s="175"/>
      <c r="B100" s="177"/>
      <c r="C100" s="222" t="s">
        <v>228</v>
      </c>
      <c r="D100" s="223"/>
      <c r="E100" s="178">
        <v>972.74</v>
      </c>
      <c r="F100" s="179"/>
      <c r="G100" s="180"/>
      <c r="M100" s="176" t="s">
        <v>228</v>
      </c>
      <c r="O100" s="167"/>
    </row>
    <row r="101" spans="1:15" ht="12.75">
      <c r="A101" s="175"/>
      <c r="B101" s="177"/>
      <c r="C101" s="222" t="s">
        <v>229</v>
      </c>
      <c r="D101" s="223"/>
      <c r="E101" s="178">
        <v>291.6</v>
      </c>
      <c r="F101" s="179"/>
      <c r="G101" s="180"/>
      <c r="M101" s="176" t="s">
        <v>229</v>
      </c>
      <c r="O101" s="167"/>
    </row>
    <row r="102" spans="1:15" ht="12.75">
      <c r="A102" s="175"/>
      <c r="B102" s="177"/>
      <c r="C102" s="222" t="s">
        <v>230</v>
      </c>
      <c r="D102" s="223"/>
      <c r="E102" s="178">
        <v>419.44</v>
      </c>
      <c r="F102" s="179"/>
      <c r="G102" s="180"/>
      <c r="M102" s="176" t="s">
        <v>230</v>
      </c>
      <c r="O102" s="167"/>
    </row>
    <row r="103" spans="1:15" ht="12.75">
      <c r="A103" s="175"/>
      <c r="B103" s="177"/>
      <c r="C103" s="222" t="s">
        <v>231</v>
      </c>
      <c r="D103" s="223"/>
      <c r="E103" s="178">
        <v>28.776</v>
      </c>
      <c r="F103" s="179"/>
      <c r="G103" s="180"/>
      <c r="M103" s="176" t="s">
        <v>231</v>
      </c>
      <c r="O103" s="167"/>
    </row>
    <row r="104" spans="1:57" ht="12.75">
      <c r="A104" s="181"/>
      <c r="B104" s="182" t="s">
        <v>73</v>
      </c>
      <c r="C104" s="183" t="str">
        <f>CONCATENATE(B97," ",C97)</f>
        <v>783 Nátěry</v>
      </c>
      <c r="D104" s="184"/>
      <c r="E104" s="185"/>
      <c r="F104" s="186"/>
      <c r="G104" s="187">
        <f>SUM(G97:G103)</f>
        <v>0</v>
      </c>
      <c r="O104" s="167">
        <v>4</v>
      </c>
      <c r="BA104" s="188">
        <f>SUM(BA97:BA103)</f>
        <v>0</v>
      </c>
      <c r="BB104" s="188">
        <f>SUM(BB97:BB103)</f>
        <v>0</v>
      </c>
      <c r="BC104" s="188">
        <f>SUM(BC97:BC103)</f>
        <v>0</v>
      </c>
      <c r="BD104" s="188">
        <f>SUM(BD97:BD103)</f>
        <v>0</v>
      </c>
      <c r="BE104" s="188">
        <f>SUM(BE97:BE103)</f>
        <v>0</v>
      </c>
    </row>
    <row r="105" spans="1:15" ht="12.75">
      <c r="A105" s="160" t="s">
        <v>72</v>
      </c>
      <c r="B105" s="161" t="s">
        <v>232</v>
      </c>
      <c r="C105" s="162" t="s">
        <v>233</v>
      </c>
      <c r="D105" s="163"/>
      <c r="E105" s="164"/>
      <c r="F105" s="164"/>
      <c r="G105" s="165"/>
      <c r="H105" s="166"/>
      <c r="I105" s="166"/>
      <c r="O105" s="167">
        <v>1</v>
      </c>
    </row>
    <row r="106" spans="1:104" ht="12.75">
      <c r="A106" s="168">
        <v>50</v>
      </c>
      <c r="B106" s="169" t="s">
        <v>234</v>
      </c>
      <c r="C106" s="170" t="s">
        <v>235</v>
      </c>
      <c r="D106" s="171" t="s">
        <v>85</v>
      </c>
      <c r="E106" s="172">
        <v>284</v>
      </c>
      <c r="F106" s="172">
        <v>0</v>
      </c>
      <c r="G106" s="173">
        <f>E106*F106</f>
        <v>0</v>
      </c>
      <c r="O106" s="167">
        <v>2</v>
      </c>
      <c r="AA106" s="145">
        <v>1</v>
      </c>
      <c r="AB106" s="145">
        <v>1</v>
      </c>
      <c r="AC106" s="145">
        <v>1</v>
      </c>
      <c r="AZ106" s="145">
        <v>4</v>
      </c>
      <c r="BA106" s="145">
        <f>IF(AZ106=1,G106,0)</f>
        <v>0</v>
      </c>
      <c r="BB106" s="145">
        <f>IF(AZ106=2,G106,0)</f>
        <v>0</v>
      </c>
      <c r="BC106" s="145">
        <f>IF(AZ106=3,G106,0)</f>
        <v>0</v>
      </c>
      <c r="BD106" s="145">
        <f>IF(AZ106=4,G106,0)</f>
        <v>0</v>
      </c>
      <c r="BE106" s="145">
        <f>IF(AZ106=5,G106,0)</f>
        <v>0</v>
      </c>
      <c r="CA106" s="174">
        <v>1</v>
      </c>
      <c r="CB106" s="174">
        <v>1</v>
      </c>
      <c r="CZ106" s="145">
        <v>0.0012</v>
      </c>
    </row>
    <row r="107" spans="1:15" ht="22.5">
      <c r="A107" s="175"/>
      <c r="B107" s="177"/>
      <c r="C107" s="222" t="s">
        <v>236</v>
      </c>
      <c r="D107" s="223"/>
      <c r="E107" s="178">
        <v>284</v>
      </c>
      <c r="F107" s="179"/>
      <c r="G107" s="180"/>
      <c r="M107" s="176" t="s">
        <v>236</v>
      </c>
      <c r="O107" s="167"/>
    </row>
    <row r="108" spans="1:104" ht="22.5">
      <c r="A108" s="168">
        <v>51</v>
      </c>
      <c r="B108" s="169" t="s">
        <v>237</v>
      </c>
      <c r="C108" s="170" t="s">
        <v>238</v>
      </c>
      <c r="D108" s="171" t="s">
        <v>85</v>
      </c>
      <c r="E108" s="172">
        <v>284</v>
      </c>
      <c r="F108" s="172">
        <v>0</v>
      </c>
      <c r="G108" s="173">
        <f>E108*F108</f>
        <v>0</v>
      </c>
      <c r="O108" s="167">
        <v>2</v>
      </c>
      <c r="AA108" s="145">
        <v>1</v>
      </c>
      <c r="AB108" s="145">
        <v>0</v>
      </c>
      <c r="AC108" s="145">
        <v>0</v>
      </c>
      <c r="AZ108" s="145">
        <v>4</v>
      </c>
      <c r="BA108" s="145">
        <f>IF(AZ108=1,G108,0)</f>
        <v>0</v>
      </c>
      <c r="BB108" s="145">
        <f>IF(AZ108=2,G108,0)</f>
        <v>0</v>
      </c>
      <c r="BC108" s="145">
        <f>IF(AZ108=3,G108,0)</f>
        <v>0</v>
      </c>
      <c r="BD108" s="145">
        <f>IF(AZ108=4,G108,0)</f>
        <v>0</v>
      </c>
      <c r="BE108" s="145">
        <f>IF(AZ108=5,G108,0)</f>
        <v>0</v>
      </c>
      <c r="CA108" s="174">
        <v>1</v>
      </c>
      <c r="CB108" s="174">
        <v>0</v>
      </c>
      <c r="CZ108" s="145">
        <v>0</v>
      </c>
    </row>
    <row r="109" spans="1:57" ht="12.75">
      <c r="A109" s="181"/>
      <c r="B109" s="182" t="s">
        <v>73</v>
      </c>
      <c r="C109" s="183" t="str">
        <f>CONCATENATE(B105," ",C105)</f>
        <v>M211 Hromosvod</v>
      </c>
      <c r="D109" s="184"/>
      <c r="E109" s="185"/>
      <c r="F109" s="186"/>
      <c r="G109" s="187">
        <f>SUM(G105:G108)</f>
        <v>0</v>
      </c>
      <c r="O109" s="167">
        <v>4</v>
      </c>
      <c r="BA109" s="188">
        <f>SUM(BA105:BA108)</f>
        <v>0</v>
      </c>
      <c r="BB109" s="188">
        <f>SUM(BB105:BB108)</f>
        <v>0</v>
      </c>
      <c r="BC109" s="188">
        <f>SUM(BC105:BC108)</f>
        <v>0</v>
      </c>
      <c r="BD109" s="188">
        <f>SUM(BD105:BD108)</f>
        <v>0</v>
      </c>
      <c r="BE109" s="188">
        <f>SUM(BE105:BE108)</f>
        <v>0</v>
      </c>
    </row>
    <row r="110" spans="1:15" ht="12.75">
      <c r="A110" s="160" t="s">
        <v>72</v>
      </c>
      <c r="B110" s="161" t="s">
        <v>239</v>
      </c>
      <c r="C110" s="162" t="s">
        <v>240</v>
      </c>
      <c r="D110" s="163"/>
      <c r="E110" s="164"/>
      <c r="F110" s="164"/>
      <c r="G110" s="165"/>
      <c r="H110" s="166"/>
      <c r="I110" s="166"/>
      <c r="O110" s="167">
        <v>1</v>
      </c>
    </row>
    <row r="111" spans="1:104" ht="12.75">
      <c r="A111" s="168">
        <v>52</v>
      </c>
      <c r="B111" s="169" t="s">
        <v>241</v>
      </c>
      <c r="C111" s="170" t="s">
        <v>242</v>
      </c>
      <c r="D111" s="171" t="s">
        <v>243</v>
      </c>
      <c r="E111" s="172">
        <v>0.1098</v>
      </c>
      <c r="F111" s="172">
        <v>0</v>
      </c>
      <c r="G111" s="173">
        <f>E111*F111</f>
        <v>0</v>
      </c>
      <c r="O111" s="167">
        <v>2</v>
      </c>
      <c r="AA111" s="145">
        <v>12</v>
      </c>
      <c r="AB111" s="145">
        <v>0</v>
      </c>
      <c r="AC111" s="145">
        <v>21</v>
      </c>
      <c r="AZ111" s="145">
        <v>1</v>
      </c>
      <c r="BA111" s="145">
        <f>IF(AZ111=1,G111,0)</f>
        <v>0</v>
      </c>
      <c r="BB111" s="145">
        <f>IF(AZ111=2,G111,0)</f>
        <v>0</v>
      </c>
      <c r="BC111" s="145">
        <f>IF(AZ111=3,G111,0)</f>
        <v>0</v>
      </c>
      <c r="BD111" s="145">
        <f>IF(AZ111=4,G111,0)</f>
        <v>0</v>
      </c>
      <c r="BE111" s="145">
        <f>IF(AZ111=5,G111,0)</f>
        <v>0</v>
      </c>
      <c r="CA111" s="174">
        <v>12</v>
      </c>
      <c r="CB111" s="174">
        <v>0</v>
      </c>
      <c r="CZ111" s="145">
        <v>0</v>
      </c>
    </row>
    <row r="112" spans="1:104" ht="12.75">
      <c r="A112" s="168">
        <v>53</v>
      </c>
      <c r="B112" s="169" t="s">
        <v>244</v>
      </c>
      <c r="C112" s="170" t="s">
        <v>245</v>
      </c>
      <c r="D112" s="171" t="s">
        <v>243</v>
      </c>
      <c r="E112" s="172">
        <v>15.4862</v>
      </c>
      <c r="F112" s="172">
        <v>0</v>
      </c>
      <c r="G112" s="173">
        <f>E112*F112</f>
        <v>0</v>
      </c>
      <c r="O112" s="167">
        <v>2</v>
      </c>
      <c r="AA112" s="145">
        <v>12</v>
      </c>
      <c r="AB112" s="145">
        <v>0</v>
      </c>
      <c r="AC112" s="145">
        <v>19</v>
      </c>
      <c r="AZ112" s="145">
        <v>1</v>
      </c>
      <c r="BA112" s="145">
        <f>IF(AZ112=1,G112,0)</f>
        <v>0</v>
      </c>
      <c r="BB112" s="145">
        <f>IF(AZ112=2,G112,0)</f>
        <v>0</v>
      </c>
      <c r="BC112" s="145">
        <f>IF(AZ112=3,G112,0)</f>
        <v>0</v>
      </c>
      <c r="BD112" s="145">
        <f>IF(AZ112=4,G112,0)</f>
        <v>0</v>
      </c>
      <c r="BE112" s="145">
        <f>IF(AZ112=5,G112,0)</f>
        <v>0</v>
      </c>
      <c r="CA112" s="174">
        <v>12</v>
      </c>
      <c r="CB112" s="174">
        <v>0</v>
      </c>
      <c r="CZ112" s="145">
        <v>0</v>
      </c>
    </row>
    <row r="113" spans="1:15" ht="12.75">
      <c r="A113" s="175"/>
      <c r="B113" s="177"/>
      <c r="C113" s="222" t="s">
        <v>246</v>
      </c>
      <c r="D113" s="223"/>
      <c r="E113" s="178">
        <v>15.4862</v>
      </c>
      <c r="F113" s="179"/>
      <c r="G113" s="180"/>
      <c r="M113" s="176" t="s">
        <v>246</v>
      </c>
      <c r="O113" s="167"/>
    </row>
    <row r="114" spans="1:104" ht="22.5">
      <c r="A114" s="168">
        <v>54</v>
      </c>
      <c r="B114" s="169" t="s">
        <v>247</v>
      </c>
      <c r="C114" s="170" t="s">
        <v>248</v>
      </c>
      <c r="D114" s="171" t="s">
        <v>243</v>
      </c>
      <c r="E114" s="172">
        <v>5.651</v>
      </c>
      <c r="F114" s="172">
        <v>0</v>
      </c>
      <c r="G114" s="173">
        <f>E114*F114</f>
        <v>0</v>
      </c>
      <c r="O114" s="167">
        <v>2</v>
      </c>
      <c r="AA114" s="145">
        <v>12</v>
      </c>
      <c r="AB114" s="145">
        <v>0</v>
      </c>
      <c r="AC114" s="145">
        <v>22</v>
      </c>
      <c r="AZ114" s="145">
        <v>1</v>
      </c>
      <c r="BA114" s="145">
        <f>IF(AZ114=1,G114,0)</f>
        <v>0</v>
      </c>
      <c r="BB114" s="145">
        <f>IF(AZ114=2,G114,0)</f>
        <v>0</v>
      </c>
      <c r="BC114" s="145">
        <f>IF(AZ114=3,G114,0)</f>
        <v>0</v>
      </c>
      <c r="BD114" s="145">
        <f>IF(AZ114=4,G114,0)</f>
        <v>0</v>
      </c>
      <c r="BE114" s="145">
        <f>IF(AZ114=5,G114,0)</f>
        <v>0</v>
      </c>
      <c r="CA114" s="174">
        <v>12</v>
      </c>
      <c r="CB114" s="174">
        <v>0</v>
      </c>
      <c r="CZ114" s="145">
        <v>0</v>
      </c>
    </row>
    <row r="115" spans="1:104" ht="12.75">
      <c r="A115" s="168">
        <v>55</v>
      </c>
      <c r="B115" s="169" t="s">
        <v>249</v>
      </c>
      <c r="C115" s="170" t="s">
        <v>250</v>
      </c>
      <c r="D115" s="171" t="s">
        <v>243</v>
      </c>
      <c r="E115" s="172">
        <v>2.6933</v>
      </c>
      <c r="F115" s="172">
        <v>0</v>
      </c>
      <c r="G115" s="173">
        <f>E115*F115</f>
        <v>0</v>
      </c>
      <c r="O115" s="167">
        <v>2</v>
      </c>
      <c r="AA115" s="145">
        <v>12</v>
      </c>
      <c r="AB115" s="145">
        <v>0</v>
      </c>
      <c r="AC115" s="145">
        <v>23</v>
      </c>
      <c r="AZ115" s="145">
        <v>1</v>
      </c>
      <c r="BA115" s="145">
        <f>IF(AZ115=1,G115,0)</f>
        <v>0</v>
      </c>
      <c r="BB115" s="145">
        <f>IF(AZ115=2,G115,0)</f>
        <v>0</v>
      </c>
      <c r="BC115" s="145">
        <f>IF(AZ115=3,G115,0)</f>
        <v>0</v>
      </c>
      <c r="BD115" s="145">
        <f>IF(AZ115=4,G115,0)</f>
        <v>0</v>
      </c>
      <c r="BE115" s="145">
        <f>IF(AZ115=5,G115,0)</f>
        <v>0</v>
      </c>
      <c r="CA115" s="174">
        <v>12</v>
      </c>
      <c r="CB115" s="174">
        <v>0</v>
      </c>
      <c r="CZ115" s="145">
        <v>0</v>
      </c>
    </row>
    <row r="116" spans="1:15" ht="12.75">
      <c r="A116" s="175"/>
      <c r="B116" s="177"/>
      <c r="C116" s="222" t="s">
        <v>251</v>
      </c>
      <c r="D116" s="223"/>
      <c r="E116" s="178">
        <v>2.6933</v>
      </c>
      <c r="F116" s="179"/>
      <c r="G116" s="180"/>
      <c r="M116" s="176" t="s">
        <v>251</v>
      </c>
      <c r="O116" s="167"/>
    </row>
    <row r="117" spans="1:104" ht="12.75">
      <c r="A117" s="168">
        <v>56</v>
      </c>
      <c r="B117" s="169" t="s">
        <v>252</v>
      </c>
      <c r="C117" s="170" t="s">
        <v>253</v>
      </c>
      <c r="D117" s="171" t="s">
        <v>243</v>
      </c>
      <c r="E117" s="172">
        <v>9.0711</v>
      </c>
      <c r="F117" s="172">
        <v>0</v>
      </c>
      <c r="G117" s="173">
        <f>E117*F117</f>
        <v>0</v>
      </c>
      <c r="O117" s="167">
        <v>2</v>
      </c>
      <c r="AA117" s="145">
        <v>12</v>
      </c>
      <c r="AB117" s="145">
        <v>0</v>
      </c>
      <c r="AC117" s="145">
        <v>51</v>
      </c>
      <c r="AZ117" s="145">
        <v>1</v>
      </c>
      <c r="BA117" s="145">
        <f>IF(AZ117=1,G117,0)</f>
        <v>0</v>
      </c>
      <c r="BB117" s="145">
        <f>IF(AZ117=2,G117,0)</f>
        <v>0</v>
      </c>
      <c r="BC117" s="145">
        <f>IF(AZ117=3,G117,0)</f>
        <v>0</v>
      </c>
      <c r="BD117" s="145">
        <f>IF(AZ117=4,G117,0)</f>
        <v>0</v>
      </c>
      <c r="BE117" s="145">
        <f>IF(AZ117=5,G117,0)</f>
        <v>0</v>
      </c>
      <c r="CA117" s="174">
        <v>12</v>
      </c>
      <c r="CB117" s="174">
        <v>0</v>
      </c>
      <c r="CZ117" s="145">
        <v>0</v>
      </c>
    </row>
    <row r="118" spans="1:15" ht="12.75">
      <c r="A118" s="175"/>
      <c r="B118" s="177"/>
      <c r="C118" s="222" t="s">
        <v>254</v>
      </c>
      <c r="D118" s="223"/>
      <c r="E118" s="178">
        <v>9.0711</v>
      </c>
      <c r="F118" s="179"/>
      <c r="G118" s="180"/>
      <c r="M118" s="201">
        <v>90711</v>
      </c>
      <c r="O118" s="167"/>
    </row>
    <row r="119" spans="1:104" ht="12.75">
      <c r="A119" s="168">
        <v>57</v>
      </c>
      <c r="B119" s="169" t="s">
        <v>255</v>
      </c>
      <c r="C119" s="170" t="s">
        <v>256</v>
      </c>
      <c r="D119" s="171" t="s">
        <v>243</v>
      </c>
      <c r="E119" s="172">
        <v>33.011447</v>
      </c>
      <c r="F119" s="172">
        <v>0</v>
      </c>
      <c r="G119" s="173">
        <f aca="true" t="shared" si="0" ref="G119:G125">E119*F119</f>
        <v>0</v>
      </c>
      <c r="O119" s="167">
        <v>2</v>
      </c>
      <c r="AA119" s="145">
        <v>8</v>
      </c>
      <c r="AB119" s="145">
        <v>0</v>
      </c>
      <c r="AC119" s="145">
        <v>3</v>
      </c>
      <c r="AZ119" s="145">
        <v>1</v>
      </c>
      <c r="BA119" s="145">
        <f aca="true" t="shared" si="1" ref="BA119:BA125">IF(AZ119=1,G119,0)</f>
        <v>0</v>
      </c>
      <c r="BB119" s="145">
        <f aca="true" t="shared" si="2" ref="BB119:BB125">IF(AZ119=2,G119,0)</f>
        <v>0</v>
      </c>
      <c r="BC119" s="145">
        <f aca="true" t="shared" si="3" ref="BC119:BC125">IF(AZ119=3,G119,0)</f>
        <v>0</v>
      </c>
      <c r="BD119" s="145">
        <f aca="true" t="shared" si="4" ref="BD119:BD125">IF(AZ119=4,G119,0)</f>
        <v>0</v>
      </c>
      <c r="BE119" s="145">
        <f aca="true" t="shared" si="5" ref="BE119:BE125">IF(AZ119=5,G119,0)</f>
        <v>0</v>
      </c>
      <c r="CA119" s="174">
        <v>8</v>
      </c>
      <c r="CB119" s="174">
        <v>0</v>
      </c>
      <c r="CZ119" s="145">
        <v>0</v>
      </c>
    </row>
    <row r="120" spans="1:104" ht="12.75">
      <c r="A120" s="168">
        <v>58</v>
      </c>
      <c r="B120" s="169" t="s">
        <v>257</v>
      </c>
      <c r="C120" s="170" t="s">
        <v>258</v>
      </c>
      <c r="D120" s="171" t="s">
        <v>243</v>
      </c>
      <c r="E120" s="172">
        <v>99.034341</v>
      </c>
      <c r="F120" s="172">
        <v>0</v>
      </c>
      <c r="G120" s="173">
        <f t="shared" si="0"/>
        <v>0</v>
      </c>
      <c r="O120" s="167">
        <v>2</v>
      </c>
      <c r="AA120" s="145">
        <v>8</v>
      </c>
      <c r="AB120" s="145">
        <v>0</v>
      </c>
      <c r="AC120" s="145">
        <v>3</v>
      </c>
      <c r="AZ120" s="145">
        <v>1</v>
      </c>
      <c r="BA120" s="145">
        <f t="shared" si="1"/>
        <v>0</v>
      </c>
      <c r="BB120" s="145">
        <f t="shared" si="2"/>
        <v>0</v>
      </c>
      <c r="BC120" s="145">
        <f t="shared" si="3"/>
        <v>0</v>
      </c>
      <c r="BD120" s="145">
        <f t="shared" si="4"/>
        <v>0</v>
      </c>
      <c r="BE120" s="145">
        <f t="shared" si="5"/>
        <v>0</v>
      </c>
      <c r="CA120" s="174">
        <v>8</v>
      </c>
      <c r="CB120" s="174">
        <v>0</v>
      </c>
      <c r="CZ120" s="145">
        <v>0</v>
      </c>
    </row>
    <row r="121" spans="1:104" ht="12.75">
      <c r="A121" s="168">
        <v>59</v>
      </c>
      <c r="B121" s="169" t="s">
        <v>259</v>
      </c>
      <c r="C121" s="170" t="s">
        <v>260</v>
      </c>
      <c r="D121" s="171" t="s">
        <v>243</v>
      </c>
      <c r="E121" s="172">
        <v>33.011447</v>
      </c>
      <c r="F121" s="172">
        <v>0</v>
      </c>
      <c r="G121" s="173">
        <f t="shared" si="0"/>
        <v>0</v>
      </c>
      <c r="O121" s="167">
        <v>2</v>
      </c>
      <c r="AA121" s="145">
        <v>8</v>
      </c>
      <c r="AB121" s="145">
        <v>1</v>
      </c>
      <c r="AC121" s="145">
        <v>3</v>
      </c>
      <c r="AZ121" s="145">
        <v>1</v>
      </c>
      <c r="BA121" s="145">
        <f t="shared" si="1"/>
        <v>0</v>
      </c>
      <c r="BB121" s="145">
        <f t="shared" si="2"/>
        <v>0</v>
      </c>
      <c r="BC121" s="145">
        <f t="shared" si="3"/>
        <v>0</v>
      </c>
      <c r="BD121" s="145">
        <f t="shared" si="4"/>
        <v>0</v>
      </c>
      <c r="BE121" s="145">
        <f t="shared" si="5"/>
        <v>0</v>
      </c>
      <c r="CA121" s="174">
        <v>8</v>
      </c>
      <c r="CB121" s="174">
        <v>1</v>
      </c>
      <c r="CZ121" s="145">
        <v>0</v>
      </c>
    </row>
    <row r="122" spans="1:104" ht="12.75">
      <c r="A122" s="168">
        <v>60</v>
      </c>
      <c r="B122" s="169" t="s">
        <v>261</v>
      </c>
      <c r="C122" s="170" t="s">
        <v>262</v>
      </c>
      <c r="D122" s="171" t="s">
        <v>243</v>
      </c>
      <c r="E122" s="172">
        <v>264.091576</v>
      </c>
      <c r="F122" s="172">
        <v>0</v>
      </c>
      <c r="G122" s="173">
        <f t="shared" si="0"/>
        <v>0</v>
      </c>
      <c r="O122" s="167">
        <v>2</v>
      </c>
      <c r="AA122" s="145">
        <v>8</v>
      </c>
      <c r="AB122" s="145">
        <v>1</v>
      </c>
      <c r="AC122" s="145">
        <v>3</v>
      </c>
      <c r="AZ122" s="145">
        <v>1</v>
      </c>
      <c r="BA122" s="145">
        <f t="shared" si="1"/>
        <v>0</v>
      </c>
      <c r="BB122" s="145">
        <f t="shared" si="2"/>
        <v>0</v>
      </c>
      <c r="BC122" s="145">
        <f t="shared" si="3"/>
        <v>0</v>
      </c>
      <c r="BD122" s="145">
        <f t="shared" si="4"/>
        <v>0</v>
      </c>
      <c r="BE122" s="145">
        <f t="shared" si="5"/>
        <v>0</v>
      </c>
      <c r="CA122" s="174">
        <v>8</v>
      </c>
      <c r="CB122" s="174">
        <v>1</v>
      </c>
      <c r="CZ122" s="145">
        <v>0</v>
      </c>
    </row>
    <row r="123" spans="1:104" ht="12.75">
      <c r="A123" s="168">
        <v>61</v>
      </c>
      <c r="B123" s="169" t="s">
        <v>263</v>
      </c>
      <c r="C123" s="170" t="s">
        <v>264</v>
      </c>
      <c r="D123" s="171" t="s">
        <v>243</v>
      </c>
      <c r="E123" s="172">
        <v>33.011447</v>
      </c>
      <c r="F123" s="172">
        <v>0</v>
      </c>
      <c r="G123" s="173">
        <f t="shared" si="0"/>
        <v>0</v>
      </c>
      <c r="O123" s="167">
        <v>2</v>
      </c>
      <c r="AA123" s="145">
        <v>8</v>
      </c>
      <c r="AB123" s="145">
        <v>1</v>
      </c>
      <c r="AC123" s="145">
        <v>3</v>
      </c>
      <c r="AZ123" s="145">
        <v>1</v>
      </c>
      <c r="BA123" s="145">
        <f t="shared" si="1"/>
        <v>0</v>
      </c>
      <c r="BB123" s="145">
        <f t="shared" si="2"/>
        <v>0</v>
      </c>
      <c r="BC123" s="145">
        <f t="shared" si="3"/>
        <v>0</v>
      </c>
      <c r="BD123" s="145">
        <f t="shared" si="4"/>
        <v>0</v>
      </c>
      <c r="BE123" s="145">
        <f t="shared" si="5"/>
        <v>0</v>
      </c>
      <c r="CA123" s="174">
        <v>8</v>
      </c>
      <c r="CB123" s="174">
        <v>1</v>
      </c>
      <c r="CZ123" s="145">
        <v>0</v>
      </c>
    </row>
    <row r="124" spans="1:104" ht="12.75">
      <c r="A124" s="168">
        <v>62</v>
      </c>
      <c r="B124" s="169" t="s">
        <v>265</v>
      </c>
      <c r="C124" s="170" t="s">
        <v>266</v>
      </c>
      <c r="D124" s="171" t="s">
        <v>243</v>
      </c>
      <c r="E124" s="172">
        <v>66.022894</v>
      </c>
      <c r="F124" s="172">
        <v>0</v>
      </c>
      <c r="G124" s="173">
        <f t="shared" si="0"/>
        <v>0</v>
      </c>
      <c r="O124" s="167">
        <v>2</v>
      </c>
      <c r="AA124" s="145">
        <v>8</v>
      </c>
      <c r="AB124" s="145">
        <v>1</v>
      </c>
      <c r="AC124" s="145">
        <v>3</v>
      </c>
      <c r="AZ124" s="145">
        <v>1</v>
      </c>
      <c r="BA124" s="145">
        <f t="shared" si="1"/>
        <v>0</v>
      </c>
      <c r="BB124" s="145">
        <f t="shared" si="2"/>
        <v>0</v>
      </c>
      <c r="BC124" s="145">
        <f t="shared" si="3"/>
        <v>0</v>
      </c>
      <c r="BD124" s="145">
        <f t="shared" si="4"/>
        <v>0</v>
      </c>
      <c r="BE124" s="145">
        <f t="shared" si="5"/>
        <v>0</v>
      </c>
      <c r="CA124" s="174">
        <v>8</v>
      </c>
      <c r="CB124" s="174">
        <v>1</v>
      </c>
      <c r="CZ124" s="145">
        <v>0</v>
      </c>
    </row>
    <row r="125" spans="1:104" ht="12.75">
      <c r="A125" s="168">
        <v>63</v>
      </c>
      <c r="B125" s="169" t="s">
        <v>267</v>
      </c>
      <c r="C125" s="170" t="s">
        <v>268</v>
      </c>
      <c r="D125" s="171" t="s">
        <v>243</v>
      </c>
      <c r="E125" s="172">
        <v>33.011447</v>
      </c>
      <c r="F125" s="172">
        <v>0</v>
      </c>
      <c r="G125" s="173">
        <f t="shared" si="0"/>
        <v>0</v>
      </c>
      <c r="O125" s="167">
        <v>2</v>
      </c>
      <c r="AA125" s="145">
        <v>8</v>
      </c>
      <c r="AB125" s="145">
        <v>1</v>
      </c>
      <c r="AC125" s="145">
        <v>3</v>
      </c>
      <c r="AZ125" s="145">
        <v>1</v>
      </c>
      <c r="BA125" s="145">
        <f t="shared" si="1"/>
        <v>0</v>
      </c>
      <c r="BB125" s="145">
        <f t="shared" si="2"/>
        <v>0</v>
      </c>
      <c r="BC125" s="145">
        <f t="shared" si="3"/>
        <v>0</v>
      </c>
      <c r="BD125" s="145">
        <f t="shared" si="4"/>
        <v>0</v>
      </c>
      <c r="BE125" s="145">
        <f t="shared" si="5"/>
        <v>0</v>
      </c>
      <c r="CA125" s="174">
        <v>8</v>
      </c>
      <c r="CB125" s="174">
        <v>1</v>
      </c>
      <c r="CZ125" s="145">
        <v>0</v>
      </c>
    </row>
    <row r="126" spans="1:57" ht="12.75">
      <c r="A126" s="181"/>
      <c r="B126" s="182" t="s">
        <v>73</v>
      </c>
      <c r="C126" s="183" t="str">
        <f>CONCATENATE(B110," ",C110)</f>
        <v>D96 Přesuny suti a vybouraných hmot</v>
      </c>
      <c r="D126" s="184"/>
      <c r="E126" s="185"/>
      <c r="F126" s="186"/>
      <c r="G126" s="187">
        <f>SUM(G110:G125)</f>
        <v>0</v>
      </c>
      <c r="O126" s="167">
        <v>4</v>
      </c>
      <c r="BA126" s="188">
        <f>SUM(BA110:BA125)</f>
        <v>0</v>
      </c>
      <c r="BB126" s="188">
        <f>SUM(BB110:BB125)</f>
        <v>0</v>
      </c>
      <c r="BC126" s="188">
        <f>SUM(BC110:BC125)</f>
        <v>0</v>
      </c>
      <c r="BD126" s="188">
        <f>SUM(BD110:BD125)</f>
        <v>0</v>
      </c>
      <c r="BE126" s="188">
        <f>SUM(BE110:BE125)</f>
        <v>0</v>
      </c>
    </row>
    <row r="127" ht="12.75">
      <c r="E127" s="145"/>
    </row>
    <row r="128" ht="12.75">
      <c r="E128" s="145"/>
    </row>
    <row r="129" ht="12.75">
      <c r="E129" s="145"/>
    </row>
    <row r="130" ht="12.75">
      <c r="E130" s="145"/>
    </row>
    <row r="131" ht="12.75">
      <c r="E131" s="145"/>
    </row>
    <row r="132" ht="12.75">
      <c r="E132" s="145"/>
    </row>
    <row r="133" ht="12.75">
      <c r="E133" s="145"/>
    </row>
    <row r="134" ht="12.75">
      <c r="E134" s="145"/>
    </row>
    <row r="135" ht="12.75">
      <c r="E135" s="145"/>
    </row>
    <row r="136" ht="12.75">
      <c r="E136" s="145"/>
    </row>
    <row r="137" ht="12.75">
      <c r="E137" s="145"/>
    </row>
    <row r="138" ht="12.75">
      <c r="E138" s="145"/>
    </row>
    <row r="139" ht="12.75">
      <c r="E139" s="145"/>
    </row>
    <row r="140" ht="12.75">
      <c r="E140" s="145"/>
    </row>
    <row r="141" ht="12.75">
      <c r="E141" s="145"/>
    </row>
    <row r="142" ht="12.75">
      <c r="E142" s="145"/>
    </row>
    <row r="143" ht="12.75">
      <c r="E143" s="145"/>
    </row>
    <row r="144" ht="12.75">
      <c r="E144" s="145"/>
    </row>
    <row r="145" ht="12.75">
      <c r="E145" s="145"/>
    </row>
    <row r="146" ht="12.75">
      <c r="E146" s="145"/>
    </row>
    <row r="147" ht="12.75">
      <c r="E147" s="145"/>
    </row>
    <row r="148" ht="12.75">
      <c r="E148" s="145"/>
    </row>
    <row r="149" ht="12.75">
      <c r="E149" s="145"/>
    </row>
    <row r="150" spans="1:7" ht="12.75">
      <c r="A150" s="189"/>
      <c r="B150" s="189"/>
      <c r="C150" s="189"/>
      <c r="D150" s="189"/>
      <c r="E150" s="189"/>
      <c r="F150" s="189"/>
      <c r="G150" s="189"/>
    </row>
    <row r="151" spans="1:7" ht="12.75">
      <c r="A151" s="189"/>
      <c r="B151" s="189"/>
      <c r="C151" s="189"/>
      <c r="D151" s="189"/>
      <c r="E151" s="189"/>
      <c r="F151" s="189"/>
      <c r="G151" s="189"/>
    </row>
    <row r="152" spans="1:7" ht="12.75">
      <c r="A152" s="189"/>
      <c r="B152" s="189"/>
      <c r="C152" s="189"/>
      <c r="D152" s="189"/>
      <c r="E152" s="189"/>
      <c r="F152" s="189"/>
      <c r="G152" s="189"/>
    </row>
    <row r="153" spans="1:7" ht="12.75">
      <c r="A153" s="189"/>
      <c r="B153" s="189"/>
      <c r="C153" s="189"/>
      <c r="D153" s="189"/>
      <c r="E153" s="189"/>
      <c r="F153" s="189"/>
      <c r="G153" s="189"/>
    </row>
    <row r="154" ht="12.75">
      <c r="E154" s="145"/>
    </row>
    <row r="155" ht="12.75">
      <c r="E155" s="145"/>
    </row>
    <row r="156" ht="12.75">
      <c r="E156" s="145"/>
    </row>
    <row r="157" ht="12.75">
      <c r="E157" s="145"/>
    </row>
    <row r="158" ht="12.75">
      <c r="E158" s="145"/>
    </row>
    <row r="159" ht="12.75">
      <c r="E159" s="145"/>
    </row>
    <row r="160" ht="12.75">
      <c r="E160" s="145"/>
    </row>
    <row r="161" ht="12.75">
      <c r="E161" s="145"/>
    </row>
    <row r="162" ht="12.75">
      <c r="E162" s="145"/>
    </row>
    <row r="163" ht="12.75">
      <c r="E163" s="145"/>
    </row>
    <row r="164" ht="12.75">
      <c r="E164" s="145"/>
    </row>
    <row r="165" ht="12.75">
      <c r="E165" s="145"/>
    </row>
    <row r="166" ht="12.75">
      <c r="E166" s="145"/>
    </row>
    <row r="167" ht="12.75">
      <c r="E167" s="145"/>
    </row>
    <row r="168" ht="12.75">
      <c r="E168" s="145"/>
    </row>
    <row r="169" ht="12.75">
      <c r="E169" s="145"/>
    </row>
    <row r="170" ht="12.75">
      <c r="E170" s="145"/>
    </row>
    <row r="171" ht="12.75">
      <c r="E171" s="145"/>
    </row>
    <row r="172" ht="12.75">
      <c r="E172" s="145"/>
    </row>
    <row r="173" ht="12.75">
      <c r="E173" s="145"/>
    </row>
    <row r="174" ht="12.75">
      <c r="E174" s="145"/>
    </row>
    <row r="175" ht="12.75">
      <c r="E175" s="145"/>
    </row>
    <row r="176" ht="12.75">
      <c r="E176" s="145"/>
    </row>
    <row r="177" ht="12.75">
      <c r="E177" s="145"/>
    </row>
    <row r="178" ht="12.75">
      <c r="E178" s="145"/>
    </row>
    <row r="179" ht="12.75">
      <c r="E179" s="145"/>
    </row>
    <row r="180" ht="12.75">
      <c r="E180" s="145"/>
    </row>
    <row r="181" ht="12.75">
      <c r="E181" s="145"/>
    </row>
    <row r="182" ht="12.75">
      <c r="E182" s="145"/>
    </row>
    <row r="183" ht="12.75">
      <c r="E183" s="145"/>
    </row>
    <row r="184" ht="12.75">
      <c r="E184" s="145"/>
    </row>
    <row r="185" spans="1:2" ht="12.75">
      <c r="A185" s="190"/>
      <c r="B185" s="190"/>
    </row>
    <row r="186" spans="1:7" ht="12.75">
      <c r="A186" s="189"/>
      <c r="B186" s="189"/>
      <c r="C186" s="192"/>
      <c r="D186" s="192"/>
      <c r="E186" s="193"/>
      <c r="F186" s="192"/>
      <c r="G186" s="194"/>
    </row>
    <row r="187" spans="1:7" ht="12.75">
      <c r="A187" s="195"/>
      <c r="B187" s="195"/>
      <c r="C187" s="189"/>
      <c r="D187" s="189"/>
      <c r="E187" s="196"/>
      <c r="F187" s="189"/>
      <c r="G187" s="189"/>
    </row>
    <row r="188" spans="1:7" ht="12.75">
      <c r="A188" s="189"/>
      <c r="B188" s="189"/>
      <c r="C188" s="189"/>
      <c r="D188" s="189"/>
      <c r="E188" s="196"/>
      <c r="F188" s="189"/>
      <c r="G188" s="189"/>
    </row>
    <row r="189" spans="1:7" ht="12.75">
      <c r="A189" s="189"/>
      <c r="B189" s="189"/>
      <c r="C189" s="189"/>
      <c r="D189" s="189"/>
      <c r="E189" s="196"/>
      <c r="F189" s="189"/>
      <c r="G189" s="189"/>
    </row>
    <row r="190" spans="1:7" ht="12.75">
      <c r="A190" s="189"/>
      <c r="B190" s="189"/>
      <c r="C190" s="189"/>
      <c r="D190" s="189"/>
      <c r="E190" s="196"/>
      <c r="F190" s="189"/>
      <c r="G190" s="189"/>
    </row>
    <row r="191" spans="1:7" ht="12.75">
      <c r="A191" s="189"/>
      <c r="B191" s="189"/>
      <c r="C191" s="189"/>
      <c r="D191" s="189"/>
      <c r="E191" s="196"/>
      <c r="F191" s="189"/>
      <c r="G191" s="189"/>
    </row>
    <row r="192" spans="1:7" ht="12.75">
      <c r="A192" s="189"/>
      <c r="B192" s="189"/>
      <c r="C192" s="189"/>
      <c r="D192" s="189"/>
      <c r="E192" s="196"/>
      <c r="F192" s="189"/>
      <c r="G192" s="189"/>
    </row>
    <row r="193" spans="1:7" ht="12.75">
      <c r="A193" s="189"/>
      <c r="B193" s="189"/>
      <c r="C193" s="189"/>
      <c r="D193" s="189"/>
      <c r="E193" s="196"/>
      <c r="F193" s="189"/>
      <c r="G193" s="189"/>
    </row>
    <row r="194" spans="1:7" ht="12.75">
      <c r="A194" s="189"/>
      <c r="B194" s="189"/>
      <c r="C194" s="189"/>
      <c r="D194" s="189"/>
      <c r="E194" s="196"/>
      <c r="F194" s="189"/>
      <c r="G194" s="189"/>
    </row>
    <row r="195" spans="1:7" ht="12.75">
      <c r="A195" s="189"/>
      <c r="B195" s="189"/>
      <c r="C195" s="189"/>
      <c r="D195" s="189"/>
      <c r="E195" s="196"/>
      <c r="F195" s="189"/>
      <c r="G195" s="189"/>
    </row>
    <row r="196" spans="1:7" ht="12.75">
      <c r="A196" s="189"/>
      <c r="B196" s="189"/>
      <c r="C196" s="189"/>
      <c r="D196" s="189"/>
      <c r="E196" s="196"/>
      <c r="F196" s="189"/>
      <c r="G196" s="189"/>
    </row>
    <row r="197" spans="1:7" ht="12.75">
      <c r="A197" s="189"/>
      <c r="B197" s="189"/>
      <c r="C197" s="189"/>
      <c r="D197" s="189"/>
      <c r="E197" s="196"/>
      <c r="F197" s="189"/>
      <c r="G197" s="189"/>
    </row>
    <row r="198" spans="1:7" ht="12.75">
      <c r="A198" s="189"/>
      <c r="B198" s="189"/>
      <c r="C198" s="189"/>
      <c r="D198" s="189"/>
      <c r="E198" s="196"/>
      <c r="F198" s="189"/>
      <c r="G198" s="189"/>
    </row>
    <row r="199" spans="1:7" ht="12.75">
      <c r="A199" s="189"/>
      <c r="B199" s="189"/>
      <c r="C199" s="189"/>
      <c r="D199" s="189"/>
      <c r="E199" s="196"/>
      <c r="F199" s="189"/>
      <c r="G199" s="189"/>
    </row>
  </sheetData>
  <mergeCells count="43">
    <mergeCell ref="C12:D12"/>
    <mergeCell ref="A1:G1"/>
    <mergeCell ref="A3:B3"/>
    <mergeCell ref="A4:B4"/>
    <mergeCell ref="E4:G4"/>
    <mergeCell ref="C9:D9"/>
    <mergeCell ref="C45:D45"/>
    <mergeCell ref="C21:D21"/>
    <mergeCell ref="C23:D23"/>
    <mergeCell ref="C29:D29"/>
    <mergeCell ref="C30:D30"/>
    <mergeCell ref="C32:D32"/>
    <mergeCell ref="C33:D33"/>
    <mergeCell ref="C35:D35"/>
    <mergeCell ref="C37:D37"/>
    <mergeCell ref="C39:D39"/>
    <mergeCell ref="C41:D41"/>
    <mergeCell ref="C43:D43"/>
    <mergeCell ref="C83:D83"/>
    <mergeCell ref="C85:D85"/>
    <mergeCell ref="C87:D87"/>
    <mergeCell ref="C49:D49"/>
    <mergeCell ref="C53:D53"/>
    <mergeCell ref="C58:D58"/>
    <mergeCell ref="C59:D59"/>
    <mergeCell ref="C61:D61"/>
    <mergeCell ref="C63:D63"/>
    <mergeCell ref="C65:D65"/>
    <mergeCell ref="C67:D67"/>
    <mergeCell ref="C75:D75"/>
    <mergeCell ref="C79:D79"/>
    <mergeCell ref="C81:D81"/>
    <mergeCell ref="C107:D107"/>
    <mergeCell ref="C113:D113"/>
    <mergeCell ref="C116:D116"/>
    <mergeCell ref="C118:D118"/>
    <mergeCell ref="C91:D91"/>
    <mergeCell ref="C94:D94"/>
    <mergeCell ref="C99:D99"/>
    <mergeCell ref="C100:D100"/>
    <mergeCell ref="C101:D101"/>
    <mergeCell ref="C102:D102"/>
    <mergeCell ref="C103:D10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zanetak</cp:lastModifiedBy>
  <dcterms:created xsi:type="dcterms:W3CDTF">2017-06-14T14:20:32Z</dcterms:created>
  <dcterms:modified xsi:type="dcterms:W3CDTF">2017-06-15T04:32:18Z</dcterms:modified>
  <cp:category/>
  <cp:version/>
  <cp:contentType/>
  <cp:contentStatus/>
</cp:coreProperties>
</file>