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0640" windowHeight="11760" firstSheet="7" activeTab="12"/>
  </bookViews>
  <sheets>
    <sheet name="Stavba" sheetId="1" r:id="rId1"/>
    <sheet name="01 201740 KL" sheetId="2" r:id="rId2"/>
    <sheet name="01 201740 Rek" sheetId="3" r:id="rId3"/>
    <sheet name="01 201740 Pol" sheetId="4" r:id="rId4"/>
    <sheet name="02 201740 KL" sheetId="5" r:id="rId5"/>
    <sheet name="02 201740 Rek" sheetId="6" r:id="rId6"/>
    <sheet name="02 201740 Pol" sheetId="7" r:id="rId7"/>
    <sheet name="03 201740 KL" sheetId="8" r:id="rId8"/>
    <sheet name="03 201740 Rek" sheetId="9" r:id="rId9"/>
    <sheet name="03 201740 Pol" sheetId="14" r:id="rId10"/>
    <sheet name="04 201740 KL" sheetId="11" r:id="rId11"/>
    <sheet name="04 201740 Rek" sheetId="12" r:id="rId12"/>
    <sheet name="04 201740 Pol" sheetId="13" r:id="rId13"/>
  </sheets>
  <definedNames>
    <definedName name="CelkemObjekty" localSheetId="0">Stavba!$F$34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201740 Pol'!$1:$6</definedName>
    <definedName name="_xlnm.Print_Titles" localSheetId="2">'01 201740 Rek'!$1:$6</definedName>
    <definedName name="_xlnm.Print_Titles" localSheetId="6">'02 201740 Pol'!$1:$6</definedName>
    <definedName name="_xlnm.Print_Titles" localSheetId="5">'02 201740 Rek'!$1:$6</definedName>
    <definedName name="_xlnm.Print_Titles" localSheetId="8">'03 201740 Rek'!$1:$6</definedName>
    <definedName name="_xlnm.Print_Titles" localSheetId="12">'04 201740 Pol'!$1:$6</definedName>
    <definedName name="_xlnm.Print_Titles" localSheetId="11">'04 201740 Rek'!$1:$6</definedName>
    <definedName name="Objednatel" localSheetId="0">Stavba!$D$11</definedName>
    <definedName name="Objekt" localSheetId="0">Stavba!$B$29</definedName>
    <definedName name="_xlnm.Print_Area" localSheetId="1">'01 201740 KL'!$A$1:$G$45</definedName>
    <definedName name="_xlnm.Print_Area" localSheetId="3">'01 201740 Pol'!$A$1:$K$658</definedName>
    <definedName name="_xlnm.Print_Area" localSheetId="2">'01 201740 Rek'!$A$1:$I$48</definedName>
    <definedName name="_xlnm.Print_Area" localSheetId="4">'02 201740 KL'!$A$1:$G$45</definedName>
    <definedName name="_xlnm.Print_Area" localSheetId="6">'02 201740 Pol'!$A$1:$K$103</definedName>
    <definedName name="_xlnm.Print_Area" localSheetId="5">'02 201740 Rek'!$A$1:$I$28</definedName>
    <definedName name="_xlnm.Print_Area" localSheetId="7">'03 201740 KL'!$A$1:$G$45</definedName>
    <definedName name="_xlnm.Print_Area" localSheetId="8">'03 201740 Rek'!$A$1:$I$22</definedName>
    <definedName name="_xlnm.Print_Area" localSheetId="10">'04 201740 KL'!$A$1:$G$45</definedName>
    <definedName name="_xlnm.Print_Area" localSheetId="12">'04 201740 Pol'!$A$1:$K$54</definedName>
    <definedName name="_xlnm.Print_Area" localSheetId="11">'04 201740 Rek'!$A$1:$I$27</definedName>
    <definedName name="_xlnm.Print_Area" localSheetId="0">Stavba!$B$1:$J$104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12" hidden="1">0</definedName>
    <definedName name="solver_num" localSheetId="3" hidden="1">0</definedName>
    <definedName name="solver_num" localSheetId="6" hidden="1">0</definedName>
    <definedName name="solver_num" localSheetId="12" hidden="1">0</definedName>
    <definedName name="solver_opt" localSheetId="3" hidden="1">'01 201740 Pol'!#REF!</definedName>
    <definedName name="solver_opt" localSheetId="6" hidden="1">'02 201740 Pol'!#REF!</definedName>
    <definedName name="solver_opt" localSheetId="12" hidden="1">'04 201740 Pol'!#REF!</definedName>
    <definedName name="solver_typ" localSheetId="3" hidden="1">1</definedName>
    <definedName name="solver_typ" localSheetId="6" hidden="1">1</definedName>
    <definedName name="solver_typ" localSheetId="12" hidden="1">1</definedName>
    <definedName name="solver_val" localSheetId="3" hidden="1">0</definedName>
    <definedName name="solver_val" localSheetId="6" hidden="1">0</definedName>
    <definedName name="solver_val" localSheetId="12" hidden="1">0</definedName>
    <definedName name="SoucetDilu" localSheetId="0">Stavba!$F$85:$J$85</definedName>
    <definedName name="StavbaCelkem" localSheetId="0">Stavba!$H$34</definedName>
    <definedName name="Zhotovitel" localSheetId="0">Stavba!$D$7</definedName>
  </definedNames>
  <calcPr calcId="145621"/>
</workbook>
</file>

<file path=xl/calcChain.xml><?xml version="1.0" encoding="utf-8"?>
<calcChain xmlns="http://schemas.openxmlformats.org/spreadsheetml/2006/main">
  <c r="I147" i="14" l="1"/>
  <c r="I144" i="14"/>
  <c r="I130" i="14"/>
  <c r="I129" i="14"/>
  <c r="I128" i="14"/>
  <c r="I127" i="14"/>
  <c r="I126" i="14"/>
  <c r="I125" i="14"/>
  <c r="I124" i="14"/>
  <c r="I123" i="14"/>
  <c r="I122" i="14"/>
  <c r="I121" i="14"/>
  <c r="I120" i="14"/>
  <c r="I119" i="14"/>
  <c r="I118" i="14"/>
  <c r="I117" i="14"/>
  <c r="I116" i="14"/>
  <c r="I115" i="14"/>
  <c r="I114" i="14"/>
  <c r="I113" i="14"/>
  <c r="A113" i="14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I112" i="14"/>
  <c r="A112" i="14"/>
  <c r="I100" i="14"/>
  <c r="I99" i="14"/>
  <c r="I98" i="14"/>
  <c r="I97" i="14"/>
  <c r="A97" i="14"/>
  <c r="A98" i="14" s="1"/>
  <c r="A99" i="14" s="1"/>
  <c r="A100" i="14" s="1"/>
  <c r="K83" i="14"/>
  <c r="I83" i="14"/>
  <c r="K82" i="14"/>
  <c r="I82" i="14"/>
  <c r="I80" i="14"/>
  <c r="I79" i="14"/>
  <c r="I78" i="14"/>
  <c r="I77" i="14"/>
  <c r="I76" i="14"/>
  <c r="I75" i="14"/>
  <c r="I74" i="14"/>
  <c r="I73" i="14"/>
  <c r="F73" i="14"/>
  <c r="I72" i="14"/>
  <c r="F72" i="14"/>
  <c r="K71" i="14"/>
  <c r="I71" i="14"/>
  <c r="K70" i="14"/>
  <c r="I70" i="14"/>
  <c r="K69" i="14"/>
  <c r="I69" i="14"/>
  <c r="K68" i="14"/>
  <c r="I68" i="14"/>
  <c r="K67" i="14"/>
  <c r="I67" i="14"/>
  <c r="K66" i="14"/>
  <c r="I66" i="14"/>
  <c r="K65" i="14"/>
  <c r="I65" i="14"/>
  <c r="K64" i="14"/>
  <c r="I64" i="14"/>
  <c r="K63" i="14"/>
  <c r="I63" i="14"/>
  <c r="K62" i="14"/>
  <c r="I62" i="14"/>
  <c r="K61" i="14"/>
  <c r="I61" i="14"/>
  <c r="K60" i="14"/>
  <c r="I60" i="14"/>
  <c r="K59" i="14"/>
  <c r="I59" i="14"/>
  <c r="K58" i="14"/>
  <c r="I58" i="14"/>
  <c r="K57" i="14"/>
  <c r="I57" i="14"/>
  <c r="K56" i="14"/>
  <c r="I56" i="14"/>
  <c r="K55" i="14"/>
  <c r="I55" i="14"/>
  <c r="K54" i="14"/>
  <c r="I54" i="14"/>
  <c r="K53" i="14"/>
  <c r="I53" i="14"/>
  <c r="K52" i="14"/>
  <c r="I52" i="14"/>
  <c r="K51" i="14"/>
  <c r="I51" i="14"/>
  <c r="K50" i="14"/>
  <c r="I50" i="14"/>
  <c r="K49" i="14"/>
  <c r="I49" i="14"/>
  <c r="K48" i="14"/>
  <c r="I48" i="14"/>
  <c r="K47" i="14"/>
  <c r="I47" i="14"/>
  <c r="K46" i="14"/>
  <c r="I46" i="14"/>
  <c r="K45" i="14"/>
  <c r="I45" i="14"/>
  <c r="K44" i="14"/>
  <c r="I44" i="14"/>
  <c r="K43" i="14"/>
  <c r="K90" i="14" s="1"/>
  <c r="I43" i="14"/>
  <c r="K42" i="14"/>
  <c r="I42" i="14"/>
  <c r="A42" i="14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3" i="14" s="1"/>
  <c r="K41" i="14"/>
  <c r="I41" i="14"/>
  <c r="A41" i="14"/>
  <c r="K40" i="14"/>
  <c r="K87" i="14" s="1"/>
  <c r="I40" i="14"/>
  <c r="I32" i="14"/>
  <c r="I31" i="14"/>
  <c r="G21" i="14"/>
  <c r="I25" i="12"/>
  <c r="D21" i="11"/>
  <c r="I24" i="12"/>
  <c r="G21" i="11" s="1"/>
  <c r="D20" i="11"/>
  <c r="I23" i="12"/>
  <c r="G20" i="11" s="1"/>
  <c r="D19" i="11"/>
  <c r="I22" i="12"/>
  <c r="G19" i="11" s="1"/>
  <c r="G18" i="11"/>
  <c r="D18" i="11"/>
  <c r="I21" i="12"/>
  <c r="D17" i="11"/>
  <c r="I20" i="12"/>
  <c r="G17" i="11" s="1"/>
  <c r="D16" i="11"/>
  <c r="I19" i="12"/>
  <c r="G16" i="11" s="1"/>
  <c r="D15" i="11"/>
  <c r="I18" i="12"/>
  <c r="BE53" i="13"/>
  <c r="BD53" i="13"/>
  <c r="BC53" i="13"/>
  <c r="BB53" i="13"/>
  <c r="K53" i="13"/>
  <c r="I53" i="13"/>
  <c r="G53" i="13"/>
  <c r="BA53" i="13" s="1"/>
  <c r="BE52" i="13"/>
  <c r="BD52" i="13"/>
  <c r="BC52" i="13"/>
  <c r="BB52" i="13"/>
  <c r="K52" i="13"/>
  <c r="I52" i="13"/>
  <c r="G52" i="13"/>
  <c r="BA52" i="13" s="1"/>
  <c r="BE51" i="13"/>
  <c r="BD51" i="13"/>
  <c r="BC51" i="13"/>
  <c r="BB51" i="13"/>
  <c r="K51" i="13"/>
  <c r="I51" i="13"/>
  <c r="G51" i="13"/>
  <c r="BA51" i="13" s="1"/>
  <c r="BE50" i="13"/>
  <c r="BD50" i="13"/>
  <c r="BC50" i="13"/>
  <c r="BB50" i="13"/>
  <c r="K50" i="13"/>
  <c r="I50" i="13"/>
  <c r="G50" i="13"/>
  <c r="BA50" i="13" s="1"/>
  <c r="BE49" i="13"/>
  <c r="BD49" i="13"/>
  <c r="BC49" i="13"/>
  <c r="BB49" i="13"/>
  <c r="K49" i="13"/>
  <c r="I49" i="13"/>
  <c r="G49" i="13"/>
  <c r="BA49" i="13" s="1"/>
  <c r="BE48" i="13"/>
  <c r="BE54" i="13" s="1"/>
  <c r="I12" i="12" s="1"/>
  <c r="BD48" i="13"/>
  <c r="BC48" i="13"/>
  <c r="BB48" i="13"/>
  <c r="BB54" i="13" s="1"/>
  <c r="F12" i="12" s="1"/>
  <c r="K48" i="13"/>
  <c r="I48" i="13"/>
  <c r="G48" i="13"/>
  <c r="B12" i="12"/>
  <c r="A12" i="12"/>
  <c r="BC54" i="13"/>
  <c r="G12" i="12" s="1"/>
  <c r="I54" i="13"/>
  <c r="BE44" i="13"/>
  <c r="BD44" i="13"/>
  <c r="BB44" i="13"/>
  <c r="BA44" i="13"/>
  <c r="K44" i="13"/>
  <c r="I44" i="13"/>
  <c r="G44" i="13"/>
  <c r="BC44" i="13" s="1"/>
  <c r="BE43" i="13"/>
  <c r="BC43" i="13"/>
  <c r="BB43" i="13"/>
  <c r="BA43" i="13"/>
  <c r="K43" i="13"/>
  <c r="I43" i="13"/>
  <c r="G43" i="13"/>
  <c r="BD43" i="13" s="1"/>
  <c r="BE41" i="13"/>
  <c r="BC41" i="13"/>
  <c r="BB41" i="13"/>
  <c r="BA41" i="13"/>
  <c r="K41" i="13"/>
  <c r="I41" i="13"/>
  <c r="G41" i="13"/>
  <c r="BD41" i="13" s="1"/>
  <c r="BE39" i="13"/>
  <c r="BC39" i="13"/>
  <c r="BB39" i="13"/>
  <c r="BA39" i="13"/>
  <c r="K39" i="13"/>
  <c r="I39" i="13"/>
  <c r="I46" i="13" s="1"/>
  <c r="G39" i="13"/>
  <c r="BD39" i="13" s="1"/>
  <c r="BE33" i="13"/>
  <c r="BC33" i="13"/>
  <c r="BB33" i="13"/>
  <c r="BB46" i="13" s="1"/>
  <c r="F11" i="12" s="1"/>
  <c r="BA33" i="13"/>
  <c r="K33" i="13"/>
  <c r="I33" i="13"/>
  <c r="G33" i="13"/>
  <c r="B11" i="12"/>
  <c r="A11" i="12"/>
  <c r="BE30" i="13"/>
  <c r="BD30" i="13"/>
  <c r="BD31" i="13" s="1"/>
  <c r="H10" i="12" s="1"/>
  <c r="BC30" i="13"/>
  <c r="BB30" i="13"/>
  <c r="K30" i="13"/>
  <c r="K31" i="13" s="1"/>
  <c r="I30" i="13"/>
  <c r="G30" i="13"/>
  <c r="B10" i="12"/>
  <c r="A10" i="12"/>
  <c r="BE31" i="13"/>
  <c r="I10" i="12" s="1"/>
  <c r="BC31" i="13"/>
  <c r="G10" i="12" s="1"/>
  <c r="BB31" i="13"/>
  <c r="F10" i="12" s="1"/>
  <c r="I31" i="13"/>
  <c r="BE26" i="13"/>
  <c r="BD26" i="13"/>
  <c r="BC26" i="13"/>
  <c r="BB26" i="13"/>
  <c r="K26" i="13"/>
  <c r="I26" i="13"/>
  <c r="G26" i="13"/>
  <c r="BE23" i="13"/>
  <c r="BD23" i="13"/>
  <c r="BD28" i="13" s="1"/>
  <c r="H9" i="12" s="1"/>
  <c r="BC23" i="13"/>
  <c r="BB23" i="13"/>
  <c r="BB28" i="13" s="1"/>
  <c r="F9" i="12" s="1"/>
  <c r="K23" i="13"/>
  <c r="I23" i="13"/>
  <c r="G23" i="13"/>
  <c r="BA23" i="13" s="1"/>
  <c r="BE21" i="13"/>
  <c r="BE28" i="13" s="1"/>
  <c r="I9" i="12" s="1"/>
  <c r="BD21" i="13"/>
  <c r="BC21" i="13"/>
  <c r="BB21" i="13"/>
  <c r="K21" i="13"/>
  <c r="K28" i="13" s="1"/>
  <c r="I21" i="13"/>
  <c r="G21" i="13"/>
  <c r="BA21" i="13" s="1"/>
  <c r="B9" i="12"/>
  <c r="A9" i="12"/>
  <c r="BE18" i="13"/>
  <c r="BD18" i="13"/>
  <c r="BC18" i="13"/>
  <c r="BB18" i="13"/>
  <c r="K18" i="13"/>
  <c r="I18" i="13"/>
  <c r="G18" i="13"/>
  <c r="BA18" i="13" s="1"/>
  <c r="BE17" i="13"/>
  <c r="BE19" i="13" s="1"/>
  <c r="I8" i="12" s="1"/>
  <c r="BD17" i="13"/>
  <c r="BC17" i="13"/>
  <c r="BB17" i="13"/>
  <c r="K17" i="13"/>
  <c r="I17" i="13"/>
  <c r="G17" i="13"/>
  <c r="BA17" i="13" s="1"/>
  <c r="BE16" i="13"/>
  <c r="BD16" i="13"/>
  <c r="BC16" i="13"/>
  <c r="BB16" i="13"/>
  <c r="K16" i="13"/>
  <c r="I16" i="13"/>
  <c r="G16" i="13"/>
  <c r="BA16" i="13" s="1"/>
  <c r="BE14" i="13"/>
  <c r="BD14" i="13"/>
  <c r="BC14" i="13"/>
  <c r="BC19" i="13" s="1"/>
  <c r="G8" i="12" s="1"/>
  <c r="BB14" i="13"/>
  <c r="K14" i="13"/>
  <c r="I14" i="13"/>
  <c r="G14" i="13"/>
  <c r="BA14" i="13" s="1"/>
  <c r="BE12" i="13"/>
  <c r="BD12" i="13"/>
  <c r="BC12" i="13"/>
  <c r="BB12" i="13"/>
  <c r="BB19" i="13" s="1"/>
  <c r="F8" i="12" s="1"/>
  <c r="K12" i="13"/>
  <c r="I12" i="13"/>
  <c r="G12" i="13"/>
  <c r="B8" i="12"/>
  <c r="A8" i="12"/>
  <c r="K19" i="13"/>
  <c r="BE8" i="13"/>
  <c r="BE10" i="13" s="1"/>
  <c r="I7" i="12" s="1"/>
  <c r="BD8" i="13"/>
  <c r="BC8" i="13"/>
  <c r="BC10" i="13" s="1"/>
  <c r="G7" i="12" s="1"/>
  <c r="BB8" i="13"/>
  <c r="BA8" i="13"/>
  <c r="BA10" i="13" s="1"/>
  <c r="E7" i="12" s="1"/>
  <c r="K8" i="13"/>
  <c r="I8" i="13"/>
  <c r="I10" i="13" s="1"/>
  <c r="G8" i="13"/>
  <c r="B7" i="12"/>
  <c r="A7" i="12"/>
  <c r="BD10" i="13"/>
  <c r="H7" i="12" s="1"/>
  <c r="BB10" i="13"/>
  <c r="F7" i="12" s="1"/>
  <c r="K10" i="13"/>
  <c r="G10" i="13"/>
  <c r="E4" i="13"/>
  <c r="F3" i="13"/>
  <c r="C33" i="11"/>
  <c r="F33" i="11" s="1"/>
  <c r="C31" i="11"/>
  <c r="G7" i="11"/>
  <c r="I20" i="9"/>
  <c r="G21" i="8"/>
  <c r="D21" i="8"/>
  <c r="I19" i="9"/>
  <c r="G20" i="8"/>
  <c r="D20" i="8"/>
  <c r="I18" i="9"/>
  <c r="D19" i="8"/>
  <c r="I17" i="9"/>
  <c r="G19" i="8" s="1"/>
  <c r="G18" i="8"/>
  <c r="D18" i="8"/>
  <c r="I16" i="9"/>
  <c r="G17" i="8"/>
  <c r="D17" i="8"/>
  <c r="I15" i="9"/>
  <c r="D16" i="8"/>
  <c r="I14" i="9"/>
  <c r="G16" i="8" s="1"/>
  <c r="D15" i="8"/>
  <c r="I13" i="9"/>
  <c r="G15" i="8" s="1"/>
  <c r="F8" i="9"/>
  <c r="C16" i="8" s="1"/>
  <c r="I8" i="9"/>
  <c r="C21" i="8" s="1"/>
  <c r="G8" i="9"/>
  <c r="C18" i="8" s="1"/>
  <c r="E8" i="9"/>
  <c r="C15" i="8" s="1"/>
  <c r="C33" i="8"/>
  <c r="F33" i="8" s="1"/>
  <c r="C31" i="8"/>
  <c r="G7" i="8"/>
  <c r="I26" i="6"/>
  <c r="D21" i="5"/>
  <c r="I25" i="6"/>
  <c r="G21" i="5" s="1"/>
  <c r="G20" i="5"/>
  <c r="D20" i="5"/>
  <c r="I24" i="6"/>
  <c r="D19" i="5"/>
  <c r="I23" i="6"/>
  <c r="G19" i="5" s="1"/>
  <c r="D18" i="5"/>
  <c r="I22" i="6"/>
  <c r="G18" i="5" s="1"/>
  <c r="G17" i="5"/>
  <c r="D17" i="5"/>
  <c r="I21" i="6"/>
  <c r="G16" i="5"/>
  <c r="D16" i="5"/>
  <c r="I20" i="6"/>
  <c r="D15" i="5"/>
  <c r="I19" i="6"/>
  <c r="G15" i="5" s="1"/>
  <c r="BE102" i="7"/>
  <c r="BD102" i="7"/>
  <c r="BC102" i="7"/>
  <c r="BB102" i="7"/>
  <c r="BA102" i="7"/>
  <c r="K102" i="7"/>
  <c r="I102" i="7"/>
  <c r="G102" i="7"/>
  <c r="BE101" i="7"/>
  <c r="BD101" i="7"/>
  <c r="BC101" i="7"/>
  <c r="BB101" i="7"/>
  <c r="BA101" i="7"/>
  <c r="K101" i="7"/>
  <c r="I101" i="7"/>
  <c r="G101" i="7"/>
  <c r="BE100" i="7"/>
  <c r="BD100" i="7"/>
  <c r="BC100" i="7"/>
  <c r="BB100" i="7"/>
  <c r="BA100" i="7"/>
  <c r="K100" i="7"/>
  <c r="I100" i="7"/>
  <c r="G100" i="7"/>
  <c r="BE99" i="7"/>
  <c r="BD99" i="7"/>
  <c r="BC99" i="7"/>
  <c r="BB99" i="7"/>
  <c r="BA99" i="7"/>
  <c r="K99" i="7"/>
  <c r="I99" i="7"/>
  <c r="G99" i="7"/>
  <c r="BE98" i="7"/>
  <c r="BD98" i="7"/>
  <c r="BC98" i="7"/>
  <c r="BB98" i="7"/>
  <c r="BA98" i="7"/>
  <c r="K98" i="7"/>
  <c r="I98" i="7"/>
  <c r="G98" i="7"/>
  <c r="BE97" i="7"/>
  <c r="BE103" i="7" s="1"/>
  <c r="I13" i="6" s="1"/>
  <c r="BD97" i="7"/>
  <c r="BC97" i="7"/>
  <c r="BB97" i="7"/>
  <c r="BB103" i="7" s="1"/>
  <c r="F13" i="6" s="1"/>
  <c r="BA97" i="7"/>
  <c r="BA103" i="7" s="1"/>
  <c r="E13" i="6" s="1"/>
  <c r="K97" i="7"/>
  <c r="I97" i="7"/>
  <c r="I103" i="7" s="1"/>
  <c r="G97" i="7"/>
  <c r="B13" i="6"/>
  <c r="A13" i="6"/>
  <c r="BD103" i="7"/>
  <c r="H13" i="6" s="1"/>
  <c r="BC103" i="7"/>
  <c r="G13" i="6" s="1"/>
  <c r="K103" i="7"/>
  <c r="G103" i="7"/>
  <c r="BE93" i="7"/>
  <c r="BD93" i="7"/>
  <c r="BD95" i="7" s="1"/>
  <c r="H12" i="6" s="1"/>
  <c r="BC93" i="7"/>
  <c r="BA93" i="7"/>
  <c r="BA95" i="7" s="1"/>
  <c r="E12" i="6" s="1"/>
  <c r="K93" i="7"/>
  <c r="I93" i="7"/>
  <c r="I95" i="7" s="1"/>
  <c r="G93" i="7"/>
  <c r="BB93" i="7" s="1"/>
  <c r="BB95" i="7" s="1"/>
  <c r="F12" i="6" s="1"/>
  <c r="B12" i="6"/>
  <c r="A12" i="6"/>
  <c r="BE95" i="7"/>
  <c r="I12" i="6" s="1"/>
  <c r="BC95" i="7"/>
  <c r="G12" i="6" s="1"/>
  <c r="K95" i="7"/>
  <c r="G95" i="7"/>
  <c r="BE90" i="7"/>
  <c r="BD90" i="7"/>
  <c r="BC90" i="7"/>
  <c r="BA90" i="7"/>
  <c r="K90" i="7"/>
  <c r="I90" i="7"/>
  <c r="G90" i="7"/>
  <c r="BB90" i="7" s="1"/>
  <c r="BE88" i="7"/>
  <c r="BD88" i="7"/>
  <c r="BC88" i="7"/>
  <c r="BA88" i="7"/>
  <c r="K88" i="7"/>
  <c r="I88" i="7"/>
  <c r="G88" i="7"/>
  <c r="BB88" i="7" s="1"/>
  <c r="BE87" i="7"/>
  <c r="BD87" i="7"/>
  <c r="BC87" i="7"/>
  <c r="BA87" i="7"/>
  <c r="K87" i="7"/>
  <c r="I87" i="7"/>
  <c r="G87" i="7"/>
  <c r="BB87" i="7" s="1"/>
  <c r="BE85" i="7"/>
  <c r="BD85" i="7"/>
  <c r="BC85" i="7"/>
  <c r="BA85" i="7"/>
  <c r="K85" i="7"/>
  <c r="I85" i="7"/>
  <c r="G85" i="7"/>
  <c r="BB85" i="7" s="1"/>
  <c r="BE84" i="7"/>
  <c r="BD84" i="7"/>
  <c r="BC84" i="7"/>
  <c r="BA84" i="7"/>
  <c r="K84" i="7"/>
  <c r="I84" i="7"/>
  <c r="G84" i="7"/>
  <c r="BB84" i="7" s="1"/>
  <c r="BE83" i="7"/>
  <c r="BD83" i="7"/>
  <c r="BC83" i="7"/>
  <c r="BA83" i="7"/>
  <c r="K83" i="7"/>
  <c r="I83" i="7"/>
  <c r="G83" i="7"/>
  <c r="BB83" i="7" s="1"/>
  <c r="BE82" i="7"/>
  <c r="BD82" i="7"/>
  <c r="BC82" i="7"/>
  <c r="BA82" i="7"/>
  <c r="K82" i="7"/>
  <c r="I82" i="7"/>
  <c r="G82" i="7"/>
  <c r="BE80" i="7"/>
  <c r="BD80" i="7"/>
  <c r="BC80" i="7"/>
  <c r="BA80" i="7"/>
  <c r="BA91" i="7" s="1"/>
  <c r="E11" i="6" s="1"/>
  <c r="K80" i="7"/>
  <c r="I80" i="7"/>
  <c r="G80" i="7"/>
  <c r="BB80" i="7" s="1"/>
  <c r="BE79" i="7"/>
  <c r="BD79" i="7"/>
  <c r="BC79" i="7"/>
  <c r="BC91" i="7" s="1"/>
  <c r="G11" i="6" s="1"/>
  <c r="BA79" i="7"/>
  <c r="K79" i="7"/>
  <c r="I79" i="7"/>
  <c r="G79" i="7"/>
  <c r="BB79" i="7" s="1"/>
  <c r="BE78" i="7"/>
  <c r="BD78" i="7"/>
  <c r="BC78" i="7"/>
  <c r="BA78" i="7"/>
  <c r="K78" i="7"/>
  <c r="I78" i="7"/>
  <c r="G78" i="7"/>
  <c r="BB78" i="7" s="1"/>
  <c r="BE77" i="7"/>
  <c r="BD77" i="7"/>
  <c r="BC77" i="7"/>
  <c r="BA77" i="7"/>
  <c r="K77" i="7"/>
  <c r="I77" i="7"/>
  <c r="G77" i="7"/>
  <c r="BB77" i="7" s="1"/>
  <c r="BE76" i="7"/>
  <c r="BD76" i="7"/>
  <c r="BD91" i="7" s="1"/>
  <c r="H11" i="6" s="1"/>
  <c r="BC76" i="7"/>
  <c r="BA76" i="7"/>
  <c r="K76" i="7"/>
  <c r="I76" i="7"/>
  <c r="G76" i="7"/>
  <c r="BB76" i="7" s="1"/>
  <c r="B11" i="6"/>
  <c r="A11" i="6"/>
  <c r="BD73" i="7"/>
  <c r="BC73" i="7"/>
  <c r="BB73" i="7"/>
  <c r="BA73" i="7"/>
  <c r="K73" i="7"/>
  <c r="I73" i="7"/>
  <c r="G73" i="7"/>
  <c r="BE73" i="7" s="1"/>
  <c r="BE72" i="7"/>
  <c r="BD72" i="7"/>
  <c r="BC72" i="7"/>
  <c r="BA72" i="7"/>
  <c r="K72" i="7"/>
  <c r="I72" i="7"/>
  <c r="G72" i="7"/>
  <c r="BB72" i="7" s="1"/>
  <c r="BE70" i="7"/>
  <c r="BD70" i="7"/>
  <c r="BC70" i="7"/>
  <c r="BA70" i="7"/>
  <c r="K70" i="7"/>
  <c r="I70" i="7"/>
  <c r="G70" i="7"/>
  <c r="BB70" i="7" s="1"/>
  <c r="BE69" i="7"/>
  <c r="BD69" i="7"/>
  <c r="BC69" i="7"/>
  <c r="BA69" i="7"/>
  <c r="K69" i="7"/>
  <c r="I69" i="7"/>
  <c r="G69" i="7"/>
  <c r="BB69" i="7" s="1"/>
  <c r="BE68" i="7"/>
  <c r="BD68" i="7"/>
  <c r="BC68" i="7"/>
  <c r="BA68" i="7"/>
  <c r="K68" i="7"/>
  <c r="I68" i="7"/>
  <c r="G68" i="7"/>
  <c r="BB68" i="7" s="1"/>
  <c r="BE66" i="7"/>
  <c r="BD66" i="7"/>
  <c r="BC66" i="7"/>
  <c r="BA66" i="7"/>
  <c r="K66" i="7"/>
  <c r="I66" i="7"/>
  <c r="G66" i="7"/>
  <c r="BB66" i="7" s="1"/>
  <c r="BE64" i="7"/>
  <c r="BD64" i="7"/>
  <c r="BC64" i="7"/>
  <c r="BA64" i="7"/>
  <c r="K64" i="7"/>
  <c r="I64" i="7"/>
  <c r="G64" i="7"/>
  <c r="BB64" i="7" s="1"/>
  <c r="BE62" i="7"/>
  <c r="BD62" i="7"/>
  <c r="BC62" i="7"/>
  <c r="BA62" i="7"/>
  <c r="BA74" i="7" s="1"/>
  <c r="E10" i="6" s="1"/>
  <c r="K62" i="7"/>
  <c r="I62" i="7"/>
  <c r="G62" i="7"/>
  <c r="BB62" i="7" s="1"/>
  <c r="B10" i="6"/>
  <c r="A10" i="6"/>
  <c r="K74" i="7"/>
  <c r="G74" i="7"/>
  <c r="BE59" i="7"/>
  <c r="BD59" i="7"/>
  <c r="BD60" i="7" s="1"/>
  <c r="H9" i="6" s="1"/>
  <c r="BC59" i="7"/>
  <c r="BA59" i="7"/>
  <c r="K59" i="7"/>
  <c r="I59" i="7"/>
  <c r="G59" i="7"/>
  <c r="BB59" i="7" s="1"/>
  <c r="BE58" i="7"/>
  <c r="BD58" i="7"/>
  <c r="BC58" i="7"/>
  <c r="BA58" i="7"/>
  <c r="K58" i="7"/>
  <c r="I58" i="7"/>
  <c r="G58" i="7"/>
  <c r="BB58" i="7" s="1"/>
  <c r="BE53" i="7"/>
  <c r="BD53" i="7"/>
  <c r="BC53" i="7"/>
  <c r="BA53" i="7"/>
  <c r="K53" i="7"/>
  <c r="I53" i="7"/>
  <c r="I60" i="7" s="1"/>
  <c r="G53" i="7"/>
  <c r="BB53" i="7" s="1"/>
  <c r="BE51" i="7"/>
  <c r="BD51" i="7"/>
  <c r="BC51" i="7"/>
  <c r="BA51" i="7"/>
  <c r="K51" i="7"/>
  <c r="I51" i="7"/>
  <c r="G51" i="7"/>
  <c r="BB51" i="7" s="1"/>
  <c r="BE49" i="7"/>
  <c r="BD49" i="7"/>
  <c r="BC49" i="7"/>
  <c r="BA49" i="7"/>
  <c r="K49" i="7"/>
  <c r="I49" i="7"/>
  <c r="G49" i="7"/>
  <c r="BB49" i="7" s="1"/>
  <c r="BE47" i="7"/>
  <c r="BE60" i="7" s="1"/>
  <c r="I9" i="6" s="1"/>
  <c r="BD47" i="7"/>
  <c r="BC47" i="7"/>
  <c r="BA47" i="7"/>
  <c r="K47" i="7"/>
  <c r="I47" i="7"/>
  <c r="G47" i="7"/>
  <c r="G60" i="7" s="1"/>
  <c r="B9" i="6"/>
  <c r="A9" i="6"/>
  <c r="K60" i="7"/>
  <c r="BE44" i="7"/>
  <c r="BD44" i="7"/>
  <c r="BC44" i="7"/>
  <c r="BA44" i="7"/>
  <c r="K44" i="7"/>
  <c r="I44" i="7"/>
  <c r="G44" i="7"/>
  <c r="BB44" i="7" s="1"/>
  <c r="BE43" i="7"/>
  <c r="BD43" i="7"/>
  <c r="BC43" i="7"/>
  <c r="BA43" i="7"/>
  <c r="K43" i="7"/>
  <c r="I43" i="7"/>
  <c r="G43" i="7"/>
  <c r="BB43" i="7" s="1"/>
  <c r="BE42" i="7"/>
  <c r="BD42" i="7"/>
  <c r="BC42" i="7"/>
  <c r="BA42" i="7"/>
  <c r="K42" i="7"/>
  <c r="I42" i="7"/>
  <c r="G42" i="7"/>
  <c r="BB42" i="7" s="1"/>
  <c r="BE39" i="7"/>
  <c r="BD39" i="7"/>
  <c r="BC39" i="7"/>
  <c r="BA39" i="7"/>
  <c r="K39" i="7"/>
  <c r="I39" i="7"/>
  <c r="G39" i="7"/>
  <c r="BB39" i="7" s="1"/>
  <c r="BE37" i="7"/>
  <c r="BD37" i="7"/>
  <c r="BC37" i="7"/>
  <c r="BA37" i="7"/>
  <c r="K37" i="7"/>
  <c r="I37" i="7"/>
  <c r="G37" i="7"/>
  <c r="BB37" i="7" s="1"/>
  <c r="BE34" i="7"/>
  <c r="BD34" i="7"/>
  <c r="BC34" i="7"/>
  <c r="BA34" i="7"/>
  <c r="K34" i="7"/>
  <c r="I34" i="7"/>
  <c r="G34" i="7"/>
  <c r="BB34" i="7" s="1"/>
  <c r="BE33" i="7"/>
  <c r="BD33" i="7"/>
  <c r="BC33" i="7"/>
  <c r="BA33" i="7"/>
  <c r="K33" i="7"/>
  <c r="I33" i="7"/>
  <c r="G33" i="7"/>
  <c r="BB33" i="7" s="1"/>
  <c r="BE31" i="7"/>
  <c r="BD31" i="7"/>
  <c r="BC31" i="7"/>
  <c r="BA31" i="7"/>
  <c r="K31" i="7"/>
  <c r="I31" i="7"/>
  <c r="G31" i="7"/>
  <c r="BB31" i="7" s="1"/>
  <c r="BE29" i="7"/>
  <c r="BD29" i="7"/>
  <c r="BC29" i="7"/>
  <c r="BA29" i="7"/>
  <c r="K29" i="7"/>
  <c r="I29" i="7"/>
  <c r="G29" i="7"/>
  <c r="BB29" i="7" s="1"/>
  <c r="BE26" i="7"/>
  <c r="BD26" i="7"/>
  <c r="BC26" i="7"/>
  <c r="BA26" i="7"/>
  <c r="K26" i="7"/>
  <c r="I26" i="7"/>
  <c r="G26" i="7"/>
  <c r="BB26" i="7" s="1"/>
  <c r="BE24" i="7"/>
  <c r="BD24" i="7"/>
  <c r="BC24" i="7"/>
  <c r="BA24" i="7"/>
  <c r="K24" i="7"/>
  <c r="I24" i="7"/>
  <c r="G24" i="7"/>
  <c r="BB24" i="7" s="1"/>
  <c r="BE22" i="7"/>
  <c r="BD22" i="7"/>
  <c r="BC22" i="7"/>
  <c r="BA22" i="7"/>
  <c r="K22" i="7"/>
  <c r="I22" i="7"/>
  <c r="G22" i="7"/>
  <c r="BB22" i="7" s="1"/>
  <c r="BE20" i="7"/>
  <c r="BD20" i="7"/>
  <c r="BC20" i="7"/>
  <c r="BA20" i="7"/>
  <c r="K20" i="7"/>
  <c r="I20" i="7"/>
  <c r="G20" i="7"/>
  <c r="BB20" i="7" s="1"/>
  <c r="BE19" i="7"/>
  <c r="BD19" i="7"/>
  <c r="BC19" i="7"/>
  <c r="BA19" i="7"/>
  <c r="K19" i="7"/>
  <c r="I19" i="7"/>
  <c r="G19" i="7"/>
  <c r="BB19" i="7" s="1"/>
  <c r="BE16" i="7"/>
  <c r="BE45" i="7" s="1"/>
  <c r="I8" i="6" s="1"/>
  <c r="BD16" i="7"/>
  <c r="BD45" i="7" s="1"/>
  <c r="H8" i="6" s="1"/>
  <c r="BC16" i="7"/>
  <c r="BA16" i="7"/>
  <c r="K16" i="7"/>
  <c r="K45" i="7" s="1"/>
  <c r="I16" i="7"/>
  <c r="G16" i="7"/>
  <c r="G45" i="7" s="1"/>
  <c r="B8" i="6"/>
  <c r="A8" i="6"/>
  <c r="BC45" i="7"/>
  <c r="G8" i="6" s="1"/>
  <c r="BA45" i="7"/>
  <c r="E8" i="6" s="1"/>
  <c r="I45" i="7"/>
  <c r="BE13" i="7"/>
  <c r="BD13" i="7"/>
  <c r="BC13" i="7"/>
  <c r="BA13" i="7"/>
  <c r="K13" i="7"/>
  <c r="I13" i="7"/>
  <c r="G13" i="7"/>
  <c r="BB13" i="7" s="1"/>
  <c r="BE11" i="7"/>
  <c r="BE14" i="7" s="1"/>
  <c r="I7" i="6" s="1"/>
  <c r="BD11" i="7"/>
  <c r="BC11" i="7"/>
  <c r="BA11" i="7"/>
  <c r="K11" i="7"/>
  <c r="I11" i="7"/>
  <c r="G11" i="7"/>
  <c r="BB11" i="7" s="1"/>
  <c r="BE10" i="7"/>
  <c r="BD10" i="7"/>
  <c r="BC10" i="7"/>
  <c r="BA10" i="7"/>
  <c r="K10" i="7"/>
  <c r="I10" i="7"/>
  <c r="G10" i="7"/>
  <c r="BB10" i="7" s="1"/>
  <c r="BE8" i="7"/>
  <c r="BD8" i="7"/>
  <c r="BD14" i="7" s="1"/>
  <c r="H7" i="6" s="1"/>
  <c r="BC8" i="7"/>
  <c r="BA8" i="7"/>
  <c r="K8" i="7"/>
  <c r="K14" i="7" s="1"/>
  <c r="I8" i="7"/>
  <c r="G8" i="7"/>
  <c r="G14" i="7" s="1"/>
  <c r="B7" i="6"/>
  <c r="A7" i="6"/>
  <c r="BC14" i="7"/>
  <c r="G7" i="6" s="1"/>
  <c r="I14" i="7"/>
  <c r="E4" i="7"/>
  <c r="F3" i="7"/>
  <c r="C33" i="5"/>
  <c r="F33" i="5" s="1"/>
  <c r="C31" i="5"/>
  <c r="G7" i="5"/>
  <c r="I46" i="3"/>
  <c r="D21" i="2"/>
  <c r="I45" i="3"/>
  <c r="G21" i="2" s="1"/>
  <c r="G20" i="2"/>
  <c r="D20" i="2"/>
  <c r="I44" i="3"/>
  <c r="D19" i="2"/>
  <c r="I43" i="3"/>
  <c r="G19" i="2" s="1"/>
  <c r="D18" i="2"/>
  <c r="I42" i="3"/>
  <c r="G18" i="2" s="1"/>
  <c r="G17" i="2"/>
  <c r="D17" i="2"/>
  <c r="I41" i="3"/>
  <c r="G16" i="2"/>
  <c r="D16" i="2"/>
  <c r="I40" i="3"/>
  <c r="D15" i="2"/>
  <c r="I39" i="3"/>
  <c r="G15" i="2" s="1"/>
  <c r="BE657" i="4"/>
  <c r="BD657" i="4"/>
  <c r="BC657" i="4"/>
  <c r="BB657" i="4"/>
  <c r="K657" i="4"/>
  <c r="I657" i="4"/>
  <c r="G657" i="4"/>
  <c r="BA657" i="4" s="1"/>
  <c r="BE656" i="4"/>
  <c r="BD656" i="4"/>
  <c r="BC656" i="4"/>
  <c r="BB656" i="4"/>
  <c r="K656" i="4"/>
  <c r="I656" i="4"/>
  <c r="G656" i="4"/>
  <c r="BA656" i="4" s="1"/>
  <c r="BE655" i="4"/>
  <c r="BD655" i="4"/>
  <c r="BC655" i="4"/>
  <c r="BB655" i="4"/>
  <c r="K655" i="4"/>
  <c r="I655" i="4"/>
  <c r="G655" i="4"/>
  <c r="BA655" i="4" s="1"/>
  <c r="BE654" i="4"/>
  <c r="BD654" i="4"/>
  <c r="BC654" i="4"/>
  <c r="BB654" i="4"/>
  <c r="K654" i="4"/>
  <c r="I654" i="4"/>
  <c r="G654" i="4"/>
  <c r="BA654" i="4" s="1"/>
  <c r="BE653" i="4"/>
  <c r="BD653" i="4"/>
  <c r="BC653" i="4"/>
  <c r="BB653" i="4"/>
  <c r="K653" i="4"/>
  <c r="I653" i="4"/>
  <c r="G653" i="4"/>
  <c r="BA653" i="4" s="1"/>
  <c r="BE652" i="4"/>
  <c r="BE658" i="4" s="1"/>
  <c r="I33" i="3" s="1"/>
  <c r="BD652" i="4"/>
  <c r="BC652" i="4"/>
  <c r="BB652" i="4"/>
  <c r="K652" i="4"/>
  <c r="K658" i="4" s="1"/>
  <c r="I652" i="4"/>
  <c r="G652" i="4"/>
  <c r="B33" i="3"/>
  <c r="A33" i="3"/>
  <c r="BC658" i="4"/>
  <c r="G33" i="3" s="1"/>
  <c r="I658" i="4"/>
  <c r="BE642" i="4"/>
  <c r="BD642" i="4"/>
  <c r="BC642" i="4"/>
  <c r="BA642" i="4"/>
  <c r="K642" i="4"/>
  <c r="I642" i="4"/>
  <c r="G642" i="4"/>
  <c r="BB642" i="4" s="1"/>
  <c r="BE641" i="4"/>
  <c r="BD641" i="4"/>
  <c r="BC641" i="4"/>
  <c r="BA641" i="4"/>
  <c r="BA650" i="4" s="1"/>
  <c r="E32" i="3" s="1"/>
  <c r="K641" i="4"/>
  <c r="I641" i="4"/>
  <c r="I650" i="4" s="1"/>
  <c r="G641" i="4"/>
  <c r="BB641" i="4" s="1"/>
  <c r="BE639" i="4"/>
  <c r="BE650" i="4" s="1"/>
  <c r="I32" i="3" s="1"/>
  <c r="BD639" i="4"/>
  <c r="BC639" i="4"/>
  <c r="BA639" i="4"/>
  <c r="K639" i="4"/>
  <c r="K650" i="4" s="1"/>
  <c r="I639" i="4"/>
  <c r="G639" i="4"/>
  <c r="BB639" i="4" s="1"/>
  <c r="B32" i="3"/>
  <c r="A32" i="3"/>
  <c r="BD650" i="4"/>
  <c r="H32" i="3" s="1"/>
  <c r="BE635" i="4"/>
  <c r="BD635" i="4"/>
  <c r="BD637" i="4" s="1"/>
  <c r="H31" i="3" s="1"/>
  <c r="BC635" i="4"/>
  <c r="BA635" i="4"/>
  <c r="K635" i="4"/>
  <c r="I635" i="4"/>
  <c r="G635" i="4"/>
  <c r="BB635" i="4" s="1"/>
  <c r="BE633" i="4"/>
  <c r="BE637" i="4" s="1"/>
  <c r="I31" i="3" s="1"/>
  <c r="BD633" i="4"/>
  <c r="BC633" i="4"/>
  <c r="BC637" i="4" s="1"/>
  <c r="G31" i="3" s="1"/>
  <c r="BA633" i="4"/>
  <c r="K633" i="4"/>
  <c r="K637" i="4" s="1"/>
  <c r="I633" i="4"/>
  <c r="G633" i="4"/>
  <c r="B31" i="3"/>
  <c r="A31" i="3"/>
  <c r="BA637" i="4"/>
  <c r="E31" i="3" s="1"/>
  <c r="BE630" i="4"/>
  <c r="BD630" i="4"/>
  <c r="BC630" i="4"/>
  <c r="BA630" i="4"/>
  <c r="K630" i="4"/>
  <c r="I630" i="4"/>
  <c r="G630" i="4"/>
  <c r="BB630" i="4" s="1"/>
  <c r="BE628" i="4"/>
  <c r="BD628" i="4"/>
  <c r="BC628" i="4"/>
  <c r="BA628" i="4"/>
  <c r="K628" i="4"/>
  <c r="I628" i="4"/>
  <c r="G628" i="4"/>
  <c r="BB628" i="4" s="1"/>
  <c r="BE625" i="4"/>
  <c r="BD625" i="4"/>
  <c r="BC625" i="4"/>
  <c r="BA625" i="4"/>
  <c r="K625" i="4"/>
  <c r="I625" i="4"/>
  <c r="G625" i="4"/>
  <c r="BB625" i="4" s="1"/>
  <c r="BE620" i="4"/>
  <c r="BD620" i="4"/>
  <c r="BC620" i="4"/>
  <c r="BA620" i="4"/>
  <c r="K620" i="4"/>
  <c r="I620" i="4"/>
  <c r="G620" i="4"/>
  <c r="BB620" i="4" s="1"/>
  <c r="BE612" i="4"/>
  <c r="BD612" i="4"/>
  <c r="BD631" i="4" s="1"/>
  <c r="H30" i="3" s="1"/>
  <c r="BC612" i="4"/>
  <c r="BA612" i="4"/>
  <c r="K612" i="4"/>
  <c r="I612" i="4"/>
  <c r="G612" i="4"/>
  <c r="BB612" i="4" s="1"/>
  <c r="BE610" i="4"/>
  <c r="BD610" i="4"/>
  <c r="BC610" i="4"/>
  <c r="BC631" i="4" s="1"/>
  <c r="G30" i="3" s="1"/>
  <c r="BA610" i="4"/>
  <c r="K610" i="4"/>
  <c r="I610" i="4"/>
  <c r="G610" i="4"/>
  <c r="BB610" i="4" s="1"/>
  <c r="BB631" i="4" s="1"/>
  <c r="F30" i="3" s="1"/>
  <c r="B30" i="3"/>
  <c r="A30" i="3"/>
  <c r="BA631" i="4"/>
  <c r="E30" i="3" s="1"/>
  <c r="I631" i="4"/>
  <c r="BE606" i="4"/>
  <c r="BE608" i="4" s="1"/>
  <c r="I29" i="3" s="1"/>
  <c r="BD606" i="4"/>
  <c r="BC606" i="4"/>
  <c r="BA606" i="4"/>
  <c r="K606" i="4"/>
  <c r="I606" i="4"/>
  <c r="G606" i="4"/>
  <c r="BB606" i="4" s="1"/>
  <c r="BB608" i="4" s="1"/>
  <c r="F29" i="3" s="1"/>
  <c r="B29" i="3"/>
  <c r="A29" i="3"/>
  <c r="BD608" i="4"/>
  <c r="H29" i="3" s="1"/>
  <c r="BC608" i="4"/>
  <c r="G29" i="3" s="1"/>
  <c r="BA608" i="4"/>
  <c r="E29" i="3" s="1"/>
  <c r="K608" i="4"/>
  <c r="I608" i="4"/>
  <c r="G608" i="4"/>
  <c r="BE603" i="4"/>
  <c r="BD603" i="4"/>
  <c r="BC603" i="4"/>
  <c r="BA603" i="4"/>
  <c r="K603" i="4"/>
  <c r="K604" i="4" s="1"/>
  <c r="I603" i="4"/>
  <c r="G603" i="4"/>
  <c r="BB603" i="4" s="1"/>
  <c r="BE599" i="4"/>
  <c r="BD599" i="4"/>
  <c r="BC599" i="4"/>
  <c r="BA599" i="4"/>
  <c r="K599" i="4"/>
  <c r="I599" i="4"/>
  <c r="G599" i="4"/>
  <c r="BB599" i="4" s="1"/>
  <c r="BE597" i="4"/>
  <c r="BD597" i="4"/>
  <c r="BC597" i="4"/>
  <c r="BA597" i="4"/>
  <c r="K597" i="4"/>
  <c r="I597" i="4"/>
  <c r="G597" i="4"/>
  <c r="BE596" i="4"/>
  <c r="BD596" i="4"/>
  <c r="BC596" i="4"/>
  <c r="BA596" i="4"/>
  <c r="K596" i="4"/>
  <c r="I596" i="4"/>
  <c r="G596" i="4"/>
  <c r="BB596" i="4" s="1"/>
  <c r="BE594" i="4"/>
  <c r="BD594" i="4"/>
  <c r="BC594" i="4"/>
  <c r="BA594" i="4"/>
  <c r="K594" i="4"/>
  <c r="I594" i="4"/>
  <c r="G594" i="4"/>
  <c r="BB594" i="4" s="1"/>
  <c r="BE592" i="4"/>
  <c r="BD592" i="4"/>
  <c r="BC592" i="4"/>
  <c r="BA592" i="4"/>
  <c r="K592" i="4"/>
  <c r="I592" i="4"/>
  <c r="G592" i="4"/>
  <c r="BB592" i="4" s="1"/>
  <c r="BE591" i="4"/>
  <c r="BD591" i="4"/>
  <c r="BC591" i="4"/>
  <c r="BA591" i="4"/>
  <c r="K591" i="4"/>
  <c r="I591" i="4"/>
  <c r="G591" i="4"/>
  <c r="BB591" i="4" s="1"/>
  <c r="BE589" i="4"/>
  <c r="BD589" i="4"/>
  <c r="BC589" i="4"/>
  <c r="BA589" i="4"/>
  <c r="K589" i="4"/>
  <c r="I589" i="4"/>
  <c r="G589" i="4"/>
  <c r="BB589" i="4" s="1"/>
  <c r="BE587" i="4"/>
  <c r="BD587" i="4"/>
  <c r="BC587" i="4"/>
  <c r="BA587" i="4"/>
  <c r="K587" i="4"/>
  <c r="I587" i="4"/>
  <c r="G587" i="4"/>
  <c r="BB587" i="4" s="1"/>
  <c r="BE584" i="4"/>
  <c r="BD584" i="4"/>
  <c r="BC584" i="4"/>
  <c r="BA584" i="4"/>
  <c r="K584" i="4"/>
  <c r="I584" i="4"/>
  <c r="G584" i="4"/>
  <c r="BB584" i="4" s="1"/>
  <c r="BE583" i="4"/>
  <c r="BD583" i="4"/>
  <c r="BC583" i="4"/>
  <c r="BC604" i="4" s="1"/>
  <c r="G28" i="3" s="1"/>
  <c r="BA583" i="4"/>
  <c r="K583" i="4"/>
  <c r="I583" i="4"/>
  <c r="G583" i="4"/>
  <c r="BB583" i="4" s="1"/>
  <c r="BE579" i="4"/>
  <c r="BD579" i="4"/>
  <c r="BC579" i="4"/>
  <c r="BA579" i="4"/>
  <c r="BA604" i="4" s="1"/>
  <c r="E28" i="3" s="1"/>
  <c r="K579" i="4"/>
  <c r="I579" i="4"/>
  <c r="G579" i="4"/>
  <c r="BB579" i="4" s="1"/>
  <c r="B28" i="3"/>
  <c r="A28" i="3"/>
  <c r="BE576" i="4"/>
  <c r="BD576" i="4"/>
  <c r="BC576" i="4"/>
  <c r="BA576" i="4"/>
  <c r="K576" i="4"/>
  <c r="I576" i="4"/>
  <c r="G576" i="4"/>
  <c r="BB576" i="4" s="1"/>
  <c r="BE574" i="4"/>
  <c r="BD574" i="4"/>
  <c r="BC574" i="4"/>
  <c r="BA574" i="4"/>
  <c r="K574" i="4"/>
  <c r="I574" i="4"/>
  <c r="G574" i="4"/>
  <c r="BB574" i="4" s="1"/>
  <c r="BE573" i="4"/>
  <c r="BD573" i="4"/>
  <c r="BC573" i="4"/>
  <c r="BA573" i="4"/>
  <c r="K573" i="4"/>
  <c r="I573" i="4"/>
  <c r="G573" i="4"/>
  <c r="BB573" i="4" s="1"/>
  <c r="BE571" i="4"/>
  <c r="BD571" i="4"/>
  <c r="BC571" i="4"/>
  <c r="BA571" i="4"/>
  <c r="K571" i="4"/>
  <c r="I571" i="4"/>
  <c r="G571" i="4"/>
  <c r="BB571" i="4" s="1"/>
  <c r="BE569" i="4"/>
  <c r="BD569" i="4"/>
  <c r="BC569" i="4"/>
  <c r="BA569" i="4"/>
  <c r="K569" i="4"/>
  <c r="I569" i="4"/>
  <c r="G569" i="4"/>
  <c r="BB569" i="4" s="1"/>
  <c r="BE566" i="4"/>
  <c r="BD566" i="4"/>
  <c r="BC566" i="4"/>
  <c r="BA566" i="4"/>
  <c r="K566" i="4"/>
  <c r="I566" i="4"/>
  <c r="G566" i="4"/>
  <c r="BB566" i="4" s="1"/>
  <c r="BE564" i="4"/>
  <c r="BD564" i="4"/>
  <c r="BC564" i="4"/>
  <c r="BA564" i="4"/>
  <c r="K564" i="4"/>
  <c r="I564" i="4"/>
  <c r="G564" i="4"/>
  <c r="BB564" i="4" s="1"/>
  <c r="BE562" i="4"/>
  <c r="BD562" i="4"/>
  <c r="BC562" i="4"/>
  <c r="BA562" i="4"/>
  <c r="K562" i="4"/>
  <c r="I562" i="4"/>
  <c r="G562" i="4"/>
  <c r="BB562" i="4" s="1"/>
  <c r="BE560" i="4"/>
  <c r="BE577" i="4" s="1"/>
  <c r="I27" i="3" s="1"/>
  <c r="BD560" i="4"/>
  <c r="BD577" i="4" s="1"/>
  <c r="H27" i="3" s="1"/>
  <c r="BC560" i="4"/>
  <c r="BA560" i="4"/>
  <c r="K560" i="4"/>
  <c r="K577" i="4" s="1"/>
  <c r="I560" i="4"/>
  <c r="G560" i="4"/>
  <c r="G577" i="4" s="1"/>
  <c r="B27" i="3"/>
  <c r="A27" i="3"/>
  <c r="BC577" i="4"/>
  <c r="G27" i="3" s="1"/>
  <c r="BA577" i="4"/>
  <c r="E27" i="3" s="1"/>
  <c r="I577" i="4"/>
  <c r="BE557" i="4"/>
  <c r="BD557" i="4"/>
  <c r="BC557" i="4"/>
  <c r="BA557" i="4"/>
  <c r="K557" i="4"/>
  <c r="I557" i="4"/>
  <c r="G557" i="4"/>
  <c r="BB557" i="4" s="1"/>
  <c r="BE555" i="4"/>
  <c r="BD555" i="4"/>
  <c r="BC555" i="4"/>
  <c r="BA555" i="4"/>
  <c r="K555" i="4"/>
  <c r="I555" i="4"/>
  <c r="G555" i="4"/>
  <c r="BB555" i="4" s="1"/>
  <c r="BE553" i="4"/>
  <c r="BD553" i="4"/>
  <c r="BC553" i="4"/>
  <c r="BA553" i="4"/>
  <c r="K553" i="4"/>
  <c r="I553" i="4"/>
  <c r="G553" i="4"/>
  <c r="BB553" i="4" s="1"/>
  <c r="BE551" i="4"/>
  <c r="BD551" i="4"/>
  <c r="BC551" i="4"/>
  <c r="BA551" i="4"/>
  <c r="K551" i="4"/>
  <c r="I551" i="4"/>
  <c r="G551" i="4"/>
  <c r="BB551" i="4" s="1"/>
  <c r="BE549" i="4"/>
  <c r="BD549" i="4"/>
  <c r="BC549" i="4"/>
  <c r="BA549" i="4"/>
  <c r="K549" i="4"/>
  <c r="I549" i="4"/>
  <c r="G549" i="4"/>
  <c r="BB549" i="4" s="1"/>
  <c r="BE547" i="4"/>
  <c r="BD547" i="4"/>
  <c r="BC547" i="4"/>
  <c r="BA547" i="4"/>
  <c r="K547" i="4"/>
  <c r="I547" i="4"/>
  <c r="G547" i="4"/>
  <c r="BB547" i="4" s="1"/>
  <c r="BE545" i="4"/>
  <c r="BD545" i="4"/>
  <c r="BC545" i="4"/>
  <c r="BA545" i="4"/>
  <c r="K545" i="4"/>
  <c r="I545" i="4"/>
  <c r="G545" i="4"/>
  <c r="BB545" i="4" s="1"/>
  <c r="BE542" i="4"/>
  <c r="BD542" i="4"/>
  <c r="BC542" i="4"/>
  <c r="BA542" i="4"/>
  <c r="K542" i="4"/>
  <c r="I542" i="4"/>
  <c r="G542" i="4"/>
  <c r="BB542" i="4" s="1"/>
  <c r="BE540" i="4"/>
  <c r="BD540" i="4"/>
  <c r="BC540" i="4"/>
  <c r="BA540" i="4"/>
  <c r="K540" i="4"/>
  <c r="I540" i="4"/>
  <c r="G540" i="4"/>
  <c r="BB540" i="4" s="1"/>
  <c r="BE539" i="4"/>
  <c r="BD539" i="4"/>
  <c r="BC539" i="4"/>
  <c r="BA539" i="4"/>
  <c r="K539" i="4"/>
  <c r="I539" i="4"/>
  <c r="G539" i="4"/>
  <c r="BB539" i="4" s="1"/>
  <c r="BE537" i="4"/>
  <c r="BD537" i="4"/>
  <c r="BC537" i="4"/>
  <c r="BA537" i="4"/>
  <c r="K537" i="4"/>
  <c r="I537" i="4"/>
  <c r="G537" i="4"/>
  <c r="BB537" i="4" s="1"/>
  <c r="BE535" i="4"/>
  <c r="BD535" i="4"/>
  <c r="BC535" i="4"/>
  <c r="BA535" i="4"/>
  <c r="K535" i="4"/>
  <c r="I535" i="4"/>
  <c r="G535" i="4"/>
  <c r="BB535" i="4" s="1"/>
  <c r="BE533" i="4"/>
  <c r="BD533" i="4"/>
  <c r="BC533" i="4"/>
  <c r="BA533" i="4"/>
  <c r="K533" i="4"/>
  <c r="I533" i="4"/>
  <c r="G533" i="4"/>
  <c r="BB533" i="4" s="1"/>
  <c r="BE532" i="4"/>
  <c r="BD532" i="4"/>
  <c r="BC532" i="4"/>
  <c r="BA532" i="4"/>
  <c r="K532" i="4"/>
  <c r="I532" i="4"/>
  <c r="G532" i="4"/>
  <c r="BB532" i="4" s="1"/>
  <c r="BE531" i="4"/>
  <c r="BD531" i="4"/>
  <c r="BC531" i="4"/>
  <c r="BA531" i="4"/>
  <c r="K531" i="4"/>
  <c r="I531" i="4"/>
  <c r="G531" i="4"/>
  <c r="BB531" i="4" s="1"/>
  <c r="BE529" i="4"/>
  <c r="BD529" i="4"/>
  <c r="BC529" i="4"/>
  <c r="BA529" i="4"/>
  <c r="K529" i="4"/>
  <c r="I529" i="4"/>
  <c r="G529" i="4"/>
  <c r="BB529" i="4" s="1"/>
  <c r="BE528" i="4"/>
  <c r="BD528" i="4"/>
  <c r="BC528" i="4"/>
  <c r="BA528" i="4"/>
  <c r="K528" i="4"/>
  <c r="I528" i="4"/>
  <c r="G528" i="4"/>
  <c r="BB528" i="4" s="1"/>
  <c r="BE527" i="4"/>
  <c r="BD527" i="4"/>
  <c r="BC527" i="4"/>
  <c r="BA527" i="4"/>
  <c r="K527" i="4"/>
  <c r="I527" i="4"/>
  <c r="G527" i="4"/>
  <c r="BB527" i="4" s="1"/>
  <c r="BE524" i="4"/>
  <c r="BD524" i="4"/>
  <c r="BC524" i="4"/>
  <c r="BA524" i="4"/>
  <c r="K524" i="4"/>
  <c r="I524" i="4"/>
  <c r="G524" i="4"/>
  <c r="BB524" i="4" s="1"/>
  <c r="BE522" i="4"/>
  <c r="BD522" i="4"/>
  <c r="BC522" i="4"/>
  <c r="BA522" i="4"/>
  <c r="K522" i="4"/>
  <c r="I522" i="4"/>
  <c r="G522" i="4"/>
  <c r="BB522" i="4" s="1"/>
  <c r="BE520" i="4"/>
  <c r="BD520" i="4"/>
  <c r="BC520" i="4"/>
  <c r="BA520" i="4"/>
  <c r="K520" i="4"/>
  <c r="I520" i="4"/>
  <c r="G520" i="4"/>
  <c r="BB520" i="4" s="1"/>
  <c r="BE518" i="4"/>
  <c r="BD518" i="4"/>
  <c r="BC518" i="4"/>
  <c r="BA518" i="4"/>
  <c r="K518" i="4"/>
  <c r="I518" i="4"/>
  <c r="G518" i="4"/>
  <c r="BB518" i="4" s="1"/>
  <c r="BE516" i="4"/>
  <c r="BD516" i="4"/>
  <c r="BC516" i="4"/>
  <c r="BA516" i="4"/>
  <c r="K516" i="4"/>
  <c r="I516" i="4"/>
  <c r="G516" i="4"/>
  <c r="BB516" i="4" s="1"/>
  <c r="BE514" i="4"/>
  <c r="BE558" i="4" s="1"/>
  <c r="I26" i="3" s="1"/>
  <c r="BD514" i="4"/>
  <c r="BC514" i="4"/>
  <c r="BA514" i="4"/>
  <c r="K514" i="4"/>
  <c r="I514" i="4"/>
  <c r="G514" i="4"/>
  <c r="BB514" i="4" s="1"/>
  <c r="BE512" i="4"/>
  <c r="BD512" i="4"/>
  <c r="BC512" i="4"/>
  <c r="BA512" i="4"/>
  <c r="K512" i="4"/>
  <c r="I512" i="4"/>
  <c r="G512" i="4"/>
  <c r="BB512" i="4" s="1"/>
  <c r="BE510" i="4"/>
  <c r="BD510" i="4"/>
  <c r="BD558" i="4" s="1"/>
  <c r="H26" i="3" s="1"/>
  <c r="BC510" i="4"/>
  <c r="BC558" i="4" s="1"/>
  <c r="G26" i="3" s="1"/>
  <c r="BA510" i="4"/>
  <c r="K510" i="4"/>
  <c r="I510" i="4"/>
  <c r="G510" i="4"/>
  <c r="BB510" i="4" s="1"/>
  <c r="BB558" i="4" s="1"/>
  <c r="F26" i="3" s="1"/>
  <c r="B26" i="3"/>
  <c r="A26" i="3"/>
  <c r="K558" i="4"/>
  <c r="G558" i="4"/>
  <c r="BE507" i="4"/>
  <c r="BD507" i="4"/>
  <c r="BC507" i="4"/>
  <c r="BA507" i="4"/>
  <c r="K507" i="4"/>
  <c r="I507" i="4"/>
  <c r="G507" i="4"/>
  <c r="BB507" i="4" s="1"/>
  <c r="BE505" i="4"/>
  <c r="BD505" i="4"/>
  <c r="BC505" i="4"/>
  <c r="BA505" i="4"/>
  <c r="K505" i="4"/>
  <c r="I505" i="4"/>
  <c r="G505" i="4"/>
  <c r="BB505" i="4" s="1"/>
  <c r="BE503" i="4"/>
  <c r="BD503" i="4"/>
  <c r="BC503" i="4"/>
  <c r="BA503" i="4"/>
  <c r="K503" i="4"/>
  <c r="I503" i="4"/>
  <c r="G503" i="4"/>
  <c r="BB503" i="4" s="1"/>
  <c r="BE501" i="4"/>
  <c r="BD501" i="4"/>
  <c r="BC501" i="4"/>
  <c r="BA501" i="4"/>
  <c r="K501" i="4"/>
  <c r="I501" i="4"/>
  <c r="G501" i="4"/>
  <c r="BB501" i="4" s="1"/>
  <c r="BE499" i="4"/>
  <c r="BD499" i="4"/>
  <c r="BC499" i="4"/>
  <c r="BA499" i="4"/>
  <c r="K499" i="4"/>
  <c r="I499" i="4"/>
  <c r="G499" i="4"/>
  <c r="BB499" i="4" s="1"/>
  <c r="BE497" i="4"/>
  <c r="BE508" i="4" s="1"/>
  <c r="I25" i="3" s="1"/>
  <c r="BD497" i="4"/>
  <c r="BC497" i="4"/>
  <c r="BC508" i="4" s="1"/>
  <c r="G25" i="3" s="1"/>
  <c r="BA497" i="4"/>
  <c r="K497" i="4"/>
  <c r="I497" i="4"/>
  <c r="G497" i="4"/>
  <c r="G508" i="4" s="1"/>
  <c r="B25" i="3"/>
  <c r="A25" i="3"/>
  <c r="BA508" i="4"/>
  <c r="E25" i="3" s="1"/>
  <c r="I508" i="4"/>
  <c r="BE494" i="4"/>
  <c r="BD494" i="4"/>
  <c r="BC494" i="4"/>
  <c r="BA494" i="4"/>
  <c r="K494" i="4"/>
  <c r="I494" i="4"/>
  <c r="G494" i="4"/>
  <c r="BB494" i="4" s="1"/>
  <c r="BE492" i="4"/>
  <c r="BD492" i="4"/>
  <c r="BC492" i="4"/>
  <c r="BA492" i="4"/>
  <c r="K492" i="4"/>
  <c r="I492" i="4"/>
  <c r="G492" i="4"/>
  <c r="BB492" i="4" s="1"/>
  <c r="BE491" i="4"/>
  <c r="BD491" i="4"/>
  <c r="BC491" i="4"/>
  <c r="BA491" i="4"/>
  <c r="K491" i="4"/>
  <c r="I491" i="4"/>
  <c r="G491" i="4"/>
  <c r="BB491" i="4" s="1"/>
  <c r="BE490" i="4"/>
  <c r="BD490" i="4"/>
  <c r="BC490" i="4"/>
  <c r="BA490" i="4"/>
  <c r="K490" i="4"/>
  <c r="I490" i="4"/>
  <c r="G490" i="4"/>
  <c r="BB490" i="4" s="1"/>
  <c r="BE489" i="4"/>
  <c r="BE495" i="4" s="1"/>
  <c r="I24" i="3" s="1"/>
  <c r="BD489" i="4"/>
  <c r="BC489" i="4"/>
  <c r="BA489" i="4"/>
  <c r="BA495" i="4" s="1"/>
  <c r="E24" i="3" s="1"/>
  <c r="K489" i="4"/>
  <c r="K495" i="4" s="1"/>
  <c r="I489" i="4"/>
  <c r="G489" i="4"/>
  <c r="BB489" i="4" s="1"/>
  <c r="B24" i="3"/>
  <c r="A24" i="3"/>
  <c r="BD495" i="4"/>
  <c r="H24" i="3" s="1"/>
  <c r="BC495" i="4"/>
  <c r="G24" i="3" s="1"/>
  <c r="I495" i="4"/>
  <c r="G495" i="4"/>
  <c r="BE486" i="4"/>
  <c r="BD486" i="4"/>
  <c r="BC486" i="4"/>
  <c r="BA486" i="4"/>
  <c r="K486" i="4"/>
  <c r="I486" i="4"/>
  <c r="G486" i="4"/>
  <c r="BB486" i="4" s="1"/>
  <c r="BE484" i="4"/>
  <c r="BE487" i="4" s="1"/>
  <c r="I23" i="3" s="1"/>
  <c r="BD484" i="4"/>
  <c r="BC484" i="4"/>
  <c r="BA484" i="4"/>
  <c r="K484" i="4"/>
  <c r="I484" i="4"/>
  <c r="G484" i="4"/>
  <c r="BB484" i="4" s="1"/>
  <c r="BE482" i="4"/>
  <c r="BD482" i="4"/>
  <c r="BC482" i="4"/>
  <c r="BA482" i="4"/>
  <c r="K482" i="4"/>
  <c r="I482" i="4"/>
  <c r="I487" i="4" s="1"/>
  <c r="G482" i="4"/>
  <c r="BB482" i="4" s="1"/>
  <c r="BE480" i="4"/>
  <c r="BD480" i="4"/>
  <c r="BC480" i="4"/>
  <c r="BC487" i="4" s="1"/>
  <c r="G23" i="3" s="1"/>
  <c r="BA480" i="4"/>
  <c r="K480" i="4"/>
  <c r="I480" i="4"/>
  <c r="G480" i="4"/>
  <c r="BE478" i="4"/>
  <c r="BD478" i="4"/>
  <c r="BC478" i="4"/>
  <c r="BA478" i="4"/>
  <c r="BA487" i="4" s="1"/>
  <c r="E23" i="3" s="1"/>
  <c r="K478" i="4"/>
  <c r="I478" i="4"/>
  <c r="G478" i="4"/>
  <c r="BB478" i="4" s="1"/>
  <c r="B23" i="3"/>
  <c r="A23" i="3"/>
  <c r="BE475" i="4"/>
  <c r="BD475" i="4"/>
  <c r="BC475" i="4"/>
  <c r="BA475" i="4"/>
  <c r="K475" i="4"/>
  <c r="I475" i="4"/>
  <c r="G475" i="4"/>
  <c r="BB475" i="4" s="1"/>
  <c r="BE472" i="4"/>
  <c r="BD472" i="4"/>
  <c r="BC472" i="4"/>
  <c r="BA472" i="4"/>
  <c r="K472" i="4"/>
  <c r="I472" i="4"/>
  <c r="G472" i="4"/>
  <c r="BB472" i="4" s="1"/>
  <c r="BE469" i="4"/>
  <c r="BD469" i="4"/>
  <c r="BC469" i="4"/>
  <c r="BA469" i="4"/>
  <c r="K469" i="4"/>
  <c r="I469" i="4"/>
  <c r="G469" i="4"/>
  <c r="BB469" i="4" s="1"/>
  <c r="BE466" i="4"/>
  <c r="BD466" i="4"/>
  <c r="BC466" i="4"/>
  <c r="BA466" i="4"/>
  <c r="K466" i="4"/>
  <c r="I466" i="4"/>
  <c r="G466" i="4"/>
  <c r="BB466" i="4" s="1"/>
  <c r="BE463" i="4"/>
  <c r="BD463" i="4"/>
  <c r="BC463" i="4"/>
  <c r="BA463" i="4"/>
  <c r="K463" i="4"/>
  <c r="I463" i="4"/>
  <c r="G463" i="4"/>
  <c r="BE461" i="4"/>
  <c r="BD461" i="4"/>
  <c r="BC461" i="4"/>
  <c r="BA461" i="4"/>
  <c r="K461" i="4"/>
  <c r="I461" i="4"/>
  <c r="G461" i="4"/>
  <c r="BB461" i="4" s="1"/>
  <c r="BE458" i="4"/>
  <c r="BD458" i="4"/>
  <c r="BC458" i="4"/>
  <c r="BA458" i="4"/>
  <c r="BA476" i="4" s="1"/>
  <c r="E22" i="3" s="1"/>
  <c r="K458" i="4"/>
  <c r="I458" i="4"/>
  <c r="G458" i="4"/>
  <c r="BB458" i="4" s="1"/>
  <c r="BE456" i="4"/>
  <c r="BD456" i="4"/>
  <c r="BD476" i="4" s="1"/>
  <c r="H22" i="3" s="1"/>
  <c r="BC456" i="4"/>
  <c r="BA456" i="4"/>
  <c r="K456" i="4"/>
  <c r="I456" i="4"/>
  <c r="I476" i="4" s="1"/>
  <c r="G456" i="4"/>
  <c r="BB456" i="4" s="1"/>
  <c r="B22" i="3"/>
  <c r="A22" i="3"/>
  <c r="BE476" i="4"/>
  <c r="I22" i="3" s="1"/>
  <c r="BE453" i="4"/>
  <c r="BD453" i="4"/>
  <c r="BC453" i="4"/>
  <c r="BA453" i="4"/>
  <c r="K453" i="4"/>
  <c r="I453" i="4"/>
  <c r="G453" i="4"/>
  <c r="BB453" i="4" s="1"/>
  <c r="BE449" i="4"/>
  <c r="BD449" i="4"/>
  <c r="BC449" i="4"/>
  <c r="BA449" i="4"/>
  <c r="K449" i="4"/>
  <c r="I449" i="4"/>
  <c r="G449" i="4"/>
  <c r="BB449" i="4" s="1"/>
  <c r="BE445" i="4"/>
  <c r="BD445" i="4"/>
  <c r="BC445" i="4"/>
  <c r="BA445" i="4"/>
  <c r="K445" i="4"/>
  <c r="I445" i="4"/>
  <c r="G445" i="4"/>
  <c r="BB445" i="4" s="1"/>
  <c r="BE439" i="4"/>
  <c r="BD439" i="4"/>
  <c r="BC439" i="4"/>
  <c r="BA439" i="4"/>
  <c r="K439" i="4"/>
  <c r="I439" i="4"/>
  <c r="G439" i="4"/>
  <c r="BB439" i="4" s="1"/>
  <c r="BE436" i="4"/>
  <c r="BE454" i="4" s="1"/>
  <c r="I21" i="3" s="1"/>
  <c r="BD436" i="4"/>
  <c r="BC436" i="4"/>
  <c r="BA436" i="4"/>
  <c r="K436" i="4"/>
  <c r="I436" i="4"/>
  <c r="G436" i="4"/>
  <c r="BB436" i="4" s="1"/>
  <c r="BE430" i="4"/>
  <c r="BD430" i="4"/>
  <c r="BC430" i="4"/>
  <c r="BA430" i="4"/>
  <c r="BA454" i="4" s="1"/>
  <c r="E21" i="3" s="1"/>
  <c r="K430" i="4"/>
  <c r="K454" i="4" s="1"/>
  <c r="I430" i="4"/>
  <c r="G430" i="4"/>
  <c r="BB430" i="4" s="1"/>
  <c r="BE427" i="4"/>
  <c r="BD427" i="4"/>
  <c r="BC427" i="4"/>
  <c r="BC454" i="4" s="1"/>
  <c r="G21" i="3" s="1"/>
  <c r="BA427" i="4"/>
  <c r="K427" i="4"/>
  <c r="I427" i="4"/>
  <c r="G427" i="4"/>
  <c r="G454" i="4" s="1"/>
  <c r="B21" i="3"/>
  <c r="A21" i="3"/>
  <c r="BD454" i="4"/>
  <c r="H21" i="3" s="1"/>
  <c r="BE424" i="4"/>
  <c r="BE425" i="4" s="1"/>
  <c r="I20" i="3" s="1"/>
  <c r="BD424" i="4"/>
  <c r="BC424" i="4"/>
  <c r="BB424" i="4"/>
  <c r="BA424" i="4"/>
  <c r="BA425" i="4" s="1"/>
  <c r="E20" i="3" s="1"/>
  <c r="K424" i="4"/>
  <c r="I424" i="4"/>
  <c r="G424" i="4"/>
  <c r="G425" i="4" s="1"/>
  <c r="B20" i="3"/>
  <c r="A20" i="3"/>
  <c r="BD425" i="4"/>
  <c r="H20" i="3" s="1"/>
  <c r="BC425" i="4"/>
  <c r="G20" i="3" s="1"/>
  <c r="BB425" i="4"/>
  <c r="F20" i="3" s="1"/>
  <c r="K425" i="4"/>
  <c r="I425" i="4"/>
  <c r="BE419" i="4"/>
  <c r="BD419" i="4"/>
  <c r="BC419" i="4"/>
  <c r="BB419" i="4"/>
  <c r="BA419" i="4"/>
  <c r="K419" i="4"/>
  <c r="I419" i="4"/>
  <c r="G419" i="4"/>
  <c r="BE411" i="4"/>
  <c r="BD411" i="4"/>
  <c r="BC411" i="4"/>
  <c r="BB411" i="4"/>
  <c r="BA411" i="4"/>
  <c r="K411" i="4"/>
  <c r="I411" i="4"/>
  <c r="G411" i="4"/>
  <c r="BE408" i="4"/>
  <c r="BD408" i="4"/>
  <c r="BC408" i="4"/>
  <c r="BB408" i="4"/>
  <c r="BA408" i="4"/>
  <c r="K408" i="4"/>
  <c r="I408" i="4"/>
  <c r="G408" i="4"/>
  <c r="BE406" i="4"/>
  <c r="BD406" i="4"/>
  <c r="BC406" i="4"/>
  <c r="BB406" i="4"/>
  <c r="BA406" i="4"/>
  <c r="K406" i="4"/>
  <c r="I406" i="4"/>
  <c r="G406" i="4"/>
  <c r="BE404" i="4"/>
  <c r="BD404" i="4"/>
  <c r="BC404" i="4"/>
  <c r="BB404" i="4"/>
  <c r="BA404" i="4"/>
  <c r="K404" i="4"/>
  <c r="I404" i="4"/>
  <c r="G404" i="4"/>
  <c r="BE402" i="4"/>
  <c r="BD402" i="4"/>
  <c r="BC402" i="4"/>
  <c r="BB402" i="4"/>
  <c r="BA402" i="4"/>
  <c r="K402" i="4"/>
  <c r="I402" i="4"/>
  <c r="G402" i="4"/>
  <c r="BE400" i="4"/>
  <c r="BD400" i="4"/>
  <c r="BC400" i="4"/>
  <c r="BB400" i="4"/>
  <c r="BA400" i="4"/>
  <c r="K400" i="4"/>
  <c r="I400" i="4"/>
  <c r="G400" i="4"/>
  <c r="BE393" i="4"/>
  <c r="BD393" i="4"/>
  <c r="BC393" i="4"/>
  <c r="BB393" i="4"/>
  <c r="BA393" i="4"/>
  <c r="K393" i="4"/>
  <c r="I393" i="4"/>
  <c r="G393" i="4"/>
  <c r="BE391" i="4"/>
  <c r="BD391" i="4"/>
  <c r="BC391" i="4"/>
  <c r="BB391" i="4"/>
  <c r="BA391" i="4"/>
  <c r="K391" i="4"/>
  <c r="I391" i="4"/>
  <c r="G391" i="4"/>
  <c r="BE386" i="4"/>
  <c r="BD386" i="4"/>
  <c r="BC386" i="4"/>
  <c r="BB386" i="4"/>
  <c r="BA386" i="4"/>
  <c r="K386" i="4"/>
  <c r="I386" i="4"/>
  <c r="G386" i="4"/>
  <c r="BE383" i="4"/>
  <c r="BD383" i="4"/>
  <c r="BC383" i="4"/>
  <c r="BB383" i="4"/>
  <c r="BA383" i="4"/>
  <c r="K383" i="4"/>
  <c r="I383" i="4"/>
  <c r="G383" i="4"/>
  <c r="BE380" i="4"/>
  <c r="BD380" i="4"/>
  <c r="BC380" i="4"/>
  <c r="BB380" i="4"/>
  <c r="BA380" i="4"/>
  <c r="K380" i="4"/>
  <c r="I380" i="4"/>
  <c r="G380" i="4"/>
  <c r="BE378" i="4"/>
  <c r="BD378" i="4"/>
  <c r="BC378" i="4"/>
  <c r="BB378" i="4"/>
  <c r="BA378" i="4"/>
  <c r="K378" i="4"/>
  <c r="I378" i="4"/>
  <c r="G378" i="4"/>
  <c r="BE376" i="4"/>
  <c r="BE422" i="4" s="1"/>
  <c r="I19" i="3" s="1"/>
  <c r="BD376" i="4"/>
  <c r="BD422" i="4" s="1"/>
  <c r="H19" i="3" s="1"/>
  <c r="BC376" i="4"/>
  <c r="BB376" i="4"/>
  <c r="BA376" i="4"/>
  <c r="K376" i="4"/>
  <c r="I376" i="4"/>
  <c r="G376" i="4"/>
  <c r="B19" i="3"/>
  <c r="A19" i="3"/>
  <c r="BC422" i="4"/>
  <c r="G19" i="3" s="1"/>
  <c r="BB422" i="4"/>
  <c r="F19" i="3" s="1"/>
  <c r="BA422" i="4"/>
  <c r="E19" i="3" s="1"/>
  <c r="K422" i="4"/>
  <c r="I422" i="4"/>
  <c r="G422" i="4"/>
  <c r="BE372" i="4"/>
  <c r="BD372" i="4"/>
  <c r="BC372" i="4"/>
  <c r="BB372" i="4"/>
  <c r="BA372" i="4"/>
  <c r="K372" i="4"/>
  <c r="I372" i="4"/>
  <c r="G372" i="4"/>
  <c r="BE370" i="4"/>
  <c r="BD370" i="4"/>
  <c r="BC370" i="4"/>
  <c r="BB370" i="4"/>
  <c r="BA370" i="4"/>
  <c r="K370" i="4"/>
  <c r="I370" i="4"/>
  <c r="G370" i="4"/>
  <c r="BE367" i="4"/>
  <c r="BD367" i="4"/>
  <c r="BC367" i="4"/>
  <c r="BB367" i="4"/>
  <c r="BA367" i="4"/>
  <c r="K367" i="4"/>
  <c r="I367" i="4"/>
  <c r="G367" i="4"/>
  <c r="BE362" i="4"/>
  <c r="BE374" i="4" s="1"/>
  <c r="I18" i="3" s="1"/>
  <c r="BD362" i="4"/>
  <c r="BD374" i="4" s="1"/>
  <c r="H18" i="3" s="1"/>
  <c r="BC362" i="4"/>
  <c r="BC374" i="4" s="1"/>
  <c r="G18" i="3" s="1"/>
  <c r="BB362" i="4"/>
  <c r="BA362" i="4"/>
  <c r="BA374" i="4" s="1"/>
  <c r="E18" i="3" s="1"/>
  <c r="K362" i="4"/>
  <c r="K374" i="4" s="1"/>
  <c r="I362" i="4"/>
  <c r="G362" i="4"/>
  <c r="B18" i="3"/>
  <c r="A18" i="3"/>
  <c r="BB374" i="4"/>
  <c r="F18" i="3" s="1"/>
  <c r="I374" i="4"/>
  <c r="G374" i="4"/>
  <c r="BE359" i="4"/>
  <c r="BD359" i="4"/>
  <c r="BC359" i="4"/>
  <c r="BB359" i="4"/>
  <c r="K359" i="4"/>
  <c r="I359" i="4"/>
  <c r="G359" i="4"/>
  <c r="BA359" i="4" s="1"/>
  <c r="BE357" i="4"/>
  <c r="BD357" i="4"/>
  <c r="BC357" i="4"/>
  <c r="BB357" i="4"/>
  <c r="K357" i="4"/>
  <c r="I357" i="4"/>
  <c r="G357" i="4"/>
  <c r="BA357" i="4" s="1"/>
  <c r="BE355" i="4"/>
  <c r="BD355" i="4"/>
  <c r="BC355" i="4"/>
  <c r="BB355" i="4"/>
  <c r="K355" i="4"/>
  <c r="I355" i="4"/>
  <c r="G355" i="4"/>
  <c r="BA355" i="4" s="1"/>
  <c r="BE353" i="4"/>
  <c r="BE360" i="4" s="1"/>
  <c r="I17" i="3" s="1"/>
  <c r="BD353" i="4"/>
  <c r="BC353" i="4"/>
  <c r="BC360" i="4" s="1"/>
  <c r="G17" i="3" s="1"/>
  <c r="BB353" i="4"/>
  <c r="K353" i="4"/>
  <c r="K360" i="4" s="1"/>
  <c r="I353" i="4"/>
  <c r="G353" i="4"/>
  <c r="B17" i="3"/>
  <c r="A17" i="3"/>
  <c r="BD360" i="4"/>
  <c r="H17" i="3" s="1"/>
  <c r="I360" i="4"/>
  <c r="BE349" i="4"/>
  <c r="BE351" i="4" s="1"/>
  <c r="I16" i="3" s="1"/>
  <c r="BD349" i="4"/>
  <c r="BC349" i="4"/>
  <c r="BB349" i="4"/>
  <c r="BB351" i="4" s="1"/>
  <c r="F16" i="3" s="1"/>
  <c r="BA349" i="4"/>
  <c r="BA351" i="4" s="1"/>
  <c r="E16" i="3" s="1"/>
  <c r="K349" i="4"/>
  <c r="I349" i="4"/>
  <c r="G349" i="4"/>
  <c r="G351" i="4" s="1"/>
  <c r="B16" i="3"/>
  <c r="A16" i="3"/>
  <c r="BD351" i="4"/>
  <c r="H16" i="3" s="1"/>
  <c r="BC351" i="4"/>
  <c r="G16" i="3" s="1"/>
  <c r="K351" i="4"/>
  <c r="I351" i="4"/>
  <c r="BE345" i="4"/>
  <c r="BE347" i="4" s="1"/>
  <c r="I15" i="3" s="1"/>
  <c r="BD345" i="4"/>
  <c r="BD347" i="4" s="1"/>
  <c r="H15" i="3" s="1"/>
  <c r="BC345" i="4"/>
  <c r="BB345" i="4"/>
  <c r="K345" i="4"/>
  <c r="I345" i="4"/>
  <c r="G345" i="4"/>
  <c r="BA345" i="4" s="1"/>
  <c r="BE343" i="4"/>
  <c r="BD343" i="4"/>
  <c r="BC343" i="4"/>
  <c r="BB343" i="4"/>
  <c r="K343" i="4"/>
  <c r="I343" i="4"/>
  <c r="I347" i="4" s="1"/>
  <c r="G343" i="4"/>
  <c r="BA343" i="4" s="1"/>
  <c r="BE341" i="4"/>
  <c r="BD341" i="4"/>
  <c r="BC341" i="4"/>
  <c r="BB341" i="4"/>
  <c r="BB347" i="4" s="1"/>
  <c r="F15" i="3" s="1"/>
  <c r="K341" i="4"/>
  <c r="I341" i="4"/>
  <c r="G341" i="4"/>
  <c r="BA341" i="4" s="1"/>
  <c r="BA347" i="4" s="1"/>
  <c r="E15" i="3" s="1"/>
  <c r="B15" i="3"/>
  <c r="A15" i="3"/>
  <c r="BC347" i="4"/>
  <c r="G15" i="3" s="1"/>
  <c r="G347" i="4"/>
  <c r="BE337" i="4"/>
  <c r="BD337" i="4"/>
  <c r="BC337" i="4"/>
  <c r="BB337" i="4"/>
  <c r="K337" i="4"/>
  <c r="I337" i="4"/>
  <c r="G337" i="4"/>
  <c r="BA337" i="4" s="1"/>
  <c r="BE335" i="4"/>
  <c r="BD335" i="4"/>
  <c r="BC335" i="4"/>
  <c r="BB335" i="4"/>
  <c r="K335" i="4"/>
  <c r="I335" i="4"/>
  <c r="G335" i="4"/>
  <c r="BA335" i="4" s="1"/>
  <c r="BE333" i="4"/>
  <c r="BD333" i="4"/>
  <c r="BC333" i="4"/>
  <c r="BB333" i="4"/>
  <c r="K333" i="4"/>
  <c r="I333" i="4"/>
  <c r="G333" i="4"/>
  <c r="BA333" i="4" s="1"/>
  <c r="BE331" i="4"/>
  <c r="BD331" i="4"/>
  <c r="BC331" i="4"/>
  <c r="BB331" i="4"/>
  <c r="K331" i="4"/>
  <c r="I331" i="4"/>
  <c r="G331" i="4"/>
  <c r="BA331" i="4" s="1"/>
  <c r="BE328" i="4"/>
  <c r="BD328" i="4"/>
  <c r="BC328" i="4"/>
  <c r="BB328" i="4"/>
  <c r="K328" i="4"/>
  <c r="I328" i="4"/>
  <c r="G328" i="4"/>
  <c r="BA328" i="4" s="1"/>
  <c r="BE325" i="4"/>
  <c r="BD325" i="4"/>
  <c r="BC325" i="4"/>
  <c r="BB325" i="4"/>
  <c r="K325" i="4"/>
  <c r="I325" i="4"/>
  <c r="G325" i="4"/>
  <c r="BA325" i="4" s="1"/>
  <c r="BE322" i="4"/>
  <c r="BD322" i="4"/>
  <c r="BC322" i="4"/>
  <c r="BB322" i="4"/>
  <c r="K322" i="4"/>
  <c r="I322" i="4"/>
  <c r="G322" i="4"/>
  <c r="BA322" i="4" s="1"/>
  <c r="BE319" i="4"/>
  <c r="BD319" i="4"/>
  <c r="BC319" i="4"/>
  <c r="BB319" i="4"/>
  <c r="K319" i="4"/>
  <c r="I319" i="4"/>
  <c r="G319" i="4"/>
  <c r="BA319" i="4" s="1"/>
  <c r="BE317" i="4"/>
  <c r="BD317" i="4"/>
  <c r="BC317" i="4"/>
  <c r="BB317" i="4"/>
  <c r="K317" i="4"/>
  <c r="I317" i="4"/>
  <c r="G317" i="4"/>
  <c r="BA317" i="4" s="1"/>
  <c r="BE316" i="4"/>
  <c r="BD316" i="4"/>
  <c r="BC316" i="4"/>
  <c r="BB316" i="4"/>
  <c r="K316" i="4"/>
  <c r="I316" i="4"/>
  <c r="G316" i="4"/>
  <c r="BA316" i="4" s="1"/>
  <c r="BE314" i="4"/>
  <c r="BD314" i="4"/>
  <c r="BC314" i="4"/>
  <c r="BB314" i="4"/>
  <c r="K314" i="4"/>
  <c r="I314" i="4"/>
  <c r="G314" i="4"/>
  <c r="BA314" i="4" s="1"/>
  <c r="BE312" i="4"/>
  <c r="BD312" i="4"/>
  <c r="BC312" i="4"/>
  <c r="BB312" i="4"/>
  <c r="K312" i="4"/>
  <c r="I312" i="4"/>
  <c r="G312" i="4"/>
  <c r="BA312" i="4" s="1"/>
  <c r="BE310" i="4"/>
  <c r="BD310" i="4"/>
  <c r="BC310" i="4"/>
  <c r="BB310" i="4"/>
  <c r="K310" i="4"/>
  <c r="I310" i="4"/>
  <c r="G310" i="4"/>
  <c r="BA310" i="4" s="1"/>
  <c r="BE308" i="4"/>
  <c r="BD308" i="4"/>
  <c r="BC308" i="4"/>
  <c r="BB308" i="4"/>
  <c r="K308" i="4"/>
  <c r="I308" i="4"/>
  <c r="G308" i="4"/>
  <c r="BA308" i="4" s="1"/>
  <c r="BE306" i="4"/>
  <c r="BD306" i="4"/>
  <c r="BC306" i="4"/>
  <c r="BB306" i="4"/>
  <c r="K306" i="4"/>
  <c r="I306" i="4"/>
  <c r="G306" i="4"/>
  <c r="BA306" i="4" s="1"/>
  <c r="BE302" i="4"/>
  <c r="BD302" i="4"/>
  <c r="BD339" i="4" s="1"/>
  <c r="H14" i="3" s="1"/>
  <c r="BC302" i="4"/>
  <c r="BC339" i="4" s="1"/>
  <c r="G14" i="3" s="1"/>
  <c r="BB302" i="4"/>
  <c r="K302" i="4"/>
  <c r="I302" i="4"/>
  <c r="G302" i="4"/>
  <c r="BA302" i="4" s="1"/>
  <c r="BE299" i="4"/>
  <c r="BD299" i="4"/>
  <c r="BC299" i="4"/>
  <c r="BB299" i="4"/>
  <c r="K299" i="4"/>
  <c r="I299" i="4"/>
  <c r="G299" i="4"/>
  <c r="BA299" i="4" s="1"/>
  <c r="B14" i="3"/>
  <c r="A14" i="3"/>
  <c r="BB339" i="4"/>
  <c r="F14" i="3" s="1"/>
  <c r="G339" i="4"/>
  <c r="BE292" i="4"/>
  <c r="BD292" i="4"/>
  <c r="BC292" i="4"/>
  <c r="BB292" i="4"/>
  <c r="K292" i="4"/>
  <c r="I292" i="4"/>
  <c r="G292" i="4"/>
  <c r="BA292" i="4" s="1"/>
  <c r="BE289" i="4"/>
  <c r="BE297" i="4" s="1"/>
  <c r="I13" i="3" s="1"/>
  <c r="BD289" i="4"/>
  <c r="BC289" i="4"/>
  <c r="BB289" i="4"/>
  <c r="K289" i="4"/>
  <c r="I289" i="4"/>
  <c r="G289" i="4"/>
  <c r="BA289" i="4" s="1"/>
  <c r="BE282" i="4"/>
  <c r="BD282" i="4"/>
  <c r="BC282" i="4"/>
  <c r="BB282" i="4"/>
  <c r="K282" i="4"/>
  <c r="I282" i="4"/>
  <c r="G282" i="4"/>
  <c r="BA282" i="4" s="1"/>
  <c r="BE280" i="4"/>
  <c r="BD280" i="4"/>
  <c r="BC280" i="4"/>
  <c r="BB280" i="4"/>
  <c r="K280" i="4"/>
  <c r="I280" i="4"/>
  <c r="G280" i="4"/>
  <c r="G297" i="4" s="1"/>
  <c r="B13" i="3"/>
  <c r="A13" i="3"/>
  <c r="BC297" i="4"/>
  <c r="G13" i="3" s="1"/>
  <c r="BE272" i="4"/>
  <c r="BD272" i="4"/>
  <c r="BC272" i="4"/>
  <c r="BB272" i="4"/>
  <c r="BA272" i="4"/>
  <c r="K272" i="4"/>
  <c r="I272" i="4"/>
  <c r="G272" i="4"/>
  <c r="BE267" i="4"/>
  <c r="BD267" i="4"/>
  <c r="BC267" i="4"/>
  <c r="BB267" i="4"/>
  <c r="BA267" i="4"/>
  <c r="K267" i="4"/>
  <c r="I267" i="4"/>
  <c r="G267" i="4"/>
  <c r="BE265" i="4"/>
  <c r="BD265" i="4"/>
  <c r="BC265" i="4"/>
  <c r="BB265" i="4"/>
  <c r="BA265" i="4"/>
  <c r="K265" i="4"/>
  <c r="I265" i="4"/>
  <c r="G265" i="4"/>
  <c r="BE255" i="4"/>
  <c r="BD255" i="4"/>
  <c r="BC255" i="4"/>
  <c r="BB255" i="4"/>
  <c r="BA255" i="4"/>
  <c r="K255" i="4"/>
  <c r="I255" i="4"/>
  <c r="G255" i="4"/>
  <c r="BE234" i="4"/>
  <c r="BD234" i="4"/>
  <c r="BC234" i="4"/>
  <c r="BB234" i="4"/>
  <c r="BA234" i="4"/>
  <c r="K234" i="4"/>
  <c r="I234" i="4"/>
  <c r="G234" i="4"/>
  <c r="BE223" i="4"/>
  <c r="BD223" i="4"/>
  <c r="BC223" i="4"/>
  <c r="BB223" i="4"/>
  <c r="BA223" i="4"/>
  <c r="K223" i="4"/>
  <c r="I223" i="4"/>
  <c r="G223" i="4"/>
  <c r="BE212" i="4"/>
  <c r="BD212" i="4"/>
  <c r="BC212" i="4"/>
  <c r="BB212" i="4"/>
  <c r="BA212" i="4"/>
  <c r="K212" i="4"/>
  <c r="I212" i="4"/>
  <c r="G212" i="4"/>
  <c r="BE208" i="4"/>
  <c r="BD208" i="4"/>
  <c r="BC208" i="4"/>
  <c r="BB208" i="4"/>
  <c r="BA208" i="4"/>
  <c r="K208" i="4"/>
  <c r="I208" i="4"/>
  <c r="G208" i="4"/>
  <c r="BE203" i="4"/>
  <c r="BD203" i="4"/>
  <c r="BC203" i="4"/>
  <c r="BB203" i="4"/>
  <c r="BA203" i="4"/>
  <c r="K203" i="4"/>
  <c r="I203" i="4"/>
  <c r="G203" i="4"/>
  <c r="BE201" i="4"/>
  <c r="BD201" i="4"/>
  <c r="BC201" i="4"/>
  <c r="BB201" i="4"/>
  <c r="BA201" i="4"/>
  <c r="K201" i="4"/>
  <c r="I201" i="4"/>
  <c r="G201" i="4"/>
  <c r="BE199" i="4"/>
  <c r="BE278" i="4" s="1"/>
  <c r="I12" i="3" s="1"/>
  <c r="BD199" i="4"/>
  <c r="BD278" i="4" s="1"/>
  <c r="H12" i="3" s="1"/>
  <c r="BC199" i="4"/>
  <c r="BC278" i="4" s="1"/>
  <c r="G12" i="3" s="1"/>
  <c r="BB199" i="4"/>
  <c r="BA199" i="4"/>
  <c r="K199" i="4"/>
  <c r="I199" i="4"/>
  <c r="G199" i="4"/>
  <c r="G278" i="4" s="1"/>
  <c r="B12" i="3"/>
  <c r="A12" i="3"/>
  <c r="BB278" i="4"/>
  <c r="F12" i="3" s="1"/>
  <c r="BA278" i="4"/>
  <c r="E12" i="3" s="1"/>
  <c r="K278" i="4"/>
  <c r="I278" i="4"/>
  <c r="BE195" i="4"/>
  <c r="BD195" i="4"/>
  <c r="BC195" i="4"/>
  <c r="BB195" i="4"/>
  <c r="BA195" i="4"/>
  <c r="K195" i="4"/>
  <c r="I195" i="4"/>
  <c r="G195" i="4"/>
  <c r="BE191" i="4"/>
  <c r="BD191" i="4"/>
  <c r="BC191" i="4"/>
  <c r="BB191" i="4"/>
  <c r="BA191" i="4"/>
  <c r="K191" i="4"/>
  <c r="I191" i="4"/>
  <c r="G191" i="4"/>
  <c r="BE186" i="4"/>
  <c r="BE197" i="4" s="1"/>
  <c r="I11" i="3" s="1"/>
  <c r="BD186" i="4"/>
  <c r="BD197" i="4" s="1"/>
  <c r="H11" i="3" s="1"/>
  <c r="BC186" i="4"/>
  <c r="BB186" i="4"/>
  <c r="BB197" i="4" s="1"/>
  <c r="F11" i="3" s="1"/>
  <c r="BA186" i="4"/>
  <c r="BA197" i="4" s="1"/>
  <c r="E11" i="3" s="1"/>
  <c r="K186" i="4"/>
  <c r="K197" i="4" s="1"/>
  <c r="I186" i="4"/>
  <c r="I197" i="4" s="1"/>
  <c r="G186" i="4"/>
  <c r="B11" i="3"/>
  <c r="A11" i="3"/>
  <c r="BC197" i="4"/>
  <c r="G11" i="3" s="1"/>
  <c r="G197" i="4"/>
  <c r="BE179" i="4"/>
  <c r="BD179" i="4"/>
  <c r="BC179" i="4"/>
  <c r="BB179" i="4"/>
  <c r="K179" i="4"/>
  <c r="I179" i="4"/>
  <c r="G179" i="4"/>
  <c r="BA179" i="4" s="1"/>
  <c r="BE176" i="4"/>
  <c r="BD176" i="4"/>
  <c r="BC176" i="4"/>
  <c r="BB176" i="4"/>
  <c r="K176" i="4"/>
  <c r="I176" i="4"/>
  <c r="G176" i="4"/>
  <c r="BA176" i="4" s="1"/>
  <c r="BE175" i="4"/>
  <c r="BD175" i="4"/>
  <c r="BC175" i="4"/>
  <c r="BB175" i="4"/>
  <c r="K175" i="4"/>
  <c r="I175" i="4"/>
  <c r="G175" i="4"/>
  <c r="BA175" i="4" s="1"/>
  <c r="BE172" i="4"/>
  <c r="BD172" i="4"/>
  <c r="BC172" i="4"/>
  <c r="BB172" i="4"/>
  <c r="K172" i="4"/>
  <c r="I172" i="4"/>
  <c r="G172" i="4"/>
  <c r="BA172" i="4" s="1"/>
  <c r="BE169" i="4"/>
  <c r="BD169" i="4"/>
  <c r="BC169" i="4"/>
  <c r="BB169" i="4"/>
  <c r="K169" i="4"/>
  <c r="I169" i="4"/>
  <c r="G169" i="4"/>
  <c r="BA169" i="4" s="1"/>
  <c r="BE167" i="4"/>
  <c r="BD167" i="4"/>
  <c r="BC167" i="4"/>
  <c r="BB167" i="4"/>
  <c r="K167" i="4"/>
  <c r="I167" i="4"/>
  <c r="G167" i="4"/>
  <c r="BA167" i="4" s="1"/>
  <c r="BE164" i="4"/>
  <c r="BD164" i="4"/>
  <c r="BC164" i="4"/>
  <c r="BB164" i="4"/>
  <c r="K164" i="4"/>
  <c r="I164" i="4"/>
  <c r="G164" i="4"/>
  <c r="BA164" i="4" s="1"/>
  <c r="BE162" i="4"/>
  <c r="BD162" i="4"/>
  <c r="BC162" i="4"/>
  <c r="BB162" i="4"/>
  <c r="K162" i="4"/>
  <c r="I162" i="4"/>
  <c r="G162" i="4"/>
  <c r="BA162" i="4" s="1"/>
  <c r="BE160" i="4"/>
  <c r="BD160" i="4"/>
  <c r="BD184" i="4" s="1"/>
  <c r="H10" i="3" s="1"/>
  <c r="BC160" i="4"/>
  <c r="BB160" i="4"/>
  <c r="BB184" i="4" s="1"/>
  <c r="F10" i="3" s="1"/>
  <c r="K160" i="4"/>
  <c r="K184" i="4" s="1"/>
  <c r="I160" i="4"/>
  <c r="G160" i="4"/>
  <c r="BA160" i="4" s="1"/>
  <c r="B10" i="3"/>
  <c r="A10" i="3"/>
  <c r="BE184" i="4"/>
  <c r="I10" i="3" s="1"/>
  <c r="BE151" i="4"/>
  <c r="BD151" i="4"/>
  <c r="BC151" i="4"/>
  <c r="BB151" i="4"/>
  <c r="K151" i="4"/>
  <c r="I151" i="4"/>
  <c r="G151" i="4"/>
  <c r="BA151" i="4" s="1"/>
  <c r="BE146" i="4"/>
  <c r="BD146" i="4"/>
  <c r="BC146" i="4"/>
  <c r="BB146" i="4"/>
  <c r="K146" i="4"/>
  <c r="I146" i="4"/>
  <c r="G146" i="4"/>
  <c r="BA146" i="4" s="1"/>
  <c r="BE144" i="4"/>
  <c r="BD144" i="4"/>
  <c r="BC144" i="4"/>
  <c r="BB144" i="4"/>
  <c r="K144" i="4"/>
  <c r="I144" i="4"/>
  <c r="G144" i="4"/>
  <c r="BA144" i="4" s="1"/>
  <c r="BE142" i="4"/>
  <c r="BD142" i="4"/>
  <c r="BC142" i="4"/>
  <c r="BB142" i="4"/>
  <c r="K142" i="4"/>
  <c r="I142" i="4"/>
  <c r="G142" i="4"/>
  <c r="BA142" i="4" s="1"/>
  <c r="BE140" i="4"/>
  <c r="BD140" i="4"/>
  <c r="BC140" i="4"/>
  <c r="BB140" i="4"/>
  <c r="K140" i="4"/>
  <c r="I140" i="4"/>
  <c r="G140" i="4"/>
  <c r="BA140" i="4" s="1"/>
  <c r="BE137" i="4"/>
  <c r="BD137" i="4"/>
  <c r="BC137" i="4"/>
  <c r="BB137" i="4"/>
  <c r="K137" i="4"/>
  <c r="I137" i="4"/>
  <c r="G137" i="4"/>
  <c r="BA137" i="4" s="1"/>
  <c r="BE135" i="4"/>
  <c r="BD135" i="4"/>
  <c r="BC135" i="4"/>
  <c r="BB135" i="4"/>
  <c r="K135" i="4"/>
  <c r="I135" i="4"/>
  <c r="G135" i="4"/>
  <c r="BA135" i="4" s="1"/>
  <c r="BE133" i="4"/>
  <c r="BD133" i="4"/>
  <c r="BC133" i="4"/>
  <c r="BB133" i="4"/>
  <c r="K133" i="4"/>
  <c r="I133" i="4"/>
  <c r="G133" i="4"/>
  <c r="BA133" i="4" s="1"/>
  <c r="BE130" i="4"/>
  <c r="BD130" i="4"/>
  <c r="BC130" i="4"/>
  <c r="BB130" i="4"/>
  <c r="K130" i="4"/>
  <c r="I130" i="4"/>
  <c r="G130" i="4"/>
  <c r="BA130" i="4" s="1"/>
  <c r="BE128" i="4"/>
  <c r="BD128" i="4"/>
  <c r="BC128" i="4"/>
  <c r="BB128" i="4"/>
  <c r="K128" i="4"/>
  <c r="I128" i="4"/>
  <c r="G128" i="4"/>
  <c r="BA128" i="4" s="1"/>
  <c r="BE126" i="4"/>
  <c r="BD126" i="4"/>
  <c r="BC126" i="4"/>
  <c r="BB126" i="4"/>
  <c r="K126" i="4"/>
  <c r="I126" i="4"/>
  <c r="G126" i="4"/>
  <c r="BA126" i="4" s="1"/>
  <c r="BE124" i="4"/>
  <c r="BD124" i="4"/>
  <c r="BC124" i="4"/>
  <c r="BB124" i="4"/>
  <c r="K124" i="4"/>
  <c r="I124" i="4"/>
  <c r="G124" i="4"/>
  <c r="BA124" i="4" s="1"/>
  <c r="BE122" i="4"/>
  <c r="BD122" i="4"/>
  <c r="BC122" i="4"/>
  <c r="BB122" i="4"/>
  <c r="K122" i="4"/>
  <c r="I122" i="4"/>
  <c r="G122" i="4"/>
  <c r="BA122" i="4" s="1"/>
  <c r="BE120" i="4"/>
  <c r="BD120" i="4"/>
  <c r="BC120" i="4"/>
  <c r="BB120" i="4"/>
  <c r="BA120" i="4"/>
  <c r="K120" i="4"/>
  <c r="I120" i="4"/>
  <c r="G120" i="4"/>
  <c r="BE112" i="4"/>
  <c r="BD112" i="4"/>
  <c r="BC112" i="4"/>
  <c r="BB112" i="4"/>
  <c r="BA112" i="4"/>
  <c r="K112" i="4"/>
  <c r="I112" i="4"/>
  <c r="G112" i="4"/>
  <c r="BE110" i="4"/>
  <c r="BD110" i="4"/>
  <c r="BC110" i="4"/>
  <c r="BB110" i="4"/>
  <c r="BA110" i="4"/>
  <c r="K110" i="4"/>
  <c r="I110" i="4"/>
  <c r="G110" i="4"/>
  <c r="BE107" i="4"/>
  <c r="BD107" i="4"/>
  <c r="BC107" i="4"/>
  <c r="BB107" i="4"/>
  <c r="BA107" i="4"/>
  <c r="K107" i="4"/>
  <c r="I107" i="4"/>
  <c r="G107" i="4"/>
  <c r="BE105" i="4"/>
  <c r="BD105" i="4"/>
  <c r="BC105" i="4"/>
  <c r="BB105" i="4"/>
  <c r="BA105" i="4"/>
  <c r="K105" i="4"/>
  <c r="I105" i="4"/>
  <c r="G105" i="4"/>
  <c r="BE103" i="4"/>
  <c r="BD103" i="4"/>
  <c r="BC103" i="4"/>
  <c r="BB103" i="4"/>
  <c r="BA103" i="4"/>
  <c r="K103" i="4"/>
  <c r="I103" i="4"/>
  <c r="G103" i="4"/>
  <c r="BE102" i="4"/>
  <c r="BD102" i="4"/>
  <c r="BC102" i="4"/>
  <c r="BB102" i="4"/>
  <c r="BA102" i="4"/>
  <c r="K102" i="4"/>
  <c r="I102" i="4"/>
  <c r="G102" i="4"/>
  <c r="BE100" i="4"/>
  <c r="BD100" i="4"/>
  <c r="BC100" i="4"/>
  <c r="BB100" i="4"/>
  <c r="BA100" i="4"/>
  <c r="K100" i="4"/>
  <c r="I100" i="4"/>
  <c r="G100" i="4"/>
  <c r="BE98" i="4"/>
  <c r="BD98" i="4"/>
  <c r="BC98" i="4"/>
  <c r="BB98" i="4"/>
  <c r="BA98" i="4"/>
  <c r="K98" i="4"/>
  <c r="I98" i="4"/>
  <c r="G98" i="4"/>
  <c r="BE96" i="4"/>
  <c r="BD96" i="4"/>
  <c r="BD158" i="4" s="1"/>
  <c r="H9" i="3" s="1"/>
  <c r="BC96" i="4"/>
  <c r="BB96" i="4"/>
  <c r="BA96" i="4"/>
  <c r="K96" i="4"/>
  <c r="K158" i="4" s="1"/>
  <c r="I96" i="4"/>
  <c r="G96" i="4"/>
  <c r="B9" i="3"/>
  <c r="A9" i="3"/>
  <c r="BE92" i="4"/>
  <c r="BD92" i="4"/>
  <c r="BC92" i="4"/>
  <c r="BB92" i="4"/>
  <c r="K92" i="4"/>
  <c r="I92" i="4"/>
  <c r="G92" i="4"/>
  <c r="BA92" i="4" s="1"/>
  <c r="BE89" i="4"/>
  <c r="BD89" i="4"/>
  <c r="BC89" i="4"/>
  <c r="BB89" i="4"/>
  <c r="K89" i="4"/>
  <c r="I89" i="4"/>
  <c r="G89" i="4"/>
  <c r="BA89" i="4" s="1"/>
  <c r="BE87" i="4"/>
  <c r="BD87" i="4"/>
  <c r="BC87" i="4"/>
  <c r="BB87" i="4"/>
  <c r="K87" i="4"/>
  <c r="I87" i="4"/>
  <c r="G87" i="4"/>
  <c r="BA87" i="4" s="1"/>
  <c r="BE85" i="4"/>
  <c r="BE94" i="4" s="1"/>
  <c r="I8" i="3" s="1"/>
  <c r="BD85" i="4"/>
  <c r="BD94" i="4" s="1"/>
  <c r="H8" i="3" s="1"/>
  <c r="BC85" i="4"/>
  <c r="BB85" i="4"/>
  <c r="BB94" i="4" s="1"/>
  <c r="F8" i="3" s="1"/>
  <c r="K85" i="4"/>
  <c r="I85" i="4"/>
  <c r="I94" i="4" s="1"/>
  <c r="G85" i="4"/>
  <c r="G94" i="4" s="1"/>
  <c r="B8" i="3"/>
  <c r="A8" i="3"/>
  <c r="BC94" i="4"/>
  <c r="G8" i="3" s="1"/>
  <c r="K94" i="4"/>
  <c r="BE79" i="4"/>
  <c r="BD79" i="4"/>
  <c r="BC79" i="4"/>
  <c r="BB79" i="4"/>
  <c r="K79" i="4"/>
  <c r="I79" i="4"/>
  <c r="G79" i="4"/>
  <c r="BA79" i="4" s="1"/>
  <c r="BE77" i="4"/>
  <c r="BD77" i="4"/>
  <c r="BC77" i="4"/>
  <c r="BB77" i="4"/>
  <c r="K77" i="4"/>
  <c r="I77" i="4"/>
  <c r="G77" i="4"/>
  <c r="BA77" i="4" s="1"/>
  <c r="BE75" i="4"/>
  <c r="BD75" i="4"/>
  <c r="BC75" i="4"/>
  <c r="BB75" i="4"/>
  <c r="K75" i="4"/>
  <c r="I75" i="4"/>
  <c r="G75" i="4"/>
  <c r="BA75" i="4" s="1"/>
  <c r="BE73" i="4"/>
  <c r="BD73" i="4"/>
  <c r="BC73" i="4"/>
  <c r="BB73" i="4"/>
  <c r="K73" i="4"/>
  <c r="I73" i="4"/>
  <c r="G73" i="4"/>
  <c r="BA73" i="4" s="1"/>
  <c r="BE71" i="4"/>
  <c r="BD71" i="4"/>
  <c r="BC71" i="4"/>
  <c r="BB71" i="4"/>
  <c r="K71" i="4"/>
  <c r="I71" i="4"/>
  <c r="G71" i="4"/>
  <c r="BA71" i="4" s="1"/>
  <c r="BE68" i="4"/>
  <c r="BD68" i="4"/>
  <c r="BC68" i="4"/>
  <c r="BB68" i="4"/>
  <c r="K68" i="4"/>
  <c r="I68" i="4"/>
  <c r="G68" i="4"/>
  <c r="BA68" i="4" s="1"/>
  <c r="BE63" i="4"/>
  <c r="BD63" i="4"/>
  <c r="BC63" i="4"/>
  <c r="BB63" i="4"/>
  <c r="K63" i="4"/>
  <c r="I63" i="4"/>
  <c r="G63" i="4"/>
  <c r="BA63" i="4" s="1"/>
  <c r="BE58" i="4"/>
  <c r="BD58" i="4"/>
  <c r="BC58" i="4"/>
  <c r="BB58" i="4"/>
  <c r="K58" i="4"/>
  <c r="I58" i="4"/>
  <c r="G58" i="4"/>
  <c r="BA58" i="4" s="1"/>
  <c r="BE57" i="4"/>
  <c r="BD57" i="4"/>
  <c r="BC57" i="4"/>
  <c r="BB57" i="4"/>
  <c r="K57" i="4"/>
  <c r="I57" i="4"/>
  <c r="G57" i="4"/>
  <c r="BA57" i="4" s="1"/>
  <c r="BE56" i="4"/>
  <c r="BD56" i="4"/>
  <c r="BC56" i="4"/>
  <c r="BB56" i="4"/>
  <c r="K56" i="4"/>
  <c r="I56" i="4"/>
  <c r="G56" i="4"/>
  <c r="BA56" i="4" s="1"/>
  <c r="BE54" i="4"/>
  <c r="BD54" i="4"/>
  <c r="BC54" i="4"/>
  <c r="BB54" i="4"/>
  <c r="K54" i="4"/>
  <c r="I54" i="4"/>
  <c r="G54" i="4"/>
  <c r="BA54" i="4" s="1"/>
  <c r="BE51" i="4"/>
  <c r="BD51" i="4"/>
  <c r="BC51" i="4"/>
  <c r="BB51" i="4"/>
  <c r="K51" i="4"/>
  <c r="I51" i="4"/>
  <c r="G51" i="4"/>
  <c r="BA51" i="4" s="1"/>
  <c r="BE50" i="4"/>
  <c r="BD50" i="4"/>
  <c r="BC50" i="4"/>
  <c r="BB50" i="4"/>
  <c r="K50" i="4"/>
  <c r="I50" i="4"/>
  <c r="G50" i="4"/>
  <c r="BA50" i="4" s="1"/>
  <c r="BE40" i="4"/>
  <c r="BD40" i="4"/>
  <c r="BC40" i="4"/>
  <c r="BB40" i="4"/>
  <c r="K40" i="4"/>
  <c r="I40" i="4"/>
  <c r="G40" i="4"/>
  <c r="BA40" i="4" s="1"/>
  <c r="BE36" i="4"/>
  <c r="BD36" i="4"/>
  <c r="BC36" i="4"/>
  <c r="BB36" i="4"/>
  <c r="K36" i="4"/>
  <c r="I36" i="4"/>
  <c r="G36" i="4"/>
  <c r="BA36" i="4" s="1"/>
  <c r="BE35" i="4"/>
  <c r="BD35" i="4"/>
  <c r="BC35" i="4"/>
  <c r="BB35" i="4"/>
  <c r="K35" i="4"/>
  <c r="I35" i="4"/>
  <c r="G35" i="4"/>
  <c r="BA35" i="4" s="1"/>
  <c r="BE32" i="4"/>
  <c r="BD32" i="4"/>
  <c r="BC32" i="4"/>
  <c r="BB32" i="4"/>
  <c r="K32" i="4"/>
  <c r="I32" i="4"/>
  <c r="G32" i="4"/>
  <c r="BA32" i="4" s="1"/>
  <c r="BE25" i="4"/>
  <c r="BD25" i="4"/>
  <c r="BC25" i="4"/>
  <c r="BB25" i="4"/>
  <c r="K25" i="4"/>
  <c r="I25" i="4"/>
  <c r="G25" i="4"/>
  <c r="BA25" i="4" s="1"/>
  <c r="BE19" i="4"/>
  <c r="BD19" i="4"/>
  <c r="BC19" i="4"/>
  <c r="BB19" i="4"/>
  <c r="K19" i="4"/>
  <c r="I19" i="4"/>
  <c r="G19" i="4"/>
  <c r="BA19" i="4" s="1"/>
  <c r="BE18" i="4"/>
  <c r="BD18" i="4"/>
  <c r="BC18" i="4"/>
  <c r="BB18" i="4"/>
  <c r="K18" i="4"/>
  <c r="I18" i="4"/>
  <c r="G18" i="4"/>
  <c r="BA18" i="4" s="1"/>
  <c r="BE15" i="4"/>
  <c r="BD15" i="4"/>
  <c r="BC15" i="4"/>
  <c r="BB15" i="4"/>
  <c r="K15" i="4"/>
  <c r="I15" i="4"/>
  <c r="G15" i="4"/>
  <c r="BA15" i="4" s="1"/>
  <c r="BE13" i="4"/>
  <c r="BD13" i="4"/>
  <c r="BC13" i="4"/>
  <c r="BB13" i="4"/>
  <c r="K13" i="4"/>
  <c r="I13" i="4"/>
  <c r="G13" i="4"/>
  <c r="BA13" i="4" s="1"/>
  <c r="BE11" i="4"/>
  <c r="BD11" i="4"/>
  <c r="BC11" i="4"/>
  <c r="BB11" i="4"/>
  <c r="K11" i="4"/>
  <c r="I11" i="4"/>
  <c r="G11" i="4"/>
  <c r="BA11" i="4" s="1"/>
  <c r="BE8" i="4"/>
  <c r="BD8" i="4"/>
  <c r="BD83" i="4" s="1"/>
  <c r="H7" i="3" s="1"/>
  <c r="BC8" i="4"/>
  <c r="BB8" i="4"/>
  <c r="K8" i="4"/>
  <c r="I8" i="4"/>
  <c r="I83" i="4" s="1"/>
  <c r="G8" i="4"/>
  <c r="BA8" i="4" s="1"/>
  <c r="B7" i="3"/>
  <c r="A7" i="3"/>
  <c r="BE83" i="4"/>
  <c r="I7" i="3" s="1"/>
  <c r="E4" i="4"/>
  <c r="F3" i="4"/>
  <c r="F33" i="2"/>
  <c r="C33" i="2"/>
  <c r="C31" i="2"/>
  <c r="G7" i="2"/>
  <c r="H103" i="1"/>
  <c r="J85" i="1"/>
  <c r="I85" i="1"/>
  <c r="H85" i="1"/>
  <c r="G85" i="1"/>
  <c r="F85" i="1"/>
  <c r="H45" i="1"/>
  <c r="H40" i="1"/>
  <c r="G40" i="1"/>
  <c r="H34" i="1"/>
  <c r="H29" i="1"/>
  <c r="G29" i="1"/>
  <c r="D22" i="1"/>
  <c r="I21" i="1"/>
  <c r="I22" i="1" s="1"/>
  <c r="D20" i="1"/>
  <c r="I2" i="1"/>
  <c r="BB480" i="4" l="1"/>
  <c r="G487" i="4"/>
  <c r="BB597" i="4"/>
  <c r="BB604" i="4" s="1"/>
  <c r="F28" i="3" s="1"/>
  <c r="G604" i="4"/>
  <c r="K83" i="4"/>
  <c r="K297" i="4"/>
  <c r="BA85" i="4"/>
  <c r="BA94" i="4" s="1"/>
  <c r="E8" i="3" s="1"/>
  <c r="BA184" i="4"/>
  <c r="E10" i="3" s="1"/>
  <c r="BC184" i="4"/>
  <c r="G10" i="3" s="1"/>
  <c r="BB297" i="4"/>
  <c r="F13" i="3" s="1"/>
  <c r="K339" i="4"/>
  <c r="BE339" i="4"/>
  <c r="I14" i="3" s="1"/>
  <c r="I34" i="3" s="1"/>
  <c r="C21" i="2" s="1"/>
  <c r="BB360" i="4"/>
  <c r="F17" i="3" s="1"/>
  <c r="BB495" i="4"/>
  <c r="F24" i="3" s="1"/>
  <c r="BD508" i="4"/>
  <c r="H25" i="3" s="1"/>
  <c r="BA60" i="7"/>
  <c r="E9" i="6" s="1"/>
  <c r="BB82" i="7"/>
  <c r="G91" i="7"/>
  <c r="BD33" i="13"/>
  <c r="BD46" i="13" s="1"/>
  <c r="H11" i="12" s="1"/>
  <c r="G46" i="13"/>
  <c r="BC46" i="13"/>
  <c r="G11" i="12" s="1"/>
  <c r="BD54" i="13"/>
  <c r="H12" i="12" s="1"/>
  <c r="BB83" i="4"/>
  <c r="F7" i="3" s="1"/>
  <c r="BE158" i="4"/>
  <c r="I9" i="3" s="1"/>
  <c r="I158" i="4"/>
  <c r="G184" i="4"/>
  <c r="I297" i="4"/>
  <c r="BD297" i="4"/>
  <c r="H13" i="3" s="1"/>
  <c r="BE604" i="4"/>
  <c r="I28" i="3" s="1"/>
  <c r="BB633" i="4"/>
  <c r="BB637" i="4" s="1"/>
  <c r="F31" i="3" s="1"/>
  <c r="G637" i="4"/>
  <c r="BC74" i="7"/>
  <c r="G10" i="6" s="1"/>
  <c r="K91" i="7"/>
  <c r="G158" i="4"/>
  <c r="I184" i="4"/>
  <c r="BA353" i="4"/>
  <c r="BA360" i="4" s="1"/>
  <c r="E17" i="3" s="1"/>
  <c r="G360" i="4"/>
  <c r="BB463" i="4"/>
  <c r="BB476" i="4" s="1"/>
  <c r="F22" i="3" s="1"/>
  <c r="G476" i="4"/>
  <c r="K508" i="4"/>
  <c r="BD658" i="4"/>
  <c r="H33" i="3" s="1"/>
  <c r="H47" i="3"/>
  <c r="G23" i="2" s="1"/>
  <c r="BB16" i="7"/>
  <c r="BB45" i="7" s="1"/>
  <c r="F8" i="6" s="1"/>
  <c r="BA26" i="13"/>
  <c r="G28" i="13"/>
  <c r="K476" i="4"/>
  <c r="BB658" i="4"/>
  <c r="F33" i="3" s="1"/>
  <c r="BA48" i="13"/>
  <c r="BA54" i="13" s="1"/>
  <c r="E12" i="12" s="1"/>
  <c r="G54" i="13"/>
  <c r="BB158" i="4"/>
  <c r="F9" i="3" s="1"/>
  <c r="BD487" i="4"/>
  <c r="H23" i="3" s="1"/>
  <c r="BB497" i="4"/>
  <c r="BB508" i="4" s="1"/>
  <c r="F25" i="3" s="1"/>
  <c r="I604" i="4"/>
  <c r="BD604" i="4"/>
  <c r="H28" i="3" s="1"/>
  <c r="H34" i="3" s="1"/>
  <c r="C17" i="2" s="1"/>
  <c r="G650" i="4"/>
  <c r="BA652" i="4"/>
  <c r="BA658" i="4" s="1"/>
  <c r="E33" i="3" s="1"/>
  <c r="G658" i="4"/>
  <c r="BC60" i="7"/>
  <c r="G9" i="6" s="1"/>
  <c r="I74" i="7"/>
  <c r="I91" i="7"/>
  <c r="BC28" i="13"/>
  <c r="G9" i="12" s="1"/>
  <c r="K46" i="13"/>
  <c r="BE46" i="13"/>
  <c r="I11" i="12" s="1"/>
  <c r="I454" i="4"/>
  <c r="I558" i="4"/>
  <c r="BA30" i="13"/>
  <c r="BA31" i="13" s="1"/>
  <c r="E10" i="12" s="1"/>
  <c r="G31" i="13"/>
  <c r="BC83" i="4"/>
  <c r="G7" i="3" s="1"/>
  <c r="BC158" i="4"/>
  <c r="G9" i="3" s="1"/>
  <c r="G34" i="3" s="1"/>
  <c r="C18" i="2" s="1"/>
  <c r="I339" i="4"/>
  <c r="BC476" i="4"/>
  <c r="G22" i="3" s="1"/>
  <c r="K487" i="4"/>
  <c r="BA558" i="4"/>
  <c r="E26" i="3" s="1"/>
  <c r="BB560" i="4"/>
  <c r="BB577" i="4" s="1"/>
  <c r="F27" i="3" s="1"/>
  <c r="K631" i="4"/>
  <c r="BE631" i="4"/>
  <c r="I30" i="3" s="1"/>
  <c r="BB650" i="4"/>
  <c r="F32" i="3" s="1"/>
  <c r="BC650" i="4"/>
  <c r="G32" i="3" s="1"/>
  <c r="BB8" i="7"/>
  <c r="BB14" i="7"/>
  <c r="F7" i="6" s="1"/>
  <c r="I19" i="13"/>
  <c r="BD19" i="13"/>
  <c r="H8" i="12" s="1"/>
  <c r="K54" i="13"/>
  <c r="G15" i="11"/>
  <c r="H26" i="12"/>
  <c r="G23" i="11" s="1"/>
  <c r="BB47" i="7"/>
  <c r="BB60" i="7"/>
  <c r="F9" i="6" s="1"/>
  <c r="BD74" i="7"/>
  <c r="H10" i="6" s="1"/>
  <c r="H14" i="6" s="1"/>
  <c r="C17" i="5" s="1"/>
  <c r="BE91" i="7"/>
  <c r="I11" i="6" s="1"/>
  <c r="I14" i="6" s="1"/>
  <c r="C21" i="5" s="1"/>
  <c r="H27" i="6"/>
  <c r="G23" i="5" s="1"/>
  <c r="BA46" i="13"/>
  <c r="E11" i="12" s="1"/>
  <c r="I85" i="14"/>
  <c r="G17" i="14" s="1"/>
  <c r="I132" i="14"/>
  <c r="K347" i="4"/>
  <c r="I637" i="4"/>
  <c r="BA14" i="7"/>
  <c r="E7" i="6" s="1"/>
  <c r="E14" i="6" s="1"/>
  <c r="C15" i="5" s="1"/>
  <c r="BB74" i="7"/>
  <c r="F10" i="6" s="1"/>
  <c r="BE74" i="7"/>
  <c r="I10" i="6" s="1"/>
  <c r="H21" i="9"/>
  <c r="G23" i="8" s="1"/>
  <c r="G19" i="13"/>
  <c r="I28" i="13"/>
  <c r="I34" i="14"/>
  <c r="K16" i="14" s="1"/>
  <c r="K23" i="14" s="1"/>
  <c r="I105" i="14"/>
  <c r="G19" i="14" s="1"/>
  <c r="K92" i="14"/>
  <c r="G18" i="14" s="1"/>
  <c r="G23" i="14" s="1"/>
  <c r="E26" i="14" s="1"/>
  <c r="H7" i="9" s="1"/>
  <c r="H8" i="9" s="1"/>
  <c r="C17" i="8" s="1"/>
  <c r="I134" i="14"/>
  <c r="I136" i="14" s="1"/>
  <c r="I20" i="14" s="1"/>
  <c r="I23" i="14" s="1"/>
  <c r="K89" i="14"/>
  <c r="H13" i="12"/>
  <c r="C17" i="11" s="1"/>
  <c r="G22" i="11"/>
  <c r="I13" i="12"/>
  <c r="C21" i="11" s="1"/>
  <c r="G13" i="12"/>
  <c r="C18" i="11" s="1"/>
  <c r="F13" i="12"/>
  <c r="C16" i="11" s="1"/>
  <c r="BA28" i="13"/>
  <c r="E9" i="12" s="1"/>
  <c r="BA12" i="13"/>
  <c r="BA19" i="13" s="1"/>
  <c r="E8" i="12" s="1"/>
  <c r="E13" i="12" s="1"/>
  <c r="C15" i="11" s="1"/>
  <c r="G22" i="8"/>
  <c r="C19" i="8"/>
  <c r="C22" i="8" s="1"/>
  <c r="C23" i="8" s="1"/>
  <c r="G22" i="5"/>
  <c r="G14" i="6"/>
  <c r="C18" i="5" s="1"/>
  <c r="BB91" i="7"/>
  <c r="F11" i="6" s="1"/>
  <c r="E53" i="1"/>
  <c r="E72" i="1"/>
  <c r="E78" i="1"/>
  <c r="E77" i="1"/>
  <c r="E71" i="1"/>
  <c r="E83" i="1"/>
  <c r="E61" i="1"/>
  <c r="E69" i="1"/>
  <c r="E67" i="1"/>
  <c r="E59" i="1"/>
  <c r="E68" i="1"/>
  <c r="E66" i="1"/>
  <c r="E58" i="1"/>
  <c r="E64" i="1"/>
  <c r="E82" i="1"/>
  <c r="E57" i="1"/>
  <c r="E62" i="1"/>
  <c r="E76" i="1"/>
  <c r="E55" i="1"/>
  <c r="E81" i="1"/>
  <c r="E75" i="1"/>
  <c r="E54" i="1"/>
  <c r="E80" i="1"/>
  <c r="E73" i="1"/>
  <c r="E60" i="1"/>
  <c r="E63" i="1"/>
  <c r="E74" i="1"/>
  <c r="E84" i="1"/>
  <c r="E56" i="1"/>
  <c r="E79" i="1"/>
  <c r="E70" i="1"/>
  <c r="E65" i="1"/>
  <c r="G22" i="2"/>
  <c r="BA83" i="4"/>
  <c r="E7" i="3" s="1"/>
  <c r="BB487" i="4"/>
  <c r="F23" i="3" s="1"/>
  <c r="BA158" i="4"/>
  <c r="E9" i="3" s="1"/>
  <c r="BA339" i="4"/>
  <c r="E14" i="3" s="1"/>
  <c r="E85" i="1"/>
  <c r="G631" i="4"/>
  <c r="G83" i="4"/>
  <c r="BB427" i="4"/>
  <c r="BB454" i="4" s="1"/>
  <c r="F21" i="3" s="1"/>
  <c r="BA280" i="4"/>
  <c r="BA297" i="4" s="1"/>
  <c r="E13" i="3" s="1"/>
  <c r="F30" i="8" l="1"/>
  <c r="G32" i="1"/>
  <c r="F14" i="6"/>
  <c r="C16" i="5" s="1"/>
  <c r="C19" i="5" s="1"/>
  <c r="C22" i="5" s="1"/>
  <c r="C23" i="5" s="1"/>
  <c r="C19" i="11"/>
  <c r="C22" i="11" s="1"/>
  <c r="C23" i="11" s="1"/>
  <c r="F31" i="8"/>
  <c r="F34" i="8" s="1"/>
  <c r="F34" i="3"/>
  <c r="C16" i="2" s="1"/>
  <c r="E34" i="3"/>
  <c r="C15" i="2" s="1"/>
  <c r="F30" i="5" l="1"/>
  <c r="F31" i="5" s="1"/>
  <c r="F34" i="5" s="1"/>
  <c r="G31" i="1"/>
  <c r="F30" i="11"/>
  <c r="F31" i="11" s="1"/>
  <c r="F34" i="11" s="1"/>
  <c r="G33" i="1"/>
  <c r="G43" i="1"/>
  <c r="I43" i="1" s="1"/>
  <c r="F43" i="1" s="1"/>
  <c r="I32" i="1"/>
  <c r="F32" i="1" s="1"/>
  <c r="C19" i="2"/>
  <c r="C22" i="2" s="1"/>
  <c r="C23" i="2" s="1"/>
  <c r="G44" i="1" l="1"/>
  <c r="I44" i="1" s="1"/>
  <c r="F44" i="1" s="1"/>
  <c r="I33" i="1"/>
  <c r="F33" i="1" s="1"/>
  <c r="F30" i="2"/>
  <c r="F31" i="2" s="1"/>
  <c r="F34" i="2" s="1"/>
  <c r="G30" i="1"/>
  <c r="G42" i="1"/>
  <c r="I42" i="1" s="1"/>
  <c r="F42" i="1" s="1"/>
  <c r="I31" i="1"/>
  <c r="F31" i="1" s="1"/>
  <c r="G41" i="1" l="1"/>
  <c r="G34" i="1"/>
  <c r="I19" i="1" s="1"/>
  <c r="I20" i="1" s="1"/>
  <c r="I23" i="1" s="1"/>
  <c r="I30" i="1"/>
  <c r="F30" i="1" l="1"/>
  <c r="F34" i="1" s="1"/>
  <c r="I34" i="1"/>
  <c r="G45" i="1"/>
  <c r="I41" i="1"/>
  <c r="I45" i="1" s="1"/>
  <c r="F41" i="1" l="1"/>
  <c r="F45" i="1" s="1"/>
  <c r="J32" i="1"/>
  <c r="J33" i="1"/>
  <c r="J42" i="1"/>
  <c r="J43" i="1"/>
  <c r="J45" i="1"/>
  <c r="J34" i="1"/>
  <c r="J31" i="1"/>
  <c r="J41" i="1"/>
  <c r="J30" i="1"/>
  <c r="J44" i="1"/>
</calcChain>
</file>

<file path=xl/sharedStrings.xml><?xml version="1.0" encoding="utf-8"?>
<sst xmlns="http://schemas.openxmlformats.org/spreadsheetml/2006/main" count="2736" uniqueCount="1193">
  <si>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</si>
  <si>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</si>
  <si>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</si>
  <si>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</si>
  <si>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</si>
  <si>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</si>
  <si>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</si>
  <si>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</si>
  <si>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</si>
  <si>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</si>
  <si>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</si>
  <si>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</si>
  <si>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</si>
  <si>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</si>
  <si>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</si>
  <si>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</si>
  <si>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</si>
  <si>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</si>
  <si>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</si>
  <si>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</si>
  <si>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</si>
  <si>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</si>
  <si>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</si>
  <si>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</si>
  <si>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</si>
  <si>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</si>
  <si>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</si>
  <si>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</si>
  <si>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</si>
  <si>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</si>
  <si>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</si>
  <si>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</si>
  <si>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</si>
  <si>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</si>
  <si>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</si>
  <si>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</si>
  <si>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</si>
  <si>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</si>
  <si>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</si>
  <si>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</si>
  <si>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</si>
  <si>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</si>
  <si>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</si>
  <si>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</si>
  <si>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</si>
  <si>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</si>
  <si>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</si>
  <si>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</si>
  <si>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</si>
  <si>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</si>
  <si>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</si>
  <si>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</si>
  <si>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</si>
  <si>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</si>
  <si>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</si>
  <si>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</si>
  <si>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</si>
  <si>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</si>
  <si>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</si>
  <si>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</si>
  <si>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</si>
  <si>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</si>
  <si>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</si>
  <si>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</si>
  <si>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</si>
  <si>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</si>
  <si>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</si>
  <si>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</si>
  <si>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</si>
  <si>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</si>
  <si>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</si>
  <si>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</si>
  <si>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</si>
  <si>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</si>
  <si>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</si>
  <si>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</si>
  <si>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</si>
  <si>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</si>
  <si>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</si>
  <si>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</si>
  <si>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</si>
  <si>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</si>
  <si>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</si>
  <si>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</si>
  <si>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</si>
  <si>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</si>
  <si>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</si>
  <si>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</si>
  <si>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</si>
  <si>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</si>
  <si>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</si>
  <si>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</si>
  <si>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</si>
  <si>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</si>
  <si>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</si>
  <si>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</si>
  <si>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</si>
  <si>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</si>
  <si>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</si>
  <si>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</si>
  <si>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</si>
  <si>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</si>
  <si>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2017/40</t>
  </si>
  <si>
    <t>2017/40 Domov důchodců Božice-prádelna</t>
  </si>
  <si>
    <t>01</t>
  </si>
  <si>
    <t>Stavební část</t>
  </si>
  <si>
    <t>01 Stavební část</t>
  </si>
  <si>
    <t>1 Zemní práce</t>
  </si>
  <si>
    <t>113106231R00</t>
  </si>
  <si>
    <t xml:space="preserve">Rozebrání dlažeb ze zámkové dlažby v kamenivu </t>
  </si>
  <si>
    <t>m2</t>
  </si>
  <si>
    <t>anglické dvorky:3,2*1,5*3</t>
  </si>
  <si>
    <t>podél liniového žlabu :0,3*(11,5*2-2,5*3)</t>
  </si>
  <si>
    <t>113231113R00</t>
  </si>
  <si>
    <t>Bourání odvodňovacího žlabu, zatíž. A15, š.130 mm dočasná demontáž</t>
  </si>
  <si>
    <t>m</t>
  </si>
  <si>
    <t>11,3</t>
  </si>
  <si>
    <t>122101101R00</t>
  </si>
  <si>
    <t xml:space="preserve">Odkopávky nezapažené v hor. 2 do 100 m3 </t>
  </si>
  <si>
    <t>m3</t>
  </si>
  <si>
    <t>odkop u oopěrné zdi:1,6*4,5/2*2,5</t>
  </si>
  <si>
    <t>132201101R00</t>
  </si>
  <si>
    <t xml:space="preserve">Hloubení rýh šířky do 60 cm v hor.3 do 100 m3 </t>
  </si>
  <si>
    <t>opěrná zídka:0,4*0,6*4,5</t>
  </si>
  <si>
    <t>deš´tová kanalizace-angl. dvorky :0,6*3,5*(2,5+1+3,5)</t>
  </si>
  <si>
    <t>132201109R00</t>
  </si>
  <si>
    <t xml:space="preserve">Příplatek za lepivost - hloubení rýh 60 cm v hor.3 </t>
  </si>
  <si>
    <t>139601102R00</t>
  </si>
  <si>
    <t xml:space="preserve">Ruční výkop jam, rýh a šachet v hornině tř. 3 </t>
  </si>
  <si>
    <t>podchycení základu:0,45*0,5*(4,5+8,9)</t>
  </si>
  <si>
    <t>anglické dvorky:3,2*1,5*2,7*3</t>
  </si>
  <si>
    <t>deš´tová kanalizace-angl. dvorky :0,6*0,5*(2,2*2+0,5)</t>
  </si>
  <si>
    <t>vnitřní kanalizace:0,5*0,8*(2,3+2,5+5,5+0,5*4)</t>
  </si>
  <si>
    <t>0,5*0,8*(1,6+3+2,5+8+2+1,5)</t>
  </si>
  <si>
    <t>139711101R00</t>
  </si>
  <si>
    <t xml:space="preserve">Vykopávka v uzavřených prostorách v hor.1-4 </t>
  </si>
  <si>
    <t>pro snížení podlah:</t>
  </si>
  <si>
    <t>vstup :0,30*(1,5*3+0,2*2,37+1*2)</t>
  </si>
  <si>
    <t>0,23,024:0,4*(6,2*10,8)</t>
  </si>
  <si>
    <t>022:0,65*43</t>
  </si>
  <si>
    <t>018:0,25*2,3</t>
  </si>
  <si>
    <t>podkopání základů, m.č. 0.22:0,6*0,5*(4,47+9,38+2,6)</t>
  </si>
  <si>
    <t>151101102R00</t>
  </si>
  <si>
    <t xml:space="preserve">Pažení a rozepření stěn rýh - příložné - hl.do 4 m </t>
  </si>
  <si>
    <t>anglické dvorky:2,7*(3,2*1,5*2)*3</t>
  </si>
  <si>
    <t>deš´tová kanalizace-angl. dvorky :3,5*(2,5+1+3,5)*2</t>
  </si>
  <si>
    <t>151101211R00</t>
  </si>
  <si>
    <t xml:space="preserve">Odstranění pažení stěn - příložné - hl. do 4 m </t>
  </si>
  <si>
    <t>161101101R00</t>
  </si>
  <si>
    <t xml:space="preserve">Svislé přemístění výkopku z hor.1-4 do 2,5 m </t>
  </si>
  <si>
    <t>60,415</t>
  </si>
  <si>
    <t>162201203R00</t>
  </si>
  <si>
    <t xml:space="preserve">Vodorovné přemíst.výkopku, kolečko hor.1-4, do 10m </t>
  </si>
  <si>
    <t>162201210R00</t>
  </si>
  <si>
    <t xml:space="preserve">Příplatek za dalš.10 m, kolečko, výkop. z hor.1- 4 </t>
  </si>
  <si>
    <t>162701105R00</t>
  </si>
  <si>
    <t xml:space="preserve">Vodorovné přemístění výkopku z hor.1-4 do 10000 m </t>
  </si>
  <si>
    <t>9+15,78+55,72+62,33</t>
  </si>
  <si>
    <t>-25,68-1,68</t>
  </si>
  <si>
    <t>162701109R00</t>
  </si>
  <si>
    <t xml:space="preserve">Příplatek k vod. přemístění hor.1-4 za další 1 km </t>
  </si>
  <si>
    <t>115,47*19</t>
  </si>
  <si>
    <t>167101101R00</t>
  </si>
  <si>
    <t xml:space="preserve">Nakládání výkopku z hor.1-4 v množství do 100 m3 </t>
  </si>
  <si>
    <t>171201101R00</t>
  </si>
  <si>
    <t xml:space="preserve">Uložení sypaniny do násypů nezhutněných </t>
  </si>
  <si>
    <t>174101102R00</t>
  </si>
  <si>
    <t xml:space="preserve">Zásyp ruční se zhutněním </t>
  </si>
  <si>
    <t>deš´tová kanalizace-angl. dvorky :0,6*(0,8-0,15-0,25)*(2,5+1+3,5)</t>
  </si>
  <si>
    <t>vnitřní kanalizace-kamenivo:0,5*(0,8-0,15-0,25)*(2,3+2,5+5,5+0,5*4)</t>
  </si>
  <si>
    <t>0,5*(0,8-0,15-0,25)*(1,6+3+2,5+8+2+1,5)</t>
  </si>
  <si>
    <t>deš´tová kanalizace-angl. dvorky -kamenivo:0,6*(0,5-0,15-0,25)*(2,2*2+0,5)</t>
  </si>
  <si>
    <t>175101101RT2</t>
  </si>
  <si>
    <t>Obsyp potrubí bez prohození sypaniny s dodáním štěrkopísku frakce 0 - 22 mm</t>
  </si>
  <si>
    <t>deš´tová kanalizace-angl. dvorky :0,6*0,25*(2,5+1+3,5)</t>
  </si>
  <si>
    <t>vnitřní kanalizace:0,5*0,25*(2,3+2,5+5,5+0,5*4)</t>
  </si>
  <si>
    <t>0,5*0,25*(1,6+3+2,5+8+2+1,5)</t>
  </si>
  <si>
    <t>deš´tová kanalizace-angl. dvorky :0,6*0,25*(2,2*2+0,5)</t>
  </si>
  <si>
    <t>175103111R00</t>
  </si>
  <si>
    <t xml:space="preserve">Obsyp objektu </t>
  </si>
  <si>
    <t>-2,5*(2,2*0,8)*3</t>
  </si>
  <si>
    <t>181101101R00</t>
  </si>
  <si>
    <t xml:space="preserve">Úprava pláně v zářezech v hor. 1-4, bez zhutnění </t>
  </si>
  <si>
    <t>u opěrné zdi:2,5*4,5</t>
  </si>
  <si>
    <t>181101111R00</t>
  </si>
  <si>
    <t xml:space="preserve">Úprava pláně v zářezech se zhutněním - ručně </t>
  </si>
  <si>
    <t>v místě nových podlah:2*2,4+43+39,1+23,3+2,6*2,37+0,75*1,5+1,1*2+1,7*1</t>
  </si>
  <si>
    <t>199000002R00</t>
  </si>
  <si>
    <t xml:space="preserve">Poplatek za skládku horniny 1- 4 </t>
  </si>
  <si>
    <t>115,47</t>
  </si>
  <si>
    <t>180400010RA0</t>
  </si>
  <si>
    <t xml:space="preserve">Založení trávníku lučního v rovině s dodáním osiva </t>
  </si>
  <si>
    <t>583412006</t>
  </si>
  <si>
    <t>Kamenivo drcené frakce  0/4  D Jihomor. kraj</t>
  </si>
  <si>
    <t>t</t>
  </si>
  <si>
    <t>vnitřní kanalizace-kamenivo:0,5*(0,8-0,15-0,25)*(2,3+2,5+5,5+0,5*4)*1,9</t>
  </si>
  <si>
    <t>0,5*(0,8-0,15-0,25)*(1,6+3+2,5+8+2+1,5)*1,9</t>
  </si>
  <si>
    <t>deš´tová kanalizace-angl. dvorky -kamenivo:0,6*(0,5-0,15-0,25)*(2,2*2+0,5)*1,9</t>
  </si>
  <si>
    <t>2</t>
  </si>
  <si>
    <t>Základy a zvláštní zakládání</t>
  </si>
  <si>
    <t>2 Základy a zvláštní zakládání</t>
  </si>
  <si>
    <t>274272120RT3</t>
  </si>
  <si>
    <t>Zdivo základové z bednicích tvárnic, tl. 20 cm výplň tvárnic betonem C 16/20</t>
  </si>
  <si>
    <t>angl. dvorky:2,5*(2,2+0,8*2)*3</t>
  </si>
  <si>
    <t>274313611R00</t>
  </si>
  <si>
    <t xml:space="preserve">Beton základových pasů prostý C 16/20 </t>
  </si>
  <si>
    <t>274361314R00</t>
  </si>
  <si>
    <t xml:space="preserve">Výztuž základových pasů nad 12mm z oceli 10505 (R) </t>
  </si>
  <si>
    <t>R-14-svidlá á 300:1,21*(2,2+0,8*2)/0,3*3*3/1000*1,08</t>
  </si>
  <si>
    <t>R-16 vodorovná:1,58*(2,5/0,25)*(2,2+0,8*2)/1000*1,08</t>
  </si>
  <si>
    <t>279311114R00</t>
  </si>
  <si>
    <t xml:space="preserve">Postupné podbetonování zákl. zdiva  C 15/20 </t>
  </si>
  <si>
    <t>m.č. 0.22:0,6*0,5*(4,47+9+2,6)</t>
  </si>
  <si>
    <t>3</t>
  </si>
  <si>
    <t>Svislé a kompletní konstrukce</t>
  </si>
  <si>
    <t>3 Svislé a kompletní konstrukce</t>
  </si>
  <si>
    <t>310239211R00</t>
  </si>
  <si>
    <t xml:space="preserve">Zazdívka otvorů plochy do 4 m2 cihlami na MVC </t>
  </si>
  <si>
    <t>dozdívka nadpraží dveří do kotelny:0,45*1*0,5</t>
  </si>
  <si>
    <t>311311911R00</t>
  </si>
  <si>
    <t xml:space="preserve">Beton nadzákladových zdí prostý C 16/20 </t>
  </si>
  <si>
    <t>podchycení základů, m.č. 0.22:0,45*0,75*(4,47+9+2,6)</t>
  </si>
  <si>
    <t>311351101R00</t>
  </si>
  <si>
    <t xml:space="preserve">Bednění nadzákladových zdí jednostranné - zřízení </t>
  </si>
  <si>
    <t>podchycení základů, m.č. 0.22:0,75*(3,5+9+2,6)</t>
  </si>
  <si>
    <t>311351102R00</t>
  </si>
  <si>
    <t xml:space="preserve">Bednění nadzákladových zdí jednostranné-odstranění </t>
  </si>
  <si>
    <t>317168111R00</t>
  </si>
  <si>
    <t xml:space="preserve">Překlad keramobeton.plochý 115x71x1000 mm </t>
  </si>
  <si>
    <t>kus</t>
  </si>
  <si>
    <t>příčky :1</t>
  </si>
  <si>
    <t>317168113R00</t>
  </si>
  <si>
    <t xml:space="preserve">Překlad plochý 115x71x1500 mm </t>
  </si>
  <si>
    <t>předezdívky:1</t>
  </si>
  <si>
    <t>317168116R00</t>
  </si>
  <si>
    <t xml:space="preserve">Překlad keramobeton. plochý 115x71x2250 mm </t>
  </si>
  <si>
    <t>příčka:1</t>
  </si>
  <si>
    <t>předezdívky:3</t>
  </si>
  <si>
    <t>317168118R00</t>
  </si>
  <si>
    <t xml:space="preserve">Překlad plochý 115x71x2750 mm </t>
  </si>
  <si>
    <t>317234410R00</t>
  </si>
  <si>
    <t xml:space="preserve">Vyzdívka mezi nosníky cihlami pálenými na MC </t>
  </si>
  <si>
    <t>překlady :0,12*0,25*1,2</t>
  </si>
  <si>
    <t>0,14*0,75*1,7</t>
  </si>
  <si>
    <t>0,14*1,1*2,3*2</t>
  </si>
  <si>
    <t>0,14*1,1*1,8*3</t>
  </si>
  <si>
    <t>0,14*0,3*1,3</t>
  </si>
  <si>
    <t>0,14*0,45*1,2</t>
  </si>
  <si>
    <t>0,14*0,45*1,8</t>
  </si>
  <si>
    <t>317944311RT3</t>
  </si>
  <si>
    <t>Válcované nosníky do č.12 do připravených otvorů včetně dodávky profilu I č.12</t>
  </si>
  <si>
    <t>překlady :11,1*(1,2*2)/1000*1,08</t>
  </si>
  <si>
    <t>317944313RT2</t>
  </si>
  <si>
    <t>Válcované nosníky č.14-22 do připravených otvorů včetně dodávky profilu  I č.14</t>
  </si>
  <si>
    <t>překlady:14,3*(1,7*5+1,8*7*3+1,3*2+1,2*3+1,8*3)/1000*1,08</t>
  </si>
  <si>
    <t>317944313RT4</t>
  </si>
  <si>
    <t>Válcované nosníky č.14-22 do připravených otvorů včetně dodávky profilu  I č.18</t>
  </si>
  <si>
    <t>překlady:21,9*(2,3*7*2)/1000*1,08</t>
  </si>
  <si>
    <t>317944313RU3</t>
  </si>
  <si>
    <t>Válcované nosníky č.14-22 do připravených otvorů včetně dodávky profilu U č.16</t>
  </si>
  <si>
    <t>překlady:18,8*2,1/1000*1,08</t>
  </si>
  <si>
    <t>342241162R00</t>
  </si>
  <si>
    <t xml:space="preserve">Příčky z cihel plných CP29  tl. 140 mm </t>
  </si>
  <si>
    <t>větrací objekt :0,65*(0,5+1,2)-1*0,3</t>
  </si>
  <si>
    <t>342248109R00</t>
  </si>
  <si>
    <t xml:space="preserve">Příčky keram. 8 P+D na MVC 5, tl. 80 mm </t>
  </si>
  <si>
    <t>2,84*(2,2+1,7)-(0,6*2+0,7*2)</t>
  </si>
  <si>
    <t>obezdívky stěn :2,8*(6,63*2+6,1*2+4*2)-(2*2,1*2+1,5*0,9*3+1*2,3)</t>
  </si>
  <si>
    <t>342248114R00</t>
  </si>
  <si>
    <t xml:space="preserve">Příčky keram.14 P+D na MVC 5, tl. 140 mm </t>
  </si>
  <si>
    <t>2,8*6,2-1,8*2</t>
  </si>
  <si>
    <t>342264051RT1</t>
  </si>
  <si>
    <t>Podhled sádrokartonový na zavěšenou ocel. konstr. desky standard tl. 12,5 mm, bez izolace</t>
  </si>
  <si>
    <t>0.22:43</t>
  </si>
  <si>
    <t>342267111RT1</t>
  </si>
  <si>
    <t>Obklad trámů sádrokartonem dvoustranný do 0,5/0,5m desky standard tl. 12,5 mm</t>
  </si>
  <si>
    <t>obklad vedení VZT:4,2</t>
  </si>
  <si>
    <t>obklad vedení ÚT:6,2</t>
  </si>
  <si>
    <t>345231121RT1</t>
  </si>
  <si>
    <t>Zdivo plotové z tvárnic, betonová zálivka, tl.190 tvárnice v barvě přírodní, štípané oboustranně</t>
  </si>
  <si>
    <t>opěrná zídka , prům. výška 1m:1*4,5</t>
  </si>
  <si>
    <t>345232113RT1</t>
  </si>
  <si>
    <t>Stříška na plot z krycích destiček, šířka 26 cm včetně destiček 50 x 26 x 6 cm, šedých</t>
  </si>
  <si>
    <t>4,5</t>
  </si>
  <si>
    <t>345361821R00</t>
  </si>
  <si>
    <t xml:space="preserve">Výztuž zídek ocelí 10 505(R) </t>
  </si>
  <si>
    <t>opěrná zídka , prům. výška 1m:4*1*4,5/1000*1,08</t>
  </si>
  <si>
    <t>346244481R00</t>
  </si>
  <si>
    <t xml:space="preserve">Plentování ocelových nosníků </t>
  </si>
  <si>
    <t>překlady :0,12*1,2</t>
  </si>
  <si>
    <t>0,14*2*(1,7+1,8*3+1,3+1,2+1,8)</t>
  </si>
  <si>
    <t>0,16*2,1</t>
  </si>
  <si>
    <t>0,18*2,3*2</t>
  </si>
  <si>
    <t>349231811R00</t>
  </si>
  <si>
    <t xml:space="preserve">Přizdívka ostění s ozubem z cihel, kapsy do 15 cm </t>
  </si>
  <si>
    <t>0,75*2,1*2</t>
  </si>
  <si>
    <t>1,1*2,1*2*2</t>
  </si>
  <si>
    <t>0,25*2*2</t>
  </si>
  <si>
    <t>1,1*0,9*2*3</t>
  </si>
  <si>
    <t>1,6*2,3*2</t>
  </si>
  <si>
    <t>0,45*0,9*2</t>
  </si>
  <si>
    <t>4</t>
  </si>
  <si>
    <t>Vodorovné konstrukce</t>
  </si>
  <si>
    <t>4 Vodorovné konstrukce</t>
  </si>
  <si>
    <t>411121232RT4</t>
  </si>
  <si>
    <t>Osazování stropních desek š. do 60, dl. do 180 cm včetně dodávky PZD 30/10   179x29x9</t>
  </si>
  <si>
    <t>odvětrávací objekt:2</t>
  </si>
  <si>
    <t>411387531R00</t>
  </si>
  <si>
    <t xml:space="preserve">Zabetonování otvorů 0,25 m2 ve stropech a klenbách </t>
  </si>
  <si>
    <t>prostup střechou :1</t>
  </si>
  <si>
    <t>413232211R00</t>
  </si>
  <si>
    <t xml:space="preserve">Zazdívka zhlaví válcovaných nosníků výšky do 15cm </t>
  </si>
  <si>
    <t>překlady:(7*2*2+7*3*2+2*2+3*2+3*2)</t>
  </si>
  <si>
    <t>2*2</t>
  </si>
  <si>
    <t>413232221R00</t>
  </si>
  <si>
    <t xml:space="preserve">Zazdívka zhlaví válcovaných nosníků výšky do 30cm </t>
  </si>
  <si>
    <t>překlady :2</t>
  </si>
  <si>
    <t>417321315R00</t>
  </si>
  <si>
    <t xml:space="preserve">Ztužující pásy a věnce z betonu železového C 20/25 </t>
  </si>
  <si>
    <t>ukončení angl. dvorků:0,2*0,2*(1,8+1,2*2)*3</t>
  </si>
  <si>
    <t>sokl pro světlík:0,2*0,2*(4,65*2+1*2)</t>
  </si>
  <si>
    <t>417351111R00</t>
  </si>
  <si>
    <t xml:space="preserve">Bednění ztužujících věnců, obě strany - zřízení </t>
  </si>
  <si>
    <t>ukončení angl. dvorků:(1,8+1,2*2)*3</t>
  </si>
  <si>
    <t>sokl pro světlík:(4,65*2+1*2)</t>
  </si>
  <si>
    <t>417351113R00</t>
  </si>
  <si>
    <t xml:space="preserve">Bednění ztužujících věnců, obě strany - odstranění </t>
  </si>
  <si>
    <t>417361821R00</t>
  </si>
  <si>
    <t xml:space="preserve">Výztuž ztužujících pásů a věnců z oceli 10505(R) </t>
  </si>
  <si>
    <t>ukončení angl. dvorků:3,5*(1,8+1,2*2)*3/1000*1,08</t>
  </si>
  <si>
    <t>sokl pro světlík:3,5*(4,65*2+1*2)/100*1,08</t>
  </si>
  <si>
    <t>451572111R00</t>
  </si>
  <si>
    <t xml:space="preserve">Lože pod potrubí z kameniva těženého 0 - 4 mm </t>
  </si>
  <si>
    <t>deš´tová kanalizace-angl. dvorky :0,6*0,15*(2,5+1+3,5)</t>
  </si>
  <si>
    <t>vnitřní kanalizace:0,5*0,15*(2,3+2,5+5,5+0,5*4)</t>
  </si>
  <si>
    <t>0,5*0,15*(1,6+3+2,5+8+2+1,5)</t>
  </si>
  <si>
    <t>deš´tová kanalizace-angl. dvorky :0,6*0,15*(2,2*2+0,5)</t>
  </si>
  <si>
    <t>5</t>
  </si>
  <si>
    <t>Komunikace</t>
  </si>
  <si>
    <t>5 Komunikace</t>
  </si>
  <si>
    <t>564861111R00</t>
  </si>
  <si>
    <t xml:space="preserve">Podklad ze štěrkodrti po zhutnění tloušťky 20 cm </t>
  </si>
  <si>
    <t>zpětné osazení dlažby :</t>
  </si>
  <si>
    <t>-1,2*1*3</t>
  </si>
  <si>
    <t>596215021R00</t>
  </si>
  <si>
    <t>Kladení zámkové dlažby tl. 6 cm do drtě tl. 4 cm zpětné položení dlažba</t>
  </si>
  <si>
    <t>597101111RT1</t>
  </si>
  <si>
    <t>Montáž odvodňovacího žlabu - polymerbeton včetně betonového lože C 12/15, zatížení A 15 kN</t>
  </si>
  <si>
    <t>11,2</t>
  </si>
  <si>
    <t>61</t>
  </si>
  <si>
    <t>Upravy povrchů vnitřní</t>
  </si>
  <si>
    <t>61 Upravy povrchů vnitřní</t>
  </si>
  <si>
    <t>601016101R00</t>
  </si>
  <si>
    <t xml:space="preserve">Postřik stropů cementový  ručně </t>
  </si>
  <si>
    <t>0.23-0.24, zvětšení 20%-klenba:(39,1+23,3)*1,2</t>
  </si>
  <si>
    <t>601016112RT5</t>
  </si>
  <si>
    <t>Omítka stropů jádrová , ručně tloušťka vrstvy 20 mm</t>
  </si>
  <si>
    <t>601016142RT1</t>
  </si>
  <si>
    <t>Štuk na stropech , ručně tloušťka vrstvy 3 mm</t>
  </si>
  <si>
    <t>plochy jen štukované:</t>
  </si>
  <si>
    <t>0.18:42,3</t>
  </si>
  <si>
    <t>0.19:(10,3+2+1,6)</t>
  </si>
  <si>
    <t>601016193R00</t>
  </si>
  <si>
    <t xml:space="preserve">Penetrace hloubková stropů </t>
  </si>
  <si>
    <t>602016101R00</t>
  </si>
  <si>
    <t xml:space="preserve">Postřik stěn cementový ručně </t>
  </si>
  <si>
    <t>0.22:4,1*(9,38*2+4,47*2+0,3*2)</t>
  </si>
  <si>
    <t>-(1,5*0,9+0,9*2+1*2,3)</t>
  </si>
  <si>
    <t>0.23-0.24:2,8*(10,9*2+6,2*2)</t>
  </si>
  <si>
    <t>-(1,5*0,9*3+2*2,1*2+1*2,3)</t>
  </si>
  <si>
    <t>2,8*6*2-1,8*2*2</t>
  </si>
  <si>
    <t>v místě nových ker. obkladů:</t>
  </si>
  <si>
    <t>0.20-0.21:2*(2,2+1,8*2)</t>
  </si>
  <si>
    <t>2,84*(2,2*2+1,7*2)-(0,6*2*2+0,7*2*2)</t>
  </si>
  <si>
    <t>chodba:2,84*(1,6*2+2,4*2)-(1,5*2,1+1,8*2+2*2,1)</t>
  </si>
  <si>
    <t>0.19:2,84*3,6*2-0,8*2*2</t>
  </si>
  <si>
    <t>602016113RT7</t>
  </si>
  <si>
    <t>Omítka stěn jádrová , ručně tloušťka vrstvy 25 mm</t>
  </si>
  <si>
    <t>602016142RT1</t>
  </si>
  <si>
    <t>Štuk na stěnách vnitřní , ručně tloušťka vrstvy 3 mm</t>
  </si>
  <si>
    <t>nové omítky :</t>
  </si>
  <si>
    <t>0</t>
  </si>
  <si>
    <t>v místech s provedením jen štukové vrstvy:</t>
  </si>
  <si>
    <t>0.18:2,84*(8*2+6*2+0,45*2*2+2,2*2+0,15)</t>
  </si>
  <si>
    <t>-(1,8*2+0,8*2+2*2,1+1,4*1,8*3)</t>
  </si>
  <si>
    <t>ostění:1,1*(1,4+1,8*2)*3+(0,6+0,5*2)*(3,6*2+2,2+2,25)</t>
  </si>
  <si>
    <t>0.19:2,84*(4,3+2,15+0,5*2)</t>
  </si>
  <si>
    <t>-(1,4*1,8)</t>
  </si>
  <si>
    <t>ostění:1,1*(1,4+1,8*2)</t>
  </si>
  <si>
    <t>602016193R00</t>
  </si>
  <si>
    <t xml:space="preserve">Penetrace hloubková stěn </t>
  </si>
  <si>
    <t>horní hrana podchycení základů:0,45*(2,6+4,47+9)</t>
  </si>
  <si>
    <t>610991111R00</t>
  </si>
  <si>
    <t xml:space="preserve">Zakrývání výplní vnitřních otvorů </t>
  </si>
  <si>
    <t>1,4*1,95*4+1,5*0,9*3+1,5*0,9</t>
  </si>
  <si>
    <t>612425931R00</t>
  </si>
  <si>
    <t xml:space="preserve">Omítka vápenná vnitřního ostění - štuková </t>
  </si>
  <si>
    <t>0.23-0.24:0,9*(1,5+0,9*2)*3</t>
  </si>
  <si>
    <t>1,6*(1+2,3*2)</t>
  </si>
  <si>
    <t>0.22:0,3*(1,5+0,9*2)</t>
  </si>
  <si>
    <t>chodba:0,75*(1,5+2,1*2)</t>
  </si>
  <si>
    <t>615481111R00</t>
  </si>
  <si>
    <t xml:space="preserve">Potažení válc.nosníků rabic.pletivem a postřik MC </t>
  </si>
  <si>
    <t>překlady:(0,14*2+0,75)*1,5</t>
  </si>
  <si>
    <t>(0,14*2+1,1)*2*2</t>
  </si>
  <si>
    <t>(0,14*2+1,1)*1,5*3</t>
  </si>
  <si>
    <t>(0,14*2+0,3)*1</t>
  </si>
  <si>
    <t>(0,12*2+0,25)*0,9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</si>
  <si>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</si>
  <si>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</si>
  <si>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</si>
  <si>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</si>
  <si>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</si>
  <si>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1,5*0,9*4</t>
  </si>
  <si>
    <t>622421144R00</t>
  </si>
  <si>
    <t xml:space="preserve">Omítka vnější stěn, MVC, štuková, složitost 3 </t>
  </si>
  <si>
    <t>v místě opěrné zdi:2,5*1,6</t>
  </si>
  <si>
    <t>-1,5*0,9</t>
  </si>
  <si>
    <t>ostění :0,3*(1,5+0,9*2)*3</t>
  </si>
  <si>
    <t>0,15*(1,5+0,9*2)</t>
  </si>
  <si>
    <t>0,15*(1*2+0,3*2)</t>
  </si>
  <si>
    <t>622451147R00</t>
  </si>
  <si>
    <t xml:space="preserve">Omítka vnější stěn, MC, do černa pálená </t>
  </si>
  <si>
    <t>angl. dvorky :2,4*(1,8+0,8*2)*3</t>
  </si>
  <si>
    <t>0,2*(2,2+1*2)*3</t>
  </si>
  <si>
    <t>622471317RS7</t>
  </si>
  <si>
    <t>Nátěr nebo nástřik stěn vnějších, složitost 1 - 2 hmota silikátová</t>
  </si>
  <si>
    <t>63</t>
  </si>
  <si>
    <t>Podlahy a podlahové konstrukce</t>
  </si>
  <si>
    <t>63 Podlahy a podlahové konstrukce</t>
  </si>
  <si>
    <t>631312141R00</t>
  </si>
  <si>
    <t xml:space="preserve">Doplnění rýh betonem v dosavadních mazaninách </t>
  </si>
  <si>
    <t>631312611R00</t>
  </si>
  <si>
    <t xml:space="preserve">Mazanina betonová tl. 5 - 8 cm C 16/20 </t>
  </si>
  <si>
    <t>angl. dvorky-pod hydroizolaci:0,05*2,2*1*3</t>
  </si>
  <si>
    <t>střecha:0,05*(10*5,5)</t>
  </si>
  <si>
    <t>v místě nových podlah-horní:0,08*(2*2,4+43+39,1+23,3+2,6*2,37+0,75*1,5+1,1*2+1,7*1)</t>
  </si>
  <si>
    <t>631313511R00</t>
  </si>
  <si>
    <t xml:space="preserve">Mazanina betonová tl. 8 - 12 cm C 12/15 </t>
  </si>
  <si>
    <t>v místě nových podlah-podkladní:0,1*(2*2,4+43+39,1+23,3+2,6*2,37+0,75*1,5+1,1*2+1,7*1)</t>
  </si>
  <si>
    <t>631315611R00</t>
  </si>
  <si>
    <t xml:space="preserve">Mazanina betonová tl. 12 - 24 cm C 16/20 </t>
  </si>
  <si>
    <t>dna angl. dvorků:0,2*0,8*1,8*3</t>
  </si>
  <si>
    <t>631319165R00</t>
  </si>
  <si>
    <t xml:space="preserve">Příplatek za konečnou úpravu mazanin tl. 24 cm </t>
  </si>
  <si>
    <t>631343891R00</t>
  </si>
  <si>
    <t xml:space="preserve">Penetrace hloubková 0,20 l/m2 </t>
  </si>
  <si>
    <t>střecha:(10*5,5)</t>
  </si>
  <si>
    <t>631351101R00</t>
  </si>
  <si>
    <t xml:space="preserve">Bednění stěn, rýh a otvorů v podlahách - zřízení </t>
  </si>
  <si>
    <t>střecha-boky dobetonávky:0,05*(10+5,5+3)</t>
  </si>
  <si>
    <t>631351102R00</t>
  </si>
  <si>
    <t xml:space="preserve">Bednění stěn, rýh a otvorů v podlahách -odstranění </t>
  </si>
  <si>
    <t>631361921RT4</t>
  </si>
  <si>
    <t>Výztuž mazanin svařovanou sítí průměr drátu  6,0, oka 100/100 mm KH30</t>
  </si>
  <si>
    <t>v místě nových podlah-horní :4,4*(2*2,4+43+39,1+23,3+2,6*2,37+0,75*1,5+1,1*2+1,7*1)/1000*1,2</t>
  </si>
  <si>
    <t>631361921RT9</t>
  </si>
  <si>
    <t>Výztuž mazanin svařovanou sítí průměr drátu  8,0, oka 150/150 mm KY80</t>
  </si>
  <si>
    <t>v místě nových podlah:5,39*(2*2,4+43+39,1+23,3+2,6*2,37+0,75*1,5+1,1*2+1,7*1)*1,2/1000</t>
  </si>
  <si>
    <t>dna angl. dvorků:5,39*0,2*0,8*1,8*3/1000*1,2</t>
  </si>
  <si>
    <t>631571001R00</t>
  </si>
  <si>
    <t xml:space="preserve">Násyp z kameniva těženého 0 - 4, zpevňující </t>
  </si>
  <si>
    <t>v místě nových podlah:0,1*(2*2,4+43+39,1+23,3+2,6*2,37+0,75*1,5+1,1*2+1,7*1)</t>
  </si>
  <si>
    <t>anglické dvorky :0,1*2,2*1*3</t>
  </si>
  <si>
    <t>632415104RT2</t>
  </si>
  <si>
    <t>Potěr samonivelační ručně tl. 4 mm - vyrovnávací, vč. penetrace</t>
  </si>
  <si>
    <t>0.19-0.21:10,3+2+1,6</t>
  </si>
  <si>
    <t>632451022R00</t>
  </si>
  <si>
    <t xml:space="preserve">Vyrovnávací potěr MC 15, v pásu, tl. 30 mm </t>
  </si>
  <si>
    <t>pod parapety:1,1*1,5*3</t>
  </si>
  <si>
    <t>0,45*1,5</t>
  </si>
  <si>
    <t>632451032R00</t>
  </si>
  <si>
    <t xml:space="preserve">Vyrovnávací potěr MC 15, v ploše, tl. 30 mm </t>
  </si>
  <si>
    <t>odvětrávací objekt:0,6*1,5</t>
  </si>
  <si>
    <t>632922912R00</t>
  </si>
  <si>
    <t xml:space="preserve">Kladení dlaždic 40 x 40 cm na terče plastové </t>
  </si>
  <si>
    <t>59246134</t>
  </si>
  <si>
    <t>Dlažba 400/400/40 šedá</t>
  </si>
  <si>
    <t>střecha:(10*5,5)*1,05</t>
  </si>
  <si>
    <t>171156440200</t>
  </si>
  <si>
    <t>Jeřáb automobilní 7,0MG AD 070.1 (T148)</t>
  </si>
  <si>
    <t>Sh</t>
  </si>
  <si>
    <t>dočasné přemístění agregátu + zpětné osaz:5</t>
  </si>
  <si>
    <t>64</t>
  </si>
  <si>
    <t>Výplně otvorů</t>
  </si>
  <si>
    <t>64 Výplně otvorů</t>
  </si>
  <si>
    <t>642942111RT4</t>
  </si>
  <si>
    <t>Osazení zárubní dveřních ocelových, pl. do 2,5 m2 včetně dodávky zárubně  80 x 197 x 11 cm</t>
  </si>
  <si>
    <t>dveře do kotelny :1</t>
  </si>
  <si>
    <t>648991113RT3</t>
  </si>
  <si>
    <t>Osazení parapet.desek plast. a lamin. š.nad 20cm včetně dodávky plastové parapetní desky š. 300 mm</t>
  </si>
  <si>
    <t>01:1,5</t>
  </si>
  <si>
    <t>648991113V</t>
  </si>
  <si>
    <t>Osazení parapet.desek plast. a lamin. š.nad 20cm včetně dodávky plastové parapetní desky š. 1000 mm</t>
  </si>
  <si>
    <t>02:1,5*3</t>
  </si>
  <si>
    <t>94</t>
  </si>
  <si>
    <t>Lešení a stavební výtahy</t>
  </si>
  <si>
    <t>94 Lešení a stavební výtahy</t>
  </si>
  <si>
    <t>941955002R00</t>
  </si>
  <si>
    <t xml:space="preserve">Lešení lehké pomocné, výška podlahy do 1,9 m </t>
  </si>
  <si>
    <t>42,3+10,3+2+1,6+43+39,1+23,3</t>
  </si>
  <si>
    <t>95</t>
  </si>
  <si>
    <t>Dokončovací konstrukce na pozemních stavbách</t>
  </si>
  <si>
    <t>95 Dokončovací konstrukce na pozemních stavbách</t>
  </si>
  <si>
    <t>728415115R00</t>
  </si>
  <si>
    <t xml:space="preserve">Montáž mřížky větrací nebo ventilační nad 0,20 m2 </t>
  </si>
  <si>
    <t>větrací žaluzie:1</t>
  </si>
  <si>
    <t>952901111R00</t>
  </si>
  <si>
    <t xml:space="preserve">Vyčištění budov o výšce podlaží do 4 m </t>
  </si>
  <si>
    <t>953961113U00</t>
  </si>
  <si>
    <t xml:space="preserve">Kotva chem tmel M12 hl 11cm Žbvyvrt </t>
  </si>
  <si>
    <t>opěrná zídka - prokotvení se zdí:8</t>
  </si>
  <si>
    <t>42953076.V</t>
  </si>
  <si>
    <t>Žaluzie protidešť.VZT  1000x500</t>
  </si>
  <si>
    <t>96</t>
  </si>
  <si>
    <t>Bourání konstrukcí</t>
  </si>
  <si>
    <t>96 Bourání konstrukcí</t>
  </si>
  <si>
    <t>965042241R00</t>
  </si>
  <si>
    <t xml:space="preserve">Bourání mazanin betonových tl. nad 10 cm, nad 4 m2 </t>
  </si>
  <si>
    <t>(0,1+0,15)*(3,1*1,5+2,2*0,2+2*1+10,7*6,2+43)</t>
  </si>
  <si>
    <t>střecha:0,1*(10*5,5)</t>
  </si>
  <si>
    <t>965081713R00</t>
  </si>
  <si>
    <t xml:space="preserve">Bourání dlažeb keramických tl.10 mm, nad 1 m2 </t>
  </si>
  <si>
    <t>968061125R00</t>
  </si>
  <si>
    <t xml:space="preserve">Vyvěšení dřevěných dveřních křídel pl. do 2 m2 </t>
  </si>
  <si>
    <t>1+1</t>
  </si>
  <si>
    <t>968072455R00</t>
  </si>
  <si>
    <t xml:space="preserve">Vybourání kovových dveřních zárubní pl. do 2 m2 </t>
  </si>
  <si>
    <t>0,8*2*2</t>
  </si>
  <si>
    <t>97</t>
  </si>
  <si>
    <t>Prorážení otvorů</t>
  </si>
  <si>
    <t>97 Prorážení otvorů</t>
  </si>
  <si>
    <t>970051018R00</t>
  </si>
  <si>
    <t xml:space="preserve">Vrtání jádrové do ŽB d 14-18 mm </t>
  </si>
  <si>
    <t>opěrná zídka - prokotvení se zdí:8*0,2</t>
  </si>
  <si>
    <t>970241250R00</t>
  </si>
  <si>
    <t xml:space="preserve">Řezání prostého betonu hl. řezu 250 mm </t>
  </si>
  <si>
    <t>v místě vedení kanalizace, m.č. 0.18-0.21:2*(1,5+2,5+2,2+8+2+1)</t>
  </si>
  <si>
    <t>971033641R00</t>
  </si>
  <si>
    <t xml:space="preserve">Vybourání otv. zeď cihel. pl.4 m2, tl.30 cm, MVC </t>
  </si>
  <si>
    <t>0,25*0,9*2</t>
  </si>
  <si>
    <t>0,2*1,9*2</t>
  </si>
  <si>
    <t>971033651R00</t>
  </si>
  <si>
    <t xml:space="preserve">Vybourání otv. zeď cihel. pl.4 m2, tl.60 cm, MVC </t>
  </si>
  <si>
    <t>0,45*1,5*0,9</t>
  </si>
  <si>
    <t>0,75*(1,5*2,1-1*2,1)</t>
  </si>
  <si>
    <t>971033691R00</t>
  </si>
  <si>
    <t xml:space="preserve">Vybourání otv. zeď cihel. pl.4 m2, nad 90 cm, MVC </t>
  </si>
  <si>
    <t>1,1*(2*2,1-0,9*2)</t>
  </si>
  <si>
    <t>1,1*2*2</t>
  </si>
  <si>
    <t>1,1*1,5*0,9*3</t>
  </si>
  <si>
    <t>1,6*1*2,1</t>
  </si>
  <si>
    <t>974031143R00</t>
  </si>
  <si>
    <t xml:space="preserve">Vysekání rýh ve zdi cihelné 7 x 10 cm </t>
  </si>
  <si>
    <t>odvětrávací objekt:0,6</t>
  </si>
  <si>
    <t>974031164R00</t>
  </si>
  <si>
    <t xml:space="preserve">Vysekání rýh ve zdi cihelné 15 x 15 cm </t>
  </si>
  <si>
    <t>pro překlady:1,2/0,15*1,8*2</t>
  </si>
  <si>
    <t>0,75/0,15*1,7</t>
  </si>
  <si>
    <t>0,3/0,15*1,3</t>
  </si>
  <si>
    <t>0,45/0,15*1,2</t>
  </si>
  <si>
    <t>0,45/0,15*1,8</t>
  </si>
  <si>
    <t>0,25/0,15*1,2</t>
  </si>
  <si>
    <t>974031165R00</t>
  </si>
  <si>
    <t xml:space="preserve">Vysekání rýh ve zdi cihelné 15 x 20 cm </t>
  </si>
  <si>
    <t>překlady :1,1/0,15*2,3*2</t>
  </si>
  <si>
    <t>975011421R00</t>
  </si>
  <si>
    <t xml:space="preserve">Podpěr.dřevení zákl.zdiva do 2m tl.zdi 90 cm do 1m </t>
  </si>
  <si>
    <t>m.č. 0,22:4,47+9,38+2,6</t>
  </si>
  <si>
    <t>975021411R00</t>
  </si>
  <si>
    <t xml:space="preserve">Podchycení zdiva pod stropem při tl.zdi do 90 cm </t>
  </si>
  <si>
    <t>v místě prolamovaných otvorů :1,5*2+2*2*2+1,5*3</t>
  </si>
  <si>
    <t>976071111R00</t>
  </si>
  <si>
    <t xml:space="preserve">Vybourání kovových zábradlí a madel </t>
  </si>
  <si>
    <t>nad opěrnou zídkou :3</t>
  </si>
  <si>
    <t>978011191R00</t>
  </si>
  <si>
    <t xml:space="preserve">Otlučení omítek vnitřních vápenných stropů do 100% </t>
  </si>
  <si>
    <t>0.22,zvětšení 20%-trámce:43</t>
  </si>
  <si>
    <t>978013191R00</t>
  </si>
  <si>
    <t xml:space="preserve">Otlučení omítek vnitřních stěn v rozsahu do 100 % </t>
  </si>
  <si>
    <t>978015291R00</t>
  </si>
  <si>
    <t xml:space="preserve">Otlučení omítek vnějších MVC v složit.1-4 do 100 % </t>
  </si>
  <si>
    <t>99</t>
  </si>
  <si>
    <t>Staveništní přesun hmot</t>
  </si>
  <si>
    <t>99 Staveništní přesun hmot</t>
  </si>
  <si>
    <t>998011001R00</t>
  </si>
  <si>
    <t xml:space="preserve">Přesun hmot pro budovy zděné výšky do 6 m </t>
  </si>
  <si>
    <t>711</t>
  </si>
  <si>
    <t>Izolace proti vodě</t>
  </si>
  <si>
    <t>711 Izolace proti vodě</t>
  </si>
  <si>
    <t>711111001RZ1</t>
  </si>
  <si>
    <t>Izolace proti vlhkosti vodor. nátěr ALP za studena 1x nátěr - včetně dodávky penetračního laku ALP</t>
  </si>
  <si>
    <t>v místě nových podlah:(2*2,4+43+39,1+23,3+2,6*2,37+0,75*1,5+1,1*2+1,7*1)</t>
  </si>
  <si>
    <t>angl. dvorky:1*2,2*3</t>
  </si>
  <si>
    <t>711112001RZ1</t>
  </si>
  <si>
    <t>Izolace proti vlhkosti svis. nátěr ALP, za studena 1x nátěr - včetně dodávky asfaltového laku</t>
  </si>
  <si>
    <t>vytažení hydroizolace na stěny :</t>
  </si>
  <si>
    <t>0.22:0,7*(9,38*2+4,5*2)</t>
  </si>
  <si>
    <t>0.23-0.24:0,5*(10,7*2+6,2*2)</t>
  </si>
  <si>
    <t>0,4*(3,2*2+2,6*2)</t>
  </si>
  <si>
    <t>angl. dvorky :2,5*(1*2+2,2)*3</t>
  </si>
  <si>
    <t>711141559RY2</t>
  </si>
  <si>
    <t>Izolace proti vlhk. vodorovná pásy přitavením 1 vrstva - včetně dod. těžk. asf. pásu se skel. vl</t>
  </si>
  <si>
    <t>v místě nových podlah:(2*2,4+43+39,1+23,3+2,6*2,37+0,75*1,5+1,1*2+1,7*1)*1,15</t>
  </si>
  <si>
    <t>711142559RY2</t>
  </si>
  <si>
    <t>Izolace proti vlhkosti svislá pásy přitavením 1 vrstva - včetně dod. asf. pásu special mineral</t>
  </si>
  <si>
    <t>711212002RT1</t>
  </si>
  <si>
    <t>Hydroizolační povlak - nátěr nebo stěrka ,proti vlhkosti, tl. 2mm</t>
  </si>
  <si>
    <t>sprcha:2,1*(1,15+0,9*2)</t>
  </si>
  <si>
    <t>hydroizolace podlah - překop vnitřní kanalizace:1*(2,3+2,5+5,5+0,5*4)</t>
  </si>
  <si>
    <t>1*(1,6+3+2,5+8+2+1,5)</t>
  </si>
  <si>
    <t>711482001RZ1</t>
  </si>
  <si>
    <t>Izolační systém NOP fólie, jednoduchý spoj, svisle včetně dodávky fólie Tefond a spojovacích prvků</t>
  </si>
  <si>
    <t>obezdívky stěn :2,8*(6,63*2+6,1*2+4*2)-(2*2,1*2+1,5*0,9*3+1*2,3)*1,2</t>
  </si>
  <si>
    <t>ochrana izolace ang. dvorků:2,5*(1*2+2,2)*3*1,2</t>
  </si>
  <si>
    <t>za opěrnou zdí:1*4,5</t>
  </si>
  <si>
    <t>998711201R00</t>
  </si>
  <si>
    <t xml:space="preserve">Přesun hmot pro izolace proti vodě, výšky do 6 m </t>
  </si>
  <si>
    <t>712</t>
  </si>
  <si>
    <t>Živičné krytiny</t>
  </si>
  <si>
    <t>712 Živičné krytiny</t>
  </si>
  <si>
    <t>712363315V</t>
  </si>
  <si>
    <t xml:space="preserve">Perforovaná Al lišta pro ukončení čela terasy </t>
  </si>
  <si>
    <t>2,9+5,5+10</t>
  </si>
  <si>
    <t>712371801RZ3</t>
  </si>
  <si>
    <t>Povlaková krytina střech do 10°, fólií PVC 1 vrstva - včetně dod. fólie Fatrafol 810 tl.1,2mm</t>
  </si>
  <si>
    <t>0,3*(8,2+5)</t>
  </si>
  <si>
    <t>712378002R00</t>
  </si>
  <si>
    <t xml:space="preserve">Atiková okapnice  RŠ 200 mm </t>
  </si>
  <si>
    <t>712378005R00</t>
  </si>
  <si>
    <t xml:space="preserve">Stěnová lišta vyhnutá  RŠ 70 mm </t>
  </si>
  <si>
    <t>5+0,65*2+6,6</t>
  </si>
  <si>
    <t>světlík:4,6*2+1*2</t>
  </si>
  <si>
    <t>712378007R00</t>
  </si>
  <si>
    <t xml:space="preserve">Rohová lišta vnitřní  RŠ 100 mm </t>
  </si>
  <si>
    <t>712391171RZ1</t>
  </si>
  <si>
    <t>Povlaková krytina střech do 10°, podklad. textilie 1 vrstva - včetně dodávky textilie</t>
  </si>
  <si>
    <t>712391172RZ1</t>
  </si>
  <si>
    <t>Povlaková krytina střech do 10°, ochran. textilie 1 vrstva - včetně dodávky textilie</t>
  </si>
  <si>
    <t>998712201R00</t>
  </si>
  <si>
    <t xml:space="preserve">Přesun hmot pro povlakové krytiny, výšky do 6 m </t>
  </si>
  <si>
    <t>713</t>
  </si>
  <si>
    <t>Izolace tepelné</t>
  </si>
  <si>
    <t>713 Izolace tepelné</t>
  </si>
  <si>
    <t>713111121RT2</t>
  </si>
  <si>
    <t>Izolace tepelné stropů rovných spodem, drátem 2 vrstvy - materiál ve specifikaci</t>
  </si>
  <si>
    <t>713111221RK2</t>
  </si>
  <si>
    <t>Montáž parozábrany, zavěšené podhl., přelep. spojů Jutafol N 110 speciál</t>
  </si>
  <si>
    <t>63151371.A</t>
  </si>
  <si>
    <t>Deska z minerální plsti  tl. 1200x600x50 mm</t>
  </si>
  <si>
    <t>0.22:43*1,05</t>
  </si>
  <si>
    <t>63151379.A</t>
  </si>
  <si>
    <t>Deska z minerální plsti tl. 1200x600x200 mm</t>
  </si>
  <si>
    <t>998713201R00</t>
  </si>
  <si>
    <t xml:space="preserve">Přesun hmot pro izolace tepelné, výšky do 6 m </t>
  </si>
  <si>
    <t>725</t>
  </si>
  <si>
    <t>Zařizovací předměty</t>
  </si>
  <si>
    <t>725 Zařizovací předměty</t>
  </si>
  <si>
    <t>725220832R00</t>
  </si>
  <si>
    <t xml:space="preserve">Demontáž van litinových volných </t>
  </si>
  <si>
    <t>soubor</t>
  </si>
  <si>
    <t>725310821R00</t>
  </si>
  <si>
    <t xml:space="preserve">Demontáž dřezů jednodílných na konzolách </t>
  </si>
  <si>
    <t>725820801R00</t>
  </si>
  <si>
    <t xml:space="preserve">Demontáž baterie nástěnné do G 3/4 </t>
  </si>
  <si>
    <t>725980122R00</t>
  </si>
  <si>
    <t>Dvířka z plastu, 200 x 300 mm dod.+ mont.</t>
  </si>
  <si>
    <t>přístup k ventilům:1</t>
  </si>
  <si>
    <t>998725201R00</t>
  </si>
  <si>
    <t xml:space="preserve">Přesun hmot pro zařizovací předměty, výšky do 6 m </t>
  </si>
  <si>
    <t>764</t>
  </si>
  <si>
    <t>Konstrukce klempířské</t>
  </si>
  <si>
    <t>764 Konstrukce klempířské</t>
  </si>
  <si>
    <t>764311201R00</t>
  </si>
  <si>
    <t xml:space="preserve">Krytina hladká z Pz, tabule 2 x 1 m, do 30° </t>
  </si>
  <si>
    <t>objekt odvětrání:0,6*1,5</t>
  </si>
  <si>
    <t>764331220R00</t>
  </si>
  <si>
    <t xml:space="preserve">Lemování z Pz plechu zdí, tvrdá krytina, rš 250 mm </t>
  </si>
  <si>
    <t>objekt odvětrání:0,6+1,5</t>
  </si>
  <si>
    <t>764342843R00</t>
  </si>
  <si>
    <t xml:space="preserve">Demontáž lemování trub D 250 mm, hl. kryt. nad 45° </t>
  </si>
  <si>
    <t>764410250R00</t>
  </si>
  <si>
    <t xml:space="preserve">Oplechování parapetů včetně rohů Pz, rš 330 mm </t>
  </si>
  <si>
    <t>1,5</t>
  </si>
  <si>
    <t>764410260R00</t>
  </si>
  <si>
    <t xml:space="preserve">Oplechování parapetů včetně rohů Pz, rš 400 mm </t>
  </si>
  <si>
    <t>1,5*3</t>
  </si>
  <si>
    <t>998764201R00</t>
  </si>
  <si>
    <t xml:space="preserve">Přesun hmot pro klempířské konstr., výšky do 6 m </t>
  </si>
  <si>
    <t>766</t>
  </si>
  <si>
    <t>Konstrukce truhlářské</t>
  </si>
  <si>
    <t>766 Konstrukce truhlářské</t>
  </si>
  <si>
    <t>766660171U00</t>
  </si>
  <si>
    <t xml:space="preserve">Mtž dveře -80cm 1kř oblož zárubeň </t>
  </si>
  <si>
    <t>766660172U00</t>
  </si>
  <si>
    <t xml:space="preserve">Mtž dveře 80cm- 1kř oblož zárubeň </t>
  </si>
  <si>
    <t>766660174U00</t>
  </si>
  <si>
    <t xml:space="preserve">Mtž dveře 145cm- 2kř oblož zárubeň </t>
  </si>
  <si>
    <t>766669922R00</t>
  </si>
  <si>
    <t xml:space="preserve">Osazení vložky cylindrické </t>
  </si>
  <si>
    <t>4+1</t>
  </si>
  <si>
    <t>766670011R00</t>
  </si>
  <si>
    <t xml:space="preserve">Montáž obložkové zárubně a dřevěného křídla dveří </t>
  </si>
  <si>
    <t>766670013R00</t>
  </si>
  <si>
    <t xml:space="preserve">Montáž obložkové zárubně a křídla dveří dvoukřídl. </t>
  </si>
  <si>
    <t>1+1+1+1</t>
  </si>
  <si>
    <t>766670021R00</t>
  </si>
  <si>
    <t xml:space="preserve">Montáž kliky a štítku </t>
  </si>
  <si>
    <t>4+4</t>
  </si>
  <si>
    <t>766711001R00</t>
  </si>
  <si>
    <t xml:space="preserve">Montáž oken a balkonových dveří s vypěněním </t>
  </si>
  <si>
    <t>1,5*2+0,9*2</t>
  </si>
  <si>
    <t>(1,5*2+0,9*2)*3</t>
  </si>
  <si>
    <t>766-100</t>
  </si>
  <si>
    <t>Okno dřevěné 150x90cm, U=1,6W/m2K, 01 el. ovládání otevírání, specifikace viz PD</t>
  </si>
  <si>
    <t>766-101</t>
  </si>
  <si>
    <t>Okno dřevěné 150x90cm, U=1,6W/m2K specifikace viz PD</t>
  </si>
  <si>
    <t>766-102</t>
  </si>
  <si>
    <t>Obložková zarubeň š. 180cm příplatek za šířku ostění tl. 110cm</t>
  </si>
  <si>
    <t>766-103</t>
  </si>
  <si>
    <t>Dveře vnitřní atyp. dřevěné masiv. 180x197cm, 2/3sklo, vč. povrch. úpr., specifikace viz PD,</t>
  </si>
  <si>
    <t>766-104</t>
  </si>
  <si>
    <t>Dveře vnitřní atyp. dřevěné masiv. 100x197cm,posuv 2/3sklo, vč. povrch. úpr., specifikace viz PD,</t>
  </si>
  <si>
    <t>766-105</t>
  </si>
  <si>
    <t>Dveře vnitřní atyp. dřevěné masiv. 80x197cm, , vč. povrch. úpr., specifikace viz PD,</t>
  </si>
  <si>
    <t>06:1</t>
  </si>
  <si>
    <t>766-106</t>
  </si>
  <si>
    <t>Dveře vnitřní atyp. dřevěné masiv. 70x197cm, , vč. povrch. úpr., specifikace viz PD,</t>
  </si>
  <si>
    <t>07:1</t>
  </si>
  <si>
    <t>766-107</t>
  </si>
  <si>
    <t>Dveře vnitřní atyp. dřevěné masiv. 60x197cm, , vč. povrch. úpr., specifikace viz PD,</t>
  </si>
  <si>
    <t>08:1</t>
  </si>
  <si>
    <t>549146V1</t>
  </si>
  <si>
    <t>Dveřní kování - štítek, klika-klika</t>
  </si>
  <si>
    <t>549240V1</t>
  </si>
  <si>
    <t>Vložka cylindrická</t>
  </si>
  <si>
    <t>6116860V</t>
  </si>
  <si>
    <t>Dveře dřevěné vnitřní 2kazet. EI30 180/197 cm</t>
  </si>
  <si>
    <t>01:1</t>
  </si>
  <si>
    <t>02:1</t>
  </si>
  <si>
    <t>61181405V</t>
  </si>
  <si>
    <t>Zárubeň obklad. š.60cm/stěna8-30cm zárubeň atyp. dřevěná masiv vč. povrch. úpravy</t>
  </si>
  <si>
    <t>61181406V</t>
  </si>
  <si>
    <t>Zárubeň obklad. š.70cm/stěna8-30cm zárubeň atyp. dřevěná masiv vč. povrch. úpravy</t>
  </si>
  <si>
    <t>611814071</t>
  </si>
  <si>
    <t>Zárubeň obklad. š.100cm/stěna š.170cm zárubeň atyp. dřevěná masiv vč. povrch. úpravy</t>
  </si>
  <si>
    <t>05:1</t>
  </si>
  <si>
    <t>61181407V</t>
  </si>
  <si>
    <t>Zárubeň obklad. š.80cm/stěna8-30cm zárubeň atyp. dřevěná masiv vč. povrch. úpravy</t>
  </si>
  <si>
    <t>61181427V</t>
  </si>
  <si>
    <t>Zárubeň obklad. .š.180cm/stěna8-30cm zárubeň atyp. dřevěná masiv vč. povrch. úpravy</t>
  </si>
  <si>
    <t>61181427V1</t>
  </si>
  <si>
    <t>998766201R00</t>
  </si>
  <si>
    <t xml:space="preserve">Přesun hmot pro truhlářské konstr., výšky do 6 m </t>
  </si>
  <si>
    <t>767</t>
  </si>
  <si>
    <t>Konstrukce zámečnické</t>
  </si>
  <si>
    <t>767 Konstrukce zámečnické</t>
  </si>
  <si>
    <t>767311310R00</t>
  </si>
  <si>
    <t xml:space="preserve">Montáž světlíků sedlových se zasklením, 180 cm </t>
  </si>
  <si>
    <t>4,85</t>
  </si>
  <si>
    <t>767590110R00</t>
  </si>
  <si>
    <t xml:space="preserve">Montáž podlahových roštů - svařováním </t>
  </si>
  <si>
    <t>kg</t>
  </si>
  <si>
    <t>angl. dvorky :35*3</t>
  </si>
  <si>
    <t>767995102R00</t>
  </si>
  <si>
    <t xml:space="preserve">Výroba a montáž kov. atypických konstr. do 10 kg </t>
  </si>
  <si>
    <t>angl. dvorky-rám 35/35/4:2,09*(0,8*2+1,8*2)*3</t>
  </si>
  <si>
    <t>767995103R00</t>
  </si>
  <si>
    <t xml:space="preserve">Výroba a montáž kov. atypických konstr. do 20 kg </t>
  </si>
  <si>
    <t>úprava stáv. schodiště do kotelny :30</t>
  </si>
  <si>
    <t>úprava stáv. zábradlí na terase- prodloužení noh:45</t>
  </si>
  <si>
    <t>767-100</t>
  </si>
  <si>
    <t xml:space="preserve">Žárové zinkování ocelových konstrukcí </t>
  </si>
  <si>
    <t>angl. dvorky-rám 40/40/4:2,09*(0,8*2+1,8*2)*3*1,08</t>
  </si>
  <si>
    <t>132301410000</t>
  </si>
  <si>
    <t>Úhelník rovnoramenný L jakost S235  35x35x4 mm</t>
  </si>
  <si>
    <t>55347129V</t>
  </si>
  <si>
    <t>Rošt podlahový 30/3 lisovaný "P" 1800x800 mm žárově zinkovaný</t>
  </si>
  <si>
    <t>611001V</t>
  </si>
  <si>
    <t>Světlík sedlový 120x485cm, al. profily, zasklení izol. bezp. sklem, specifikace viz PD</t>
  </si>
  <si>
    <t>1/Z:1</t>
  </si>
  <si>
    <t>998767201R00</t>
  </si>
  <si>
    <t xml:space="preserve">Přesun hmot pro zámečnické konstr., výšky do 6 m </t>
  </si>
  <si>
    <t>771</t>
  </si>
  <si>
    <t>Podlahy z dlaždic a obklady</t>
  </si>
  <si>
    <t>771 Podlahy z dlaždic a obklady</t>
  </si>
  <si>
    <t>771473113U00</t>
  </si>
  <si>
    <t xml:space="preserve">Mtž sokl keram rovný lepidlo -120 </t>
  </si>
  <si>
    <t>0,22:9,38*2+4,47*2+0,3*2+1,6*2-(0,8+1)</t>
  </si>
  <si>
    <t>0.24:3,9*2+5,92*2-1,8*2</t>
  </si>
  <si>
    <t>chodba:2,6+3*2+1-1,8*2</t>
  </si>
  <si>
    <t>771479001R00</t>
  </si>
  <si>
    <t xml:space="preserve">Řezání dlaždic keramických pro soklíky </t>
  </si>
  <si>
    <t>771575111RT6</t>
  </si>
  <si>
    <t>Montáž podlah keram.,hladké, tmel, 45x45 cm flex. (lepidlo), (spár.hmota)</t>
  </si>
  <si>
    <t>2+1,6+43+39,1+23,3</t>
  </si>
  <si>
    <t>chodba:2,3*2,6+0,75*1,5</t>
  </si>
  <si>
    <t>771577111RS5</t>
  </si>
  <si>
    <t>Hrana schodů z hliníkového profilu ZB, pro tl.dlaždic 6 mm, krytí hrany dlažby svislé</t>
  </si>
  <si>
    <t>rampa :1,9</t>
  </si>
  <si>
    <t>771577113RS3</t>
  </si>
  <si>
    <t>Lišta hliníková přechodová, stejná výška dlaždic profil UA, pro tloušťku dlaždic 12,5 mm</t>
  </si>
  <si>
    <t>náhrada prahů- styk dvou typů krytin:1+1,8*3+1,5+0,8+0,7</t>
  </si>
  <si>
    <t>771578011R00</t>
  </si>
  <si>
    <t xml:space="preserve">Spára podlaha - stěna, silikonem </t>
  </si>
  <si>
    <t>771579793R00</t>
  </si>
  <si>
    <t xml:space="preserve">Příplatek za spárovací hmotu - plošně </t>
  </si>
  <si>
    <t>sokl:51,74*0,1</t>
  </si>
  <si>
    <t>771579795R00</t>
  </si>
  <si>
    <t xml:space="preserve">Příplatek za spárování vodotěsnou hmotou - plošně </t>
  </si>
  <si>
    <t>0,23:39,1</t>
  </si>
  <si>
    <t>781491001RT1</t>
  </si>
  <si>
    <t>Montáž lišt k obkladům rohových, koutových i dilatačních</t>
  </si>
  <si>
    <t>59760103.A</t>
  </si>
  <si>
    <t>Lišta rohová plastová na obklad ukončovací 9 mm</t>
  </si>
  <si>
    <t>51,74*1,1</t>
  </si>
  <si>
    <t>59764210</t>
  </si>
  <si>
    <t>Dlažba slinutá hladká protiskl. 300x300x9 mm třída protiskluznosti nim. T3</t>
  </si>
  <si>
    <t>51,74*0,1*1,05</t>
  </si>
  <si>
    <t>116,10*1,05</t>
  </si>
  <si>
    <t>998771201R00</t>
  </si>
  <si>
    <t xml:space="preserve">Přesun hmot pro podlahy z dlaždic, výšky do 6 m </t>
  </si>
  <si>
    <t>776</t>
  </si>
  <si>
    <t>Podlahy povlakové</t>
  </si>
  <si>
    <t>776 Podlahy povlakové</t>
  </si>
  <si>
    <t>776520110RAF</t>
  </si>
  <si>
    <t>Podlaha povlaková z PVC pásů, soklík, stěrka podlahovina Standard plus tl. 2,0 mm</t>
  </si>
  <si>
    <t>42,3+10,3</t>
  </si>
  <si>
    <t>781</t>
  </si>
  <si>
    <t>Obklady keramické</t>
  </si>
  <si>
    <t>781 Obklady keramické</t>
  </si>
  <si>
    <t>781419706R00</t>
  </si>
  <si>
    <t xml:space="preserve">Příplatek za spárovací vodotěsnou hmotu - plošně </t>
  </si>
  <si>
    <t>781475115RT1</t>
  </si>
  <si>
    <t>Obklad vnitřní stěn keramický, do tmele, 25x25 cm flex.(lep),spár.hmota</t>
  </si>
  <si>
    <t>0.23:2*(5,92*2+6,5*2)</t>
  </si>
  <si>
    <t>-(1,8*2+1*2+1,5*0,5*2+1,8*2)</t>
  </si>
  <si>
    <t>0.22-horní hrana podchycení základu:0,45*(2,6+4,5+9)</t>
  </si>
  <si>
    <t>0.20:2,1*(1,8*2+1,15*2+0,25*2)</t>
  </si>
  <si>
    <t>-0,7*2</t>
  </si>
  <si>
    <t>2*(0,9*2+1,8*2)</t>
  </si>
  <si>
    <t>-0,6*2</t>
  </si>
  <si>
    <t>0.23:(5,92*2+6,5*2)+2</t>
  </si>
  <si>
    <t>0.22-horní hrana podchycení základu:(2,6+4,5+9)</t>
  </si>
  <si>
    <t>0.20:(1,8*2+1,15*2+0,25*2)</t>
  </si>
  <si>
    <t>(0,9*2+1,8*2)</t>
  </si>
  <si>
    <t>28342462</t>
  </si>
  <si>
    <t>Profil ukončovací PVC   H = 6 mm</t>
  </si>
  <si>
    <t>54,74*1,05</t>
  </si>
  <si>
    <t>597813728</t>
  </si>
  <si>
    <t>Obkládačka 20x40 světle šedá mat</t>
  </si>
  <si>
    <t>67,865*1,05</t>
  </si>
  <si>
    <t>998781201R00</t>
  </si>
  <si>
    <t xml:space="preserve">Přesun hmot pro obklady keramické, výšky do 6 m </t>
  </si>
  <si>
    <t>783</t>
  </si>
  <si>
    <t>Nátěry</t>
  </si>
  <si>
    <t>783 Nátěry</t>
  </si>
  <si>
    <t>783224900R00</t>
  </si>
  <si>
    <t xml:space="preserve">Údržba, nátěr syntetický kov. konstr.1x + 1x email </t>
  </si>
  <si>
    <t>zábradlí na terase :2,8*1*2</t>
  </si>
  <si>
    <t>783225100R00</t>
  </si>
  <si>
    <t xml:space="preserve">Nátěr syntetický kovových konstrukcí 2x + 1x email </t>
  </si>
  <si>
    <t>zárubně:(0,8+1,97*2)*(0,11+0,05)</t>
  </si>
  <si>
    <t>784</t>
  </si>
  <si>
    <t>Malby</t>
  </si>
  <si>
    <t>784 Malby</t>
  </si>
  <si>
    <t>784161101R00</t>
  </si>
  <si>
    <t xml:space="preserve">Penetrace podkladu nátěrem  A - 1x </t>
  </si>
  <si>
    <t>43+131,08+415,43</t>
  </si>
  <si>
    <t>784165512R00</t>
  </si>
  <si>
    <t xml:space="preserve">Malba , bílá, bez penetrace, 2 x </t>
  </si>
  <si>
    <t>784402801R00</t>
  </si>
  <si>
    <t xml:space="preserve">Odstranění malby oškrábáním v místnosti H do 3,8 m </t>
  </si>
  <si>
    <t>0.18:42,3+2,84*(8*2+6*2+0,45*2*2+2,2*2+0,15)</t>
  </si>
  <si>
    <t>0.19:(10,3+2+1,6)+2,84*(4,3+2,15+0,5*2)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</si>
  <si>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</si>
  <si>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</si>
  <si>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</si>
  <si>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</si>
  <si>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</si>
  <si>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</si>
  <si>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</si>
  <si>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</si>
  <si>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</si>
  <si>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979087112R00</t>
  </si>
  <si>
    <t xml:space="preserve">Nakládání suti na dopravní prostředky </t>
  </si>
  <si>
    <t>979093111R00</t>
  </si>
  <si>
    <t xml:space="preserve">Uložení suti na skládku bez zhutnění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</si>
  <si>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</si>
  <si>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</si>
  <si>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</si>
  <si>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</si>
  <si>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</si>
  <si>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</si>
  <si>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</si>
  <si>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</si>
  <si>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</si>
  <si>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</si>
  <si>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2017/40 Stavební část</t>
  </si>
  <si>
    <t>02</t>
  </si>
  <si>
    <t>ZTI instalace</t>
  </si>
  <si>
    <t>02 ZTI instalace</t>
  </si>
  <si>
    <t>ZTI instalace-kanalizace,voda,plyn,Ú.T.</t>
  </si>
  <si>
    <t>713411122R00</t>
  </si>
  <si>
    <t xml:space="preserve">Izolace tepelná potrubí pásy LSP a drátem, 2vrstvá </t>
  </si>
  <si>
    <t>vedení ÚT:0,5*5*2</t>
  </si>
  <si>
    <t>713-100</t>
  </si>
  <si>
    <t xml:space="preserve">Úprava stáv. izolace potrubí </t>
  </si>
  <si>
    <t>hod</t>
  </si>
  <si>
    <t>63166612</t>
  </si>
  <si>
    <t>Pás lamelový skružitelný tl. 40 mm</t>
  </si>
  <si>
    <t>721</t>
  </si>
  <si>
    <t>Vnitřní kanalizace</t>
  </si>
  <si>
    <t>721 Vnitřní kanalizace</t>
  </si>
  <si>
    <t>721170957R00</t>
  </si>
  <si>
    <t xml:space="preserve">Oprava-vsazení odbočky, potrubí PVC hrdlové D 160 </t>
  </si>
  <si>
    <t>deš´t.:1</t>
  </si>
  <si>
    <t>splašk.:1</t>
  </si>
  <si>
    <t>721171219R00</t>
  </si>
  <si>
    <t xml:space="preserve">Trubka pro připojení WC, DN 100 </t>
  </si>
  <si>
    <t>721176103R00</t>
  </si>
  <si>
    <t>Potrubí HT připojovací D 50 x 1,8 mm vč. tvarovek</t>
  </si>
  <si>
    <t>1*4+2,5+2,5+1,5</t>
  </si>
  <si>
    <t>721176104R00</t>
  </si>
  <si>
    <t xml:space="preserve">Potrubí HT připojovací D 75 x 1,9 mm </t>
  </si>
  <si>
    <t>0,8*4+1</t>
  </si>
  <si>
    <t>721176105R00</t>
  </si>
  <si>
    <t>Potrubí HT připojovací D 110 x 2,7 mm vč. tvarovek</t>
  </si>
  <si>
    <t>0,5</t>
  </si>
  <si>
    <t>721176222R00</t>
  </si>
  <si>
    <t xml:space="preserve">Potrubí KG svodné (ležaté) v zemi D 110 x 3,2 mm </t>
  </si>
  <si>
    <t>dešťová:11</t>
  </si>
  <si>
    <t>splašková:2,5+5,5+2,5+2+3+8+2+1,5</t>
  </si>
  <si>
    <t>721194105R00</t>
  </si>
  <si>
    <t xml:space="preserve">Vyvedení odpadních výpustek D 50 x 1,8 </t>
  </si>
  <si>
    <t>4+1+1</t>
  </si>
  <si>
    <t>721194107R00</t>
  </si>
  <si>
    <t xml:space="preserve">Vyvedení odpadních výpustek D 75 x 1,9 </t>
  </si>
  <si>
    <t>721194109R00</t>
  </si>
  <si>
    <t xml:space="preserve">Vyvedení odpadních výpustek D 110 x 2,3 </t>
  </si>
  <si>
    <t>721211502R00</t>
  </si>
  <si>
    <t xml:space="preserve">Vpusť podlahová Geberit Varino D 110 mm </t>
  </si>
  <si>
    <t>angl. dvorky:3</t>
  </si>
  <si>
    <t>prádelna:1</t>
  </si>
  <si>
    <t>721212113U00</t>
  </si>
  <si>
    <t xml:space="preserve">Žlab odtok nerez 110cm+rošt+zápach uzávěr </t>
  </si>
  <si>
    <t>sprcha:1</t>
  </si>
  <si>
    <t>721290111R00</t>
  </si>
  <si>
    <t xml:space="preserve">Zkouška těsnosti kanalizace vodou DN 125 </t>
  </si>
  <si>
    <t>721-100</t>
  </si>
  <si>
    <t>Vnitřní kanalizace - zednické výpomoci (20%)</t>
  </si>
  <si>
    <t>proc</t>
  </si>
  <si>
    <t>721-101</t>
  </si>
  <si>
    <t xml:space="preserve">Příplatek za pracnost - napojení na stáv. vedení </t>
  </si>
  <si>
    <t>99872120R00</t>
  </si>
  <si>
    <t xml:space="preserve">Přesun hmot pro vnitřní kanalizaci, výšky do 6 m </t>
  </si>
  <si>
    <t>722</t>
  </si>
  <si>
    <t>Vnitřní vodovod</t>
  </si>
  <si>
    <t>722 Vnitřní vodovod</t>
  </si>
  <si>
    <t>722201202R00</t>
  </si>
  <si>
    <t xml:space="preserve">Nástěnka  pro trubky multi a flexi 20xR1/2 </t>
  </si>
  <si>
    <t>722237133R00</t>
  </si>
  <si>
    <t xml:space="preserve">Kohout kulový s vypouštěním, DN 25 </t>
  </si>
  <si>
    <t>722300011RA0</t>
  </si>
  <si>
    <t>Vodovod, potrubí PPR - typ 3 Daplen PN 20, D 20 mm vč. armatur,tvarovek a izolace potrubí</t>
  </si>
  <si>
    <t>2*(2,5+1,5+2*3)</t>
  </si>
  <si>
    <t>722300022RA0</t>
  </si>
  <si>
    <t>Vodovod, potrubí PPR - typ 3 Daplen PN 16, D 25mm vč. armatur,tvarovek a izolace potrubí</t>
  </si>
  <si>
    <t>studniční:2,8+1+3,5+0,8+4+1,2+4,5+6,5+5+2,8*5</t>
  </si>
  <si>
    <t>6+6+6+2,8*5</t>
  </si>
  <si>
    <t>2*(2,8+1,3+2,5+3,5+2,5+2,5+1,5+2*3)</t>
  </si>
  <si>
    <t>-20</t>
  </si>
  <si>
    <t>7221-107</t>
  </si>
  <si>
    <t>Vnitřní vodovod - zednické výpomoci (25%)</t>
  </si>
  <si>
    <t>998722201R00</t>
  </si>
  <si>
    <t xml:space="preserve">Přesun hmot pro vnitřní vodovod, výšky do 6 m </t>
  </si>
  <si>
    <t>723</t>
  </si>
  <si>
    <t>Vnitřní plynovod</t>
  </si>
  <si>
    <t>723 Vnitřní plynovod</t>
  </si>
  <si>
    <t>723120805R00</t>
  </si>
  <si>
    <t xml:space="preserve">Demontáž potrubí svařovaného závitového DN 25-50 </t>
  </si>
  <si>
    <t>10,7+6,2</t>
  </si>
  <si>
    <t>723150306R00</t>
  </si>
  <si>
    <t>Potrubí ocelové hladké černé svařované D 44,5x2,6 vč. konzol na zdivo</t>
  </si>
  <si>
    <t>přeložka plynu:11+6</t>
  </si>
  <si>
    <t>723150367R00</t>
  </si>
  <si>
    <t xml:space="preserve">Potrubí ocel. černé svařované - chráničky D 57/2,9 </t>
  </si>
  <si>
    <t>0,2</t>
  </si>
  <si>
    <t>723190901R00</t>
  </si>
  <si>
    <t xml:space="preserve">Uzavření nebo otevření plynového potrubí </t>
  </si>
  <si>
    <t>723190909R00</t>
  </si>
  <si>
    <t xml:space="preserve">Zkouška tlaková  plynového potrubí </t>
  </si>
  <si>
    <t>723190917R00</t>
  </si>
  <si>
    <t xml:space="preserve">Navaření odbočky na plynové potrubí DN 50 </t>
  </si>
  <si>
    <t>přeložka vedení:2</t>
  </si>
  <si>
    <t>998723201R00</t>
  </si>
  <si>
    <t xml:space="preserve">Přesun hmot pro vnitřní plynovod, výšky do 6 m </t>
  </si>
  <si>
    <t>723-100</t>
  </si>
  <si>
    <t xml:space="preserve">Revize plynoinstalací </t>
  </si>
  <si>
    <t>725013141R00</t>
  </si>
  <si>
    <t>Klozet kombi , nádrž s armaturou, bílý dod.+mont., vč sedátka</t>
  </si>
  <si>
    <t>725017130R00</t>
  </si>
  <si>
    <t>Umyvadlo na šrouby 50 x 41 cm, bílé dod.+mont.</t>
  </si>
  <si>
    <t>725017138R00</t>
  </si>
  <si>
    <t>Kryt sifonu umyvadel , bílý dod.+mont.</t>
  </si>
  <si>
    <t>725249103R00</t>
  </si>
  <si>
    <t xml:space="preserve">Montáž sprchových koutů </t>
  </si>
  <si>
    <t>725810405R00</t>
  </si>
  <si>
    <t>Ventil rohový s přípoj. trubičkou  G 1/2 dod+mont.</t>
  </si>
  <si>
    <t>1+2</t>
  </si>
  <si>
    <t>725814126R00</t>
  </si>
  <si>
    <t xml:space="preserve">Ventil pračkový DN 15 x DN 20 </t>
  </si>
  <si>
    <t>725822633U00</t>
  </si>
  <si>
    <t>Baterie umyv stoj klas +otvír odpad dod.+mont</t>
  </si>
  <si>
    <t>725845111R00</t>
  </si>
  <si>
    <t>Baterie sprchová nástěnná ruční, s příslušenstvím dod.+mont.</t>
  </si>
  <si>
    <t>725860182R00</t>
  </si>
  <si>
    <t xml:space="preserve">Sifon pračkový , D 40/50 mm </t>
  </si>
  <si>
    <t>5+2+1</t>
  </si>
  <si>
    <t>725-104</t>
  </si>
  <si>
    <t>Zařizovací předměty - zednické výpomoci (2%)</t>
  </si>
  <si>
    <t>55484500</t>
  </si>
  <si>
    <t>Dveře sprchové zasouvací 1100mm stříbro - čiré</t>
  </si>
  <si>
    <t>783424140R00</t>
  </si>
  <si>
    <t xml:space="preserve">Nátěr syntetický potrubí do DN 50 mm  Z + 2x </t>
  </si>
  <si>
    <t>2017/40 ZTI instalace-kanalizace,voda,plyn,Ú.T.</t>
  </si>
  <si>
    <t>03</t>
  </si>
  <si>
    <t>Elektroinstalace</t>
  </si>
  <si>
    <t>03 Elektroinstalace</t>
  </si>
  <si>
    <t>M21</t>
  </si>
  <si>
    <t>Elektromontáže</t>
  </si>
  <si>
    <t>04</t>
  </si>
  <si>
    <t>Vzduchotechnika</t>
  </si>
  <si>
    <t>04 Vzduchotechnika</t>
  </si>
  <si>
    <t>1,5*(2,5+3,5+3,5+6+4)</t>
  </si>
  <si>
    <t>953761161R00</t>
  </si>
  <si>
    <t xml:space="preserve">Odvětrání troubami z PVC,  Js 100 mm </t>
  </si>
  <si>
    <t>VZT:5,5</t>
  </si>
  <si>
    <t>953922112R00</t>
  </si>
  <si>
    <t xml:space="preserve">Montáž tvarovky větrací spížní - vnější </t>
  </si>
  <si>
    <t>28349060</t>
  </si>
  <si>
    <t>Mřížka větrací PS kulatá 95/70 mm se síťkou bílá</t>
  </si>
  <si>
    <t>28349069</t>
  </si>
  <si>
    <t>Mřížka větrací PS kulatá 180/140mm se síťkou hnědá</t>
  </si>
  <si>
    <t>970031100R00</t>
  </si>
  <si>
    <t xml:space="preserve">Vrtání jádrové do zdiva cihelného do D 100 mm </t>
  </si>
  <si>
    <t>odvětrání:1,3</t>
  </si>
  <si>
    <t>970031200R00</t>
  </si>
  <si>
    <t xml:space="preserve">Vrtání jádrové do zdiva cihelného do D 200 mm </t>
  </si>
  <si>
    <t>odvětrání:0,45</t>
  </si>
  <si>
    <t>0,3*2+1,3*2</t>
  </si>
  <si>
    <t>M24</t>
  </si>
  <si>
    <t>Montáže vzduchotechnických zařízení</t>
  </si>
  <si>
    <t>M24 Montáže vzduchotechnických zařízení</t>
  </si>
  <si>
    <t>240080003R00</t>
  </si>
  <si>
    <t xml:space="preserve">Potrubí kruhové sk. I. PK 120311 do d 200 </t>
  </si>
  <si>
    <t>2,5*2+2,2+2,8+2</t>
  </si>
  <si>
    <t>2,5+1+2,5+2</t>
  </si>
  <si>
    <t>2,5+5+2,5+1,5</t>
  </si>
  <si>
    <t>2,5+2,5+2,8+1</t>
  </si>
  <si>
    <t>3*4</t>
  </si>
  <si>
    <t>240080419R00</t>
  </si>
  <si>
    <t xml:space="preserve">Těsnění z novoplastu pro kruh. potrubí do d 200 </t>
  </si>
  <si>
    <t>4+4+4+4+4+4+4+4+4*4</t>
  </si>
  <si>
    <t>24-100</t>
  </si>
  <si>
    <t>Závěs VZ potrubí DN 200 dod+mont</t>
  </si>
  <si>
    <t>6+4+6+4</t>
  </si>
  <si>
    <t>24-101</t>
  </si>
  <si>
    <t>Vzduchotechnika- zednické výpomoci 0,3</t>
  </si>
  <si>
    <t>4298006V</t>
  </si>
  <si>
    <t>Tvarovka do obvodu d 200 mm potrubí 1 Pz plech</t>
  </si>
  <si>
    <t>6+5+5+4</t>
  </si>
  <si>
    <t>2017/40 Vzduchotechnika</t>
  </si>
  <si>
    <t>Božice 188</t>
  </si>
  <si>
    <t>Božice</t>
  </si>
  <si>
    <t>Rozpočet stavebního objektu:</t>
  </si>
  <si>
    <t>Stavba:</t>
  </si>
  <si>
    <t>Stavební úpravy - prádelenský provoz</t>
  </si>
  <si>
    <t>Objekt:</t>
  </si>
  <si>
    <t xml:space="preserve">Vnitřní el. instalace </t>
  </si>
  <si>
    <t>Rekapitulace montážních prací</t>
  </si>
  <si>
    <t>Hod. sazby</t>
  </si>
  <si>
    <t>Montážní práce - vnitřní el. instalace</t>
  </si>
  <si>
    <t>Materiál - vnitřní el. instalace</t>
  </si>
  <si>
    <t>Svítidla</t>
  </si>
  <si>
    <t>Rozvaděče</t>
  </si>
  <si>
    <t>Pomocné práce</t>
  </si>
  <si>
    <t>Celkem:</t>
  </si>
  <si>
    <t>Celkem (dodávka + montáž + hod. sazby) :</t>
  </si>
  <si>
    <t>(bez DPH)</t>
  </si>
  <si>
    <t>Revize:</t>
  </si>
  <si>
    <t>Množství</t>
  </si>
  <si>
    <t>Cena</t>
  </si>
  <si>
    <t>Celkem</t>
  </si>
  <si>
    <t>Demontáž stáv. el. instalace</t>
  </si>
  <si>
    <t>hod.</t>
  </si>
  <si>
    <t>Výchozí revize el. rozvodů</t>
  </si>
  <si>
    <t>Součet:</t>
  </si>
  <si>
    <t>Vnitřní el. instalace</t>
  </si>
  <si>
    <t>Montážní práce</t>
  </si>
  <si>
    <t>Materiál</t>
  </si>
  <si>
    <t>Trubka elektroinst. ohebná toy20mm</t>
  </si>
  <si>
    <t>Trubka elektroinst. ohebná toy32mm</t>
  </si>
  <si>
    <t>Trubka elektroinst. tuhá FXP25mm</t>
  </si>
  <si>
    <t>Krabice 68mm přístrojová (KP68)</t>
  </si>
  <si>
    <t>Krabice 68mm s víčkem a svorkovnicí (KR68)</t>
  </si>
  <si>
    <t>Krabice 97mm s víčkem a svorkovnicí (KR97)</t>
  </si>
  <si>
    <t>Krabice s víčkem a svorkovnicí (plast. IP44)</t>
  </si>
  <si>
    <t>Spínač polozapuštěný řaz. 1, IP20 (V1)</t>
  </si>
  <si>
    <t>Spínač polozapuštěný řaz. 6, IP20 (V6)</t>
  </si>
  <si>
    <t>Spínač nástěnný řaz. 1, IP44 (V01)</t>
  </si>
  <si>
    <t>Spínač nástěnný řaz. 5, IP44 (V05)</t>
  </si>
  <si>
    <t>Spínač nástěnný řaz. 6, IP44 (V06)</t>
  </si>
  <si>
    <t>Sporáková přípojka pod om., 25A, 400V (V25)</t>
  </si>
  <si>
    <t>Spínač nástěnný 16A, 400V, IP44 (V16)</t>
  </si>
  <si>
    <t>Spínač nástěnný 40A, 400V, IP44 (V40)</t>
  </si>
  <si>
    <t>Spínač nástěnný 63A, 400V, IP44 (V63)</t>
  </si>
  <si>
    <t>Tlač. ovladač central stop, IP44, plast. (CS)</t>
  </si>
  <si>
    <t>Zásuvka domovní polozapuštěná 2P+Z (Z1)</t>
  </si>
  <si>
    <t>Zásuvka nástěnná 2P+Z, IP44 (Z01)</t>
  </si>
  <si>
    <t>Vodič uzemňovací CYA1PEx10</t>
  </si>
  <si>
    <t>Vodič uzemňovací CYA1PEx25</t>
  </si>
  <si>
    <t>Kabel CYKY-O 3x1,5 ulož. volně</t>
  </si>
  <si>
    <t>Kabel CYKY-J 3x1,5 ulož. volně</t>
  </si>
  <si>
    <t>Kabel CYKY-J 5x1,5 ulož. volně</t>
  </si>
  <si>
    <t>Kabel CYKY-J 3x2,5 ulož. volně</t>
  </si>
  <si>
    <t>Kabel CYKY-J 5x2,5 ulož. volně</t>
  </si>
  <si>
    <t>Kabel CYKY-J 5x10 ulož. volně</t>
  </si>
  <si>
    <t>Kabel CYKY-J 4x16 ulož. volně</t>
  </si>
  <si>
    <t>Šňůra CGSG-J 5x10 ulož. volně</t>
  </si>
  <si>
    <t>Šňůra CGSG-J 5x16 ulož. volně</t>
  </si>
  <si>
    <t>Osazení hmoždinek 8mm</t>
  </si>
  <si>
    <t>Svorka pospojování "Bernard"</t>
  </si>
  <si>
    <t>Zapojení vodičů v rozvaděčích do 2,5mm2</t>
  </si>
  <si>
    <t>-</t>
  </si>
  <si>
    <t>Zapojení vodičů v rozvaděčích do 6mm2</t>
  </si>
  <si>
    <t>Zapojení vodičů v rozvaděčích do 10mm2</t>
  </si>
  <si>
    <t>Zapojení vodičů v rozvaděčích do 25mm2</t>
  </si>
  <si>
    <t>Montáž rozvaděče do 100kg</t>
  </si>
  <si>
    <t>Montáž svítidla EL1</t>
  </si>
  <si>
    <t>Montáž svítidla EL2</t>
  </si>
  <si>
    <t>Montáž svítidla EL3</t>
  </si>
  <si>
    <t>Montáž svítidla EL4</t>
  </si>
  <si>
    <t>Malý ventilátorek 100mm, 230V do potrubí</t>
  </si>
  <si>
    <t>s doběhem</t>
  </si>
  <si>
    <t xml:space="preserve">Ventilátor stěnový 300mm, 230V </t>
  </si>
  <si>
    <t>Součet montáž:</t>
  </si>
  <si>
    <t>Součet materiál:</t>
  </si>
  <si>
    <t>Prořez (5%-m):</t>
  </si>
  <si>
    <t>Podružný materiál (5%-ks):</t>
  </si>
  <si>
    <t>Materiál celkem:</t>
  </si>
  <si>
    <t>Svítidlo EL1</t>
  </si>
  <si>
    <t>Svítidlo EL2</t>
  </si>
  <si>
    <t>Svítidlo EL3</t>
  </si>
  <si>
    <t>Svítidlo EL4</t>
  </si>
  <si>
    <t>Předpokládá se použití zářivkových svítidel s elektronickým předřadníkem.</t>
  </si>
  <si>
    <t>K nouzovým svítidlům dodat piktogramy se směrem úniku.</t>
  </si>
  <si>
    <t>Svítidla celkem:</t>
  </si>
  <si>
    <t>Rozvaděč Rp</t>
  </si>
  <si>
    <t xml:space="preserve">Skříň oceloplech. Z550x1100x200mm s dveřmi </t>
  </si>
  <si>
    <t>Jistič B10/1</t>
  </si>
  <si>
    <t>Jistič B16/1</t>
  </si>
  <si>
    <t>Jistič B16/3</t>
  </si>
  <si>
    <t>Jistič B25/3</t>
  </si>
  <si>
    <t>Jistič B40/3</t>
  </si>
  <si>
    <t>Jistič B50/3</t>
  </si>
  <si>
    <t>Jistič B63/3</t>
  </si>
  <si>
    <t>Vypínací cívka 230V, šířka 1TE</t>
  </si>
  <si>
    <t>Proudový chránič s jističem FI10/003/2</t>
  </si>
  <si>
    <t>Proudový chránič s jističem FI16/003/2</t>
  </si>
  <si>
    <t>Proudový chránič FI25/003/4</t>
  </si>
  <si>
    <t>Pojistka 2A vč. poj. spodku</t>
  </si>
  <si>
    <t>Spínač 200A, 400V stř. na DIN</t>
  </si>
  <si>
    <t>Napájecí lišta</t>
  </si>
  <si>
    <t>Nul. lišta</t>
  </si>
  <si>
    <t xml:space="preserve">Bezp. tabulka </t>
  </si>
  <si>
    <t>Nápis na dveře - počet písmen</t>
  </si>
  <si>
    <t>Obal na schema</t>
  </si>
  <si>
    <t>Dopravné (5%)</t>
  </si>
  <si>
    <t>Rozvaděč celkem:</t>
  </si>
  <si>
    <t>Pomocné zednické práce</t>
  </si>
  <si>
    <t>Vysekání drážek, kapes, provedení průrazů,</t>
  </si>
  <si>
    <t>úprava výklenků pro rozvaděče a pojistkovou skříň vč. osazení skříně</t>
  </si>
  <si>
    <t>vč. zaomítání.</t>
  </si>
  <si>
    <t>Pozn.</t>
  </si>
  <si>
    <t>Rozpočet je vyhotoven v rozsahu dle projektu vnitřní el. instalace.</t>
  </si>
  <si>
    <t>Domov Božice-prádelna</t>
  </si>
  <si>
    <t>Domov Božice</t>
  </si>
  <si>
    <t>2017/40 Domov Božice-prádelna</t>
  </si>
  <si>
    <t>Domov</t>
  </si>
  <si>
    <t>Položkový rozpočet stavby</t>
  </si>
  <si>
    <t>POLOŽKOVÝ ROZPOČET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</si>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</sst>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#,##0.00\ &quot;Kč&quot;"/>
  </numFmts>
  <fonts count="2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35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9" fontId="3" fillId="0" borderId="17" xfId="1" applyNumberFormat="1" applyFont="1" applyBorder="1" applyAlignment="1">
      <alignment horizontal="left"/>
    </xf>
    <xf numFmtId="4" fontId="1" fillId="0" borderId="5" xfId="1" applyNumberFormat="1" applyFont="1" applyBorder="1"/>
    <xf numFmtId="0" fontId="16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3" fontId="16" fillId="0" borderId="0" xfId="1" applyNumberFormat="1" applyFont="1" applyAlignment="1">
      <alignment wrapText="1"/>
    </xf>
    <xf numFmtId="20" fontId="16" fillId="0" borderId="0" xfId="1" applyNumberFormat="1" applyFont="1" applyAlignment="1">
      <alignment wrapText="1"/>
    </xf>
    <xf numFmtId="0" fontId="7" fillId="0" borderId="0" xfId="2" applyFont="1"/>
    <xf numFmtId="0" fontId="1" fillId="0" borderId="0" xfId="2"/>
    <xf numFmtId="4" fontId="1" fillId="0" borderId="0" xfId="2" applyNumberFormat="1"/>
    <xf numFmtId="0" fontId="1" fillId="0" borderId="0" xfId="2" applyFont="1"/>
    <xf numFmtId="4" fontId="1" fillId="0" borderId="0" xfId="2" applyNumberFormat="1" applyFont="1"/>
    <xf numFmtId="169" fontId="1" fillId="0" borderId="0" xfId="2" applyNumberFormat="1"/>
    <xf numFmtId="0" fontId="22" fillId="0" borderId="0" xfId="2" applyFont="1"/>
    <xf numFmtId="167" fontId="7" fillId="0" borderId="0" xfId="2" applyNumberFormat="1" applyFont="1"/>
    <xf numFmtId="167" fontId="23" fillId="0" borderId="0" xfId="2" applyNumberFormat="1" applyFont="1"/>
    <xf numFmtId="4" fontId="23" fillId="0" borderId="0" xfId="2" applyNumberFormat="1" applyFont="1"/>
    <xf numFmtId="0" fontId="23" fillId="0" borderId="0" xfId="2" applyFont="1"/>
    <xf numFmtId="2" fontId="1" fillId="0" borderId="0" xfId="2" applyNumberFormat="1"/>
    <xf numFmtId="0" fontId="1" fillId="0" borderId="0" xfId="2" applyNumberFormat="1" applyAlignment="1">
      <alignment horizontal="left"/>
    </xf>
    <xf numFmtId="0" fontId="1" fillId="0" borderId="0" xfId="2" applyAlignment="1">
      <alignment horizontal="left"/>
    </xf>
    <xf numFmtId="4" fontId="1" fillId="0" borderId="0" xfId="2" applyNumberFormat="1" applyAlignment="1">
      <alignment horizontal="center"/>
    </xf>
    <xf numFmtId="0" fontId="1" fillId="0" borderId="0" xfId="2" applyFont="1" applyAlignment="1">
      <alignment horizontal="left"/>
    </xf>
    <xf numFmtId="4" fontId="1" fillId="0" borderId="0" xfId="2" applyNumberFormat="1" applyAlignment="1">
      <alignment horizontal="right"/>
    </xf>
    <xf numFmtId="4" fontId="1" fillId="0" borderId="0" xfId="2" applyNumberFormat="1" applyFont="1" applyAlignment="1">
      <alignment horizontal="right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04"/>
  <sheetViews>
    <sheetView showGridLines="0" topLeftCell="B1" zoomScaleSheetLayoutView="75" workbookViewId="0">
      <selection activeCell="C2" sqref="C2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1190</v>
      </c>
      <c r="E2" s="5"/>
      <c r="F2" s="4"/>
      <c r="G2" s="6"/>
      <c r="H2" s="7" t="s">
        <v>0</v>
      </c>
      <c r="I2" s="8">
        <f ca="1">TODAY()</f>
        <v>42979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102</v>
      </c>
      <c r="E5" s="13" t="s">
        <v>1186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 t="s">
        <v>1187</v>
      </c>
      <c r="H7" s="18" t="s">
        <v>4</v>
      </c>
      <c r="I7" s="2">
        <v>45671877</v>
      </c>
      <c r="J7" s="17"/>
      <c r="K7" s="17"/>
    </row>
    <row r="8" spans="2:15" x14ac:dyDescent="0.2">
      <c r="D8" s="17" t="s">
        <v>1073</v>
      </c>
      <c r="H8" s="18" t="s">
        <v>5</v>
      </c>
      <c r="J8" s="17"/>
      <c r="K8" s="17"/>
    </row>
    <row r="9" spans="2:15" x14ac:dyDescent="0.2">
      <c r="C9" s="18"/>
      <c r="D9" s="17" t="s">
        <v>1074</v>
      </c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318">
        <f>ROUND(G34,0)</f>
        <v>0</v>
      </c>
      <c r="J19" s="319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320">
        <f>ROUND(I19*D20/100,0)</f>
        <v>0</v>
      </c>
      <c r="J20" s="321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320">
        <f>ROUND(H34,0)</f>
        <v>0</v>
      </c>
      <c r="J21" s="321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22">
        <f>ROUND(I21*D21/100,0)</f>
        <v>0</v>
      </c>
      <c r="J22" s="323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324">
        <f>SUM(I19:I22)</f>
        <v>0</v>
      </c>
      <c r="J23" s="325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104</v>
      </c>
      <c r="C30" s="53" t="s">
        <v>105</v>
      </c>
      <c r="D30" s="54"/>
      <c r="E30" s="55"/>
      <c r="F30" s="56">
        <f>G30+H30+I30</f>
        <v>0</v>
      </c>
      <c r="G30" s="57">
        <f>'01 201740 KL'!C23</f>
        <v>0</v>
      </c>
      <c r="H30" s="58">
        <v>0</v>
      </c>
      <c r="I30" s="58">
        <f t="shared" ref="I30:I33" si="0">(G30*SazbaDPH1)/100+(H30*SazbaDPH2)/100</f>
        <v>0</v>
      </c>
      <c r="J30" s="59" t="str">
        <f t="shared" ref="J30:J33" si="1">IF(CelkemObjekty=0,"",F30/CelkemObjekty*100)</f>
        <v/>
      </c>
    </row>
    <row r="31" spans="2:12" x14ac:dyDescent="0.2">
      <c r="B31" s="60" t="s">
        <v>899</v>
      </c>
      <c r="C31" s="61" t="s">
        <v>900</v>
      </c>
      <c r="D31" s="62"/>
      <c r="E31" s="63"/>
      <c r="F31" s="64">
        <f t="shared" ref="F31:F33" si="2">G31+H31+I31</f>
        <v>0</v>
      </c>
      <c r="G31" s="65">
        <f>'02 201740 KL'!C23</f>
        <v>0</v>
      </c>
      <c r="H31" s="66">
        <v>0</v>
      </c>
      <c r="I31" s="66">
        <f t="shared" si="0"/>
        <v>0</v>
      </c>
      <c r="J31" s="59" t="str">
        <f t="shared" si="1"/>
        <v/>
      </c>
    </row>
    <row r="32" spans="2:12" x14ac:dyDescent="0.2">
      <c r="B32" s="60" t="s">
        <v>1026</v>
      </c>
      <c r="C32" s="61" t="s">
        <v>1027</v>
      </c>
      <c r="D32" s="62"/>
      <c r="E32" s="63"/>
      <c r="F32" s="64">
        <f t="shared" si="2"/>
        <v>0</v>
      </c>
      <c r="G32" s="65">
        <f>'03 201740 KL'!C23</f>
        <v>0</v>
      </c>
      <c r="H32" s="66">
        <v>0</v>
      </c>
      <c r="I32" s="66">
        <f t="shared" si="0"/>
        <v>0</v>
      </c>
      <c r="J32" s="59" t="str">
        <f t="shared" si="1"/>
        <v/>
      </c>
    </row>
    <row r="33" spans="2:11" x14ac:dyDescent="0.2">
      <c r="B33" s="60" t="s">
        <v>1031</v>
      </c>
      <c r="C33" s="61" t="s">
        <v>1032</v>
      </c>
      <c r="D33" s="62"/>
      <c r="E33" s="63"/>
      <c r="F33" s="64">
        <f t="shared" si="2"/>
        <v>0</v>
      </c>
      <c r="G33" s="65">
        <f>'04 201740 KL'!C23</f>
        <v>0</v>
      </c>
      <c r="H33" s="66">
        <v>0</v>
      </c>
      <c r="I33" s="66">
        <f t="shared" si="0"/>
        <v>0</v>
      </c>
      <c r="J33" s="59" t="str">
        <f t="shared" si="1"/>
        <v/>
      </c>
    </row>
    <row r="34" spans="2:11" ht="17.25" customHeight="1" x14ac:dyDescent="0.2">
      <c r="B34" s="67" t="s">
        <v>19</v>
      </c>
      <c r="C34" s="68"/>
      <c r="D34" s="69"/>
      <c r="E34" s="70"/>
      <c r="F34" s="71">
        <f>SUM(F30:F33)</f>
        <v>0</v>
      </c>
      <c r="G34" s="71">
        <f>SUM(G30:G33)</f>
        <v>0</v>
      </c>
      <c r="H34" s="71">
        <f>SUM(H30:H33)</f>
        <v>0</v>
      </c>
      <c r="I34" s="71">
        <f>SUM(I30:I33)</f>
        <v>0</v>
      </c>
      <c r="J34" s="72" t="str">
        <f t="shared" ref="J34" si="3">IF(CelkemObjekty=0,"",F34/CelkemObjekty*100)</f>
        <v/>
      </c>
    </row>
    <row r="35" spans="2:11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9.75" customHeight="1" x14ac:dyDescent="0.2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 ht="7.5" customHeight="1" x14ac:dyDescent="0.2">
      <c r="B37" s="73"/>
      <c r="C37" s="73"/>
      <c r="D37" s="73"/>
      <c r="E37" s="73"/>
      <c r="F37" s="73"/>
      <c r="G37" s="73"/>
      <c r="H37" s="73"/>
      <c r="I37" s="73"/>
      <c r="J37" s="73"/>
      <c r="K37" s="73"/>
    </row>
    <row r="38" spans="2:11" ht="18" x14ac:dyDescent="0.25">
      <c r="B38" s="13" t="s">
        <v>20</v>
      </c>
      <c r="C38" s="45"/>
      <c r="D38" s="45"/>
      <c r="E38" s="45"/>
      <c r="F38" s="45"/>
      <c r="G38" s="45"/>
      <c r="H38" s="45"/>
      <c r="I38" s="45"/>
      <c r="J38" s="45"/>
      <c r="K38" s="73"/>
    </row>
    <row r="39" spans="2:11" x14ac:dyDescent="0.2">
      <c r="K39" s="73"/>
    </row>
    <row r="40" spans="2:11" ht="25.5" x14ac:dyDescent="0.2">
      <c r="B40" s="74" t="s">
        <v>21</v>
      </c>
      <c r="C40" s="75" t="s">
        <v>22</v>
      </c>
      <c r="D40" s="48"/>
      <c r="E40" s="49"/>
      <c r="F40" s="50" t="s">
        <v>17</v>
      </c>
      <c r="G40" s="51" t="str">
        <f>CONCATENATE("Základ DPH ",SazbaDPH1," %")</f>
        <v>Základ DPH 15 %</v>
      </c>
      <c r="H40" s="50" t="str">
        <f>CONCATENATE("Základ DPH ",SazbaDPH2," %")</f>
        <v>Základ DPH 21 %</v>
      </c>
      <c r="I40" s="51" t="s">
        <v>18</v>
      </c>
      <c r="J40" s="50" t="s">
        <v>12</v>
      </c>
    </row>
    <row r="41" spans="2:11" x14ac:dyDescent="0.2">
      <c r="B41" s="76" t="s">
        <v>104</v>
      </c>
      <c r="C41" s="77" t="s">
        <v>898</v>
      </c>
      <c r="D41" s="54"/>
      <c r="E41" s="55"/>
      <c r="F41" s="56">
        <f>G41+H41+I41</f>
        <v>0</v>
      </c>
      <c r="G41" s="57">
        <f>G30</f>
        <v>0</v>
      </c>
      <c r="H41" s="58">
        <v>0</v>
      </c>
      <c r="I41" s="65">
        <f t="shared" ref="I41:I44" si="4">(G41*SazbaDPH1)/100+(H41*SazbaDPH2)/100</f>
        <v>0</v>
      </c>
      <c r="J41" s="59" t="str">
        <f t="shared" ref="J41:J44" si="5">IF(CelkemObjekty=0,"",F41/CelkemObjekty*100)</f>
        <v/>
      </c>
    </row>
    <row r="42" spans="2:11" x14ac:dyDescent="0.2">
      <c r="B42" s="78" t="s">
        <v>899</v>
      </c>
      <c r="C42" s="79" t="s">
        <v>1025</v>
      </c>
      <c r="D42" s="62"/>
      <c r="E42" s="63"/>
      <c r="F42" s="64">
        <f t="shared" ref="F42:F44" si="6">G42+H42+I42</f>
        <v>0</v>
      </c>
      <c r="G42" s="65">
        <f>G31</f>
        <v>0</v>
      </c>
      <c r="H42" s="66">
        <v>0</v>
      </c>
      <c r="I42" s="65">
        <f t="shared" si="4"/>
        <v>0</v>
      </c>
      <c r="J42" s="59" t="str">
        <f t="shared" si="5"/>
        <v/>
      </c>
    </row>
    <row r="43" spans="2:11" x14ac:dyDescent="0.2">
      <c r="B43" s="78" t="s">
        <v>1026</v>
      </c>
      <c r="C43" s="79" t="s">
        <v>103</v>
      </c>
      <c r="D43" s="62"/>
      <c r="E43" s="63"/>
      <c r="F43" s="64">
        <f t="shared" si="6"/>
        <v>0</v>
      </c>
      <c r="G43" s="65">
        <f>G32</f>
        <v>0</v>
      </c>
      <c r="H43" s="66">
        <v>0</v>
      </c>
      <c r="I43" s="65">
        <f t="shared" si="4"/>
        <v>0</v>
      </c>
      <c r="J43" s="59" t="str">
        <f t="shared" si="5"/>
        <v/>
      </c>
    </row>
    <row r="44" spans="2:11" x14ac:dyDescent="0.2">
      <c r="B44" s="78" t="s">
        <v>1031</v>
      </c>
      <c r="C44" s="79" t="s">
        <v>1072</v>
      </c>
      <c r="D44" s="62"/>
      <c r="E44" s="63"/>
      <c r="F44" s="64">
        <f t="shared" si="6"/>
        <v>0</v>
      </c>
      <c r="G44" s="65">
        <f>G33</f>
        <v>0</v>
      </c>
      <c r="H44" s="66">
        <v>0</v>
      </c>
      <c r="I44" s="65">
        <f t="shared" si="4"/>
        <v>0</v>
      </c>
      <c r="J44" s="59" t="str">
        <f t="shared" si="5"/>
        <v/>
      </c>
    </row>
    <row r="45" spans="2:11" x14ac:dyDescent="0.2">
      <c r="B45" s="67" t="s">
        <v>19</v>
      </c>
      <c r="C45" s="68"/>
      <c r="D45" s="69"/>
      <c r="E45" s="70"/>
      <c r="F45" s="71">
        <f>SUM(F41:F44)</f>
        <v>0</v>
      </c>
      <c r="G45" s="80">
        <f>SUM(G41:G44)</f>
        <v>0</v>
      </c>
      <c r="H45" s="71">
        <f>SUM(H41:H44)</f>
        <v>0</v>
      </c>
      <c r="I45" s="80">
        <f>SUM(I41:I44)</f>
        <v>0</v>
      </c>
      <c r="J45" s="72" t="str">
        <f t="shared" ref="J45" si="7">IF(CelkemObjekty=0,"",F45/CelkemObjekty*100)</f>
        <v/>
      </c>
    </row>
    <row r="46" spans="2:11" ht="9" customHeight="1" x14ac:dyDescent="0.2"/>
    <row r="47" spans="2:11" ht="6" customHeight="1" x14ac:dyDescent="0.2"/>
    <row r="48" spans="2:11" ht="3" customHeight="1" x14ac:dyDescent="0.2"/>
    <row r="49" spans="2:10" ht="6.75" customHeight="1" x14ac:dyDescent="0.2"/>
    <row r="50" spans="2:10" ht="20.25" customHeight="1" x14ac:dyDescent="0.25">
      <c r="B50" s="13" t="s">
        <v>23</v>
      </c>
      <c r="C50" s="45"/>
      <c r="D50" s="45"/>
      <c r="E50" s="45"/>
      <c r="F50" s="45"/>
      <c r="G50" s="45"/>
      <c r="H50" s="45"/>
      <c r="I50" s="45"/>
      <c r="J50" s="45"/>
    </row>
    <row r="51" spans="2:10" ht="9" customHeight="1" x14ac:dyDescent="0.2"/>
    <row r="52" spans="2:10" x14ac:dyDescent="0.2">
      <c r="B52" s="47" t="s">
        <v>24</v>
      </c>
      <c r="C52" s="48"/>
      <c r="D52" s="48"/>
      <c r="E52" s="50" t="s">
        <v>12</v>
      </c>
      <c r="F52" s="50" t="s">
        <v>25</v>
      </c>
      <c r="G52" s="51" t="s">
        <v>26</v>
      </c>
      <c r="H52" s="50" t="s">
        <v>27</v>
      </c>
      <c r="I52" s="51" t="s">
        <v>28</v>
      </c>
      <c r="J52" s="81" t="s">
        <v>29</v>
      </c>
    </row>
    <row r="53" spans="2:10" x14ac:dyDescent="0.2">
      <c r="B53" s="52" t="s">
        <v>98</v>
      </c>
      <c r="C53" s="53" t="s">
        <v>99</v>
      </c>
      <c r="D53" s="54"/>
      <c r="E53" s="82" t="str">
        <f t="shared" ref="E53:E85" si="8">IF(SUM(SoucetDilu)=0,"",SUM(F53:J53)/SUM(SoucetDilu)*100)</f>
        <v/>
      </c>
      <c r="F53" s="58">
        <v>0</v>
      </c>
      <c r="G53" s="57">
        <v>0</v>
      </c>
      <c r="H53" s="58">
        <v>0</v>
      </c>
      <c r="I53" s="57">
        <v>0</v>
      </c>
      <c r="J53" s="58">
        <v>0</v>
      </c>
    </row>
    <row r="54" spans="2:10" x14ac:dyDescent="0.2">
      <c r="B54" s="60" t="s">
        <v>198</v>
      </c>
      <c r="C54" s="61" t="s">
        <v>199</v>
      </c>
      <c r="D54" s="62"/>
      <c r="E54" s="83" t="str">
        <f t="shared" si="8"/>
        <v/>
      </c>
      <c r="F54" s="66">
        <v>0</v>
      </c>
      <c r="G54" s="65">
        <v>0</v>
      </c>
      <c r="H54" s="66">
        <v>0</v>
      </c>
      <c r="I54" s="65">
        <v>0</v>
      </c>
      <c r="J54" s="66">
        <v>0</v>
      </c>
    </row>
    <row r="55" spans="2:10" x14ac:dyDescent="0.2">
      <c r="B55" s="60" t="s">
        <v>213</v>
      </c>
      <c r="C55" s="61" t="s">
        <v>214</v>
      </c>
      <c r="D55" s="62"/>
      <c r="E55" s="83" t="str">
        <f t="shared" si="8"/>
        <v/>
      </c>
      <c r="F55" s="66">
        <v>0</v>
      </c>
      <c r="G55" s="65">
        <v>0</v>
      </c>
      <c r="H55" s="66">
        <v>0</v>
      </c>
      <c r="I55" s="65">
        <v>0</v>
      </c>
      <c r="J55" s="66">
        <v>0</v>
      </c>
    </row>
    <row r="56" spans="2:10" x14ac:dyDescent="0.2">
      <c r="B56" s="60" t="s">
        <v>301</v>
      </c>
      <c r="C56" s="61" t="s">
        <v>302</v>
      </c>
      <c r="D56" s="62"/>
      <c r="E56" s="83" t="str">
        <f t="shared" si="8"/>
        <v/>
      </c>
      <c r="F56" s="66">
        <v>0</v>
      </c>
      <c r="G56" s="65">
        <v>0</v>
      </c>
      <c r="H56" s="66">
        <v>0</v>
      </c>
      <c r="I56" s="65">
        <v>0</v>
      </c>
      <c r="J56" s="66">
        <v>0</v>
      </c>
    </row>
    <row r="57" spans="2:10" x14ac:dyDescent="0.2">
      <c r="B57" s="60" t="s">
        <v>337</v>
      </c>
      <c r="C57" s="61" t="s">
        <v>338</v>
      </c>
      <c r="D57" s="62"/>
      <c r="E57" s="83" t="str">
        <f t="shared" si="8"/>
        <v/>
      </c>
      <c r="F57" s="66">
        <v>0</v>
      </c>
      <c r="G57" s="65">
        <v>0</v>
      </c>
      <c r="H57" s="66">
        <v>0</v>
      </c>
      <c r="I57" s="65">
        <v>0</v>
      </c>
      <c r="J57" s="66">
        <v>0</v>
      </c>
    </row>
    <row r="58" spans="2:10" x14ac:dyDescent="0.2">
      <c r="B58" s="60" t="s">
        <v>349</v>
      </c>
      <c r="C58" s="61" t="s">
        <v>350</v>
      </c>
      <c r="D58" s="62"/>
      <c r="E58" s="83" t="str">
        <f t="shared" si="8"/>
        <v/>
      </c>
      <c r="F58" s="66">
        <v>0</v>
      </c>
      <c r="G58" s="65">
        <v>0</v>
      </c>
      <c r="H58" s="66">
        <v>0</v>
      </c>
      <c r="I58" s="65">
        <v>0</v>
      </c>
      <c r="J58" s="66">
        <v>0</v>
      </c>
    </row>
    <row r="59" spans="2:10" x14ac:dyDescent="0.2">
      <c r="B59" s="60" t="s">
        <v>408</v>
      </c>
      <c r="C59" s="61" t="s">
        <v>409</v>
      </c>
      <c r="D59" s="62"/>
      <c r="E59" s="83" t="str">
        <f t="shared" si="8"/>
        <v/>
      </c>
      <c r="F59" s="66">
        <v>0</v>
      </c>
      <c r="G59" s="65">
        <v>0</v>
      </c>
      <c r="H59" s="66">
        <v>0</v>
      </c>
      <c r="I59" s="65">
        <v>0</v>
      </c>
      <c r="J59" s="66">
        <v>0</v>
      </c>
    </row>
    <row r="60" spans="2:10" x14ac:dyDescent="0.2">
      <c r="B60" s="60" t="s">
        <v>427</v>
      </c>
      <c r="C60" s="61" t="s">
        <v>428</v>
      </c>
      <c r="D60" s="62"/>
      <c r="E60" s="83" t="str">
        <f t="shared" si="8"/>
        <v/>
      </c>
      <c r="F60" s="66">
        <v>0</v>
      </c>
      <c r="G60" s="65">
        <v>0</v>
      </c>
      <c r="H60" s="66">
        <v>0</v>
      </c>
      <c r="I60" s="65">
        <v>0</v>
      </c>
      <c r="J60" s="66">
        <v>0</v>
      </c>
    </row>
    <row r="61" spans="2:10" x14ac:dyDescent="0.2">
      <c r="B61" s="60" t="s">
        <v>483</v>
      </c>
      <c r="C61" s="61" t="s">
        <v>484</v>
      </c>
      <c r="D61" s="62"/>
      <c r="E61" s="83" t="str">
        <f t="shared" si="8"/>
        <v/>
      </c>
      <c r="F61" s="66">
        <v>0</v>
      </c>
      <c r="G61" s="65">
        <v>0</v>
      </c>
      <c r="H61" s="66">
        <v>0</v>
      </c>
      <c r="I61" s="65">
        <v>0</v>
      </c>
      <c r="J61" s="66">
        <v>0</v>
      </c>
    </row>
    <row r="62" spans="2:10" x14ac:dyDescent="0.2">
      <c r="B62" s="60" t="s">
        <v>587</v>
      </c>
      <c r="C62" s="61" t="s">
        <v>588</v>
      </c>
      <c r="D62" s="62"/>
      <c r="E62" s="83" t="str">
        <f t="shared" si="8"/>
        <v/>
      </c>
      <c r="F62" s="66">
        <v>0</v>
      </c>
      <c r="G62" s="65">
        <v>0</v>
      </c>
      <c r="H62" s="66">
        <v>0</v>
      </c>
      <c r="I62" s="65">
        <v>0</v>
      </c>
      <c r="J62" s="66">
        <v>0</v>
      </c>
    </row>
    <row r="63" spans="2:10" x14ac:dyDescent="0.2">
      <c r="B63" s="60" t="s">
        <v>618</v>
      </c>
      <c r="C63" s="61" t="s">
        <v>619</v>
      </c>
      <c r="D63" s="62"/>
      <c r="E63" s="83" t="str">
        <f t="shared" si="8"/>
        <v/>
      </c>
      <c r="F63" s="66">
        <v>0</v>
      </c>
      <c r="G63" s="65">
        <v>0</v>
      </c>
      <c r="H63" s="66">
        <v>0</v>
      </c>
      <c r="I63" s="65">
        <v>0</v>
      </c>
      <c r="J63" s="66">
        <v>0</v>
      </c>
    </row>
    <row r="64" spans="2:10" x14ac:dyDescent="0.2">
      <c r="B64" s="60" t="s">
        <v>641</v>
      </c>
      <c r="C64" s="61" t="s">
        <v>642</v>
      </c>
      <c r="D64" s="62"/>
      <c r="E64" s="83" t="str">
        <f t="shared" si="8"/>
        <v/>
      </c>
      <c r="F64" s="66">
        <v>0</v>
      </c>
      <c r="G64" s="65">
        <v>0</v>
      </c>
      <c r="H64" s="66">
        <v>0</v>
      </c>
      <c r="I64" s="65">
        <v>0</v>
      </c>
      <c r="J64" s="66">
        <v>0</v>
      </c>
    </row>
    <row r="65" spans="2:10" x14ac:dyDescent="0.2">
      <c r="B65" s="60" t="s">
        <v>911</v>
      </c>
      <c r="C65" s="61" t="s">
        <v>912</v>
      </c>
      <c r="D65" s="62"/>
      <c r="E65" s="83" t="str">
        <f t="shared" si="8"/>
        <v/>
      </c>
      <c r="F65" s="66">
        <v>0</v>
      </c>
      <c r="G65" s="65">
        <v>0</v>
      </c>
      <c r="H65" s="66">
        <v>0</v>
      </c>
      <c r="I65" s="65">
        <v>0</v>
      </c>
      <c r="J65" s="66">
        <v>0</v>
      </c>
    </row>
    <row r="66" spans="2:10" x14ac:dyDescent="0.2">
      <c r="B66" s="60" t="s">
        <v>956</v>
      </c>
      <c r="C66" s="61" t="s">
        <v>957</v>
      </c>
      <c r="D66" s="62"/>
      <c r="E66" s="83" t="str">
        <f t="shared" si="8"/>
        <v/>
      </c>
      <c r="F66" s="66">
        <v>0</v>
      </c>
      <c r="G66" s="65">
        <v>0</v>
      </c>
      <c r="H66" s="66">
        <v>0</v>
      </c>
      <c r="I66" s="65">
        <v>0</v>
      </c>
      <c r="J66" s="66">
        <v>0</v>
      </c>
    </row>
    <row r="67" spans="2:10" x14ac:dyDescent="0.2">
      <c r="B67" s="60" t="s">
        <v>976</v>
      </c>
      <c r="C67" s="61" t="s">
        <v>977</v>
      </c>
      <c r="D67" s="62"/>
      <c r="E67" s="83" t="str">
        <f t="shared" si="8"/>
        <v/>
      </c>
      <c r="F67" s="66">
        <v>0</v>
      </c>
      <c r="G67" s="65">
        <v>0</v>
      </c>
      <c r="H67" s="66">
        <v>0</v>
      </c>
      <c r="I67" s="65">
        <v>0</v>
      </c>
      <c r="J67" s="66">
        <v>0</v>
      </c>
    </row>
    <row r="68" spans="2:10" x14ac:dyDescent="0.2">
      <c r="B68" s="60" t="s">
        <v>655</v>
      </c>
      <c r="C68" s="61" t="s">
        <v>656</v>
      </c>
      <c r="D68" s="62"/>
      <c r="E68" s="83" t="str">
        <f t="shared" si="8"/>
        <v/>
      </c>
      <c r="F68" s="66">
        <v>0</v>
      </c>
      <c r="G68" s="65">
        <v>0</v>
      </c>
      <c r="H68" s="66">
        <v>0</v>
      </c>
      <c r="I68" s="65">
        <v>0</v>
      </c>
      <c r="J68" s="66">
        <v>0</v>
      </c>
    </row>
    <row r="69" spans="2:10" x14ac:dyDescent="0.2">
      <c r="B69" s="60" t="s">
        <v>670</v>
      </c>
      <c r="C69" s="61" t="s">
        <v>671</v>
      </c>
      <c r="D69" s="62"/>
      <c r="E69" s="83" t="str">
        <f t="shared" si="8"/>
        <v/>
      </c>
      <c r="F69" s="66">
        <v>0</v>
      </c>
      <c r="G69" s="65">
        <v>0</v>
      </c>
      <c r="H69" s="66">
        <v>0</v>
      </c>
      <c r="I69" s="65">
        <v>0</v>
      </c>
      <c r="J69" s="66">
        <v>0</v>
      </c>
    </row>
    <row r="70" spans="2:10" x14ac:dyDescent="0.2">
      <c r="B70" s="60" t="s">
        <v>689</v>
      </c>
      <c r="C70" s="61" t="s">
        <v>690</v>
      </c>
      <c r="D70" s="62"/>
      <c r="E70" s="83" t="str">
        <f t="shared" si="8"/>
        <v/>
      </c>
      <c r="F70" s="66">
        <v>0</v>
      </c>
      <c r="G70" s="65">
        <v>0</v>
      </c>
      <c r="H70" s="66">
        <v>0</v>
      </c>
      <c r="I70" s="65">
        <v>0</v>
      </c>
      <c r="J70" s="66">
        <v>0</v>
      </c>
    </row>
    <row r="71" spans="2:10" x14ac:dyDescent="0.2">
      <c r="B71" s="60" t="s">
        <v>754</v>
      </c>
      <c r="C71" s="61" t="s">
        <v>755</v>
      </c>
      <c r="D71" s="62"/>
      <c r="E71" s="83" t="str">
        <f t="shared" si="8"/>
        <v/>
      </c>
      <c r="F71" s="66">
        <v>0</v>
      </c>
      <c r="G71" s="65">
        <v>0</v>
      </c>
      <c r="H71" s="66">
        <v>0</v>
      </c>
      <c r="I71" s="65">
        <v>0</v>
      </c>
      <c r="J71" s="66">
        <v>0</v>
      </c>
    </row>
    <row r="72" spans="2:10" x14ac:dyDescent="0.2">
      <c r="B72" s="60" t="s">
        <v>783</v>
      </c>
      <c r="C72" s="61" t="s">
        <v>784</v>
      </c>
      <c r="D72" s="62"/>
      <c r="E72" s="83" t="str">
        <f t="shared" si="8"/>
        <v/>
      </c>
      <c r="F72" s="66">
        <v>0</v>
      </c>
      <c r="G72" s="65">
        <v>0</v>
      </c>
      <c r="H72" s="66">
        <v>0</v>
      </c>
      <c r="I72" s="65">
        <v>0</v>
      </c>
      <c r="J72" s="66">
        <v>0</v>
      </c>
    </row>
    <row r="73" spans="2:10" x14ac:dyDescent="0.2">
      <c r="B73" s="60" t="s">
        <v>822</v>
      </c>
      <c r="C73" s="61" t="s">
        <v>823</v>
      </c>
      <c r="D73" s="62"/>
      <c r="E73" s="83" t="str">
        <f t="shared" si="8"/>
        <v/>
      </c>
      <c r="F73" s="66">
        <v>0</v>
      </c>
      <c r="G73" s="65">
        <v>0</v>
      </c>
      <c r="H73" s="66">
        <v>0</v>
      </c>
      <c r="I73" s="65">
        <v>0</v>
      </c>
      <c r="J73" s="66">
        <v>0</v>
      </c>
    </row>
    <row r="74" spans="2:10" x14ac:dyDescent="0.2">
      <c r="B74" s="60" t="s">
        <v>828</v>
      </c>
      <c r="C74" s="61" t="s">
        <v>829</v>
      </c>
      <c r="D74" s="62"/>
      <c r="E74" s="83" t="str">
        <f t="shared" si="8"/>
        <v/>
      </c>
      <c r="F74" s="66">
        <v>0</v>
      </c>
      <c r="G74" s="65">
        <v>0</v>
      </c>
      <c r="H74" s="66">
        <v>0</v>
      </c>
      <c r="I74" s="65">
        <v>0</v>
      </c>
      <c r="J74" s="66">
        <v>0</v>
      </c>
    </row>
    <row r="75" spans="2:10" x14ac:dyDescent="0.2">
      <c r="B75" s="60" t="s">
        <v>854</v>
      </c>
      <c r="C75" s="61" t="s">
        <v>855</v>
      </c>
      <c r="D75" s="62"/>
      <c r="E75" s="83" t="str">
        <f t="shared" si="8"/>
        <v/>
      </c>
      <c r="F75" s="66">
        <v>0</v>
      </c>
      <c r="G75" s="65">
        <v>0</v>
      </c>
      <c r="H75" s="66">
        <v>0</v>
      </c>
      <c r="I75" s="65">
        <v>0</v>
      </c>
      <c r="J75" s="66">
        <v>0</v>
      </c>
    </row>
    <row r="76" spans="2:10" x14ac:dyDescent="0.2">
      <c r="B76" s="60" t="s">
        <v>863</v>
      </c>
      <c r="C76" s="61" t="s">
        <v>864</v>
      </c>
      <c r="D76" s="62"/>
      <c r="E76" s="83" t="str">
        <f t="shared" si="8"/>
        <v/>
      </c>
      <c r="F76" s="66">
        <v>0</v>
      </c>
      <c r="G76" s="65">
        <v>0</v>
      </c>
      <c r="H76" s="66">
        <v>0</v>
      </c>
      <c r="I76" s="65">
        <v>0</v>
      </c>
      <c r="J76" s="66">
        <v>0</v>
      </c>
    </row>
    <row r="77" spans="2:10" x14ac:dyDescent="0.2">
      <c r="B77" s="60" t="s">
        <v>495</v>
      </c>
      <c r="C77" s="61" t="s">
        <v>496</v>
      </c>
      <c r="D77" s="62"/>
      <c r="E77" s="83" t="str">
        <f t="shared" si="8"/>
        <v/>
      </c>
      <c r="F77" s="66">
        <v>0</v>
      </c>
      <c r="G77" s="65">
        <v>0</v>
      </c>
      <c r="H77" s="66">
        <v>0</v>
      </c>
      <c r="I77" s="65">
        <v>0</v>
      </c>
      <c r="J77" s="66">
        <v>0</v>
      </c>
    </row>
    <row r="78" spans="2:10" x14ac:dyDescent="0.2">
      <c r="B78" s="60" t="s">
        <v>501</v>
      </c>
      <c r="C78" s="61" t="s">
        <v>502</v>
      </c>
      <c r="D78" s="62"/>
      <c r="E78" s="83" t="str">
        <f t="shared" si="8"/>
        <v/>
      </c>
      <c r="F78" s="66">
        <v>0</v>
      </c>
      <c r="G78" s="65">
        <v>0</v>
      </c>
      <c r="H78" s="66">
        <v>0</v>
      </c>
      <c r="I78" s="65">
        <v>0</v>
      </c>
      <c r="J78" s="66">
        <v>0</v>
      </c>
    </row>
    <row r="79" spans="2:10" x14ac:dyDescent="0.2">
      <c r="B79" s="60" t="s">
        <v>514</v>
      </c>
      <c r="C79" s="61" t="s">
        <v>515</v>
      </c>
      <c r="D79" s="62"/>
      <c r="E79" s="83" t="str">
        <f t="shared" si="8"/>
        <v/>
      </c>
      <c r="F79" s="66">
        <v>0</v>
      </c>
      <c r="G79" s="65">
        <v>0</v>
      </c>
      <c r="H79" s="66">
        <v>0</v>
      </c>
      <c r="I79" s="65">
        <v>0</v>
      </c>
      <c r="J79" s="66">
        <v>0</v>
      </c>
    </row>
    <row r="80" spans="2:10" x14ac:dyDescent="0.2">
      <c r="B80" s="60" t="s">
        <v>529</v>
      </c>
      <c r="C80" s="61" t="s">
        <v>530</v>
      </c>
      <c r="D80" s="62"/>
      <c r="E80" s="83" t="str">
        <f t="shared" si="8"/>
        <v/>
      </c>
      <c r="F80" s="66">
        <v>0</v>
      </c>
      <c r="G80" s="65">
        <v>0</v>
      </c>
      <c r="H80" s="66">
        <v>0</v>
      </c>
      <c r="I80" s="65">
        <v>0</v>
      </c>
      <c r="J80" s="66">
        <v>0</v>
      </c>
    </row>
    <row r="81" spans="2:10" x14ac:dyDescent="0.2">
      <c r="B81" s="60" t="s">
        <v>582</v>
      </c>
      <c r="C81" s="61" t="s">
        <v>583</v>
      </c>
      <c r="D81" s="62"/>
      <c r="E81" s="83" t="str">
        <f t="shared" si="8"/>
        <v/>
      </c>
      <c r="F81" s="66">
        <v>0</v>
      </c>
      <c r="G81" s="65">
        <v>0</v>
      </c>
      <c r="H81" s="66">
        <v>0</v>
      </c>
      <c r="I81" s="65">
        <v>0</v>
      </c>
      <c r="J81" s="66">
        <v>0</v>
      </c>
    </row>
    <row r="82" spans="2:10" x14ac:dyDescent="0.2">
      <c r="B82" s="60" t="s">
        <v>875</v>
      </c>
      <c r="C82" s="61" t="s">
        <v>876</v>
      </c>
      <c r="D82" s="62"/>
      <c r="E82" s="83" t="str">
        <f t="shared" si="8"/>
        <v/>
      </c>
      <c r="F82" s="66">
        <v>0</v>
      </c>
      <c r="G82" s="65">
        <v>0</v>
      </c>
      <c r="H82" s="66">
        <v>0</v>
      </c>
      <c r="I82" s="65">
        <v>0</v>
      </c>
      <c r="J82" s="66">
        <v>0</v>
      </c>
    </row>
    <row r="83" spans="2:10" x14ac:dyDescent="0.2">
      <c r="B83" s="60" t="s">
        <v>1029</v>
      </c>
      <c r="C83" s="61" t="s">
        <v>1030</v>
      </c>
      <c r="D83" s="62"/>
      <c r="E83" s="83" t="str">
        <f t="shared" si="8"/>
        <v/>
      </c>
      <c r="F83" s="66">
        <v>0</v>
      </c>
      <c r="G83" s="65">
        <v>0</v>
      </c>
      <c r="H83" s="66">
        <v>0</v>
      </c>
      <c r="I83" s="65">
        <v>0</v>
      </c>
      <c r="J83" s="66">
        <v>0</v>
      </c>
    </row>
    <row r="84" spans="2:10" x14ac:dyDescent="0.2">
      <c r="B84" s="60" t="s">
        <v>1051</v>
      </c>
      <c r="C84" s="61" t="s">
        <v>1052</v>
      </c>
      <c r="D84" s="62"/>
      <c r="E84" s="83" t="str">
        <f t="shared" si="8"/>
        <v/>
      </c>
      <c r="F84" s="66">
        <v>0</v>
      </c>
      <c r="G84" s="65">
        <v>0</v>
      </c>
      <c r="H84" s="66">
        <v>0</v>
      </c>
      <c r="I84" s="65">
        <v>0</v>
      </c>
      <c r="J84" s="66">
        <v>0</v>
      </c>
    </row>
    <row r="85" spans="2:10" x14ac:dyDescent="0.2">
      <c r="B85" s="67" t="s">
        <v>19</v>
      </c>
      <c r="C85" s="68"/>
      <c r="D85" s="69"/>
      <c r="E85" s="84" t="str">
        <f t="shared" si="8"/>
        <v/>
      </c>
      <c r="F85" s="71">
        <f>SUM(F53:F84)</f>
        <v>0</v>
      </c>
      <c r="G85" s="80">
        <f>SUM(G53:G84)</f>
        <v>0</v>
      </c>
      <c r="H85" s="71">
        <f>SUM(H53:H84)</f>
        <v>0</v>
      </c>
      <c r="I85" s="80">
        <f>SUM(I53:I84)</f>
        <v>0</v>
      </c>
      <c r="J85" s="71">
        <f>SUM(J53:J84)</f>
        <v>0</v>
      </c>
    </row>
    <row r="87" spans="2:10" ht="2.25" customHeight="1" x14ac:dyDescent="0.2"/>
    <row r="88" spans="2:10" ht="1.5" customHeight="1" x14ac:dyDescent="0.2"/>
    <row r="89" spans="2:10" ht="0.75" customHeight="1" x14ac:dyDescent="0.2"/>
    <row r="90" spans="2:10" ht="0.75" customHeight="1" x14ac:dyDescent="0.2"/>
    <row r="91" spans="2:10" ht="0.75" customHeight="1" x14ac:dyDescent="0.2"/>
    <row r="92" spans="2:10" ht="18" x14ac:dyDescent="0.25">
      <c r="B92" s="13" t="s">
        <v>30</v>
      </c>
      <c r="C92" s="45"/>
      <c r="D92" s="45"/>
      <c r="E92" s="45"/>
      <c r="F92" s="45"/>
      <c r="G92" s="45"/>
      <c r="H92" s="45"/>
      <c r="I92" s="45"/>
      <c r="J92" s="45"/>
    </row>
    <row r="94" spans="2:10" x14ac:dyDescent="0.2">
      <c r="B94" s="47" t="s">
        <v>31</v>
      </c>
      <c r="C94" s="48"/>
      <c r="D94" s="48"/>
      <c r="E94" s="85"/>
      <c r="F94" s="86"/>
      <c r="G94" s="51"/>
      <c r="H94" s="50" t="s">
        <v>17</v>
      </c>
      <c r="I94" s="1"/>
      <c r="J94" s="1"/>
    </row>
    <row r="95" spans="2:10" x14ac:dyDescent="0.2">
      <c r="B95" s="52" t="s">
        <v>890</v>
      </c>
      <c r="C95" s="53"/>
      <c r="D95" s="54"/>
      <c r="E95" s="87"/>
      <c r="F95" s="88"/>
      <c r="G95" s="57"/>
      <c r="H95" s="58">
        <v>0</v>
      </c>
      <c r="I95" s="1"/>
      <c r="J95" s="1"/>
    </row>
    <row r="96" spans="2:10" x14ac:dyDescent="0.2">
      <c r="B96" s="60" t="s">
        <v>891</v>
      </c>
      <c r="C96" s="61"/>
      <c r="D96" s="62"/>
      <c r="E96" s="89"/>
      <c r="F96" s="90"/>
      <c r="G96" s="65"/>
      <c r="H96" s="66">
        <v>0</v>
      </c>
      <c r="I96" s="1"/>
      <c r="J96" s="1"/>
    </row>
    <row r="97" spans="2:10" x14ac:dyDescent="0.2">
      <c r="B97" s="60" t="s">
        <v>892</v>
      </c>
      <c r="C97" s="61"/>
      <c r="D97" s="62"/>
      <c r="E97" s="89"/>
      <c r="F97" s="90"/>
      <c r="G97" s="65"/>
      <c r="H97" s="66">
        <v>0</v>
      </c>
      <c r="I97" s="1"/>
      <c r="J97" s="1"/>
    </row>
    <row r="98" spans="2:10" x14ac:dyDescent="0.2">
      <c r="B98" s="60" t="s">
        <v>893</v>
      </c>
      <c r="C98" s="61"/>
      <c r="D98" s="62"/>
      <c r="E98" s="89"/>
      <c r="F98" s="90"/>
      <c r="G98" s="65"/>
      <c r="H98" s="66">
        <v>0</v>
      </c>
      <c r="I98" s="1"/>
      <c r="J98" s="1"/>
    </row>
    <row r="99" spans="2:10" x14ac:dyDescent="0.2">
      <c r="B99" s="60" t="s">
        <v>894</v>
      </c>
      <c r="C99" s="61"/>
      <c r="D99" s="62"/>
      <c r="E99" s="89"/>
      <c r="F99" s="90"/>
      <c r="G99" s="65"/>
      <c r="H99" s="66">
        <v>0</v>
      </c>
      <c r="I99" s="1"/>
      <c r="J99" s="1"/>
    </row>
    <row r="100" spans="2:10" x14ac:dyDescent="0.2">
      <c r="B100" s="60" t="s">
        <v>895</v>
      </c>
      <c r="C100" s="61"/>
      <c r="D100" s="62"/>
      <c r="E100" s="89"/>
      <c r="F100" s="90"/>
      <c r="G100" s="65"/>
      <c r="H100" s="66">
        <v>0</v>
      </c>
      <c r="I100" s="1"/>
      <c r="J100" s="1"/>
    </row>
    <row r="101" spans="2:10" x14ac:dyDescent="0.2">
      <c r="B101" s="60" t="s">
        <v>896</v>
      </c>
      <c r="C101" s="61"/>
      <c r="D101" s="62"/>
      <c r="E101" s="89"/>
      <c r="F101" s="90"/>
      <c r="G101" s="65"/>
      <c r="H101" s="66">
        <v>0</v>
      </c>
      <c r="I101" s="1"/>
      <c r="J101" s="1"/>
    </row>
    <row r="102" spans="2:10" x14ac:dyDescent="0.2">
      <c r="B102" s="60" t="s">
        <v>897</v>
      </c>
      <c r="C102" s="61"/>
      <c r="D102" s="62"/>
      <c r="E102" s="89"/>
      <c r="F102" s="90"/>
      <c r="G102" s="65"/>
      <c r="H102" s="66">
        <v>0</v>
      </c>
      <c r="I102" s="1"/>
      <c r="J102" s="1"/>
    </row>
    <row r="103" spans="2:10" x14ac:dyDescent="0.2">
      <c r="B103" s="67" t="s">
        <v>19</v>
      </c>
      <c r="C103" s="68"/>
      <c r="D103" s="69"/>
      <c r="E103" s="91"/>
      <c r="F103" s="92"/>
      <c r="G103" s="80"/>
      <c r="H103" s="71">
        <f>SUM(H95:H102)</f>
        <v>0</v>
      </c>
      <c r="I103" s="1"/>
      <c r="J103" s="1"/>
    </row>
    <row r="104" spans="2:10" x14ac:dyDescent="0.2">
      <c r="I104" s="1"/>
      <c r="J104" s="1"/>
    </row>
  </sheetData>
  <sortState ref="B831:K862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1191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102</v>
      </c>
      <c r="D2" s="97" t="s">
        <v>105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104</v>
      </c>
      <c r="B5" s="110"/>
      <c r="C5" s="111" t="s">
        <v>105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102</v>
      </c>
      <c r="B7" s="117"/>
      <c r="C7" s="118" t="s">
        <v>1186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32"/>
      <c r="D8" s="332"/>
      <c r="E8" s="33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32"/>
      <c r="D9" s="332"/>
      <c r="E9" s="333"/>
      <c r="F9" s="105"/>
      <c r="G9" s="126"/>
      <c r="H9" s="127"/>
    </row>
    <row r="10" spans="1:57" x14ac:dyDescent="0.2">
      <c r="A10" s="121" t="s">
        <v>43</v>
      </c>
      <c r="B10" s="105"/>
      <c r="C10" s="332" t="s">
        <v>1187</v>
      </c>
      <c r="D10" s="332"/>
      <c r="E10" s="33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32"/>
      <c r="D11" s="332"/>
      <c r="E11" s="33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34"/>
      <c r="D12" s="334"/>
      <c r="E12" s="33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'01 201740 Rek'!E34</f>
        <v>0</v>
      </c>
      <c r="D15" s="149" t="str">
        <f>'01 201740 Rek'!A39</f>
        <v>Ztížené výrobní podmínky</v>
      </c>
      <c r="E15" s="150"/>
      <c r="F15" s="151"/>
      <c r="G15" s="148">
        <f>'01 201740 Rek'!I39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'01 201740 Rek'!F34</f>
        <v>0</v>
      </c>
      <c r="D16" s="101" t="str">
        <f>'01 201740 Rek'!A40</f>
        <v>Oborová přirážka</v>
      </c>
      <c r="E16" s="152"/>
      <c r="F16" s="153"/>
      <c r="G16" s="148">
        <f>'01 201740 Rek'!I40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'01 201740 Rek'!H34</f>
        <v>0</v>
      </c>
      <c r="D17" s="101" t="str">
        <f>'01 201740 Rek'!A41</f>
        <v>Přesun stavebních kapacit</v>
      </c>
      <c r="E17" s="152"/>
      <c r="F17" s="153"/>
      <c r="G17" s="148">
        <f>'01 201740 Rek'!I41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'01 201740 Rek'!G34</f>
        <v>0</v>
      </c>
      <c r="D18" s="101" t="str">
        <f>'01 201740 Rek'!A42</f>
        <v>Mimostaveništní doprava</v>
      </c>
      <c r="E18" s="152"/>
      <c r="F18" s="153"/>
      <c r="G18" s="148">
        <f>'01 201740 Rek'!I42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'01 201740 Rek'!A43</f>
        <v>Zařízení staveniště</v>
      </c>
      <c r="E19" s="152"/>
      <c r="F19" s="153"/>
      <c r="G19" s="148">
        <f>'01 201740 Rek'!I43</f>
        <v>0</v>
      </c>
    </row>
    <row r="20" spans="1:7" ht="15.95" customHeight="1" x14ac:dyDescent="0.2">
      <c r="A20" s="156"/>
      <c r="B20" s="147"/>
      <c r="C20" s="148"/>
      <c r="D20" s="101" t="str">
        <f>'01 201740 Rek'!A44</f>
        <v>Provoz investora</v>
      </c>
      <c r="E20" s="152"/>
      <c r="F20" s="153"/>
      <c r="G20" s="148">
        <f>'01 201740 Rek'!I44</f>
        <v>0</v>
      </c>
    </row>
    <row r="21" spans="1:7" ht="15.95" customHeight="1" x14ac:dyDescent="0.2">
      <c r="A21" s="156" t="s">
        <v>29</v>
      </c>
      <c r="B21" s="147"/>
      <c r="C21" s="148">
        <f>'01 201740 Rek'!I34</f>
        <v>0</v>
      </c>
      <c r="D21" s="101" t="str">
        <f>'01 201740 Rek'!A45</f>
        <v>Kompletační činnost (IČD)</v>
      </c>
      <c r="E21" s="152"/>
      <c r="F21" s="153"/>
      <c r="G21" s="148">
        <f>'01 201740 Rek'!I45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35" t="s">
        <v>61</v>
      </c>
      <c r="B23" s="336"/>
      <c r="C23" s="158">
        <f>C22+G23</f>
        <v>0</v>
      </c>
      <c r="D23" s="159" t="s">
        <v>62</v>
      </c>
      <c r="E23" s="160"/>
      <c r="F23" s="161"/>
      <c r="G23" s="148">
        <f>'01 201740 Rek'!H47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15</v>
      </c>
      <c r="D30" s="176" t="s">
        <v>70</v>
      </c>
      <c r="E30" s="178"/>
      <c r="F30" s="327">
        <f>C23-F32</f>
        <v>0</v>
      </c>
      <c r="G30" s="328"/>
    </row>
    <row r="31" spans="1:7" x14ac:dyDescent="0.2">
      <c r="A31" s="175" t="s">
        <v>71</v>
      </c>
      <c r="B31" s="176"/>
      <c r="C31" s="177">
        <f>C30</f>
        <v>15</v>
      </c>
      <c r="D31" s="176" t="s">
        <v>72</v>
      </c>
      <c r="E31" s="178"/>
      <c r="F31" s="327">
        <f>ROUND(PRODUCT(F30,C31/100),0)</f>
        <v>0</v>
      </c>
      <c r="G31" s="32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27">
        <v>0</v>
      </c>
      <c r="G32" s="32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27">
        <f>ROUND(PRODUCT(F32,C33/100),0)</f>
        <v>0</v>
      </c>
      <c r="G33" s="32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29">
        <f>ROUND(SUM(F30:F33),0)</f>
        <v>0</v>
      </c>
      <c r="G34" s="33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31"/>
      <c r="C37" s="331"/>
      <c r="D37" s="331"/>
      <c r="E37" s="331"/>
      <c r="F37" s="331"/>
      <c r="G37" s="331"/>
      <c r="H37" s="1" t="s">
        <v>1</v>
      </c>
    </row>
    <row r="38" spans="1:8" ht="12.75" customHeight="1" x14ac:dyDescent="0.2">
      <c r="A38" s="185"/>
      <c r="B38" s="331"/>
      <c r="C38" s="331"/>
      <c r="D38" s="331"/>
      <c r="E38" s="331"/>
      <c r="F38" s="331"/>
      <c r="G38" s="331"/>
      <c r="H38" s="1" t="s">
        <v>1</v>
      </c>
    </row>
    <row r="39" spans="1:8" x14ac:dyDescent="0.2">
      <c r="A39" s="185"/>
      <c r="B39" s="331"/>
      <c r="C39" s="331"/>
      <c r="D39" s="331"/>
      <c r="E39" s="331"/>
      <c r="F39" s="331"/>
      <c r="G39" s="331"/>
      <c r="H39" s="1" t="s">
        <v>1</v>
      </c>
    </row>
    <row r="40" spans="1:8" x14ac:dyDescent="0.2">
      <c r="A40" s="185"/>
      <c r="B40" s="331"/>
      <c r="C40" s="331"/>
      <c r="D40" s="331"/>
      <c r="E40" s="331"/>
      <c r="F40" s="331"/>
      <c r="G40" s="331"/>
      <c r="H40" s="1" t="s">
        <v>1</v>
      </c>
    </row>
    <row r="41" spans="1:8" x14ac:dyDescent="0.2">
      <c r="A41" s="185"/>
      <c r="B41" s="331"/>
      <c r="C41" s="331"/>
      <c r="D41" s="331"/>
      <c r="E41" s="331"/>
      <c r="F41" s="331"/>
      <c r="G41" s="331"/>
      <c r="H41" s="1" t="s">
        <v>1</v>
      </c>
    </row>
    <row r="42" spans="1:8" x14ac:dyDescent="0.2">
      <c r="A42" s="185"/>
      <c r="B42" s="331"/>
      <c r="C42" s="331"/>
      <c r="D42" s="331"/>
      <c r="E42" s="331"/>
      <c r="F42" s="331"/>
      <c r="G42" s="331"/>
      <c r="H42" s="1" t="s">
        <v>1</v>
      </c>
    </row>
    <row r="43" spans="1:8" x14ac:dyDescent="0.2">
      <c r="A43" s="185"/>
      <c r="B43" s="331"/>
      <c r="C43" s="331"/>
      <c r="D43" s="331"/>
      <c r="E43" s="331"/>
      <c r="F43" s="331"/>
      <c r="G43" s="331"/>
      <c r="H43" s="1" t="s">
        <v>1</v>
      </c>
    </row>
    <row r="44" spans="1:8" ht="12.75" customHeight="1" x14ac:dyDescent="0.2">
      <c r="A44" s="185"/>
      <c r="B44" s="331"/>
      <c r="C44" s="331"/>
      <c r="D44" s="331"/>
      <c r="E44" s="331"/>
      <c r="F44" s="331"/>
      <c r="G44" s="331"/>
      <c r="H44" s="1" t="s">
        <v>1</v>
      </c>
    </row>
    <row r="45" spans="1:8" ht="12.75" customHeight="1" x14ac:dyDescent="0.2">
      <c r="A45" s="185"/>
      <c r="B45" s="331"/>
      <c r="C45" s="331"/>
      <c r="D45" s="331"/>
      <c r="E45" s="331"/>
      <c r="F45" s="331"/>
      <c r="G45" s="331"/>
      <c r="H45" s="1" t="s">
        <v>1</v>
      </c>
    </row>
    <row r="46" spans="1:8" x14ac:dyDescent="0.2">
      <c r="B46" s="326"/>
      <c r="C46" s="326"/>
      <c r="D46" s="326"/>
      <c r="E46" s="326"/>
      <c r="F46" s="326"/>
      <c r="G46" s="326"/>
    </row>
    <row r="47" spans="1:8" x14ac:dyDescent="0.2">
      <c r="B47" s="326"/>
      <c r="C47" s="326"/>
      <c r="D47" s="326"/>
      <c r="E47" s="326"/>
      <c r="F47" s="326"/>
      <c r="G47" s="326"/>
    </row>
    <row r="48" spans="1:8" x14ac:dyDescent="0.2">
      <c r="B48" s="326"/>
      <c r="C48" s="326"/>
      <c r="D48" s="326"/>
      <c r="E48" s="326"/>
      <c r="F48" s="326"/>
      <c r="G48" s="326"/>
    </row>
    <row r="49" spans="2:7" x14ac:dyDescent="0.2">
      <c r="B49" s="326"/>
      <c r="C49" s="326"/>
      <c r="D49" s="326"/>
      <c r="E49" s="326"/>
      <c r="F49" s="326"/>
      <c r="G49" s="326"/>
    </row>
    <row r="50" spans="2:7" x14ac:dyDescent="0.2">
      <c r="B50" s="326"/>
      <c r="C50" s="326"/>
      <c r="D50" s="326"/>
      <c r="E50" s="326"/>
      <c r="F50" s="326"/>
      <c r="G50" s="326"/>
    </row>
    <row r="51" spans="2:7" x14ac:dyDescent="0.2">
      <c r="B51" s="326"/>
      <c r="C51" s="326"/>
      <c r="D51" s="326"/>
      <c r="E51" s="326"/>
      <c r="F51" s="326"/>
      <c r="G51" s="32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8"/>
  <sheetViews>
    <sheetView workbookViewId="0">
      <selection activeCell="C2" sqref="C2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37" t="s">
        <v>2</v>
      </c>
      <c r="B1" s="338"/>
      <c r="C1" s="186" t="s">
        <v>1188</v>
      </c>
      <c r="D1" s="187"/>
      <c r="E1" s="188"/>
      <c r="F1" s="187"/>
      <c r="G1" s="189" t="s">
        <v>75</v>
      </c>
      <c r="H1" s="190" t="s">
        <v>102</v>
      </c>
      <c r="I1" s="191"/>
    </row>
    <row r="2" spans="1:9" ht="13.5" thickBot="1" x14ac:dyDescent="0.25">
      <c r="A2" s="339" t="s">
        <v>76</v>
      </c>
      <c r="B2" s="340"/>
      <c r="C2" s="192" t="s">
        <v>106</v>
      </c>
      <c r="D2" s="193"/>
      <c r="E2" s="194"/>
      <c r="F2" s="193"/>
      <c r="G2" s="341" t="s">
        <v>105</v>
      </c>
      <c r="H2" s="342"/>
      <c r="I2" s="343"/>
    </row>
    <row r="3" spans="1:9" ht="13.5" thickTop="1" x14ac:dyDescent="0.2">
      <c r="F3" s="127"/>
    </row>
    <row r="4" spans="1:9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9" ht="13.5" thickBot="1" x14ac:dyDescent="0.25"/>
    <row r="6" spans="1:9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9" s="127" customFormat="1" x14ac:dyDescent="0.2">
      <c r="A7" s="294" t="str">
        <f>'01 201740 Pol'!B7</f>
        <v>1</v>
      </c>
      <c r="B7" s="62" t="str">
        <f>'01 201740 Pol'!C7</f>
        <v>Zemní práce</v>
      </c>
      <c r="D7" s="204"/>
      <c r="E7" s="295">
        <f>'01 201740 Pol'!BA83</f>
        <v>0</v>
      </c>
      <c r="F7" s="296">
        <f>'01 201740 Pol'!BB83</f>
        <v>0</v>
      </c>
      <c r="G7" s="296">
        <f>'01 201740 Pol'!BC83</f>
        <v>0</v>
      </c>
      <c r="H7" s="296">
        <f>'01 201740 Pol'!BD83</f>
        <v>0</v>
      </c>
      <c r="I7" s="297">
        <f>'01 201740 Pol'!BE83</f>
        <v>0</v>
      </c>
    </row>
    <row r="8" spans="1:9" s="127" customFormat="1" x14ac:dyDescent="0.2">
      <c r="A8" s="294" t="str">
        <f>'01 201740 Pol'!B84</f>
        <v>2</v>
      </c>
      <c r="B8" s="62" t="str">
        <f>'01 201740 Pol'!C84</f>
        <v>Základy a zvláštní zakládání</v>
      </c>
      <c r="D8" s="204"/>
      <c r="E8" s="295">
        <f>'01 201740 Pol'!BA94</f>
        <v>0</v>
      </c>
      <c r="F8" s="296">
        <f>'01 201740 Pol'!BB94</f>
        <v>0</v>
      </c>
      <c r="G8" s="296">
        <f>'01 201740 Pol'!BC94</f>
        <v>0</v>
      </c>
      <c r="H8" s="296">
        <f>'01 201740 Pol'!BD94</f>
        <v>0</v>
      </c>
      <c r="I8" s="297">
        <f>'01 201740 Pol'!BE94</f>
        <v>0</v>
      </c>
    </row>
    <row r="9" spans="1:9" s="127" customFormat="1" x14ac:dyDescent="0.2">
      <c r="A9" s="294" t="str">
        <f>'01 201740 Pol'!B95</f>
        <v>3</v>
      </c>
      <c r="B9" s="62" t="str">
        <f>'01 201740 Pol'!C95</f>
        <v>Svislé a kompletní konstrukce</v>
      </c>
      <c r="D9" s="204"/>
      <c r="E9" s="295">
        <f>'01 201740 Pol'!BA158</f>
        <v>0</v>
      </c>
      <c r="F9" s="296">
        <f>'01 201740 Pol'!BB158</f>
        <v>0</v>
      </c>
      <c r="G9" s="296">
        <f>'01 201740 Pol'!BC158</f>
        <v>0</v>
      </c>
      <c r="H9" s="296">
        <f>'01 201740 Pol'!BD158</f>
        <v>0</v>
      </c>
      <c r="I9" s="297">
        <f>'01 201740 Pol'!BE158</f>
        <v>0</v>
      </c>
    </row>
    <row r="10" spans="1:9" s="127" customFormat="1" x14ac:dyDescent="0.2">
      <c r="A10" s="294" t="str">
        <f>'01 201740 Pol'!B159</f>
        <v>4</v>
      </c>
      <c r="B10" s="62" t="str">
        <f>'01 201740 Pol'!C159</f>
        <v>Vodorovné konstrukce</v>
      </c>
      <c r="D10" s="204"/>
      <c r="E10" s="295">
        <f>'01 201740 Pol'!BA184</f>
        <v>0</v>
      </c>
      <c r="F10" s="296">
        <f>'01 201740 Pol'!BB184</f>
        <v>0</v>
      </c>
      <c r="G10" s="296">
        <f>'01 201740 Pol'!BC184</f>
        <v>0</v>
      </c>
      <c r="H10" s="296">
        <f>'01 201740 Pol'!BD184</f>
        <v>0</v>
      </c>
      <c r="I10" s="297">
        <f>'01 201740 Pol'!BE184</f>
        <v>0</v>
      </c>
    </row>
    <row r="11" spans="1:9" s="127" customFormat="1" x14ac:dyDescent="0.2">
      <c r="A11" s="294" t="str">
        <f>'01 201740 Pol'!B185</f>
        <v>5</v>
      </c>
      <c r="B11" s="62" t="str">
        <f>'01 201740 Pol'!C185</f>
        <v>Komunikace</v>
      </c>
      <c r="D11" s="204"/>
      <c r="E11" s="295">
        <f>'01 201740 Pol'!BA197</f>
        <v>0</v>
      </c>
      <c r="F11" s="296">
        <f>'01 201740 Pol'!BB197</f>
        <v>0</v>
      </c>
      <c r="G11" s="296">
        <f>'01 201740 Pol'!BC197</f>
        <v>0</v>
      </c>
      <c r="H11" s="296">
        <f>'01 201740 Pol'!BD197</f>
        <v>0</v>
      </c>
      <c r="I11" s="297">
        <f>'01 201740 Pol'!BE197</f>
        <v>0</v>
      </c>
    </row>
    <row r="12" spans="1:9" s="127" customFormat="1" x14ac:dyDescent="0.2">
      <c r="A12" s="294" t="str">
        <f>'01 201740 Pol'!B198</f>
        <v>61</v>
      </c>
      <c r="B12" s="62" t="str">
        <f>'01 201740 Pol'!C198</f>
        <v>Upravy povrchů vnitřní</v>
      </c>
      <c r="D12" s="204"/>
      <c r="E12" s="295">
        <f>'01 201740 Pol'!BA278</f>
        <v>0</v>
      </c>
      <c r="F12" s="296">
        <f>'01 201740 Pol'!BB278</f>
        <v>0</v>
      </c>
      <c r="G12" s="296">
        <f>'01 201740 Pol'!BC278</f>
        <v>0</v>
      </c>
      <c r="H12" s="296">
        <f>'01 201740 Pol'!BD278</f>
        <v>0</v>
      </c>
      <c r="I12" s="297">
        <f>'01 201740 Pol'!BE278</f>
        <v>0</v>
      </c>
    </row>
    <row r="13" spans="1:9" s="127" customFormat="1" x14ac:dyDescent="0.2">
      <c r="A13" s="294" t="str">
        <f>'01 201740 Pol'!B279</f>
        <v>62</v>
      </c>
      <c r="B13" s="62" t="str">
        <f>'01 201740 Pol'!C279</f>
        <v>Úpravy povrchů vnější</v>
      </c>
      <c r="D13" s="204"/>
      <c r="E13" s="295">
        <f>'01 201740 Pol'!BA297</f>
        <v>0</v>
      </c>
      <c r="F13" s="296">
        <f>'01 201740 Pol'!BB297</f>
        <v>0</v>
      </c>
      <c r="G13" s="296">
        <f>'01 201740 Pol'!BC297</f>
        <v>0</v>
      </c>
      <c r="H13" s="296">
        <f>'01 201740 Pol'!BD297</f>
        <v>0</v>
      </c>
      <c r="I13" s="297">
        <f>'01 201740 Pol'!BE297</f>
        <v>0</v>
      </c>
    </row>
    <row r="14" spans="1:9" s="127" customFormat="1" x14ac:dyDescent="0.2">
      <c r="A14" s="294" t="str">
        <f>'01 201740 Pol'!B298</f>
        <v>63</v>
      </c>
      <c r="B14" s="62" t="str">
        <f>'01 201740 Pol'!C298</f>
        <v>Podlahy a podlahové konstrukce</v>
      </c>
      <c r="D14" s="204"/>
      <c r="E14" s="295">
        <f>'01 201740 Pol'!BA339</f>
        <v>0</v>
      </c>
      <c r="F14" s="296">
        <f>'01 201740 Pol'!BB339</f>
        <v>0</v>
      </c>
      <c r="G14" s="296">
        <f>'01 201740 Pol'!BC339</f>
        <v>0</v>
      </c>
      <c r="H14" s="296">
        <f>'01 201740 Pol'!BD339</f>
        <v>0</v>
      </c>
      <c r="I14" s="297">
        <f>'01 201740 Pol'!BE339</f>
        <v>0</v>
      </c>
    </row>
    <row r="15" spans="1:9" s="127" customFormat="1" x14ac:dyDescent="0.2">
      <c r="A15" s="294" t="str">
        <f>'01 201740 Pol'!B340</f>
        <v>64</v>
      </c>
      <c r="B15" s="62" t="str">
        <f>'01 201740 Pol'!C340</f>
        <v>Výplně otvorů</v>
      </c>
      <c r="D15" s="204"/>
      <c r="E15" s="295">
        <f>'01 201740 Pol'!BA347</f>
        <v>0</v>
      </c>
      <c r="F15" s="296">
        <f>'01 201740 Pol'!BB347</f>
        <v>0</v>
      </c>
      <c r="G15" s="296">
        <f>'01 201740 Pol'!BC347</f>
        <v>0</v>
      </c>
      <c r="H15" s="296">
        <f>'01 201740 Pol'!BD347</f>
        <v>0</v>
      </c>
      <c r="I15" s="297">
        <f>'01 201740 Pol'!BE347</f>
        <v>0</v>
      </c>
    </row>
    <row r="16" spans="1:9" s="127" customFormat="1" x14ac:dyDescent="0.2">
      <c r="A16" s="294" t="str">
        <f>'01 201740 Pol'!B348</f>
        <v>94</v>
      </c>
      <c r="B16" s="62" t="str">
        <f>'01 201740 Pol'!C348</f>
        <v>Lešení a stavební výtahy</v>
      </c>
      <c r="D16" s="204"/>
      <c r="E16" s="295">
        <f>'01 201740 Pol'!BA351</f>
        <v>0</v>
      </c>
      <c r="F16" s="296">
        <f>'01 201740 Pol'!BB351</f>
        <v>0</v>
      </c>
      <c r="G16" s="296">
        <f>'01 201740 Pol'!BC351</f>
        <v>0</v>
      </c>
      <c r="H16" s="296">
        <f>'01 201740 Pol'!BD351</f>
        <v>0</v>
      </c>
      <c r="I16" s="297">
        <f>'01 201740 Pol'!BE351</f>
        <v>0</v>
      </c>
    </row>
    <row r="17" spans="1:9" s="127" customFormat="1" x14ac:dyDescent="0.2">
      <c r="A17" s="294" t="str">
        <f>'01 201740 Pol'!B352</f>
        <v>95</v>
      </c>
      <c r="B17" s="62" t="str">
        <f>'01 201740 Pol'!C352</f>
        <v>Dokončovací konstrukce na pozemních stavbách</v>
      </c>
      <c r="D17" s="204"/>
      <c r="E17" s="295">
        <f>'01 201740 Pol'!BA360</f>
        <v>0</v>
      </c>
      <c r="F17" s="296">
        <f>'01 201740 Pol'!BB360</f>
        <v>0</v>
      </c>
      <c r="G17" s="296">
        <f>'01 201740 Pol'!BC360</f>
        <v>0</v>
      </c>
      <c r="H17" s="296">
        <f>'01 201740 Pol'!BD360</f>
        <v>0</v>
      </c>
      <c r="I17" s="297">
        <f>'01 201740 Pol'!BE360</f>
        <v>0</v>
      </c>
    </row>
    <row r="18" spans="1:9" s="127" customFormat="1" x14ac:dyDescent="0.2">
      <c r="A18" s="294" t="str">
        <f>'01 201740 Pol'!B361</f>
        <v>96</v>
      </c>
      <c r="B18" s="62" t="str">
        <f>'01 201740 Pol'!C361</f>
        <v>Bourání konstrukcí</v>
      </c>
      <c r="D18" s="204"/>
      <c r="E18" s="295">
        <f>'01 201740 Pol'!BA374</f>
        <v>0</v>
      </c>
      <c r="F18" s="296">
        <f>'01 201740 Pol'!BB374</f>
        <v>0</v>
      </c>
      <c r="G18" s="296">
        <f>'01 201740 Pol'!BC374</f>
        <v>0</v>
      </c>
      <c r="H18" s="296">
        <f>'01 201740 Pol'!BD374</f>
        <v>0</v>
      </c>
      <c r="I18" s="297">
        <f>'01 201740 Pol'!BE374</f>
        <v>0</v>
      </c>
    </row>
    <row r="19" spans="1:9" s="127" customFormat="1" x14ac:dyDescent="0.2">
      <c r="A19" s="294" t="str">
        <f>'01 201740 Pol'!B375</f>
        <v>97</v>
      </c>
      <c r="B19" s="62" t="str">
        <f>'01 201740 Pol'!C375</f>
        <v>Prorážení otvorů</v>
      </c>
      <c r="D19" s="204"/>
      <c r="E19" s="295">
        <f>'01 201740 Pol'!BA422</f>
        <v>0</v>
      </c>
      <c r="F19" s="296">
        <f>'01 201740 Pol'!BB422</f>
        <v>0</v>
      </c>
      <c r="G19" s="296">
        <f>'01 201740 Pol'!BC422</f>
        <v>0</v>
      </c>
      <c r="H19" s="296">
        <f>'01 201740 Pol'!BD422</f>
        <v>0</v>
      </c>
      <c r="I19" s="297">
        <f>'01 201740 Pol'!BE422</f>
        <v>0</v>
      </c>
    </row>
    <row r="20" spans="1:9" s="127" customFormat="1" x14ac:dyDescent="0.2">
      <c r="A20" s="294" t="str">
        <f>'01 201740 Pol'!B423</f>
        <v>99</v>
      </c>
      <c r="B20" s="62" t="str">
        <f>'01 201740 Pol'!C423</f>
        <v>Staveništní přesun hmot</v>
      </c>
      <c r="D20" s="204"/>
      <c r="E20" s="295">
        <f>'01 201740 Pol'!BA425</f>
        <v>0</v>
      </c>
      <c r="F20" s="296">
        <f>'01 201740 Pol'!BB425</f>
        <v>0</v>
      </c>
      <c r="G20" s="296">
        <f>'01 201740 Pol'!BC425</f>
        <v>0</v>
      </c>
      <c r="H20" s="296">
        <f>'01 201740 Pol'!BD425</f>
        <v>0</v>
      </c>
      <c r="I20" s="297">
        <f>'01 201740 Pol'!BE425</f>
        <v>0</v>
      </c>
    </row>
    <row r="21" spans="1:9" s="127" customFormat="1" x14ac:dyDescent="0.2">
      <c r="A21" s="294" t="str">
        <f>'01 201740 Pol'!B426</f>
        <v>711</v>
      </c>
      <c r="B21" s="62" t="str">
        <f>'01 201740 Pol'!C426</f>
        <v>Izolace proti vodě</v>
      </c>
      <c r="D21" s="204"/>
      <c r="E21" s="295">
        <f>'01 201740 Pol'!BA454</f>
        <v>0</v>
      </c>
      <c r="F21" s="296">
        <f>'01 201740 Pol'!BB454</f>
        <v>0</v>
      </c>
      <c r="G21" s="296">
        <f>'01 201740 Pol'!BC454</f>
        <v>0</v>
      </c>
      <c r="H21" s="296">
        <f>'01 201740 Pol'!BD454</f>
        <v>0</v>
      </c>
      <c r="I21" s="297">
        <f>'01 201740 Pol'!BE454</f>
        <v>0</v>
      </c>
    </row>
    <row r="22" spans="1:9" s="127" customFormat="1" x14ac:dyDescent="0.2">
      <c r="A22" s="294" t="str">
        <f>'01 201740 Pol'!B455</f>
        <v>712</v>
      </c>
      <c r="B22" s="62" t="str">
        <f>'01 201740 Pol'!C455</f>
        <v>Živičné krytiny</v>
      </c>
      <c r="D22" s="204"/>
      <c r="E22" s="295">
        <f>'01 201740 Pol'!BA476</f>
        <v>0</v>
      </c>
      <c r="F22" s="296">
        <f>'01 201740 Pol'!BB476</f>
        <v>0</v>
      </c>
      <c r="G22" s="296">
        <f>'01 201740 Pol'!BC476</f>
        <v>0</v>
      </c>
      <c r="H22" s="296">
        <f>'01 201740 Pol'!BD476</f>
        <v>0</v>
      </c>
      <c r="I22" s="297">
        <f>'01 201740 Pol'!BE476</f>
        <v>0</v>
      </c>
    </row>
    <row r="23" spans="1:9" s="127" customFormat="1" x14ac:dyDescent="0.2">
      <c r="A23" s="294" t="str">
        <f>'01 201740 Pol'!B477</f>
        <v>713</v>
      </c>
      <c r="B23" s="62" t="str">
        <f>'01 201740 Pol'!C477</f>
        <v>Izolace tepelné</v>
      </c>
      <c r="D23" s="204"/>
      <c r="E23" s="295">
        <f>'01 201740 Pol'!BA487</f>
        <v>0</v>
      </c>
      <c r="F23" s="296">
        <f>'01 201740 Pol'!BB487</f>
        <v>0</v>
      </c>
      <c r="G23" s="296">
        <f>'01 201740 Pol'!BC487</f>
        <v>0</v>
      </c>
      <c r="H23" s="296">
        <f>'01 201740 Pol'!BD487</f>
        <v>0</v>
      </c>
      <c r="I23" s="297">
        <f>'01 201740 Pol'!BE487</f>
        <v>0</v>
      </c>
    </row>
    <row r="24" spans="1:9" s="127" customFormat="1" x14ac:dyDescent="0.2">
      <c r="A24" s="294" t="str">
        <f>'01 201740 Pol'!B488</f>
        <v>725</v>
      </c>
      <c r="B24" s="62" t="str">
        <f>'01 201740 Pol'!C488</f>
        <v>Zařizovací předměty</v>
      </c>
      <c r="D24" s="204"/>
      <c r="E24" s="295">
        <f>'01 201740 Pol'!BA495</f>
        <v>0</v>
      </c>
      <c r="F24" s="296">
        <f>'01 201740 Pol'!BB495</f>
        <v>0</v>
      </c>
      <c r="G24" s="296">
        <f>'01 201740 Pol'!BC495</f>
        <v>0</v>
      </c>
      <c r="H24" s="296">
        <f>'01 201740 Pol'!BD495</f>
        <v>0</v>
      </c>
      <c r="I24" s="297">
        <f>'01 201740 Pol'!BE495</f>
        <v>0</v>
      </c>
    </row>
    <row r="25" spans="1:9" s="127" customFormat="1" x14ac:dyDescent="0.2">
      <c r="A25" s="294" t="str">
        <f>'01 201740 Pol'!B496</f>
        <v>764</v>
      </c>
      <c r="B25" s="62" t="str">
        <f>'01 201740 Pol'!C496</f>
        <v>Konstrukce klempířské</v>
      </c>
      <c r="D25" s="204"/>
      <c r="E25" s="295">
        <f>'01 201740 Pol'!BA508</f>
        <v>0</v>
      </c>
      <c r="F25" s="296">
        <f>'01 201740 Pol'!BB508</f>
        <v>0</v>
      </c>
      <c r="G25" s="296">
        <f>'01 201740 Pol'!BC508</f>
        <v>0</v>
      </c>
      <c r="H25" s="296">
        <f>'01 201740 Pol'!BD508</f>
        <v>0</v>
      </c>
      <c r="I25" s="297">
        <f>'01 201740 Pol'!BE508</f>
        <v>0</v>
      </c>
    </row>
    <row r="26" spans="1:9" s="127" customFormat="1" x14ac:dyDescent="0.2">
      <c r="A26" s="294" t="str">
        <f>'01 201740 Pol'!B509</f>
        <v>766</v>
      </c>
      <c r="B26" s="62" t="str">
        <f>'01 201740 Pol'!C509</f>
        <v>Konstrukce truhlářské</v>
      </c>
      <c r="D26" s="204"/>
      <c r="E26" s="295">
        <f>'01 201740 Pol'!BA558</f>
        <v>0</v>
      </c>
      <c r="F26" s="296">
        <f>'01 201740 Pol'!BB558</f>
        <v>0</v>
      </c>
      <c r="G26" s="296">
        <f>'01 201740 Pol'!BC558</f>
        <v>0</v>
      </c>
      <c r="H26" s="296">
        <f>'01 201740 Pol'!BD558</f>
        <v>0</v>
      </c>
      <c r="I26" s="297">
        <f>'01 201740 Pol'!BE558</f>
        <v>0</v>
      </c>
    </row>
    <row r="27" spans="1:9" s="127" customFormat="1" x14ac:dyDescent="0.2">
      <c r="A27" s="294" t="str">
        <f>'01 201740 Pol'!B559</f>
        <v>767</v>
      </c>
      <c r="B27" s="62" t="str">
        <f>'01 201740 Pol'!C559</f>
        <v>Konstrukce zámečnické</v>
      </c>
      <c r="D27" s="204"/>
      <c r="E27" s="295">
        <f>'01 201740 Pol'!BA577</f>
        <v>0</v>
      </c>
      <c r="F27" s="296">
        <f>'01 201740 Pol'!BB577</f>
        <v>0</v>
      </c>
      <c r="G27" s="296">
        <f>'01 201740 Pol'!BC577</f>
        <v>0</v>
      </c>
      <c r="H27" s="296">
        <f>'01 201740 Pol'!BD577</f>
        <v>0</v>
      </c>
      <c r="I27" s="297">
        <f>'01 201740 Pol'!BE577</f>
        <v>0</v>
      </c>
    </row>
    <row r="28" spans="1:9" s="127" customFormat="1" x14ac:dyDescent="0.2">
      <c r="A28" s="294" t="str">
        <f>'01 201740 Pol'!B578</f>
        <v>771</v>
      </c>
      <c r="B28" s="62" t="str">
        <f>'01 201740 Pol'!C578</f>
        <v>Podlahy z dlaždic a obklady</v>
      </c>
      <c r="D28" s="204"/>
      <c r="E28" s="295">
        <f>'01 201740 Pol'!BA604</f>
        <v>0</v>
      </c>
      <c r="F28" s="296">
        <f>'01 201740 Pol'!BB604</f>
        <v>0</v>
      </c>
      <c r="G28" s="296">
        <f>'01 201740 Pol'!BC604</f>
        <v>0</v>
      </c>
      <c r="H28" s="296">
        <f>'01 201740 Pol'!BD604</f>
        <v>0</v>
      </c>
      <c r="I28" s="297">
        <f>'01 201740 Pol'!BE604</f>
        <v>0</v>
      </c>
    </row>
    <row r="29" spans="1:9" s="127" customFormat="1" x14ac:dyDescent="0.2">
      <c r="A29" s="294" t="str">
        <f>'01 201740 Pol'!B605</f>
        <v>776</v>
      </c>
      <c r="B29" s="62" t="str">
        <f>'01 201740 Pol'!C605</f>
        <v>Podlahy povlakové</v>
      </c>
      <c r="D29" s="204"/>
      <c r="E29" s="295">
        <f>'01 201740 Pol'!BA608</f>
        <v>0</v>
      </c>
      <c r="F29" s="296">
        <f>'01 201740 Pol'!BB608</f>
        <v>0</v>
      </c>
      <c r="G29" s="296">
        <f>'01 201740 Pol'!BC608</f>
        <v>0</v>
      </c>
      <c r="H29" s="296">
        <f>'01 201740 Pol'!BD608</f>
        <v>0</v>
      </c>
      <c r="I29" s="297">
        <f>'01 201740 Pol'!BE608</f>
        <v>0</v>
      </c>
    </row>
    <row r="30" spans="1:9" s="127" customFormat="1" x14ac:dyDescent="0.2">
      <c r="A30" s="294" t="str">
        <f>'01 201740 Pol'!B609</f>
        <v>781</v>
      </c>
      <c r="B30" s="62" t="str">
        <f>'01 201740 Pol'!C609</f>
        <v>Obklady keramické</v>
      </c>
      <c r="D30" s="204"/>
      <c r="E30" s="295">
        <f>'01 201740 Pol'!BA631</f>
        <v>0</v>
      </c>
      <c r="F30" s="296">
        <f>'01 201740 Pol'!BB631</f>
        <v>0</v>
      </c>
      <c r="G30" s="296">
        <f>'01 201740 Pol'!BC631</f>
        <v>0</v>
      </c>
      <c r="H30" s="296">
        <f>'01 201740 Pol'!BD631</f>
        <v>0</v>
      </c>
      <c r="I30" s="297">
        <f>'01 201740 Pol'!BE631</f>
        <v>0</v>
      </c>
    </row>
    <row r="31" spans="1:9" s="127" customFormat="1" x14ac:dyDescent="0.2">
      <c r="A31" s="294" t="str">
        <f>'01 201740 Pol'!B632</f>
        <v>783</v>
      </c>
      <c r="B31" s="62" t="str">
        <f>'01 201740 Pol'!C632</f>
        <v>Nátěry</v>
      </c>
      <c r="D31" s="204"/>
      <c r="E31" s="295">
        <f>'01 201740 Pol'!BA637</f>
        <v>0</v>
      </c>
      <c r="F31" s="296">
        <f>'01 201740 Pol'!BB637</f>
        <v>0</v>
      </c>
      <c r="G31" s="296">
        <f>'01 201740 Pol'!BC637</f>
        <v>0</v>
      </c>
      <c r="H31" s="296">
        <f>'01 201740 Pol'!BD637</f>
        <v>0</v>
      </c>
      <c r="I31" s="297">
        <f>'01 201740 Pol'!BE637</f>
        <v>0</v>
      </c>
    </row>
    <row r="32" spans="1:9" s="127" customFormat="1" x14ac:dyDescent="0.2">
      <c r="A32" s="294" t="str">
        <f>'01 201740 Pol'!B638</f>
        <v>784</v>
      </c>
      <c r="B32" s="62" t="str">
        <f>'01 201740 Pol'!C638</f>
        <v>Malby</v>
      </c>
      <c r="D32" s="204"/>
      <c r="E32" s="295">
        <f>'01 201740 Pol'!BA650</f>
        <v>0</v>
      </c>
      <c r="F32" s="296">
        <f>'01 201740 Pol'!BB650</f>
        <v>0</v>
      </c>
      <c r="G32" s="296">
        <f>'01 201740 Pol'!BC650</f>
        <v>0</v>
      </c>
      <c r="H32" s="296">
        <f>'01 201740 Pol'!BD650</f>
        <v>0</v>
      </c>
      <c r="I32" s="297">
        <f>'01 201740 Pol'!BE650</f>
        <v>0</v>
      </c>
    </row>
    <row r="33" spans="1:57" s="127" customFormat="1" ht="13.5" thickBot="1" x14ac:dyDescent="0.25">
      <c r="A33" s="294" t="str">
        <f>'01 201740 Pol'!B651</f>
        <v>D96</v>
      </c>
      <c r="B33" s="62" t="str">
        <f>'01 201740 Pol'!C651</f>
        <v>Přesuny suti a vybouraných hmot</v>
      </c>
      <c r="D33" s="204"/>
      <c r="E33" s="295">
        <f>'01 201740 Pol'!BA658</f>
        <v>0</v>
      </c>
      <c r="F33" s="296">
        <f>'01 201740 Pol'!BB658</f>
        <v>0</v>
      </c>
      <c r="G33" s="296">
        <f>'01 201740 Pol'!BC658</f>
        <v>0</v>
      </c>
      <c r="H33" s="296">
        <f>'01 201740 Pol'!BD658</f>
        <v>0</v>
      </c>
      <c r="I33" s="297">
        <f>'01 201740 Pol'!BE658</f>
        <v>0</v>
      </c>
    </row>
    <row r="34" spans="1:57" s="14" customFormat="1" ht="13.5" thickBot="1" x14ac:dyDescent="0.25">
      <c r="A34" s="205"/>
      <c r="B34" s="206" t="s">
        <v>79</v>
      </c>
      <c r="C34" s="206"/>
      <c r="D34" s="207"/>
      <c r="E34" s="208">
        <f>SUM(E7:E33)</f>
        <v>0</v>
      </c>
      <c r="F34" s="209">
        <f>SUM(F7:F33)</f>
        <v>0</v>
      </c>
      <c r="G34" s="209">
        <f>SUM(G7:G33)</f>
        <v>0</v>
      </c>
      <c r="H34" s="209">
        <f>SUM(H7:H33)</f>
        <v>0</v>
      </c>
      <c r="I34" s="210">
        <f>SUM(I7:I33)</f>
        <v>0</v>
      </c>
    </row>
    <row r="35" spans="1:57" x14ac:dyDescent="0.2">
      <c r="A35" s="127"/>
      <c r="B35" s="127"/>
      <c r="C35" s="127"/>
      <c r="D35" s="127"/>
      <c r="E35" s="127"/>
      <c r="F35" s="127"/>
      <c r="G35" s="127"/>
      <c r="H35" s="127"/>
      <c r="I35" s="127"/>
    </row>
    <row r="36" spans="1:57" ht="19.5" customHeight="1" x14ac:dyDescent="0.25">
      <c r="A36" s="196" t="s">
        <v>80</v>
      </c>
      <c r="B36" s="196"/>
      <c r="C36" s="196"/>
      <c r="D36" s="196"/>
      <c r="E36" s="196"/>
      <c r="F36" s="196"/>
      <c r="G36" s="211"/>
      <c r="H36" s="196"/>
      <c r="I36" s="196"/>
      <c r="BA36" s="133"/>
      <c r="BB36" s="133"/>
      <c r="BC36" s="133"/>
      <c r="BD36" s="133"/>
      <c r="BE36" s="133"/>
    </row>
    <row r="37" spans="1:57" ht="13.5" thickBot="1" x14ac:dyDescent="0.25"/>
    <row r="38" spans="1:57" x14ac:dyDescent="0.2">
      <c r="A38" s="162" t="s">
        <v>81</v>
      </c>
      <c r="B38" s="163"/>
      <c r="C38" s="163"/>
      <c r="D38" s="212"/>
      <c r="E38" s="213" t="s">
        <v>82</v>
      </c>
      <c r="F38" s="214" t="s">
        <v>12</v>
      </c>
      <c r="G38" s="215" t="s">
        <v>83</v>
      </c>
      <c r="H38" s="216"/>
      <c r="I38" s="217" t="s">
        <v>82</v>
      </c>
    </row>
    <row r="39" spans="1:57" x14ac:dyDescent="0.2">
      <c r="A39" s="156" t="s">
        <v>890</v>
      </c>
      <c r="B39" s="147"/>
      <c r="C39" s="147"/>
      <c r="D39" s="218"/>
      <c r="E39" s="219"/>
      <c r="F39" s="220"/>
      <c r="G39" s="221">
        <v>0</v>
      </c>
      <c r="H39" s="222"/>
      <c r="I39" s="223">
        <f t="shared" ref="I39:I46" si="0">E39+F39*G39/100</f>
        <v>0</v>
      </c>
      <c r="BA39" s="1">
        <v>0</v>
      </c>
    </row>
    <row r="40" spans="1:57" x14ac:dyDescent="0.2">
      <c r="A40" s="156" t="s">
        <v>891</v>
      </c>
      <c r="B40" s="147"/>
      <c r="C40" s="147"/>
      <c r="D40" s="218"/>
      <c r="E40" s="219"/>
      <c r="F40" s="220"/>
      <c r="G40" s="221">
        <v>0</v>
      </c>
      <c r="H40" s="222"/>
      <c r="I40" s="223">
        <f t="shared" si="0"/>
        <v>0</v>
      </c>
      <c r="BA40" s="1">
        <v>0</v>
      </c>
    </row>
    <row r="41" spans="1:57" x14ac:dyDescent="0.2">
      <c r="A41" s="156" t="s">
        <v>892</v>
      </c>
      <c r="B41" s="147"/>
      <c r="C41" s="147"/>
      <c r="D41" s="218"/>
      <c r="E41" s="219"/>
      <c r="F41" s="220"/>
      <c r="G41" s="221">
        <v>0</v>
      </c>
      <c r="H41" s="222"/>
      <c r="I41" s="223">
        <f t="shared" si="0"/>
        <v>0</v>
      </c>
      <c r="BA41" s="1">
        <v>0</v>
      </c>
    </row>
    <row r="42" spans="1:57" x14ac:dyDescent="0.2">
      <c r="A42" s="156" t="s">
        <v>893</v>
      </c>
      <c r="B42" s="147"/>
      <c r="C42" s="147"/>
      <c r="D42" s="218"/>
      <c r="E42" s="219"/>
      <c r="F42" s="220"/>
      <c r="G42" s="221">
        <v>0</v>
      </c>
      <c r="H42" s="222"/>
      <c r="I42" s="223">
        <f t="shared" si="0"/>
        <v>0</v>
      </c>
      <c r="BA42" s="1">
        <v>0</v>
      </c>
    </row>
    <row r="43" spans="1:57" x14ac:dyDescent="0.2">
      <c r="A43" s="156" t="s">
        <v>894</v>
      </c>
      <c r="B43" s="147"/>
      <c r="C43" s="147"/>
      <c r="D43" s="218"/>
      <c r="E43" s="219"/>
      <c r="F43" s="220"/>
      <c r="G43" s="221">
        <v>0</v>
      </c>
      <c r="H43" s="222"/>
      <c r="I43" s="223">
        <f t="shared" si="0"/>
        <v>0</v>
      </c>
      <c r="BA43" s="1">
        <v>1</v>
      </c>
    </row>
    <row r="44" spans="1:57" x14ac:dyDescent="0.2">
      <c r="A44" s="156" t="s">
        <v>895</v>
      </c>
      <c r="B44" s="147"/>
      <c r="C44" s="147"/>
      <c r="D44" s="218"/>
      <c r="E44" s="219"/>
      <c r="F44" s="220"/>
      <c r="G44" s="221">
        <v>0</v>
      </c>
      <c r="H44" s="222"/>
      <c r="I44" s="223">
        <f t="shared" si="0"/>
        <v>0</v>
      </c>
      <c r="BA44" s="1">
        <v>1</v>
      </c>
    </row>
    <row r="45" spans="1:57" x14ac:dyDescent="0.2">
      <c r="A45" s="156" t="s">
        <v>896</v>
      </c>
      <c r="B45" s="147"/>
      <c r="C45" s="147"/>
      <c r="D45" s="218"/>
      <c r="E45" s="219"/>
      <c r="F45" s="220"/>
      <c r="G45" s="221">
        <v>0</v>
      </c>
      <c r="H45" s="222"/>
      <c r="I45" s="223">
        <f t="shared" si="0"/>
        <v>0</v>
      </c>
      <c r="BA45" s="1">
        <v>2</v>
      </c>
    </row>
    <row r="46" spans="1:57" x14ac:dyDescent="0.2">
      <c r="A46" s="156" t="s">
        <v>897</v>
      </c>
      <c r="B46" s="147"/>
      <c r="C46" s="147"/>
      <c r="D46" s="218"/>
      <c r="E46" s="219"/>
      <c r="F46" s="220"/>
      <c r="G46" s="221">
        <v>0</v>
      </c>
      <c r="H46" s="222"/>
      <c r="I46" s="223">
        <f t="shared" si="0"/>
        <v>0</v>
      </c>
      <c r="BA46" s="1">
        <v>2</v>
      </c>
    </row>
    <row r="47" spans="1:57" ht="13.5" thickBot="1" x14ac:dyDescent="0.25">
      <c r="A47" s="224"/>
      <c r="B47" s="225" t="s">
        <v>84</v>
      </c>
      <c r="C47" s="226"/>
      <c r="D47" s="227"/>
      <c r="E47" s="228"/>
      <c r="F47" s="229"/>
      <c r="G47" s="229"/>
      <c r="H47" s="344">
        <f>SUM(I39:I46)</f>
        <v>0</v>
      </c>
      <c r="I47" s="345"/>
    </row>
    <row r="49" spans="2:9" x14ac:dyDescent="0.2">
      <c r="B49" s="14"/>
      <c r="F49" s="230"/>
      <c r="G49" s="231"/>
      <c r="H49" s="231"/>
      <c r="I49" s="46"/>
    </row>
    <row r="50" spans="2:9" x14ac:dyDescent="0.2">
      <c r="F50" s="230"/>
      <c r="G50" s="231"/>
      <c r="H50" s="231"/>
      <c r="I50" s="46"/>
    </row>
    <row r="51" spans="2:9" x14ac:dyDescent="0.2">
      <c r="F51" s="230"/>
      <c r="G51" s="231"/>
      <c r="H51" s="231"/>
      <c r="I51" s="46"/>
    </row>
    <row r="52" spans="2:9" x14ac:dyDescent="0.2">
      <c r="F52" s="230"/>
      <c r="G52" s="231"/>
      <c r="H52" s="231"/>
      <c r="I52" s="46"/>
    </row>
    <row r="53" spans="2:9" x14ac:dyDescent="0.2">
      <c r="F53" s="230"/>
      <c r="G53" s="231"/>
      <c r="H53" s="231"/>
      <c r="I53" s="46"/>
    </row>
    <row r="54" spans="2:9" x14ac:dyDescent="0.2">
      <c r="F54" s="230"/>
      <c r="G54" s="231"/>
      <c r="H54" s="231"/>
      <c r="I54" s="46"/>
    </row>
    <row r="55" spans="2:9" x14ac:dyDescent="0.2">
      <c r="F55" s="230"/>
      <c r="G55" s="231"/>
      <c r="H55" s="231"/>
      <c r="I55" s="46"/>
    </row>
    <row r="56" spans="2:9" x14ac:dyDescent="0.2">
      <c r="F56" s="230"/>
      <c r="G56" s="231"/>
      <c r="H56" s="231"/>
      <c r="I56" s="46"/>
    </row>
    <row r="57" spans="2:9" x14ac:dyDescent="0.2">
      <c r="F57" s="230"/>
      <c r="G57" s="231"/>
      <c r="H57" s="231"/>
      <c r="I57" s="46"/>
    </row>
    <row r="58" spans="2:9" x14ac:dyDescent="0.2">
      <c r="F58" s="230"/>
      <c r="G58" s="231"/>
      <c r="H58" s="231"/>
      <c r="I58" s="46"/>
    </row>
    <row r="59" spans="2:9" x14ac:dyDescent="0.2">
      <c r="F59" s="230"/>
      <c r="G59" s="231"/>
      <c r="H59" s="231"/>
      <c r="I59" s="46"/>
    </row>
    <row r="60" spans="2:9" x14ac:dyDescent="0.2">
      <c r="F60" s="230"/>
      <c r="G60" s="231"/>
      <c r="H60" s="231"/>
      <c r="I60" s="46"/>
    </row>
    <row r="61" spans="2:9" x14ac:dyDescent="0.2">
      <c r="F61" s="230"/>
      <c r="G61" s="231"/>
      <c r="H61" s="231"/>
      <c r="I61" s="46"/>
    </row>
    <row r="62" spans="2:9" x14ac:dyDescent="0.2">
      <c r="F62" s="230"/>
      <c r="G62" s="231"/>
      <c r="H62" s="231"/>
      <c r="I62" s="46"/>
    </row>
    <row r="63" spans="2:9" x14ac:dyDescent="0.2">
      <c r="F63" s="230"/>
      <c r="G63" s="231"/>
      <c r="H63" s="231"/>
      <c r="I63" s="46"/>
    </row>
    <row r="64" spans="2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  <row r="79" spans="6:9" x14ac:dyDescent="0.2">
      <c r="F79" s="230"/>
      <c r="G79" s="231"/>
      <c r="H79" s="231"/>
      <c r="I79" s="46"/>
    </row>
    <row r="80" spans="6:9" x14ac:dyDescent="0.2">
      <c r="F80" s="230"/>
      <c r="G80" s="231"/>
      <c r="H80" s="231"/>
      <c r="I80" s="46"/>
    </row>
    <row r="81" spans="6:9" x14ac:dyDescent="0.2">
      <c r="F81" s="230"/>
      <c r="G81" s="231"/>
      <c r="H81" s="231"/>
      <c r="I81" s="46"/>
    </row>
    <row r="82" spans="6:9" x14ac:dyDescent="0.2">
      <c r="F82" s="230"/>
      <c r="G82" s="231"/>
      <c r="H82" s="231"/>
      <c r="I82" s="46"/>
    </row>
    <row r="83" spans="6:9" x14ac:dyDescent="0.2">
      <c r="F83" s="230"/>
      <c r="G83" s="231"/>
      <c r="H83" s="231"/>
      <c r="I83" s="46"/>
    </row>
    <row r="84" spans="6:9" x14ac:dyDescent="0.2">
      <c r="F84" s="230"/>
      <c r="G84" s="231"/>
      <c r="H84" s="231"/>
      <c r="I84" s="46"/>
    </row>
    <row r="85" spans="6:9" x14ac:dyDescent="0.2">
      <c r="F85" s="230"/>
      <c r="G85" s="231"/>
      <c r="H85" s="231"/>
      <c r="I85" s="46"/>
    </row>
    <row r="86" spans="6:9" x14ac:dyDescent="0.2">
      <c r="F86" s="230"/>
      <c r="G86" s="231"/>
      <c r="H86" s="231"/>
      <c r="I86" s="46"/>
    </row>
    <row r="87" spans="6:9" x14ac:dyDescent="0.2">
      <c r="F87" s="230"/>
      <c r="G87" s="231"/>
      <c r="H87" s="231"/>
      <c r="I87" s="46"/>
    </row>
    <row r="88" spans="6:9" x14ac:dyDescent="0.2">
      <c r="F88" s="230"/>
      <c r="G88" s="231"/>
      <c r="H88" s="231"/>
      <c r="I88" s="46"/>
    </row>
    <row r="89" spans="6:9" x14ac:dyDescent="0.2">
      <c r="F89" s="230"/>
      <c r="G89" s="231"/>
      <c r="H89" s="231"/>
      <c r="I89" s="46"/>
    </row>
    <row r="90" spans="6:9" x14ac:dyDescent="0.2">
      <c r="F90" s="230"/>
      <c r="G90" s="231"/>
      <c r="H90" s="231"/>
      <c r="I90" s="46"/>
    </row>
    <row r="91" spans="6:9" x14ac:dyDescent="0.2">
      <c r="F91" s="230"/>
      <c r="G91" s="231"/>
      <c r="H91" s="231"/>
      <c r="I91" s="46"/>
    </row>
    <row r="92" spans="6:9" x14ac:dyDescent="0.2">
      <c r="F92" s="230"/>
      <c r="G92" s="231"/>
      <c r="H92" s="231"/>
      <c r="I92" s="46"/>
    </row>
    <row r="93" spans="6:9" x14ac:dyDescent="0.2">
      <c r="F93" s="230"/>
      <c r="G93" s="231"/>
      <c r="H93" s="231"/>
      <c r="I93" s="46"/>
    </row>
    <row r="94" spans="6:9" x14ac:dyDescent="0.2">
      <c r="F94" s="230"/>
      <c r="G94" s="231"/>
      <c r="H94" s="231"/>
      <c r="I94" s="46"/>
    </row>
    <row r="95" spans="6:9" x14ac:dyDescent="0.2">
      <c r="F95" s="230"/>
      <c r="G95" s="231"/>
      <c r="H95" s="231"/>
      <c r="I95" s="46"/>
    </row>
    <row r="96" spans="6:9" x14ac:dyDescent="0.2">
      <c r="F96" s="230"/>
      <c r="G96" s="231"/>
      <c r="H96" s="231"/>
      <c r="I96" s="46"/>
    </row>
    <row r="97" spans="6:9" x14ac:dyDescent="0.2">
      <c r="F97" s="230"/>
      <c r="G97" s="231"/>
      <c r="H97" s="231"/>
      <c r="I97" s="46"/>
    </row>
    <row r="98" spans="6:9" x14ac:dyDescent="0.2">
      <c r="F98" s="230"/>
      <c r="G98" s="231"/>
      <c r="H98" s="231"/>
      <c r="I98" s="46"/>
    </row>
  </sheetData>
  <mergeCells count="4">
    <mergeCell ref="A1:B1"/>
    <mergeCell ref="A2:B2"/>
    <mergeCell ref="G2:I2"/>
    <mergeCell ref="H47:I4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731"/>
  <sheetViews>
    <sheetView showGridLines="0" showZeros="0" zoomScaleSheetLayoutView="100" workbookViewId="0">
      <selection activeCell="C12" sqref="C12:D12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51" t="s">
        <v>1192</v>
      </c>
      <c r="B1" s="351"/>
      <c r="C1" s="351"/>
      <c r="D1" s="351"/>
      <c r="E1" s="351"/>
      <c r="F1" s="351"/>
      <c r="G1" s="351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37" t="s">
        <v>2</v>
      </c>
      <c r="B3" s="338"/>
      <c r="C3" s="186" t="s">
        <v>1188</v>
      </c>
      <c r="D3" s="236"/>
      <c r="E3" s="237" t="s">
        <v>85</v>
      </c>
      <c r="F3" s="238" t="str">
        <f>'01 201740 Rek'!H1</f>
        <v>2017/40</v>
      </c>
      <c r="G3" s="239"/>
    </row>
    <row r="4" spans="1:80" ht="13.5" thickBot="1" x14ac:dyDescent="0.25">
      <c r="A4" s="352" t="s">
        <v>76</v>
      </c>
      <c r="B4" s="340"/>
      <c r="C4" s="192" t="s">
        <v>106</v>
      </c>
      <c r="D4" s="240"/>
      <c r="E4" s="353" t="str">
        <f>'01 201740 Rek'!G2</f>
        <v>Stavební část</v>
      </c>
      <c r="F4" s="354"/>
      <c r="G4" s="355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108</v>
      </c>
      <c r="C8" s="262" t="s">
        <v>109</v>
      </c>
      <c r="D8" s="263" t="s">
        <v>110</v>
      </c>
      <c r="E8" s="264">
        <v>19.05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-0.22500000000000001</v>
      </c>
      <c r="K8" s="267">
        <f>E8*J8</f>
        <v>-4.2862499999999999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72"/>
      <c r="C9" s="346" t="s">
        <v>111</v>
      </c>
      <c r="D9" s="347"/>
      <c r="E9" s="273">
        <v>14.4</v>
      </c>
      <c r="F9" s="274"/>
      <c r="G9" s="275"/>
      <c r="H9" s="276"/>
      <c r="I9" s="270"/>
      <c r="J9" s="277"/>
      <c r="K9" s="270"/>
      <c r="M9" s="271" t="s">
        <v>111</v>
      </c>
      <c r="O9" s="259"/>
    </row>
    <row r="10" spans="1:80" x14ac:dyDescent="0.2">
      <c r="A10" s="268"/>
      <c r="B10" s="272"/>
      <c r="C10" s="346" t="s">
        <v>112</v>
      </c>
      <c r="D10" s="347"/>
      <c r="E10" s="273">
        <v>4.6500000000000004</v>
      </c>
      <c r="F10" s="274"/>
      <c r="G10" s="275"/>
      <c r="H10" s="276"/>
      <c r="I10" s="270"/>
      <c r="J10" s="277"/>
      <c r="K10" s="270"/>
      <c r="M10" s="271" t="s">
        <v>112</v>
      </c>
      <c r="O10" s="259"/>
    </row>
    <row r="11" spans="1:80" ht="22.5" x14ac:dyDescent="0.2">
      <c r="A11" s="260">
        <v>2</v>
      </c>
      <c r="B11" s="261" t="s">
        <v>113</v>
      </c>
      <c r="C11" s="262" t="s">
        <v>114</v>
      </c>
      <c r="D11" s="263" t="s">
        <v>115</v>
      </c>
      <c r="E11" s="264">
        <v>11.3</v>
      </c>
      <c r="F11" s="264">
        <v>0</v>
      </c>
      <c r="G11" s="265">
        <f>E11*F11</f>
        <v>0</v>
      </c>
      <c r="H11" s="266">
        <v>0</v>
      </c>
      <c r="I11" s="267">
        <f>E11*H11</f>
        <v>0</v>
      </c>
      <c r="J11" s="266">
        <v>-0.11738999999999999</v>
      </c>
      <c r="K11" s="267">
        <f>E11*J11</f>
        <v>-1.3265070000000001</v>
      </c>
      <c r="O11" s="259">
        <v>2</v>
      </c>
      <c r="AA11" s="232">
        <v>1</v>
      </c>
      <c r="AB11" s="232">
        <v>1</v>
      </c>
      <c r="AC11" s="232">
        <v>1</v>
      </c>
      <c r="AZ11" s="232">
        <v>1</v>
      </c>
      <c r="BA11" s="232">
        <f>IF(AZ11=1,G11,0)</f>
        <v>0</v>
      </c>
      <c r="BB11" s="232">
        <f>IF(AZ11=2,G11,0)</f>
        <v>0</v>
      </c>
      <c r="BC11" s="232">
        <f>IF(AZ11=3,G11,0)</f>
        <v>0</v>
      </c>
      <c r="BD11" s="232">
        <f>IF(AZ11=4,G11,0)</f>
        <v>0</v>
      </c>
      <c r="BE11" s="232">
        <f>IF(AZ11=5,G11,0)</f>
        <v>0</v>
      </c>
      <c r="CA11" s="259">
        <v>1</v>
      </c>
      <c r="CB11" s="259">
        <v>1</v>
      </c>
    </row>
    <row r="12" spans="1:80" x14ac:dyDescent="0.2">
      <c r="A12" s="268"/>
      <c r="B12" s="272"/>
      <c r="C12" s="346" t="s">
        <v>116</v>
      </c>
      <c r="D12" s="347"/>
      <c r="E12" s="273">
        <v>11.3</v>
      </c>
      <c r="F12" s="274"/>
      <c r="G12" s="275"/>
      <c r="H12" s="276"/>
      <c r="I12" s="270"/>
      <c r="J12" s="277"/>
      <c r="K12" s="270"/>
      <c r="M12" s="271" t="s">
        <v>116</v>
      </c>
      <c r="O12" s="259"/>
    </row>
    <row r="13" spans="1:80" x14ac:dyDescent="0.2">
      <c r="A13" s="260">
        <v>3</v>
      </c>
      <c r="B13" s="261" t="s">
        <v>117</v>
      </c>
      <c r="C13" s="262" t="s">
        <v>118</v>
      </c>
      <c r="D13" s="263" t="s">
        <v>119</v>
      </c>
      <c r="E13" s="264">
        <v>9</v>
      </c>
      <c r="F13" s="264">
        <v>0</v>
      </c>
      <c r="G13" s="265">
        <f>E13*F13</f>
        <v>0</v>
      </c>
      <c r="H13" s="266">
        <v>0</v>
      </c>
      <c r="I13" s="267">
        <f>E13*H13</f>
        <v>0</v>
      </c>
      <c r="J13" s="266">
        <v>0</v>
      </c>
      <c r="K13" s="267">
        <f>E13*J13</f>
        <v>0</v>
      </c>
      <c r="O13" s="259">
        <v>2</v>
      </c>
      <c r="AA13" s="232">
        <v>1</v>
      </c>
      <c r="AB13" s="232">
        <v>1</v>
      </c>
      <c r="AC13" s="232">
        <v>1</v>
      </c>
      <c r="AZ13" s="232">
        <v>1</v>
      </c>
      <c r="BA13" s="232">
        <f>IF(AZ13=1,G13,0)</f>
        <v>0</v>
      </c>
      <c r="BB13" s="232">
        <f>IF(AZ13=2,G13,0)</f>
        <v>0</v>
      </c>
      <c r="BC13" s="232">
        <f>IF(AZ13=3,G13,0)</f>
        <v>0</v>
      </c>
      <c r="BD13" s="232">
        <f>IF(AZ13=4,G13,0)</f>
        <v>0</v>
      </c>
      <c r="BE13" s="232">
        <f>IF(AZ13=5,G13,0)</f>
        <v>0</v>
      </c>
      <c r="CA13" s="259">
        <v>1</v>
      </c>
      <c r="CB13" s="259">
        <v>1</v>
      </c>
    </row>
    <row r="14" spans="1:80" x14ac:dyDescent="0.2">
      <c r="A14" s="268"/>
      <c r="B14" s="272"/>
      <c r="C14" s="346" t="s">
        <v>120</v>
      </c>
      <c r="D14" s="347"/>
      <c r="E14" s="273">
        <v>9</v>
      </c>
      <c r="F14" s="274"/>
      <c r="G14" s="275"/>
      <c r="H14" s="276"/>
      <c r="I14" s="270"/>
      <c r="J14" s="277"/>
      <c r="K14" s="270"/>
      <c r="M14" s="271" t="s">
        <v>120</v>
      </c>
      <c r="O14" s="259"/>
    </row>
    <row r="15" spans="1:80" x14ac:dyDescent="0.2">
      <c r="A15" s="260">
        <v>4</v>
      </c>
      <c r="B15" s="261" t="s">
        <v>121</v>
      </c>
      <c r="C15" s="262" t="s">
        <v>122</v>
      </c>
      <c r="D15" s="263" t="s">
        <v>119</v>
      </c>
      <c r="E15" s="264">
        <v>15.78</v>
      </c>
      <c r="F15" s="264">
        <v>0</v>
      </c>
      <c r="G15" s="265">
        <f>E15*F15</f>
        <v>0</v>
      </c>
      <c r="H15" s="266">
        <v>0</v>
      </c>
      <c r="I15" s="267">
        <f>E15*H15</f>
        <v>0</v>
      </c>
      <c r="J15" s="266">
        <v>0</v>
      </c>
      <c r="K15" s="267">
        <f>E15*J15</f>
        <v>0</v>
      </c>
      <c r="O15" s="259">
        <v>2</v>
      </c>
      <c r="AA15" s="232">
        <v>1</v>
      </c>
      <c r="AB15" s="232">
        <v>1</v>
      </c>
      <c r="AC15" s="232">
        <v>1</v>
      </c>
      <c r="AZ15" s="232">
        <v>1</v>
      </c>
      <c r="BA15" s="232">
        <f>IF(AZ15=1,G15,0)</f>
        <v>0</v>
      </c>
      <c r="BB15" s="232">
        <f>IF(AZ15=2,G15,0)</f>
        <v>0</v>
      </c>
      <c r="BC15" s="232">
        <f>IF(AZ15=3,G15,0)</f>
        <v>0</v>
      </c>
      <c r="BD15" s="232">
        <f>IF(AZ15=4,G15,0)</f>
        <v>0</v>
      </c>
      <c r="BE15" s="232">
        <f>IF(AZ15=5,G15,0)</f>
        <v>0</v>
      </c>
      <c r="CA15" s="259">
        <v>1</v>
      </c>
      <c r="CB15" s="259">
        <v>1</v>
      </c>
    </row>
    <row r="16" spans="1:80" x14ac:dyDescent="0.2">
      <c r="A16" s="268"/>
      <c r="B16" s="272"/>
      <c r="C16" s="346" t="s">
        <v>123</v>
      </c>
      <c r="D16" s="347"/>
      <c r="E16" s="273">
        <v>1.08</v>
      </c>
      <c r="F16" s="274"/>
      <c r="G16" s="275"/>
      <c r="H16" s="276"/>
      <c r="I16" s="270"/>
      <c r="J16" s="277"/>
      <c r="K16" s="270"/>
      <c r="M16" s="271" t="s">
        <v>123</v>
      </c>
      <c r="O16" s="259"/>
    </row>
    <row r="17" spans="1:80" x14ac:dyDescent="0.2">
      <c r="A17" s="268"/>
      <c r="B17" s="272"/>
      <c r="C17" s="346" t="s">
        <v>124</v>
      </c>
      <c r="D17" s="347"/>
      <c r="E17" s="273">
        <v>14.7</v>
      </c>
      <c r="F17" s="274"/>
      <c r="G17" s="275"/>
      <c r="H17" s="276"/>
      <c r="I17" s="270"/>
      <c r="J17" s="277"/>
      <c r="K17" s="270"/>
      <c r="M17" s="271" t="s">
        <v>124</v>
      </c>
      <c r="O17" s="259"/>
    </row>
    <row r="18" spans="1:80" x14ac:dyDescent="0.2">
      <c r="A18" s="260">
        <v>5</v>
      </c>
      <c r="B18" s="261" t="s">
        <v>125</v>
      </c>
      <c r="C18" s="262" t="s">
        <v>126</v>
      </c>
      <c r="D18" s="263" t="s">
        <v>119</v>
      </c>
      <c r="E18" s="264">
        <v>15.78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>
        <v>0</v>
      </c>
      <c r="K18" s="267">
        <f>E18*J18</f>
        <v>0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 x14ac:dyDescent="0.2">
      <c r="A19" s="260">
        <v>6</v>
      </c>
      <c r="B19" s="261" t="s">
        <v>127</v>
      </c>
      <c r="C19" s="262" t="s">
        <v>128</v>
      </c>
      <c r="D19" s="263" t="s">
        <v>119</v>
      </c>
      <c r="E19" s="264">
        <v>55.725000000000001</v>
      </c>
      <c r="F19" s="264">
        <v>0</v>
      </c>
      <c r="G19" s="265">
        <f>E19*F19</f>
        <v>0</v>
      </c>
      <c r="H19" s="266">
        <v>0</v>
      </c>
      <c r="I19" s="267">
        <f>E19*H19</f>
        <v>0</v>
      </c>
      <c r="J19" s="266">
        <v>0</v>
      </c>
      <c r="K19" s="267">
        <f>E19*J19</f>
        <v>0</v>
      </c>
      <c r="O19" s="259">
        <v>2</v>
      </c>
      <c r="AA19" s="232">
        <v>1</v>
      </c>
      <c r="AB19" s="232">
        <v>1</v>
      </c>
      <c r="AC19" s="232">
        <v>1</v>
      </c>
      <c r="AZ19" s="232">
        <v>1</v>
      </c>
      <c r="BA19" s="232">
        <f>IF(AZ19=1,G19,0)</f>
        <v>0</v>
      </c>
      <c r="BB19" s="232">
        <f>IF(AZ19=2,G19,0)</f>
        <v>0</v>
      </c>
      <c r="BC19" s="232">
        <f>IF(AZ19=3,G19,0)</f>
        <v>0</v>
      </c>
      <c r="BD19" s="232">
        <f>IF(AZ19=4,G19,0)</f>
        <v>0</v>
      </c>
      <c r="BE19" s="232">
        <f>IF(AZ19=5,G19,0)</f>
        <v>0</v>
      </c>
      <c r="CA19" s="259">
        <v>1</v>
      </c>
      <c r="CB19" s="259">
        <v>1</v>
      </c>
    </row>
    <row r="20" spans="1:80" x14ac:dyDescent="0.2">
      <c r="A20" s="268"/>
      <c r="B20" s="272"/>
      <c r="C20" s="346" t="s">
        <v>129</v>
      </c>
      <c r="D20" s="347"/>
      <c r="E20" s="273">
        <v>3.0150000000000001</v>
      </c>
      <c r="F20" s="274"/>
      <c r="G20" s="275"/>
      <c r="H20" s="276"/>
      <c r="I20" s="270"/>
      <c r="J20" s="277"/>
      <c r="K20" s="270"/>
      <c r="M20" s="271" t="s">
        <v>129</v>
      </c>
      <c r="O20" s="259"/>
    </row>
    <row r="21" spans="1:80" x14ac:dyDescent="0.2">
      <c r="A21" s="268"/>
      <c r="B21" s="272"/>
      <c r="C21" s="346" t="s">
        <v>130</v>
      </c>
      <c r="D21" s="347"/>
      <c r="E21" s="273">
        <v>38.880000000000003</v>
      </c>
      <c r="F21" s="274"/>
      <c r="G21" s="275"/>
      <c r="H21" s="276"/>
      <c r="I21" s="270"/>
      <c r="J21" s="277"/>
      <c r="K21" s="270"/>
      <c r="M21" s="271" t="s">
        <v>130</v>
      </c>
      <c r="O21" s="259"/>
    </row>
    <row r="22" spans="1:80" x14ac:dyDescent="0.2">
      <c r="A22" s="268"/>
      <c r="B22" s="272"/>
      <c r="C22" s="346" t="s">
        <v>131</v>
      </c>
      <c r="D22" s="347"/>
      <c r="E22" s="273">
        <v>1.47</v>
      </c>
      <c r="F22" s="274"/>
      <c r="G22" s="275"/>
      <c r="H22" s="276"/>
      <c r="I22" s="270"/>
      <c r="J22" s="277"/>
      <c r="K22" s="270"/>
      <c r="M22" s="271" t="s">
        <v>131</v>
      </c>
      <c r="O22" s="259"/>
    </row>
    <row r="23" spans="1:80" x14ac:dyDescent="0.2">
      <c r="A23" s="268"/>
      <c r="B23" s="272"/>
      <c r="C23" s="346" t="s">
        <v>132</v>
      </c>
      <c r="D23" s="347"/>
      <c r="E23" s="273">
        <v>4.92</v>
      </c>
      <c r="F23" s="274"/>
      <c r="G23" s="275"/>
      <c r="H23" s="276"/>
      <c r="I23" s="270"/>
      <c r="J23" s="277"/>
      <c r="K23" s="270"/>
      <c r="M23" s="271" t="s">
        <v>132</v>
      </c>
      <c r="O23" s="259"/>
    </row>
    <row r="24" spans="1:80" x14ac:dyDescent="0.2">
      <c r="A24" s="268"/>
      <c r="B24" s="272"/>
      <c r="C24" s="346" t="s">
        <v>133</v>
      </c>
      <c r="D24" s="347"/>
      <c r="E24" s="273">
        <v>7.44</v>
      </c>
      <c r="F24" s="274"/>
      <c r="G24" s="275"/>
      <c r="H24" s="276"/>
      <c r="I24" s="270"/>
      <c r="J24" s="277"/>
      <c r="K24" s="270"/>
      <c r="M24" s="271" t="s">
        <v>133</v>
      </c>
      <c r="O24" s="259"/>
    </row>
    <row r="25" spans="1:80" x14ac:dyDescent="0.2">
      <c r="A25" s="260">
        <v>7</v>
      </c>
      <c r="B25" s="261" t="s">
        <v>134</v>
      </c>
      <c r="C25" s="262" t="s">
        <v>135</v>
      </c>
      <c r="D25" s="263" t="s">
        <v>119</v>
      </c>
      <c r="E25" s="264">
        <v>62.336199999999998</v>
      </c>
      <c r="F25" s="264">
        <v>0</v>
      </c>
      <c r="G25" s="265">
        <f>E25*F25</f>
        <v>0</v>
      </c>
      <c r="H25" s="266">
        <v>0</v>
      </c>
      <c r="I25" s="267">
        <f>E25*H25</f>
        <v>0</v>
      </c>
      <c r="J25" s="266">
        <v>0</v>
      </c>
      <c r="K25" s="267">
        <f>E25*J25</f>
        <v>0</v>
      </c>
      <c r="O25" s="259">
        <v>2</v>
      </c>
      <c r="AA25" s="232">
        <v>1</v>
      </c>
      <c r="AB25" s="232">
        <v>1</v>
      </c>
      <c r="AC25" s="232">
        <v>1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</v>
      </c>
      <c r="CB25" s="259">
        <v>1</v>
      </c>
    </row>
    <row r="26" spans="1:80" x14ac:dyDescent="0.2">
      <c r="A26" s="268"/>
      <c r="B26" s="272"/>
      <c r="C26" s="346" t="s">
        <v>136</v>
      </c>
      <c r="D26" s="347"/>
      <c r="E26" s="273">
        <v>0</v>
      </c>
      <c r="F26" s="274"/>
      <c r="G26" s="275"/>
      <c r="H26" s="276"/>
      <c r="I26" s="270"/>
      <c r="J26" s="277"/>
      <c r="K26" s="270"/>
      <c r="M26" s="271" t="s">
        <v>136</v>
      </c>
      <c r="O26" s="259"/>
    </row>
    <row r="27" spans="1:80" x14ac:dyDescent="0.2">
      <c r="A27" s="268"/>
      <c r="B27" s="272"/>
      <c r="C27" s="346" t="s">
        <v>137</v>
      </c>
      <c r="D27" s="347"/>
      <c r="E27" s="273">
        <v>2.0922000000000001</v>
      </c>
      <c r="F27" s="274"/>
      <c r="G27" s="275"/>
      <c r="H27" s="276"/>
      <c r="I27" s="270"/>
      <c r="J27" s="277"/>
      <c r="K27" s="270"/>
      <c r="M27" s="271" t="s">
        <v>137</v>
      </c>
      <c r="O27" s="259"/>
    </row>
    <row r="28" spans="1:80" x14ac:dyDescent="0.2">
      <c r="A28" s="268"/>
      <c r="B28" s="272"/>
      <c r="C28" s="346" t="s">
        <v>138</v>
      </c>
      <c r="D28" s="347"/>
      <c r="E28" s="273">
        <v>26.783999999999999</v>
      </c>
      <c r="F28" s="274"/>
      <c r="G28" s="275"/>
      <c r="H28" s="276"/>
      <c r="I28" s="270"/>
      <c r="J28" s="277"/>
      <c r="K28" s="270"/>
      <c r="M28" s="271" t="s">
        <v>138</v>
      </c>
      <c r="O28" s="259"/>
    </row>
    <row r="29" spans="1:80" x14ac:dyDescent="0.2">
      <c r="A29" s="268"/>
      <c r="B29" s="272"/>
      <c r="C29" s="346" t="s">
        <v>139</v>
      </c>
      <c r="D29" s="347"/>
      <c r="E29" s="273">
        <v>27.95</v>
      </c>
      <c r="F29" s="274"/>
      <c r="G29" s="275"/>
      <c r="H29" s="276"/>
      <c r="I29" s="270"/>
      <c r="J29" s="277"/>
      <c r="K29" s="270"/>
      <c r="M29" s="271" t="s">
        <v>139</v>
      </c>
      <c r="O29" s="259"/>
    </row>
    <row r="30" spans="1:80" x14ac:dyDescent="0.2">
      <c r="A30" s="268"/>
      <c r="B30" s="272"/>
      <c r="C30" s="346" t="s">
        <v>140</v>
      </c>
      <c r="D30" s="347"/>
      <c r="E30" s="273">
        <v>0.57499999999999996</v>
      </c>
      <c r="F30" s="274"/>
      <c r="G30" s="275"/>
      <c r="H30" s="276"/>
      <c r="I30" s="270"/>
      <c r="J30" s="277"/>
      <c r="K30" s="270"/>
      <c r="M30" s="271" t="s">
        <v>140</v>
      </c>
      <c r="O30" s="259"/>
    </row>
    <row r="31" spans="1:80" x14ac:dyDescent="0.2">
      <c r="A31" s="268"/>
      <c r="B31" s="272"/>
      <c r="C31" s="346" t="s">
        <v>141</v>
      </c>
      <c r="D31" s="347"/>
      <c r="E31" s="273">
        <v>4.9349999999999996</v>
      </c>
      <c r="F31" s="274"/>
      <c r="G31" s="275"/>
      <c r="H31" s="276"/>
      <c r="I31" s="270"/>
      <c r="J31" s="277"/>
      <c r="K31" s="270"/>
      <c r="M31" s="271" t="s">
        <v>141</v>
      </c>
      <c r="O31" s="259"/>
    </row>
    <row r="32" spans="1:80" x14ac:dyDescent="0.2">
      <c r="A32" s="260">
        <v>8</v>
      </c>
      <c r="B32" s="261" t="s">
        <v>142</v>
      </c>
      <c r="C32" s="262" t="s">
        <v>143</v>
      </c>
      <c r="D32" s="263" t="s">
        <v>110</v>
      </c>
      <c r="E32" s="264">
        <v>126.76</v>
      </c>
      <c r="F32" s="264">
        <v>0</v>
      </c>
      <c r="G32" s="265">
        <f>E32*F32</f>
        <v>0</v>
      </c>
      <c r="H32" s="266">
        <v>8.5999999999999998E-4</v>
      </c>
      <c r="I32" s="267">
        <f>E32*H32</f>
        <v>0.1090136</v>
      </c>
      <c r="J32" s="266">
        <v>0</v>
      </c>
      <c r="K32" s="267">
        <f>E32*J32</f>
        <v>0</v>
      </c>
      <c r="O32" s="259">
        <v>2</v>
      </c>
      <c r="AA32" s="232">
        <v>1</v>
      </c>
      <c r="AB32" s="232">
        <v>1</v>
      </c>
      <c r="AC32" s="232">
        <v>1</v>
      </c>
      <c r="AZ32" s="232">
        <v>1</v>
      </c>
      <c r="BA32" s="232">
        <f>IF(AZ32=1,G32,0)</f>
        <v>0</v>
      </c>
      <c r="BB32" s="232">
        <f>IF(AZ32=2,G32,0)</f>
        <v>0</v>
      </c>
      <c r="BC32" s="232">
        <f>IF(AZ32=3,G32,0)</f>
        <v>0</v>
      </c>
      <c r="BD32" s="232">
        <f>IF(AZ32=4,G32,0)</f>
        <v>0</v>
      </c>
      <c r="BE32" s="232">
        <f>IF(AZ32=5,G32,0)</f>
        <v>0</v>
      </c>
      <c r="CA32" s="259">
        <v>1</v>
      </c>
      <c r="CB32" s="259">
        <v>1</v>
      </c>
    </row>
    <row r="33" spans="1:80" x14ac:dyDescent="0.2">
      <c r="A33" s="268"/>
      <c r="B33" s="272"/>
      <c r="C33" s="346" t="s">
        <v>144</v>
      </c>
      <c r="D33" s="347"/>
      <c r="E33" s="273">
        <v>77.760000000000005</v>
      </c>
      <c r="F33" s="274"/>
      <c r="G33" s="275"/>
      <c r="H33" s="276"/>
      <c r="I33" s="270"/>
      <c r="J33" s="277"/>
      <c r="K33" s="270"/>
      <c r="M33" s="271" t="s">
        <v>144</v>
      </c>
      <c r="O33" s="259"/>
    </row>
    <row r="34" spans="1:80" x14ac:dyDescent="0.2">
      <c r="A34" s="268"/>
      <c r="B34" s="272"/>
      <c r="C34" s="346" t="s">
        <v>145</v>
      </c>
      <c r="D34" s="347"/>
      <c r="E34" s="273">
        <v>49</v>
      </c>
      <c r="F34" s="274"/>
      <c r="G34" s="275"/>
      <c r="H34" s="276"/>
      <c r="I34" s="270"/>
      <c r="J34" s="277"/>
      <c r="K34" s="270"/>
      <c r="M34" s="271" t="s">
        <v>145</v>
      </c>
      <c r="O34" s="259"/>
    </row>
    <row r="35" spans="1:80" x14ac:dyDescent="0.2">
      <c r="A35" s="260">
        <v>9</v>
      </c>
      <c r="B35" s="261" t="s">
        <v>146</v>
      </c>
      <c r="C35" s="262" t="s">
        <v>147</v>
      </c>
      <c r="D35" s="263" t="s">
        <v>110</v>
      </c>
      <c r="E35" s="264">
        <v>126.76</v>
      </c>
      <c r="F35" s="264">
        <v>0</v>
      </c>
      <c r="G35" s="265">
        <f>E35*F35</f>
        <v>0</v>
      </c>
      <c r="H35" s="266">
        <v>0</v>
      </c>
      <c r="I35" s="267">
        <f>E35*H35</f>
        <v>0</v>
      </c>
      <c r="J35" s="266">
        <v>0</v>
      </c>
      <c r="K35" s="267">
        <f>E35*J35</f>
        <v>0</v>
      </c>
      <c r="O35" s="259">
        <v>2</v>
      </c>
      <c r="AA35" s="232">
        <v>1</v>
      </c>
      <c r="AB35" s="232">
        <v>1</v>
      </c>
      <c r="AC35" s="232">
        <v>1</v>
      </c>
      <c r="AZ35" s="232">
        <v>1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1</v>
      </c>
      <c r="CB35" s="259">
        <v>1</v>
      </c>
    </row>
    <row r="36" spans="1:80" x14ac:dyDescent="0.2">
      <c r="A36" s="260">
        <v>10</v>
      </c>
      <c r="B36" s="261" t="s">
        <v>148</v>
      </c>
      <c r="C36" s="262" t="s">
        <v>149</v>
      </c>
      <c r="D36" s="263" t="s">
        <v>119</v>
      </c>
      <c r="E36" s="264">
        <v>113.995</v>
      </c>
      <c r="F36" s="264">
        <v>0</v>
      </c>
      <c r="G36" s="265">
        <f>E36*F36</f>
        <v>0</v>
      </c>
      <c r="H36" s="266">
        <v>0</v>
      </c>
      <c r="I36" s="267">
        <f>E36*H36</f>
        <v>0</v>
      </c>
      <c r="J36" s="266">
        <v>0</v>
      </c>
      <c r="K36" s="267">
        <f>E36*J36</f>
        <v>0</v>
      </c>
      <c r="O36" s="259">
        <v>2</v>
      </c>
      <c r="AA36" s="232">
        <v>1</v>
      </c>
      <c r="AB36" s="232">
        <v>0</v>
      </c>
      <c r="AC36" s="232">
        <v>0</v>
      </c>
      <c r="AZ36" s="232">
        <v>1</v>
      </c>
      <c r="BA36" s="232">
        <f>IF(AZ36=1,G36,0)</f>
        <v>0</v>
      </c>
      <c r="BB36" s="232">
        <f>IF(AZ36=2,G36,0)</f>
        <v>0</v>
      </c>
      <c r="BC36" s="232">
        <f>IF(AZ36=3,G36,0)</f>
        <v>0</v>
      </c>
      <c r="BD36" s="232">
        <f>IF(AZ36=4,G36,0)</f>
        <v>0</v>
      </c>
      <c r="BE36" s="232">
        <f>IF(AZ36=5,G36,0)</f>
        <v>0</v>
      </c>
      <c r="CA36" s="259">
        <v>1</v>
      </c>
      <c r="CB36" s="259">
        <v>0</v>
      </c>
    </row>
    <row r="37" spans="1:80" x14ac:dyDescent="0.2">
      <c r="A37" s="268"/>
      <c r="B37" s="272"/>
      <c r="C37" s="346" t="s">
        <v>150</v>
      </c>
      <c r="D37" s="347"/>
      <c r="E37" s="273">
        <v>60.414999999999999</v>
      </c>
      <c r="F37" s="274"/>
      <c r="G37" s="275"/>
      <c r="H37" s="276"/>
      <c r="I37" s="270"/>
      <c r="J37" s="277"/>
      <c r="K37" s="270"/>
      <c r="M37" s="298">
        <v>60415</v>
      </c>
      <c r="O37" s="259"/>
    </row>
    <row r="38" spans="1:80" x14ac:dyDescent="0.2">
      <c r="A38" s="268"/>
      <c r="B38" s="272"/>
      <c r="C38" s="346" t="s">
        <v>130</v>
      </c>
      <c r="D38" s="347"/>
      <c r="E38" s="273">
        <v>38.880000000000003</v>
      </c>
      <c r="F38" s="274"/>
      <c r="G38" s="275"/>
      <c r="H38" s="276"/>
      <c r="I38" s="270"/>
      <c r="J38" s="277"/>
      <c r="K38" s="270"/>
      <c r="M38" s="271" t="s">
        <v>130</v>
      </c>
      <c r="O38" s="259"/>
    </row>
    <row r="39" spans="1:80" x14ac:dyDescent="0.2">
      <c r="A39" s="268"/>
      <c r="B39" s="272"/>
      <c r="C39" s="346" t="s">
        <v>124</v>
      </c>
      <c r="D39" s="347"/>
      <c r="E39" s="273">
        <v>14.7</v>
      </c>
      <c r="F39" s="274"/>
      <c r="G39" s="275"/>
      <c r="H39" s="276"/>
      <c r="I39" s="270"/>
      <c r="J39" s="277"/>
      <c r="K39" s="270"/>
      <c r="M39" s="271" t="s">
        <v>124</v>
      </c>
      <c r="O39" s="259"/>
    </row>
    <row r="40" spans="1:80" x14ac:dyDescent="0.2">
      <c r="A40" s="260">
        <v>11</v>
      </c>
      <c r="B40" s="261" t="s">
        <v>151</v>
      </c>
      <c r="C40" s="262" t="s">
        <v>152</v>
      </c>
      <c r="D40" s="263" t="s">
        <v>119</v>
      </c>
      <c r="E40" s="264">
        <v>77.711200000000005</v>
      </c>
      <c r="F40" s="264">
        <v>0</v>
      </c>
      <c r="G40" s="265">
        <f>E40*F40</f>
        <v>0</v>
      </c>
      <c r="H40" s="266">
        <v>0</v>
      </c>
      <c r="I40" s="267">
        <f>E40*H40</f>
        <v>0</v>
      </c>
      <c r="J40" s="266">
        <v>0</v>
      </c>
      <c r="K40" s="267">
        <f>E40*J40</f>
        <v>0</v>
      </c>
      <c r="O40" s="259">
        <v>2</v>
      </c>
      <c r="AA40" s="232">
        <v>1</v>
      </c>
      <c r="AB40" s="232">
        <v>1</v>
      </c>
      <c r="AC40" s="232">
        <v>1</v>
      </c>
      <c r="AZ40" s="232">
        <v>1</v>
      </c>
      <c r="BA40" s="232">
        <f>IF(AZ40=1,G40,0)</f>
        <v>0</v>
      </c>
      <c r="BB40" s="232">
        <f>IF(AZ40=2,G40,0)</f>
        <v>0</v>
      </c>
      <c r="BC40" s="232">
        <f>IF(AZ40=3,G40,0)</f>
        <v>0</v>
      </c>
      <c r="BD40" s="232">
        <f>IF(AZ40=4,G40,0)</f>
        <v>0</v>
      </c>
      <c r="BE40" s="232">
        <f>IF(AZ40=5,G40,0)</f>
        <v>0</v>
      </c>
      <c r="CA40" s="259">
        <v>1</v>
      </c>
      <c r="CB40" s="259">
        <v>1</v>
      </c>
    </row>
    <row r="41" spans="1:80" x14ac:dyDescent="0.2">
      <c r="A41" s="268"/>
      <c r="B41" s="272"/>
      <c r="C41" s="346" t="s">
        <v>129</v>
      </c>
      <c r="D41" s="347"/>
      <c r="E41" s="273">
        <v>3.0150000000000001</v>
      </c>
      <c r="F41" s="274"/>
      <c r="G41" s="275"/>
      <c r="H41" s="276"/>
      <c r="I41" s="270"/>
      <c r="J41" s="277"/>
      <c r="K41" s="270"/>
      <c r="M41" s="271" t="s">
        <v>129</v>
      </c>
      <c r="O41" s="259"/>
    </row>
    <row r="42" spans="1:80" x14ac:dyDescent="0.2">
      <c r="A42" s="268"/>
      <c r="B42" s="272"/>
      <c r="C42" s="346" t="s">
        <v>132</v>
      </c>
      <c r="D42" s="347"/>
      <c r="E42" s="273">
        <v>4.92</v>
      </c>
      <c r="F42" s="274"/>
      <c r="G42" s="275"/>
      <c r="H42" s="276"/>
      <c r="I42" s="270"/>
      <c r="J42" s="277"/>
      <c r="K42" s="270"/>
      <c r="M42" s="271" t="s">
        <v>132</v>
      </c>
      <c r="O42" s="259"/>
    </row>
    <row r="43" spans="1:80" x14ac:dyDescent="0.2">
      <c r="A43" s="268"/>
      <c r="B43" s="272"/>
      <c r="C43" s="346" t="s">
        <v>133</v>
      </c>
      <c r="D43" s="347"/>
      <c r="E43" s="273">
        <v>7.44</v>
      </c>
      <c r="F43" s="274"/>
      <c r="G43" s="275"/>
      <c r="H43" s="276"/>
      <c r="I43" s="270"/>
      <c r="J43" s="277"/>
      <c r="K43" s="270"/>
      <c r="M43" s="271" t="s">
        <v>133</v>
      </c>
      <c r="O43" s="259"/>
    </row>
    <row r="44" spans="1:80" x14ac:dyDescent="0.2">
      <c r="A44" s="268"/>
      <c r="B44" s="272"/>
      <c r="C44" s="346" t="s">
        <v>136</v>
      </c>
      <c r="D44" s="347"/>
      <c r="E44" s="273">
        <v>0</v>
      </c>
      <c r="F44" s="274"/>
      <c r="G44" s="275"/>
      <c r="H44" s="276"/>
      <c r="I44" s="270"/>
      <c r="J44" s="277"/>
      <c r="K44" s="270"/>
      <c r="M44" s="271" t="s">
        <v>136</v>
      </c>
      <c r="O44" s="259"/>
    </row>
    <row r="45" spans="1:80" x14ac:dyDescent="0.2">
      <c r="A45" s="268"/>
      <c r="B45" s="272"/>
      <c r="C45" s="346" t="s">
        <v>137</v>
      </c>
      <c r="D45" s="347"/>
      <c r="E45" s="273">
        <v>2.0922000000000001</v>
      </c>
      <c r="F45" s="274"/>
      <c r="G45" s="275"/>
      <c r="H45" s="276"/>
      <c r="I45" s="270"/>
      <c r="J45" s="277"/>
      <c r="K45" s="270"/>
      <c r="M45" s="271" t="s">
        <v>137</v>
      </c>
      <c r="O45" s="259"/>
    </row>
    <row r="46" spans="1:80" x14ac:dyDescent="0.2">
      <c r="A46" s="268"/>
      <c r="B46" s="272"/>
      <c r="C46" s="346" t="s">
        <v>138</v>
      </c>
      <c r="D46" s="347"/>
      <c r="E46" s="273">
        <v>26.783999999999999</v>
      </c>
      <c r="F46" s="274"/>
      <c r="G46" s="275"/>
      <c r="H46" s="276"/>
      <c r="I46" s="270"/>
      <c r="J46" s="277"/>
      <c r="K46" s="270"/>
      <c r="M46" s="271" t="s">
        <v>138</v>
      </c>
      <c r="O46" s="259"/>
    </row>
    <row r="47" spans="1:80" x14ac:dyDescent="0.2">
      <c r="A47" s="268"/>
      <c r="B47" s="272"/>
      <c r="C47" s="346" t="s">
        <v>139</v>
      </c>
      <c r="D47" s="347"/>
      <c r="E47" s="273">
        <v>27.95</v>
      </c>
      <c r="F47" s="274"/>
      <c r="G47" s="275"/>
      <c r="H47" s="276"/>
      <c r="I47" s="270"/>
      <c r="J47" s="277"/>
      <c r="K47" s="270"/>
      <c r="M47" s="271" t="s">
        <v>139</v>
      </c>
      <c r="O47" s="259"/>
    </row>
    <row r="48" spans="1:80" x14ac:dyDescent="0.2">
      <c r="A48" s="268"/>
      <c r="B48" s="272"/>
      <c r="C48" s="346" t="s">
        <v>140</v>
      </c>
      <c r="D48" s="347"/>
      <c r="E48" s="273">
        <v>0.57499999999999996</v>
      </c>
      <c r="F48" s="274"/>
      <c r="G48" s="275"/>
      <c r="H48" s="276"/>
      <c r="I48" s="270"/>
      <c r="J48" s="277"/>
      <c r="K48" s="270"/>
      <c r="M48" s="271" t="s">
        <v>140</v>
      </c>
      <c r="O48" s="259"/>
    </row>
    <row r="49" spans="1:80" x14ac:dyDescent="0.2">
      <c r="A49" s="268"/>
      <c r="B49" s="272"/>
      <c r="C49" s="346" t="s">
        <v>141</v>
      </c>
      <c r="D49" s="347"/>
      <c r="E49" s="273">
        <v>4.9349999999999996</v>
      </c>
      <c r="F49" s="274"/>
      <c r="G49" s="275"/>
      <c r="H49" s="276"/>
      <c r="I49" s="270"/>
      <c r="J49" s="277"/>
      <c r="K49" s="270"/>
      <c r="M49" s="271" t="s">
        <v>141</v>
      </c>
      <c r="O49" s="259"/>
    </row>
    <row r="50" spans="1:80" x14ac:dyDescent="0.2">
      <c r="A50" s="260">
        <v>12</v>
      </c>
      <c r="B50" s="261" t="s">
        <v>153</v>
      </c>
      <c r="C50" s="262" t="s">
        <v>154</v>
      </c>
      <c r="D50" s="263" t="s">
        <v>119</v>
      </c>
      <c r="E50" s="264">
        <v>77.711200000000005</v>
      </c>
      <c r="F50" s="264">
        <v>0</v>
      </c>
      <c r="G50" s="265">
        <f>E50*F50</f>
        <v>0</v>
      </c>
      <c r="H50" s="266">
        <v>0</v>
      </c>
      <c r="I50" s="267">
        <f>E50*H50</f>
        <v>0</v>
      </c>
      <c r="J50" s="266">
        <v>0</v>
      </c>
      <c r="K50" s="267">
        <f>E50*J50</f>
        <v>0</v>
      </c>
      <c r="O50" s="259">
        <v>2</v>
      </c>
      <c r="AA50" s="232">
        <v>1</v>
      </c>
      <c r="AB50" s="232">
        <v>1</v>
      </c>
      <c r="AC50" s="232">
        <v>1</v>
      </c>
      <c r="AZ50" s="232">
        <v>1</v>
      </c>
      <c r="BA50" s="232">
        <f>IF(AZ50=1,G50,0)</f>
        <v>0</v>
      </c>
      <c r="BB50" s="232">
        <f>IF(AZ50=2,G50,0)</f>
        <v>0</v>
      </c>
      <c r="BC50" s="232">
        <f>IF(AZ50=3,G50,0)</f>
        <v>0</v>
      </c>
      <c r="BD50" s="232">
        <f>IF(AZ50=4,G50,0)</f>
        <v>0</v>
      </c>
      <c r="BE50" s="232">
        <f>IF(AZ50=5,G50,0)</f>
        <v>0</v>
      </c>
      <c r="CA50" s="259">
        <v>1</v>
      </c>
      <c r="CB50" s="259">
        <v>1</v>
      </c>
    </row>
    <row r="51" spans="1:80" x14ac:dyDescent="0.2">
      <c r="A51" s="260">
        <v>13</v>
      </c>
      <c r="B51" s="261" t="s">
        <v>155</v>
      </c>
      <c r="C51" s="262" t="s">
        <v>156</v>
      </c>
      <c r="D51" s="263" t="s">
        <v>119</v>
      </c>
      <c r="E51" s="264">
        <v>115.47</v>
      </c>
      <c r="F51" s="264">
        <v>0</v>
      </c>
      <c r="G51" s="265">
        <f>E51*F51</f>
        <v>0</v>
      </c>
      <c r="H51" s="266">
        <v>0</v>
      </c>
      <c r="I51" s="267">
        <f>E51*H51</f>
        <v>0</v>
      </c>
      <c r="J51" s="266">
        <v>0</v>
      </c>
      <c r="K51" s="267">
        <f>E51*J51</f>
        <v>0</v>
      </c>
      <c r="O51" s="259">
        <v>2</v>
      </c>
      <c r="AA51" s="232">
        <v>1</v>
      </c>
      <c r="AB51" s="232">
        <v>1</v>
      </c>
      <c r="AC51" s="232">
        <v>1</v>
      </c>
      <c r="AZ51" s="232">
        <v>1</v>
      </c>
      <c r="BA51" s="232">
        <f>IF(AZ51=1,G51,0)</f>
        <v>0</v>
      </c>
      <c r="BB51" s="232">
        <f>IF(AZ51=2,G51,0)</f>
        <v>0</v>
      </c>
      <c r="BC51" s="232">
        <f>IF(AZ51=3,G51,0)</f>
        <v>0</v>
      </c>
      <c r="BD51" s="232">
        <f>IF(AZ51=4,G51,0)</f>
        <v>0</v>
      </c>
      <c r="BE51" s="232">
        <f>IF(AZ51=5,G51,0)</f>
        <v>0</v>
      </c>
      <c r="CA51" s="259">
        <v>1</v>
      </c>
      <c r="CB51" s="259">
        <v>1</v>
      </c>
    </row>
    <row r="52" spans="1:80" x14ac:dyDescent="0.2">
      <c r="A52" s="268"/>
      <c r="B52" s="272"/>
      <c r="C52" s="346" t="s">
        <v>157</v>
      </c>
      <c r="D52" s="347"/>
      <c r="E52" s="273">
        <v>142.83000000000001</v>
      </c>
      <c r="F52" s="274"/>
      <c r="G52" s="275"/>
      <c r="H52" s="276"/>
      <c r="I52" s="270"/>
      <c r="J52" s="277"/>
      <c r="K52" s="270"/>
      <c r="M52" s="271" t="s">
        <v>157</v>
      </c>
      <c r="O52" s="259"/>
    </row>
    <row r="53" spans="1:80" x14ac:dyDescent="0.2">
      <c r="A53" s="268"/>
      <c r="B53" s="272"/>
      <c r="C53" s="346" t="s">
        <v>158</v>
      </c>
      <c r="D53" s="347"/>
      <c r="E53" s="273">
        <v>-27.36</v>
      </c>
      <c r="F53" s="274"/>
      <c r="G53" s="275"/>
      <c r="H53" s="276"/>
      <c r="I53" s="270"/>
      <c r="J53" s="277"/>
      <c r="K53" s="270"/>
      <c r="M53" s="271" t="s">
        <v>158</v>
      </c>
      <c r="O53" s="259"/>
    </row>
    <row r="54" spans="1:80" x14ac:dyDescent="0.2">
      <c r="A54" s="260">
        <v>14</v>
      </c>
      <c r="B54" s="261" t="s">
        <v>159</v>
      </c>
      <c r="C54" s="262" t="s">
        <v>160</v>
      </c>
      <c r="D54" s="263" t="s">
        <v>119</v>
      </c>
      <c r="E54" s="264">
        <v>2193.9299999999998</v>
      </c>
      <c r="F54" s="264">
        <v>0</v>
      </c>
      <c r="G54" s="265">
        <f>E54*F54</f>
        <v>0</v>
      </c>
      <c r="H54" s="266">
        <v>0</v>
      </c>
      <c r="I54" s="267">
        <f>E54*H54</f>
        <v>0</v>
      </c>
      <c r="J54" s="266">
        <v>0</v>
      </c>
      <c r="K54" s="267">
        <f>E54*J54</f>
        <v>0</v>
      </c>
      <c r="O54" s="259">
        <v>2</v>
      </c>
      <c r="AA54" s="232">
        <v>1</v>
      </c>
      <c r="AB54" s="232">
        <v>1</v>
      </c>
      <c r="AC54" s="232">
        <v>1</v>
      </c>
      <c r="AZ54" s="232">
        <v>1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1</v>
      </c>
      <c r="CB54" s="259">
        <v>1</v>
      </c>
    </row>
    <row r="55" spans="1:80" x14ac:dyDescent="0.2">
      <c r="A55" s="268"/>
      <c r="B55" s="272"/>
      <c r="C55" s="346" t="s">
        <v>161</v>
      </c>
      <c r="D55" s="347"/>
      <c r="E55" s="273">
        <v>2193.9299999999998</v>
      </c>
      <c r="F55" s="274"/>
      <c r="G55" s="275"/>
      <c r="H55" s="276"/>
      <c r="I55" s="270"/>
      <c r="J55" s="277"/>
      <c r="K55" s="270"/>
      <c r="M55" s="271" t="s">
        <v>161</v>
      </c>
      <c r="O55" s="259"/>
    </row>
    <row r="56" spans="1:80" x14ac:dyDescent="0.2">
      <c r="A56" s="260">
        <v>15</v>
      </c>
      <c r="B56" s="261" t="s">
        <v>162</v>
      </c>
      <c r="C56" s="262" t="s">
        <v>163</v>
      </c>
      <c r="D56" s="263" t="s">
        <v>119</v>
      </c>
      <c r="E56" s="264">
        <v>88.62</v>
      </c>
      <c r="F56" s="264">
        <v>0</v>
      </c>
      <c r="G56" s="265">
        <f>E56*F56</f>
        <v>0</v>
      </c>
      <c r="H56" s="266">
        <v>0</v>
      </c>
      <c r="I56" s="267">
        <f>E56*H56</f>
        <v>0</v>
      </c>
      <c r="J56" s="266">
        <v>0</v>
      </c>
      <c r="K56" s="267">
        <f>E56*J56</f>
        <v>0</v>
      </c>
      <c r="O56" s="259">
        <v>2</v>
      </c>
      <c r="AA56" s="232">
        <v>1</v>
      </c>
      <c r="AB56" s="232">
        <v>1</v>
      </c>
      <c r="AC56" s="232">
        <v>1</v>
      </c>
      <c r="AZ56" s="232">
        <v>1</v>
      </c>
      <c r="BA56" s="232">
        <f>IF(AZ56=1,G56,0)</f>
        <v>0</v>
      </c>
      <c r="BB56" s="232">
        <f>IF(AZ56=2,G56,0)</f>
        <v>0</v>
      </c>
      <c r="BC56" s="232">
        <f>IF(AZ56=3,G56,0)</f>
        <v>0</v>
      </c>
      <c r="BD56" s="232">
        <f>IF(AZ56=4,G56,0)</f>
        <v>0</v>
      </c>
      <c r="BE56" s="232">
        <f>IF(AZ56=5,G56,0)</f>
        <v>0</v>
      </c>
      <c r="CA56" s="259">
        <v>1</v>
      </c>
      <c r="CB56" s="259">
        <v>1</v>
      </c>
    </row>
    <row r="57" spans="1:80" x14ac:dyDescent="0.2">
      <c r="A57" s="260">
        <v>16</v>
      </c>
      <c r="B57" s="261" t="s">
        <v>164</v>
      </c>
      <c r="C57" s="262" t="s">
        <v>165</v>
      </c>
      <c r="D57" s="263" t="s">
        <v>119</v>
      </c>
      <c r="E57" s="264">
        <v>115.47</v>
      </c>
      <c r="F57" s="264">
        <v>0</v>
      </c>
      <c r="G57" s="265">
        <f>E57*F57</f>
        <v>0</v>
      </c>
      <c r="H57" s="266">
        <v>0</v>
      </c>
      <c r="I57" s="267">
        <f>E57*H57</f>
        <v>0</v>
      </c>
      <c r="J57" s="266">
        <v>0</v>
      </c>
      <c r="K57" s="267">
        <f>E57*J57</f>
        <v>0</v>
      </c>
      <c r="O57" s="259">
        <v>2</v>
      </c>
      <c r="AA57" s="232">
        <v>1</v>
      </c>
      <c r="AB57" s="232">
        <v>1</v>
      </c>
      <c r="AC57" s="232">
        <v>1</v>
      </c>
      <c r="AZ57" s="232">
        <v>1</v>
      </c>
      <c r="BA57" s="232">
        <f>IF(AZ57=1,G57,0)</f>
        <v>0</v>
      </c>
      <c r="BB57" s="232">
        <f>IF(AZ57=2,G57,0)</f>
        <v>0</v>
      </c>
      <c r="BC57" s="232">
        <f>IF(AZ57=3,G57,0)</f>
        <v>0</v>
      </c>
      <c r="BD57" s="232">
        <f>IF(AZ57=4,G57,0)</f>
        <v>0</v>
      </c>
      <c r="BE57" s="232">
        <f>IF(AZ57=5,G57,0)</f>
        <v>0</v>
      </c>
      <c r="CA57" s="259">
        <v>1</v>
      </c>
      <c r="CB57" s="259">
        <v>1</v>
      </c>
    </row>
    <row r="58" spans="1:80" x14ac:dyDescent="0.2">
      <c r="A58" s="260">
        <v>17</v>
      </c>
      <c r="B58" s="261" t="s">
        <v>166</v>
      </c>
      <c r="C58" s="262" t="s">
        <v>167</v>
      </c>
      <c r="D58" s="263" t="s">
        <v>119</v>
      </c>
      <c r="E58" s="264">
        <v>8.1539999999999999</v>
      </c>
      <c r="F58" s="264">
        <v>0</v>
      </c>
      <c r="G58" s="265">
        <f>E58*F58</f>
        <v>0</v>
      </c>
      <c r="H58" s="266">
        <v>0</v>
      </c>
      <c r="I58" s="267">
        <f>E58*H58</f>
        <v>0</v>
      </c>
      <c r="J58" s="266">
        <v>0</v>
      </c>
      <c r="K58" s="267">
        <f>E58*J58</f>
        <v>0</v>
      </c>
      <c r="O58" s="259">
        <v>2</v>
      </c>
      <c r="AA58" s="232">
        <v>1</v>
      </c>
      <c r="AB58" s="232">
        <v>1</v>
      </c>
      <c r="AC58" s="232">
        <v>1</v>
      </c>
      <c r="AZ58" s="232">
        <v>1</v>
      </c>
      <c r="BA58" s="232">
        <f>IF(AZ58=1,G58,0)</f>
        <v>0</v>
      </c>
      <c r="BB58" s="232">
        <f>IF(AZ58=2,G58,0)</f>
        <v>0</v>
      </c>
      <c r="BC58" s="232">
        <f>IF(AZ58=3,G58,0)</f>
        <v>0</v>
      </c>
      <c r="BD58" s="232">
        <f>IF(AZ58=4,G58,0)</f>
        <v>0</v>
      </c>
      <c r="BE58" s="232">
        <f>IF(AZ58=5,G58,0)</f>
        <v>0</v>
      </c>
      <c r="CA58" s="259">
        <v>1</v>
      </c>
      <c r="CB58" s="259">
        <v>1</v>
      </c>
    </row>
    <row r="59" spans="1:80" ht="22.5" x14ac:dyDescent="0.2">
      <c r="A59" s="268"/>
      <c r="B59" s="272"/>
      <c r="C59" s="346" t="s">
        <v>168</v>
      </c>
      <c r="D59" s="347"/>
      <c r="E59" s="273">
        <v>1.68</v>
      </c>
      <c r="F59" s="274"/>
      <c r="G59" s="275"/>
      <c r="H59" s="276"/>
      <c r="I59" s="270"/>
      <c r="J59" s="277"/>
      <c r="K59" s="270"/>
      <c r="M59" s="271" t="s">
        <v>168</v>
      </c>
      <c r="O59" s="259"/>
    </row>
    <row r="60" spans="1:80" ht="22.5" x14ac:dyDescent="0.2">
      <c r="A60" s="268"/>
      <c r="B60" s="272"/>
      <c r="C60" s="346" t="s">
        <v>169</v>
      </c>
      <c r="D60" s="347"/>
      <c r="E60" s="273">
        <v>2.46</v>
      </c>
      <c r="F60" s="274"/>
      <c r="G60" s="275"/>
      <c r="H60" s="276"/>
      <c r="I60" s="270"/>
      <c r="J60" s="277"/>
      <c r="K60" s="270"/>
      <c r="M60" s="271" t="s">
        <v>169</v>
      </c>
      <c r="O60" s="259"/>
    </row>
    <row r="61" spans="1:80" x14ac:dyDescent="0.2">
      <c r="A61" s="268"/>
      <c r="B61" s="272"/>
      <c r="C61" s="346" t="s">
        <v>170</v>
      </c>
      <c r="D61" s="347"/>
      <c r="E61" s="273">
        <v>3.72</v>
      </c>
      <c r="F61" s="274"/>
      <c r="G61" s="275"/>
      <c r="H61" s="276"/>
      <c r="I61" s="270"/>
      <c r="J61" s="277"/>
      <c r="K61" s="270"/>
      <c r="M61" s="271" t="s">
        <v>170</v>
      </c>
      <c r="O61" s="259"/>
    </row>
    <row r="62" spans="1:80" ht="22.5" x14ac:dyDescent="0.2">
      <c r="A62" s="268"/>
      <c r="B62" s="272"/>
      <c r="C62" s="346" t="s">
        <v>171</v>
      </c>
      <c r="D62" s="347"/>
      <c r="E62" s="273">
        <v>0.29399999999999998</v>
      </c>
      <c r="F62" s="274"/>
      <c r="G62" s="275"/>
      <c r="H62" s="276"/>
      <c r="I62" s="270"/>
      <c r="J62" s="277"/>
      <c r="K62" s="270"/>
      <c r="M62" s="271" t="s">
        <v>171</v>
      </c>
      <c r="O62" s="259"/>
    </row>
    <row r="63" spans="1:80" ht="22.5" x14ac:dyDescent="0.2">
      <c r="A63" s="260">
        <v>18</v>
      </c>
      <c r="B63" s="261" t="s">
        <v>172</v>
      </c>
      <c r="C63" s="262" t="s">
        <v>173</v>
      </c>
      <c r="D63" s="263" t="s">
        <v>119</v>
      </c>
      <c r="E63" s="264">
        <v>5.6475</v>
      </c>
      <c r="F63" s="264">
        <v>0</v>
      </c>
      <c r="G63" s="265">
        <f>E63*F63</f>
        <v>0</v>
      </c>
      <c r="H63" s="266">
        <v>1.7</v>
      </c>
      <c r="I63" s="267">
        <f>E63*H63</f>
        <v>9.6007499999999997</v>
      </c>
      <c r="J63" s="266">
        <v>0</v>
      </c>
      <c r="K63" s="267">
        <f>E63*J63</f>
        <v>0</v>
      </c>
      <c r="O63" s="259">
        <v>2</v>
      </c>
      <c r="AA63" s="232">
        <v>1</v>
      </c>
      <c r="AB63" s="232">
        <v>1</v>
      </c>
      <c r="AC63" s="232">
        <v>1</v>
      </c>
      <c r="AZ63" s="232">
        <v>1</v>
      </c>
      <c r="BA63" s="232">
        <f>IF(AZ63=1,G63,0)</f>
        <v>0</v>
      </c>
      <c r="BB63" s="232">
        <f>IF(AZ63=2,G63,0)</f>
        <v>0</v>
      </c>
      <c r="BC63" s="232">
        <f>IF(AZ63=3,G63,0)</f>
        <v>0</v>
      </c>
      <c r="BD63" s="232">
        <f>IF(AZ63=4,G63,0)</f>
        <v>0</v>
      </c>
      <c r="BE63" s="232">
        <f>IF(AZ63=5,G63,0)</f>
        <v>0</v>
      </c>
      <c r="CA63" s="259">
        <v>1</v>
      </c>
      <c r="CB63" s="259">
        <v>1</v>
      </c>
    </row>
    <row r="64" spans="1:80" x14ac:dyDescent="0.2">
      <c r="A64" s="268"/>
      <c r="B64" s="272"/>
      <c r="C64" s="346" t="s">
        <v>174</v>
      </c>
      <c r="D64" s="347"/>
      <c r="E64" s="273">
        <v>1.05</v>
      </c>
      <c r="F64" s="274"/>
      <c r="G64" s="275"/>
      <c r="H64" s="276"/>
      <c r="I64" s="270"/>
      <c r="J64" s="277"/>
      <c r="K64" s="270"/>
      <c r="M64" s="271" t="s">
        <v>174</v>
      </c>
      <c r="O64" s="259"/>
    </row>
    <row r="65" spans="1:80" x14ac:dyDescent="0.2">
      <c r="A65" s="268"/>
      <c r="B65" s="272"/>
      <c r="C65" s="346" t="s">
        <v>175</v>
      </c>
      <c r="D65" s="347"/>
      <c r="E65" s="273">
        <v>1.5375000000000001</v>
      </c>
      <c r="F65" s="274"/>
      <c r="G65" s="275"/>
      <c r="H65" s="276"/>
      <c r="I65" s="270"/>
      <c r="J65" s="277"/>
      <c r="K65" s="270"/>
      <c r="M65" s="271" t="s">
        <v>175</v>
      </c>
      <c r="O65" s="259"/>
    </row>
    <row r="66" spans="1:80" x14ac:dyDescent="0.2">
      <c r="A66" s="268"/>
      <c r="B66" s="272"/>
      <c r="C66" s="346" t="s">
        <v>176</v>
      </c>
      <c r="D66" s="347"/>
      <c r="E66" s="273">
        <v>2.3250000000000002</v>
      </c>
      <c r="F66" s="274"/>
      <c r="G66" s="275"/>
      <c r="H66" s="276"/>
      <c r="I66" s="270"/>
      <c r="J66" s="277"/>
      <c r="K66" s="270"/>
      <c r="M66" s="271" t="s">
        <v>176</v>
      </c>
      <c r="O66" s="259"/>
    </row>
    <row r="67" spans="1:80" x14ac:dyDescent="0.2">
      <c r="A67" s="268"/>
      <c r="B67" s="272"/>
      <c r="C67" s="346" t="s">
        <v>177</v>
      </c>
      <c r="D67" s="347"/>
      <c r="E67" s="273">
        <v>0.73499999999999999</v>
      </c>
      <c r="F67" s="274"/>
      <c r="G67" s="275"/>
      <c r="H67" s="276"/>
      <c r="I67" s="270"/>
      <c r="J67" s="277"/>
      <c r="K67" s="270"/>
      <c r="M67" s="271" t="s">
        <v>177</v>
      </c>
      <c r="O67" s="259"/>
    </row>
    <row r="68" spans="1:80" x14ac:dyDescent="0.2">
      <c r="A68" s="260">
        <v>19</v>
      </c>
      <c r="B68" s="261" t="s">
        <v>178</v>
      </c>
      <c r="C68" s="262" t="s">
        <v>179</v>
      </c>
      <c r="D68" s="263" t="s">
        <v>119</v>
      </c>
      <c r="E68" s="264">
        <v>25.68</v>
      </c>
      <c r="F68" s="264">
        <v>0</v>
      </c>
      <c r="G68" s="265">
        <f>E68*F68</f>
        <v>0</v>
      </c>
      <c r="H68" s="266">
        <v>0</v>
      </c>
      <c r="I68" s="267">
        <f>E68*H68</f>
        <v>0</v>
      </c>
      <c r="J68" s="266">
        <v>0</v>
      </c>
      <c r="K68" s="267">
        <f>E68*J68</f>
        <v>0</v>
      </c>
      <c r="O68" s="259">
        <v>2</v>
      </c>
      <c r="AA68" s="232">
        <v>1</v>
      </c>
      <c r="AB68" s="232">
        <v>1</v>
      </c>
      <c r="AC68" s="232">
        <v>1</v>
      </c>
      <c r="AZ68" s="232">
        <v>1</v>
      </c>
      <c r="BA68" s="232">
        <f>IF(AZ68=1,G68,0)</f>
        <v>0</v>
      </c>
      <c r="BB68" s="232">
        <f>IF(AZ68=2,G68,0)</f>
        <v>0</v>
      </c>
      <c r="BC68" s="232">
        <f>IF(AZ68=3,G68,0)</f>
        <v>0</v>
      </c>
      <c r="BD68" s="232">
        <f>IF(AZ68=4,G68,0)</f>
        <v>0</v>
      </c>
      <c r="BE68" s="232">
        <f>IF(AZ68=5,G68,0)</f>
        <v>0</v>
      </c>
      <c r="CA68" s="259">
        <v>1</v>
      </c>
      <c r="CB68" s="259">
        <v>1</v>
      </c>
    </row>
    <row r="69" spans="1:80" x14ac:dyDescent="0.2">
      <c r="A69" s="268"/>
      <c r="B69" s="272"/>
      <c r="C69" s="346" t="s">
        <v>130</v>
      </c>
      <c r="D69" s="347"/>
      <c r="E69" s="273">
        <v>38.880000000000003</v>
      </c>
      <c r="F69" s="274"/>
      <c r="G69" s="275"/>
      <c r="H69" s="276"/>
      <c r="I69" s="270"/>
      <c r="J69" s="277"/>
      <c r="K69" s="270"/>
      <c r="M69" s="271" t="s">
        <v>130</v>
      </c>
      <c r="O69" s="259"/>
    </row>
    <row r="70" spans="1:80" x14ac:dyDescent="0.2">
      <c r="A70" s="268"/>
      <c r="B70" s="272"/>
      <c r="C70" s="346" t="s">
        <v>180</v>
      </c>
      <c r="D70" s="347"/>
      <c r="E70" s="273">
        <v>-13.2</v>
      </c>
      <c r="F70" s="274"/>
      <c r="G70" s="275"/>
      <c r="H70" s="276"/>
      <c r="I70" s="270"/>
      <c r="J70" s="277"/>
      <c r="K70" s="270"/>
      <c r="M70" s="271" t="s">
        <v>180</v>
      </c>
      <c r="O70" s="259"/>
    </row>
    <row r="71" spans="1:80" x14ac:dyDescent="0.2">
      <c r="A71" s="260">
        <v>20</v>
      </c>
      <c r="B71" s="261" t="s">
        <v>181</v>
      </c>
      <c r="C71" s="262" t="s">
        <v>182</v>
      </c>
      <c r="D71" s="263" t="s">
        <v>110</v>
      </c>
      <c r="E71" s="264">
        <v>11.25</v>
      </c>
      <c r="F71" s="264">
        <v>0</v>
      </c>
      <c r="G71" s="265">
        <f>E71*F71</f>
        <v>0</v>
      </c>
      <c r="H71" s="266">
        <v>0</v>
      </c>
      <c r="I71" s="267">
        <f>E71*H71</f>
        <v>0</v>
      </c>
      <c r="J71" s="266">
        <v>0</v>
      </c>
      <c r="K71" s="267">
        <f>E71*J71</f>
        <v>0</v>
      </c>
      <c r="O71" s="259">
        <v>2</v>
      </c>
      <c r="AA71" s="232">
        <v>1</v>
      </c>
      <c r="AB71" s="232">
        <v>1</v>
      </c>
      <c r="AC71" s="232">
        <v>1</v>
      </c>
      <c r="AZ71" s="232">
        <v>1</v>
      </c>
      <c r="BA71" s="232">
        <f>IF(AZ71=1,G71,0)</f>
        <v>0</v>
      </c>
      <c r="BB71" s="232">
        <f>IF(AZ71=2,G71,0)</f>
        <v>0</v>
      </c>
      <c r="BC71" s="232">
        <f>IF(AZ71=3,G71,0)</f>
        <v>0</v>
      </c>
      <c r="BD71" s="232">
        <f>IF(AZ71=4,G71,0)</f>
        <v>0</v>
      </c>
      <c r="BE71" s="232">
        <f>IF(AZ71=5,G71,0)</f>
        <v>0</v>
      </c>
      <c r="CA71" s="259">
        <v>1</v>
      </c>
      <c r="CB71" s="259">
        <v>1</v>
      </c>
    </row>
    <row r="72" spans="1:80" x14ac:dyDescent="0.2">
      <c r="A72" s="268"/>
      <c r="B72" s="272"/>
      <c r="C72" s="346" t="s">
        <v>183</v>
      </c>
      <c r="D72" s="347"/>
      <c r="E72" s="273">
        <v>11.25</v>
      </c>
      <c r="F72" s="274"/>
      <c r="G72" s="275"/>
      <c r="H72" s="276"/>
      <c r="I72" s="270"/>
      <c r="J72" s="277"/>
      <c r="K72" s="270"/>
      <c r="M72" s="271" t="s">
        <v>183</v>
      </c>
      <c r="O72" s="259"/>
    </row>
    <row r="73" spans="1:80" x14ac:dyDescent="0.2">
      <c r="A73" s="260">
        <v>21</v>
      </c>
      <c r="B73" s="261" t="s">
        <v>184</v>
      </c>
      <c r="C73" s="262" t="s">
        <v>185</v>
      </c>
      <c r="D73" s="263" t="s">
        <v>110</v>
      </c>
      <c r="E73" s="264">
        <v>121.387</v>
      </c>
      <c r="F73" s="264">
        <v>0</v>
      </c>
      <c r="G73" s="265">
        <f>E73*F73</f>
        <v>0</v>
      </c>
      <c r="H73" s="266">
        <v>0</v>
      </c>
      <c r="I73" s="267">
        <f>E73*H73</f>
        <v>0</v>
      </c>
      <c r="J73" s="266">
        <v>0</v>
      </c>
      <c r="K73" s="267">
        <f>E73*J73</f>
        <v>0</v>
      </c>
      <c r="O73" s="259">
        <v>2</v>
      </c>
      <c r="AA73" s="232">
        <v>1</v>
      </c>
      <c r="AB73" s="232">
        <v>1</v>
      </c>
      <c r="AC73" s="232">
        <v>1</v>
      </c>
      <c r="AZ73" s="232">
        <v>1</v>
      </c>
      <c r="BA73" s="232">
        <f>IF(AZ73=1,G73,0)</f>
        <v>0</v>
      </c>
      <c r="BB73" s="232">
        <f>IF(AZ73=2,G73,0)</f>
        <v>0</v>
      </c>
      <c r="BC73" s="232">
        <f>IF(AZ73=3,G73,0)</f>
        <v>0</v>
      </c>
      <c r="BD73" s="232">
        <f>IF(AZ73=4,G73,0)</f>
        <v>0</v>
      </c>
      <c r="BE73" s="232">
        <f>IF(AZ73=5,G73,0)</f>
        <v>0</v>
      </c>
      <c r="CA73" s="259">
        <v>1</v>
      </c>
      <c r="CB73" s="259">
        <v>1</v>
      </c>
    </row>
    <row r="74" spans="1:80" ht="22.5" x14ac:dyDescent="0.2">
      <c r="A74" s="268"/>
      <c r="B74" s="272"/>
      <c r="C74" s="346" t="s">
        <v>186</v>
      </c>
      <c r="D74" s="347"/>
      <c r="E74" s="273">
        <v>121.387</v>
      </c>
      <c r="F74" s="274"/>
      <c r="G74" s="275"/>
      <c r="H74" s="276"/>
      <c r="I74" s="270"/>
      <c r="J74" s="277"/>
      <c r="K74" s="270"/>
      <c r="M74" s="271" t="s">
        <v>186</v>
      </c>
      <c r="O74" s="259"/>
    </row>
    <row r="75" spans="1:80" x14ac:dyDescent="0.2">
      <c r="A75" s="260">
        <v>22</v>
      </c>
      <c r="B75" s="261" t="s">
        <v>187</v>
      </c>
      <c r="C75" s="262" t="s">
        <v>188</v>
      </c>
      <c r="D75" s="263" t="s">
        <v>119</v>
      </c>
      <c r="E75" s="264">
        <v>115.47</v>
      </c>
      <c r="F75" s="264">
        <v>0</v>
      </c>
      <c r="G75" s="265">
        <f>E75*F75</f>
        <v>0</v>
      </c>
      <c r="H75" s="266">
        <v>0</v>
      </c>
      <c r="I75" s="267">
        <f>E75*H75</f>
        <v>0</v>
      </c>
      <c r="J75" s="266">
        <v>0</v>
      </c>
      <c r="K75" s="267">
        <f>E75*J75</f>
        <v>0</v>
      </c>
      <c r="O75" s="259">
        <v>2</v>
      </c>
      <c r="AA75" s="232">
        <v>1</v>
      </c>
      <c r="AB75" s="232">
        <v>1</v>
      </c>
      <c r="AC75" s="232">
        <v>1</v>
      </c>
      <c r="AZ75" s="232">
        <v>1</v>
      </c>
      <c r="BA75" s="232">
        <f>IF(AZ75=1,G75,0)</f>
        <v>0</v>
      </c>
      <c r="BB75" s="232">
        <f>IF(AZ75=2,G75,0)</f>
        <v>0</v>
      </c>
      <c r="BC75" s="232">
        <f>IF(AZ75=3,G75,0)</f>
        <v>0</v>
      </c>
      <c r="BD75" s="232">
        <f>IF(AZ75=4,G75,0)</f>
        <v>0</v>
      </c>
      <c r="BE75" s="232">
        <f>IF(AZ75=5,G75,0)</f>
        <v>0</v>
      </c>
      <c r="CA75" s="259">
        <v>1</v>
      </c>
      <c r="CB75" s="259">
        <v>1</v>
      </c>
    </row>
    <row r="76" spans="1:80" x14ac:dyDescent="0.2">
      <c r="A76" s="268"/>
      <c r="B76" s="272"/>
      <c r="C76" s="346" t="s">
        <v>189</v>
      </c>
      <c r="D76" s="347"/>
      <c r="E76" s="273">
        <v>115.47</v>
      </c>
      <c r="F76" s="274"/>
      <c r="G76" s="275"/>
      <c r="H76" s="276"/>
      <c r="I76" s="270"/>
      <c r="J76" s="277"/>
      <c r="K76" s="270"/>
      <c r="M76" s="271" t="s">
        <v>189</v>
      </c>
      <c r="O76" s="259"/>
    </row>
    <row r="77" spans="1:80" x14ac:dyDescent="0.2">
      <c r="A77" s="260">
        <v>23</v>
      </c>
      <c r="B77" s="261" t="s">
        <v>190</v>
      </c>
      <c r="C77" s="262" t="s">
        <v>191</v>
      </c>
      <c r="D77" s="263" t="s">
        <v>110</v>
      </c>
      <c r="E77" s="264">
        <v>11.25</v>
      </c>
      <c r="F77" s="264">
        <v>0</v>
      </c>
      <c r="G77" s="265">
        <f>E77*F77</f>
        <v>0</v>
      </c>
      <c r="H77" s="266">
        <v>3.0000000000000001E-5</v>
      </c>
      <c r="I77" s="267">
        <f>E77*H77</f>
        <v>3.3750000000000002E-4</v>
      </c>
      <c r="J77" s="266">
        <v>0</v>
      </c>
      <c r="K77" s="267">
        <f>E77*J77</f>
        <v>0</v>
      </c>
      <c r="O77" s="259">
        <v>2</v>
      </c>
      <c r="AA77" s="232">
        <v>2</v>
      </c>
      <c r="AB77" s="232">
        <v>1</v>
      </c>
      <c r="AC77" s="232">
        <v>1</v>
      </c>
      <c r="AZ77" s="232">
        <v>1</v>
      </c>
      <c r="BA77" s="232">
        <f>IF(AZ77=1,G77,0)</f>
        <v>0</v>
      </c>
      <c r="BB77" s="232">
        <f>IF(AZ77=2,G77,0)</f>
        <v>0</v>
      </c>
      <c r="BC77" s="232">
        <f>IF(AZ77=3,G77,0)</f>
        <v>0</v>
      </c>
      <c r="BD77" s="232">
        <f>IF(AZ77=4,G77,0)</f>
        <v>0</v>
      </c>
      <c r="BE77" s="232">
        <f>IF(AZ77=5,G77,0)</f>
        <v>0</v>
      </c>
      <c r="CA77" s="259">
        <v>2</v>
      </c>
      <c r="CB77" s="259">
        <v>1</v>
      </c>
    </row>
    <row r="78" spans="1:80" x14ac:dyDescent="0.2">
      <c r="A78" s="268"/>
      <c r="B78" s="272"/>
      <c r="C78" s="346" t="s">
        <v>183</v>
      </c>
      <c r="D78" s="347"/>
      <c r="E78" s="273">
        <v>11.25</v>
      </c>
      <c r="F78" s="274"/>
      <c r="G78" s="275"/>
      <c r="H78" s="276"/>
      <c r="I78" s="270"/>
      <c r="J78" s="277"/>
      <c r="K78" s="270"/>
      <c r="M78" s="271" t="s">
        <v>183</v>
      </c>
      <c r="O78" s="259"/>
    </row>
    <row r="79" spans="1:80" x14ac:dyDescent="0.2">
      <c r="A79" s="260">
        <v>24</v>
      </c>
      <c r="B79" s="261" t="s">
        <v>192</v>
      </c>
      <c r="C79" s="262" t="s">
        <v>193</v>
      </c>
      <c r="D79" s="263" t="s">
        <v>194</v>
      </c>
      <c r="E79" s="264">
        <v>12.300599999999999</v>
      </c>
      <c r="F79" s="264">
        <v>0</v>
      </c>
      <c r="G79" s="265">
        <f>E79*F79</f>
        <v>0</v>
      </c>
      <c r="H79" s="266">
        <v>1</v>
      </c>
      <c r="I79" s="267">
        <f>E79*H79</f>
        <v>12.300599999999999</v>
      </c>
      <c r="J79" s="266"/>
      <c r="K79" s="267">
        <f>E79*J79</f>
        <v>0</v>
      </c>
      <c r="O79" s="259">
        <v>2</v>
      </c>
      <c r="AA79" s="232">
        <v>3</v>
      </c>
      <c r="AB79" s="232">
        <v>1</v>
      </c>
      <c r="AC79" s="232">
        <v>583412006</v>
      </c>
      <c r="AZ79" s="232">
        <v>1</v>
      </c>
      <c r="BA79" s="232">
        <f>IF(AZ79=1,G79,0)</f>
        <v>0</v>
      </c>
      <c r="BB79" s="232">
        <f>IF(AZ79=2,G79,0)</f>
        <v>0</v>
      </c>
      <c r="BC79" s="232">
        <f>IF(AZ79=3,G79,0)</f>
        <v>0</v>
      </c>
      <c r="BD79" s="232">
        <f>IF(AZ79=4,G79,0)</f>
        <v>0</v>
      </c>
      <c r="BE79" s="232">
        <f>IF(AZ79=5,G79,0)</f>
        <v>0</v>
      </c>
      <c r="CA79" s="259">
        <v>3</v>
      </c>
      <c r="CB79" s="259">
        <v>1</v>
      </c>
    </row>
    <row r="80" spans="1:80" ht="22.5" x14ac:dyDescent="0.2">
      <c r="A80" s="268"/>
      <c r="B80" s="272"/>
      <c r="C80" s="346" t="s">
        <v>195</v>
      </c>
      <c r="D80" s="347"/>
      <c r="E80" s="273">
        <v>4.6740000000000004</v>
      </c>
      <c r="F80" s="274"/>
      <c r="G80" s="275"/>
      <c r="H80" s="276"/>
      <c r="I80" s="270"/>
      <c r="J80" s="277"/>
      <c r="K80" s="270"/>
      <c r="M80" s="271" t="s">
        <v>195</v>
      </c>
      <c r="O80" s="259"/>
    </row>
    <row r="81" spans="1:80" x14ac:dyDescent="0.2">
      <c r="A81" s="268"/>
      <c r="B81" s="272"/>
      <c r="C81" s="346" t="s">
        <v>196</v>
      </c>
      <c r="D81" s="347"/>
      <c r="E81" s="273">
        <v>7.0679999999999996</v>
      </c>
      <c r="F81" s="274"/>
      <c r="G81" s="275"/>
      <c r="H81" s="276"/>
      <c r="I81" s="270"/>
      <c r="J81" s="277"/>
      <c r="K81" s="270"/>
      <c r="M81" s="271" t="s">
        <v>196</v>
      </c>
      <c r="O81" s="259"/>
    </row>
    <row r="82" spans="1:80" ht="22.5" x14ac:dyDescent="0.2">
      <c r="A82" s="268"/>
      <c r="B82" s="272"/>
      <c r="C82" s="346" t="s">
        <v>197</v>
      </c>
      <c r="D82" s="347"/>
      <c r="E82" s="273">
        <v>0.55859999999999999</v>
      </c>
      <c r="F82" s="274"/>
      <c r="G82" s="275"/>
      <c r="H82" s="276"/>
      <c r="I82" s="270"/>
      <c r="J82" s="277"/>
      <c r="K82" s="270"/>
      <c r="M82" s="271" t="s">
        <v>197</v>
      </c>
      <c r="O82" s="259"/>
    </row>
    <row r="83" spans="1:80" x14ac:dyDescent="0.2">
      <c r="A83" s="278"/>
      <c r="B83" s="279" t="s">
        <v>101</v>
      </c>
      <c r="C83" s="280" t="s">
        <v>107</v>
      </c>
      <c r="D83" s="281"/>
      <c r="E83" s="282"/>
      <c r="F83" s="283"/>
      <c r="G83" s="284">
        <f>SUM(G7:G82)</f>
        <v>0</v>
      </c>
      <c r="H83" s="285"/>
      <c r="I83" s="286">
        <f>SUM(I7:I82)</f>
        <v>22.010701099999999</v>
      </c>
      <c r="J83" s="285"/>
      <c r="K83" s="286">
        <f>SUM(K7:K82)</f>
        <v>-5.6127570000000002</v>
      </c>
      <c r="O83" s="259">
        <v>4</v>
      </c>
      <c r="BA83" s="287">
        <f>SUM(BA7:BA82)</f>
        <v>0</v>
      </c>
      <c r="BB83" s="287">
        <f>SUM(BB7:BB82)</f>
        <v>0</v>
      </c>
      <c r="BC83" s="287">
        <f>SUM(BC7:BC82)</f>
        <v>0</v>
      </c>
      <c r="BD83" s="287">
        <f>SUM(BD7:BD82)</f>
        <v>0</v>
      </c>
      <c r="BE83" s="287">
        <f>SUM(BE7:BE82)</f>
        <v>0</v>
      </c>
    </row>
    <row r="84" spans="1:80" x14ac:dyDescent="0.2">
      <c r="A84" s="249" t="s">
        <v>97</v>
      </c>
      <c r="B84" s="250" t="s">
        <v>198</v>
      </c>
      <c r="C84" s="251" t="s">
        <v>199</v>
      </c>
      <c r="D84" s="252"/>
      <c r="E84" s="253"/>
      <c r="F84" s="253"/>
      <c r="G84" s="254"/>
      <c r="H84" s="255"/>
      <c r="I84" s="256"/>
      <c r="J84" s="257"/>
      <c r="K84" s="258"/>
      <c r="O84" s="259">
        <v>1</v>
      </c>
    </row>
    <row r="85" spans="1:80" ht="22.5" x14ac:dyDescent="0.2">
      <c r="A85" s="260">
        <v>25</v>
      </c>
      <c r="B85" s="261" t="s">
        <v>201</v>
      </c>
      <c r="C85" s="262" t="s">
        <v>202</v>
      </c>
      <c r="D85" s="263" t="s">
        <v>110</v>
      </c>
      <c r="E85" s="264">
        <v>28.5</v>
      </c>
      <c r="F85" s="264">
        <v>0</v>
      </c>
      <c r="G85" s="265">
        <f>E85*F85</f>
        <v>0</v>
      </c>
      <c r="H85" s="266">
        <v>0.52</v>
      </c>
      <c r="I85" s="267">
        <f>E85*H85</f>
        <v>14.82</v>
      </c>
      <c r="J85" s="266">
        <v>0</v>
      </c>
      <c r="K85" s="267">
        <f>E85*J85</f>
        <v>0</v>
      </c>
      <c r="O85" s="259">
        <v>2</v>
      </c>
      <c r="AA85" s="232">
        <v>1</v>
      </c>
      <c r="AB85" s="232">
        <v>1</v>
      </c>
      <c r="AC85" s="232">
        <v>1</v>
      </c>
      <c r="AZ85" s="232">
        <v>1</v>
      </c>
      <c r="BA85" s="232">
        <f>IF(AZ85=1,G85,0)</f>
        <v>0</v>
      </c>
      <c r="BB85" s="232">
        <f>IF(AZ85=2,G85,0)</f>
        <v>0</v>
      </c>
      <c r="BC85" s="232">
        <f>IF(AZ85=3,G85,0)</f>
        <v>0</v>
      </c>
      <c r="BD85" s="232">
        <f>IF(AZ85=4,G85,0)</f>
        <v>0</v>
      </c>
      <c r="BE85" s="232">
        <f>IF(AZ85=5,G85,0)</f>
        <v>0</v>
      </c>
      <c r="CA85" s="259">
        <v>1</v>
      </c>
      <c r="CB85" s="259">
        <v>1</v>
      </c>
    </row>
    <row r="86" spans="1:80" x14ac:dyDescent="0.2">
      <c r="A86" s="268"/>
      <c r="B86" s="272"/>
      <c r="C86" s="346" t="s">
        <v>203</v>
      </c>
      <c r="D86" s="347"/>
      <c r="E86" s="273">
        <v>28.5</v>
      </c>
      <c r="F86" s="274"/>
      <c r="G86" s="275"/>
      <c r="H86" s="276"/>
      <c r="I86" s="270"/>
      <c r="J86" s="277"/>
      <c r="K86" s="270"/>
      <c r="M86" s="271" t="s">
        <v>203</v>
      </c>
      <c r="O86" s="259"/>
    </row>
    <row r="87" spans="1:80" x14ac:dyDescent="0.2">
      <c r="A87" s="260">
        <v>26</v>
      </c>
      <c r="B87" s="261" t="s">
        <v>204</v>
      </c>
      <c r="C87" s="262" t="s">
        <v>205</v>
      </c>
      <c r="D87" s="263" t="s">
        <v>119</v>
      </c>
      <c r="E87" s="264">
        <v>1.08</v>
      </c>
      <c r="F87" s="264">
        <v>0</v>
      </c>
      <c r="G87" s="265">
        <f>E87*F87</f>
        <v>0</v>
      </c>
      <c r="H87" s="266">
        <v>2.5249999999999999</v>
      </c>
      <c r="I87" s="267">
        <f>E87*H87</f>
        <v>2.7269999999999999</v>
      </c>
      <c r="J87" s="266">
        <v>0</v>
      </c>
      <c r="K87" s="267">
        <f>E87*J87</f>
        <v>0</v>
      </c>
      <c r="O87" s="259">
        <v>2</v>
      </c>
      <c r="AA87" s="232">
        <v>1</v>
      </c>
      <c r="AB87" s="232">
        <v>1</v>
      </c>
      <c r="AC87" s="232">
        <v>1</v>
      </c>
      <c r="AZ87" s="232">
        <v>1</v>
      </c>
      <c r="BA87" s="232">
        <f>IF(AZ87=1,G87,0)</f>
        <v>0</v>
      </c>
      <c r="BB87" s="232">
        <f>IF(AZ87=2,G87,0)</f>
        <v>0</v>
      </c>
      <c r="BC87" s="232">
        <f>IF(AZ87=3,G87,0)</f>
        <v>0</v>
      </c>
      <c r="BD87" s="232">
        <f>IF(AZ87=4,G87,0)</f>
        <v>0</v>
      </c>
      <c r="BE87" s="232">
        <f>IF(AZ87=5,G87,0)</f>
        <v>0</v>
      </c>
      <c r="CA87" s="259">
        <v>1</v>
      </c>
      <c r="CB87" s="259">
        <v>1</v>
      </c>
    </row>
    <row r="88" spans="1:80" x14ac:dyDescent="0.2">
      <c r="A88" s="268"/>
      <c r="B88" s="272"/>
      <c r="C88" s="346" t="s">
        <v>123</v>
      </c>
      <c r="D88" s="347"/>
      <c r="E88" s="273">
        <v>1.08</v>
      </c>
      <c r="F88" s="274"/>
      <c r="G88" s="275"/>
      <c r="H88" s="276"/>
      <c r="I88" s="270"/>
      <c r="J88" s="277"/>
      <c r="K88" s="270"/>
      <c r="M88" s="271" t="s">
        <v>123</v>
      </c>
      <c r="O88" s="259"/>
    </row>
    <row r="89" spans="1:80" x14ac:dyDescent="0.2">
      <c r="A89" s="260">
        <v>27</v>
      </c>
      <c r="B89" s="261" t="s">
        <v>206</v>
      </c>
      <c r="C89" s="262" t="s">
        <v>207</v>
      </c>
      <c r="D89" s="263" t="s">
        <v>194</v>
      </c>
      <c r="E89" s="264">
        <v>0.21379999999999999</v>
      </c>
      <c r="F89" s="264">
        <v>0</v>
      </c>
      <c r="G89" s="265">
        <f>E89*F89</f>
        <v>0</v>
      </c>
      <c r="H89" s="266">
        <v>1.0085200000000001</v>
      </c>
      <c r="I89" s="267">
        <f>E89*H89</f>
        <v>0.21562157600000001</v>
      </c>
      <c r="J89" s="266">
        <v>0</v>
      </c>
      <c r="K89" s="267">
        <f>E89*J89</f>
        <v>0</v>
      </c>
      <c r="O89" s="259">
        <v>2</v>
      </c>
      <c r="AA89" s="232">
        <v>1</v>
      </c>
      <c r="AB89" s="232">
        <v>1</v>
      </c>
      <c r="AC89" s="232">
        <v>1</v>
      </c>
      <c r="AZ89" s="232">
        <v>1</v>
      </c>
      <c r="BA89" s="232">
        <f>IF(AZ89=1,G89,0)</f>
        <v>0</v>
      </c>
      <c r="BB89" s="232">
        <f>IF(AZ89=2,G89,0)</f>
        <v>0</v>
      </c>
      <c r="BC89" s="232">
        <f>IF(AZ89=3,G89,0)</f>
        <v>0</v>
      </c>
      <c r="BD89" s="232">
        <f>IF(AZ89=4,G89,0)</f>
        <v>0</v>
      </c>
      <c r="BE89" s="232">
        <f>IF(AZ89=5,G89,0)</f>
        <v>0</v>
      </c>
      <c r="CA89" s="259">
        <v>1</v>
      </c>
      <c r="CB89" s="259">
        <v>1</v>
      </c>
    </row>
    <row r="90" spans="1:80" x14ac:dyDescent="0.2">
      <c r="A90" s="268"/>
      <c r="B90" s="272"/>
      <c r="C90" s="346" t="s">
        <v>208</v>
      </c>
      <c r="D90" s="347"/>
      <c r="E90" s="273">
        <v>0.14899999999999999</v>
      </c>
      <c r="F90" s="274"/>
      <c r="G90" s="275"/>
      <c r="H90" s="276"/>
      <c r="I90" s="270"/>
      <c r="J90" s="277"/>
      <c r="K90" s="270"/>
      <c r="M90" s="271" t="s">
        <v>208</v>
      </c>
      <c r="O90" s="259"/>
    </row>
    <row r="91" spans="1:80" x14ac:dyDescent="0.2">
      <c r="A91" s="268"/>
      <c r="B91" s="272"/>
      <c r="C91" s="346" t="s">
        <v>209</v>
      </c>
      <c r="D91" s="347"/>
      <c r="E91" s="273">
        <v>6.4799999999999996E-2</v>
      </c>
      <c r="F91" s="274"/>
      <c r="G91" s="275"/>
      <c r="H91" s="276"/>
      <c r="I91" s="270"/>
      <c r="J91" s="277"/>
      <c r="K91" s="270"/>
      <c r="M91" s="271" t="s">
        <v>209</v>
      </c>
      <c r="O91" s="259"/>
    </row>
    <row r="92" spans="1:80" x14ac:dyDescent="0.2">
      <c r="A92" s="260">
        <v>28</v>
      </c>
      <c r="B92" s="261" t="s">
        <v>210</v>
      </c>
      <c r="C92" s="262" t="s">
        <v>211</v>
      </c>
      <c r="D92" s="263" t="s">
        <v>119</v>
      </c>
      <c r="E92" s="264">
        <v>4.8209999999999997</v>
      </c>
      <c r="F92" s="264">
        <v>0</v>
      </c>
      <c r="G92" s="265">
        <f>E92*F92</f>
        <v>0</v>
      </c>
      <c r="H92" s="266">
        <v>2.52766</v>
      </c>
      <c r="I92" s="267">
        <f>E92*H92</f>
        <v>12.18584886</v>
      </c>
      <c r="J92" s="266">
        <v>0</v>
      </c>
      <c r="K92" s="267">
        <f>E92*J92</f>
        <v>0</v>
      </c>
      <c r="O92" s="259">
        <v>2</v>
      </c>
      <c r="AA92" s="232">
        <v>1</v>
      </c>
      <c r="AB92" s="232">
        <v>1</v>
      </c>
      <c r="AC92" s="232">
        <v>1</v>
      </c>
      <c r="AZ92" s="232">
        <v>1</v>
      </c>
      <c r="BA92" s="232">
        <f>IF(AZ92=1,G92,0)</f>
        <v>0</v>
      </c>
      <c r="BB92" s="232">
        <f>IF(AZ92=2,G92,0)</f>
        <v>0</v>
      </c>
      <c r="BC92" s="232">
        <f>IF(AZ92=3,G92,0)</f>
        <v>0</v>
      </c>
      <c r="BD92" s="232">
        <f>IF(AZ92=4,G92,0)</f>
        <v>0</v>
      </c>
      <c r="BE92" s="232">
        <f>IF(AZ92=5,G92,0)</f>
        <v>0</v>
      </c>
      <c r="CA92" s="259">
        <v>1</v>
      </c>
      <c r="CB92" s="259">
        <v>1</v>
      </c>
    </row>
    <row r="93" spans="1:80" x14ac:dyDescent="0.2">
      <c r="A93" s="268"/>
      <c r="B93" s="272"/>
      <c r="C93" s="346" t="s">
        <v>212</v>
      </c>
      <c r="D93" s="347"/>
      <c r="E93" s="273">
        <v>4.8209999999999997</v>
      </c>
      <c r="F93" s="274"/>
      <c r="G93" s="275"/>
      <c r="H93" s="276"/>
      <c r="I93" s="270"/>
      <c r="J93" s="277"/>
      <c r="K93" s="270"/>
      <c r="M93" s="271" t="s">
        <v>212</v>
      </c>
      <c r="O93" s="259"/>
    </row>
    <row r="94" spans="1:80" x14ac:dyDescent="0.2">
      <c r="A94" s="278"/>
      <c r="B94" s="279" t="s">
        <v>101</v>
      </c>
      <c r="C94" s="280" t="s">
        <v>200</v>
      </c>
      <c r="D94" s="281"/>
      <c r="E94" s="282"/>
      <c r="F94" s="283"/>
      <c r="G94" s="284">
        <f>SUM(G84:G93)</f>
        <v>0</v>
      </c>
      <c r="H94" s="285"/>
      <c r="I94" s="286">
        <f>SUM(I84:I93)</f>
        <v>29.948470436000001</v>
      </c>
      <c r="J94" s="285"/>
      <c r="K94" s="286">
        <f>SUM(K84:K93)</f>
        <v>0</v>
      </c>
      <c r="O94" s="259">
        <v>4</v>
      </c>
      <c r="BA94" s="287">
        <f>SUM(BA84:BA93)</f>
        <v>0</v>
      </c>
      <c r="BB94" s="287">
        <f>SUM(BB84:BB93)</f>
        <v>0</v>
      </c>
      <c r="BC94" s="287">
        <f>SUM(BC84:BC93)</f>
        <v>0</v>
      </c>
      <c r="BD94" s="287">
        <f>SUM(BD84:BD93)</f>
        <v>0</v>
      </c>
      <c r="BE94" s="287">
        <f>SUM(BE84:BE93)</f>
        <v>0</v>
      </c>
    </row>
    <row r="95" spans="1:80" x14ac:dyDescent="0.2">
      <c r="A95" s="249" t="s">
        <v>97</v>
      </c>
      <c r="B95" s="250" t="s">
        <v>213</v>
      </c>
      <c r="C95" s="251" t="s">
        <v>214</v>
      </c>
      <c r="D95" s="252"/>
      <c r="E95" s="253"/>
      <c r="F95" s="253"/>
      <c r="G95" s="254"/>
      <c r="H95" s="255"/>
      <c r="I95" s="256"/>
      <c r="J95" s="257"/>
      <c r="K95" s="258"/>
      <c r="O95" s="259">
        <v>1</v>
      </c>
    </row>
    <row r="96" spans="1:80" x14ac:dyDescent="0.2">
      <c r="A96" s="260">
        <v>29</v>
      </c>
      <c r="B96" s="261" t="s">
        <v>216</v>
      </c>
      <c r="C96" s="262" t="s">
        <v>217</v>
      </c>
      <c r="D96" s="263" t="s">
        <v>119</v>
      </c>
      <c r="E96" s="264">
        <v>0.22500000000000001</v>
      </c>
      <c r="F96" s="264">
        <v>0</v>
      </c>
      <c r="G96" s="265">
        <f>E96*F96</f>
        <v>0</v>
      </c>
      <c r="H96" s="266">
        <v>1.95224</v>
      </c>
      <c r="I96" s="267">
        <f>E96*H96</f>
        <v>0.43925399999999998</v>
      </c>
      <c r="J96" s="266">
        <v>0</v>
      </c>
      <c r="K96" s="267">
        <f>E96*J96</f>
        <v>0</v>
      </c>
      <c r="O96" s="259">
        <v>2</v>
      </c>
      <c r="AA96" s="232">
        <v>1</v>
      </c>
      <c r="AB96" s="232">
        <v>1</v>
      </c>
      <c r="AC96" s="232">
        <v>1</v>
      </c>
      <c r="AZ96" s="232">
        <v>1</v>
      </c>
      <c r="BA96" s="232">
        <f>IF(AZ96=1,G96,0)</f>
        <v>0</v>
      </c>
      <c r="BB96" s="232">
        <f>IF(AZ96=2,G96,0)</f>
        <v>0</v>
      </c>
      <c r="BC96" s="232">
        <f>IF(AZ96=3,G96,0)</f>
        <v>0</v>
      </c>
      <c r="BD96" s="232">
        <f>IF(AZ96=4,G96,0)</f>
        <v>0</v>
      </c>
      <c r="BE96" s="232">
        <f>IF(AZ96=5,G96,0)</f>
        <v>0</v>
      </c>
      <c r="CA96" s="259">
        <v>1</v>
      </c>
      <c r="CB96" s="259">
        <v>1</v>
      </c>
    </row>
    <row r="97" spans="1:80" x14ac:dyDescent="0.2">
      <c r="A97" s="268"/>
      <c r="B97" s="272"/>
      <c r="C97" s="346" t="s">
        <v>218</v>
      </c>
      <c r="D97" s="347"/>
      <c r="E97" s="273">
        <v>0.22500000000000001</v>
      </c>
      <c r="F97" s="274"/>
      <c r="G97" s="275"/>
      <c r="H97" s="276"/>
      <c r="I97" s="270"/>
      <c r="J97" s="277"/>
      <c r="K97" s="270"/>
      <c r="M97" s="271" t="s">
        <v>218</v>
      </c>
      <c r="O97" s="259"/>
    </row>
    <row r="98" spans="1:80" x14ac:dyDescent="0.2">
      <c r="A98" s="260">
        <v>30</v>
      </c>
      <c r="B98" s="261" t="s">
        <v>219</v>
      </c>
      <c r="C98" s="262" t="s">
        <v>220</v>
      </c>
      <c r="D98" s="263" t="s">
        <v>119</v>
      </c>
      <c r="E98" s="264">
        <v>5.4236000000000004</v>
      </c>
      <c r="F98" s="264">
        <v>0</v>
      </c>
      <c r="G98" s="265">
        <f>E98*F98</f>
        <v>0</v>
      </c>
      <c r="H98" s="266">
        <v>2.5276700000000001</v>
      </c>
      <c r="I98" s="267">
        <f>E98*H98</f>
        <v>13.709071012000001</v>
      </c>
      <c r="J98" s="266">
        <v>0</v>
      </c>
      <c r="K98" s="267">
        <f>E98*J98</f>
        <v>0</v>
      </c>
      <c r="O98" s="259">
        <v>2</v>
      </c>
      <c r="AA98" s="232">
        <v>1</v>
      </c>
      <c r="AB98" s="232">
        <v>1</v>
      </c>
      <c r="AC98" s="232">
        <v>1</v>
      </c>
      <c r="AZ98" s="232">
        <v>1</v>
      </c>
      <c r="BA98" s="232">
        <f>IF(AZ98=1,G98,0)</f>
        <v>0</v>
      </c>
      <c r="BB98" s="232">
        <f>IF(AZ98=2,G98,0)</f>
        <v>0</v>
      </c>
      <c r="BC98" s="232">
        <f>IF(AZ98=3,G98,0)</f>
        <v>0</v>
      </c>
      <c r="BD98" s="232">
        <f>IF(AZ98=4,G98,0)</f>
        <v>0</v>
      </c>
      <c r="BE98" s="232">
        <f>IF(AZ98=5,G98,0)</f>
        <v>0</v>
      </c>
      <c r="CA98" s="259">
        <v>1</v>
      </c>
      <c r="CB98" s="259">
        <v>1</v>
      </c>
    </row>
    <row r="99" spans="1:80" x14ac:dyDescent="0.2">
      <c r="A99" s="268"/>
      <c r="B99" s="272"/>
      <c r="C99" s="346" t="s">
        <v>221</v>
      </c>
      <c r="D99" s="347"/>
      <c r="E99" s="273">
        <v>5.4236000000000004</v>
      </c>
      <c r="F99" s="274"/>
      <c r="G99" s="275"/>
      <c r="H99" s="276"/>
      <c r="I99" s="270"/>
      <c r="J99" s="277"/>
      <c r="K99" s="270"/>
      <c r="M99" s="271" t="s">
        <v>221</v>
      </c>
      <c r="O99" s="259"/>
    </row>
    <row r="100" spans="1:80" x14ac:dyDescent="0.2">
      <c r="A100" s="260">
        <v>31</v>
      </c>
      <c r="B100" s="261" t="s">
        <v>222</v>
      </c>
      <c r="C100" s="262" t="s">
        <v>223</v>
      </c>
      <c r="D100" s="263" t="s">
        <v>110</v>
      </c>
      <c r="E100" s="264">
        <v>11.324999999999999</v>
      </c>
      <c r="F100" s="264">
        <v>0</v>
      </c>
      <c r="G100" s="265">
        <f>E100*F100</f>
        <v>0</v>
      </c>
      <c r="H100" s="266">
        <v>3.5249999999999997E-2</v>
      </c>
      <c r="I100" s="267">
        <f>E100*H100</f>
        <v>0.39920624999999993</v>
      </c>
      <c r="J100" s="266">
        <v>0</v>
      </c>
      <c r="K100" s="267">
        <f>E100*J100</f>
        <v>0</v>
      </c>
      <c r="O100" s="259">
        <v>2</v>
      </c>
      <c r="AA100" s="232">
        <v>1</v>
      </c>
      <c r="AB100" s="232">
        <v>1</v>
      </c>
      <c r="AC100" s="232">
        <v>1</v>
      </c>
      <c r="AZ100" s="232">
        <v>1</v>
      </c>
      <c r="BA100" s="232">
        <f>IF(AZ100=1,G100,0)</f>
        <v>0</v>
      </c>
      <c r="BB100" s="232">
        <f>IF(AZ100=2,G100,0)</f>
        <v>0</v>
      </c>
      <c r="BC100" s="232">
        <f>IF(AZ100=3,G100,0)</f>
        <v>0</v>
      </c>
      <c r="BD100" s="232">
        <f>IF(AZ100=4,G100,0)</f>
        <v>0</v>
      </c>
      <c r="BE100" s="232">
        <f>IF(AZ100=5,G100,0)</f>
        <v>0</v>
      </c>
      <c r="CA100" s="259">
        <v>1</v>
      </c>
      <c r="CB100" s="259">
        <v>1</v>
      </c>
    </row>
    <row r="101" spans="1:80" x14ac:dyDescent="0.2">
      <c r="A101" s="268"/>
      <c r="B101" s="272"/>
      <c r="C101" s="346" t="s">
        <v>224</v>
      </c>
      <c r="D101" s="347"/>
      <c r="E101" s="273">
        <v>11.324999999999999</v>
      </c>
      <c r="F101" s="274"/>
      <c r="G101" s="275"/>
      <c r="H101" s="276"/>
      <c r="I101" s="270"/>
      <c r="J101" s="277"/>
      <c r="K101" s="270"/>
      <c r="M101" s="271" t="s">
        <v>224</v>
      </c>
      <c r="O101" s="259"/>
    </row>
    <row r="102" spans="1:80" x14ac:dyDescent="0.2">
      <c r="A102" s="260">
        <v>32</v>
      </c>
      <c r="B102" s="261" t="s">
        <v>225</v>
      </c>
      <c r="C102" s="262" t="s">
        <v>226</v>
      </c>
      <c r="D102" s="263" t="s">
        <v>110</v>
      </c>
      <c r="E102" s="264">
        <v>11.324999999999999</v>
      </c>
      <c r="F102" s="264">
        <v>0</v>
      </c>
      <c r="G102" s="265">
        <f>E102*F102</f>
        <v>0</v>
      </c>
      <c r="H102" s="266">
        <v>0</v>
      </c>
      <c r="I102" s="267">
        <f>E102*H102</f>
        <v>0</v>
      </c>
      <c r="J102" s="266">
        <v>0</v>
      </c>
      <c r="K102" s="267">
        <f>E102*J102</f>
        <v>0</v>
      </c>
      <c r="O102" s="259">
        <v>2</v>
      </c>
      <c r="AA102" s="232">
        <v>1</v>
      </c>
      <c r="AB102" s="232">
        <v>1</v>
      </c>
      <c r="AC102" s="232">
        <v>1</v>
      </c>
      <c r="AZ102" s="232">
        <v>1</v>
      </c>
      <c r="BA102" s="232">
        <f>IF(AZ102=1,G102,0)</f>
        <v>0</v>
      </c>
      <c r="BB102" s="232">
        <f>IF(AZ102=2,G102,0)</f>
        <v>0</v>
      </c>
      <c r="BC102" s="232">
        <f>IF(AZ102=3,G102,0)</f>
        <v>0</v>
      </c>
      <c r="BD102" s="232">
        <f>IF(AZ102=4,G102,0)</f>
        <v>0</v>
      </c>
      <c r="BE102" s="232">
        <f>IF(AZ102=5,G102,0)</f>
        <v>0</v>
      </c>
      <c r="CA102" s="259">
        <v>1</v>
      </c>
      <c r="CB102" s="259">
        <v>1</v>
      </c>
    </row>
    <row r="103" spans="1:80" x14ac:dyDescent="0.2">
      <c r="A103" s="260">
        <v>33</v>
      </c>
      <c r="B103" s="261" t="s">
        <v>227</v>
      </c>
      <c r="C103" s="262" t="s">
        <v>228</v>
      </c>
      <c r="D103" s="263" t="s">
        <v>229</v>
      </c>
      <c r="E103" s="264">
        <v>1</v>
      </c>
      <c r="F103" s="264">
        <v>0</v>
      </c>
      <c r="G103" s="265">
        <f>E103*F103</f>
        <v>0</v>
      </c>
      <c r="H103" s="266">
        <v>1.7260000000000001E-2</v>
      </c>
      <c r="I103" s="267">
        <f>E103*H103</f>
        <v>1.7260000000000001E-2</v>
      </c>
      <c r="J103" s="266">
        <v>0</v>
      </c>
      <c r="K103" s="267">
        <f>E103*J103</f>
        <v>0</v>
      </c>
      <c r="O103" s="259">
        <v>2</v>
      </c>
      <c r="AA103" s="232">
        <v>1</v>
      </c>
      <c r="AB103" s="232">
        <v>1</v>
      </c>
      <c r="AC103" s="232">
        <v>1</v>
      </c>
      <c r="AZ103" s="232">
        <v>1</v>
      </c>
      <c r="BA103" s="232">
        <f>IF(AZ103=1,G103,0)</f>
        <v>0</v>
      </c>
      <c r="BB103" s="232">
        <f>IF(AZ103=2,G103,0)</f>
        <v>0</v>
      </c>
      <c r="BC103" s="232">
        <f>IF(AZ103=3,G103,0)</f>
        <v>0</v>
      </c>
      <c r="BD103" s="232">
        <f>IF(AZ103=4,G103,0)</f>
        <v>0</v>
      </c>
      <c r="BE103" s="232">
        <f>IF(AZ103=5,G103,0)</f>
        <v>0</v>
      </c>
      <c r="CA103" s="259">
        <v>1</v>
      </c>
      <c r="CB103" s="259">
        <v>1</v>
      </c>
    </row>
    <row r="104" spans="1:80" x14ac:dyDescent="0.2">
      <c r="A104" s="268"/>
      <c r="B104" s="272"/>
      <c r="C104" s="346" t="s">
        <v>230</v>
      </c>
      <c r="D104" s="347"/>
      <c r="E104" s="273">
        <v>1</v>
      </c>
      <c r="F104" s="274"/>
      <c r="G104" s="275"/>
      <c r="H104" s="276"/>
      <c r="I104" s="270"/>
      <c r="J104" s="277"/>
      <c r="K104" s="270"/>
      <c r="M104" s="271" t="s">
        <v>230</v>
      </c>
      <c r="O104" s="259"/>
    </row>
    <row r="105" spans="1:80" x14ac:dyDescent="0.2">
      <c r="A105" s="260">
        <v>34</v>
      </c>
      <c r="B105" s="261" t="s">
        <v>231</v>
      </c>
      <c r="C105" s="262" t="s">
        <v>232</v>
      </c>
      <c r="D105" s="263" t="s">
        <v>229</v>
      </c>
      <c r="E105" s="264">
        <v>1</v>
      </c>
      <c r="F105" s="264">
        <v>0</v>
      </c>
      <c r="G105" s="265">
        <f>E105*F105</f>
        <v>0</v>
      </c>
      <c r="H105" s="266">
        <v>2.6960000000000001E-2</v>
      </c>
      <c r="I105" s="267">
        <f>E105*H105</f>
        <v>2.6960000000000001E-2</v>
      </c>
      <c r="J105" s="266">
        <v>0</v>
      </c>
      <c r="K105" s="267">
        <f>E105*J105</f>
        <v>0</v>
      </c>
      <c r="O105" s="259">
        <v>2</v>
      </c>
      <c r="AA105" s="232">
        <v>1</v>
      </c>
      <c r="AB105" s="232">
        <v>1</v>
      </c>
      <c r="AC105" s="232">
        <v>1</v>
      </c>
      <c r="AZ105" s="232">
        <v>1</v>
      </c>
      <c r="BA105" s="232">
        <f>IF(AZ105=1,G105,0)</f>
        <v>0</v>
      </c>
      <c r="BB105" s="232">
        <f>IF(AZ105=2,G105,0)</f>
        <v>0</v>
      </c>
      <c r="BC105" s="232">
        <f>IF(AZ105=3,G105,0)</f>
        <v>0</v>
      </c>
      <c r="BD105" s="232">
        <f>IF(AZ105=4,G105,0)</f>
        <v>0</v>
      </c>
      <c r="BE105" s="232">
        <f>IF(AZ105=5,G105,0)</f>
        <v>0</v>
      </c>
      <c r="CA105" s="259">
        <v>1</v>
      </c>
      <c r="CB105" s="259">
        <v>1</v>
      </c>
    </row>
    <row r="106" spans="1:80" x14ac:dyDescent="0.2">
      <c r="A106" s="268"/>
      <c r="B106" s="272"/>
      <c r="C106" s="346" t="s">
        <v>233</v>
      </c>
      <c r="D106" s="347"/>
      <c r="E106" s="273">
        <v>1</v>
      </c>
      <c r="F106" s="274"/>
      <c r="G106" s="275"/>
      <c r="H106" s="276"/>
      <c r="I106" s="270"/>
      <c r="J106" s="277"/>
      <c r="K106" s="270"/>
      <c r="M106" s="271" t="s">
        <v>233</v>
      </c>
      <c r="O106" s="259"/>
    </row>
    <row r="107" spans="1:80" x14ac:dyDescent="0.2">
      <c r="A107" s="260">
        <v>35</v>
      </c>
      <c r="B107" s="261" t="s">
        <v>234</v>
      </c>
      <c r="C107" s="262" t="s">
        <v>235</v>
      </c>
      <c r="D107" s="263" t="s">
        <v>229</v>
      </c>
      <c r="E107" s="264">
        <v>4</v>
      </c>
      <c r="F107" s="264">
        <v>0</v>
      </c>
      <c r="G107" s="265">
        <f>E107*F107</f>
        <v>0</v>
      </c>
      <c r="H107" s="266">
        <v>4.088E-2</v>
      </c>
      <c r="I107" s="267">
        <f>E107*H107</f>
        <v>0.16352</v>
      </c>
      <c r="J107" s="266">
        <v>0</v>
      </c>
      <c r="K107" s="267">
        <f>E107*J107</f>
        <v>0</v>
      </c>
      <c r="O107" s="259">
        <v>2</v>
      </c>
      <c r="AA107" s="232">
        <v>1</v>
      </c>
      <c r="AB107" s="232">
        <v>1</v>
      </c>
      <c r="AC107" s="232">
        <v>1</v>
      </c>
      <c r="AZ107" s="232">
        <v>1</v>
      </c>
      <c r="BA107" s="232">
        <f>IF(AZ107=1,G107,0)</f>
        <v>0</v>
      </c>
      <c r="BB107" s="232">
        <f>IF(AZ107=2,G107,0)</f>
        <v>0</v>
      </c>
      <c r="BC107" s="232">
        <f>IF(AZ107=3,G107,0)</f>
        <v>0</v>
      </c>
      <c r="BD107" s="232">
        <f>IF(AZ107=4,G107,0)</f>
        <v>0</v>
      </c>
      <c r="BE107" s="232">
        <f>IF(AZ107=5,G107,0)</f>
        <v>0</v>
      </c>
      <c r="CA107" s="259">
        <v>1</v>
      </c>
      <c r="CB107" s="259">
        <v>1</v>
      </c>
    </row>
    <row r="108" spans="1:80" x14ac:dyDescent="0.2">
      <c r="A108" s="268"/>
      <c r="B108" s="272"/>
      <c r="C108" s="346" t="s">
        <v>236</v>
      </c>
      <c r="D108" s="347"/>
      <c r="E108" s="273">
        <v>1</v>
      </c>
      <c r="F108" s="274"/>
      <c r="G108" s="275"/>
      <c r="H108" s="276"/>
      <c r="I108" s="270"/>
      <c r="J108" s="277"/>
      <c r="K108" s="270"/>
      <c r="M108" s="271" t="s">
        <v>236</v>
      </c>
      <c r="O108" s="259"/>
    </row>
    <row r="109" spans="1:80" x14ac:dyDescent="0.2">
      <c r="A109" s="268"/>
      <c r="B109" s="272"/>
      <c r="C109" s="346" t="s">
        <v>237</v>
      </c>
      <c r="D109" s="347"/>
      <c r="E109" s="273">
        <v>3</v>
      </c>
      <c r="F109" s="274"/>
      <c r="G109" s="275"/>
      <c r="H109" s="276"/>
      <c r="I109" s="270"/>
      <c r="J109" s="277"/>
      <c r="K109" s="270"/>
      <c r="M109" s="271" t="s">
        <v>237</v>
      </c>
      <c r="O109" s="259"/>
    </row>
    <row r="110" spans="1:80" x14ac:dyDescent="0.2">
      <c r="A110" s="260">
        <v>36</v>
      </c>
      <c r="B110" s="261" t="s">
        <v>238</v>
      </c>
      <c r="C110" s="262" t="s">
        <v>239</v>
      </c>
      <c r="D110" s="263" t="s">
        <v>229</v>
      </c>
      <c r="E110" s="264">
        <v>1</v>
      </c>
      <c r="F110" s="264">
        <v>0</v>
      </c>
      <c r="G110" s="265">
        <f>E110*F110</f>
        <v>0</v>
      </c>
      <c r="H110" s="266">
        <v>4.904E-2</v>
      </c>
      <c r="I110" s="267">
        <f>E110*H110</f>
        <v>4.904E-2</v>
      </c>
      <c r="J110" s="266">
        <v>0</v>
      </c>
      <c r="K110" s="267">
        <f>E110*J110</f>
        <v>0</v>
      </c>
      <c r="O110" s="259">
        <v>2</v>
      </c>
      <c r="AA110" s="232">
        <v>1</v>
      </c>
      <c r="AB110" s="232">
        <v>1</v>
      </c>
      <c r="AC110" s="232">
        <v>1</v>
      </c>
      <c r="AZ110" s="232">
        <v>1</v>
      </c>
      <c r="BA110" s="232">
        <f>IF(AZ110=1,G110,0)</f>
        <v>0</v>
      </c>
      <c r="BB110" s="232">
        <f>IF(AZ110=2,G110,0)</f>
        <v>0</v>
      </c>
      <c r="BC110" s="232">
        <f>IF(AZ110=3,G110,0)</f>
        <v>0</v>
      </c>
      <c r="BD110" s="232">
        <f>IF(AZ110=4,G110,0)</f>
        <v>0</v>
      </c>
      <c r="BE110" s="232">
        <f>IF(AZ110=5,G110,0)</f>
        <v>0</v>
      </c>
      <c r="CA110" s="259">
        <v>1</v>
      </c>
      <c r="CB110" s="259">
        <v>1</v>
      </c>
    </row>
    <row r="111" spans="1:80" x14ac:dyDescent="0.2">
      <c r="A111" s="268"/>
      <c r="B111" s="272"/>
      <c r="C111" s="346" t="s">
        <v>233</v>
      </c>
      <c r="D111" s="347"/>
      <c r="E111" s="273">
        <v>1</v>
      </c>
      <c r="F111" s="274"/>
      <c r="G111" s="275"/>
      <c r="H111" s="276"/>
      <c r="I111" s="270"/>
      <c r="J111" s="277"/>
      <c r="K111" s="270"/>
      <c r="M111" s="271" t="s">
        <v>233</v>
      </c>
      <c r="O111" s="259"/>
    </row>
    <row r="112" spans="1:80" x14ac:dyDescent="0.2">
      <c r="A112" s="260">
        <v>37</v>
      </c>
      <c r="B112" s="261" t="s">
        <v>240</v>
      </c>
      <c r="C112" s="262" t="s">
        <v>241</v>
      </c>
      <c r="D112" s="263" t="s">
        <v>119</v>
      </c>
      <c r="E112" s="264">
        <v>1.9981</v>
      </c>
      <c r="F112" s="264">
        <v>0</v>
      </c>
      <c r="G112" s="265">
        <f>E112*F112</f>
        <v>0</v>
      </c>
      <c r="H112" s="266">
        <v>1.9332</v>
      </c>
      <c r="I112" s="267">
        <f>E112*H112</f>
        <v>3.8627269200000001</v>
      </c>
      <c r="J112" s="266">
        <v>0</v>
      </c>
      <c r="K112" s="267">
        <f>E112*J112</f>
        <v>0</v>
      </c>
      <c r="O112" s="259">
        <v>2</v>
      </c>
      <c r="AA112" s="232">
        <v>1</v>
      </c>
      <c r="AB112" s="232">
        <v>1</v>
      </c>
      <c r="AC112" s="232">
        <v>1</v>
      </c>
      <c r="AZ112" s="232">
        <v>1</v>
      </c>
      <c r="BA112" s="232">
        <f>IF(AZ112=1,G112,0)</f>
        <v>0</v>
      </c>
      <c r="BB112" s="232">
        <f>IF(AZ112=2,G112,0)</f>
        <v>0</v>
      </c>
      <c r="BC112" s="232">
        <f>IF(AZ112=3,G112,0)</f>
        <v>0</v>
      </c>
      <c r="BD112" s="232">
        <f>IF(AZ112=4,G112,0)</f>
        <v>0</v>
      </c>
      <c r="BE112" s="232">
        <f>IF(AZ112=5,G112,0)</f>
        <v>0</v>
      </c>
      <c r="CA112" s="259">
        <v>1</v>
      </c>
      <c r="CB112" s="259">
        <v>1</v>
      </c>
    </row>
    <row r="113" spans="1:80" x14ac:dyDescent="0.2">
      <c r="A113" s="268"/>
      <c r="B113" s="272"/>
      <c r="C113" s="346" t="s">
        <v>242</v>
      </c>
      <c r="D113" s="347"/>
      <c r="E113" s="273">
        <v>3.5999999999999997E-2</v>
      </c>
      <c r="F113" s="274"/>
      <c r="G113" s="275"/>
      <c r="H113" s="276"/>
      <c r="I113" s="270"/>
      <c r="J113" s="277"/>
      <c r="K113" s="270"/>
      <c r="M113" s="271" t="s">
        <v>242</v>
      </c>
      <c r="O113" s="259"/>
    </row>
    <row r="114" spans="1:80" x14ac:dyDescent="0.2">
      <c r="A114" s="268"/>
      <c r="B114" s="272"/>
      <c r="C114" s="346" t="s">
        <v>243</v>
      </c>
      <c r="D114" s="347"/>
      <c r="E114" s="273">
        <v>0.17849999999999999</v>
      </c>
      <c r="F114" s="274"/>
      <c r="G114" s="275"/>
      <c r="H114" s="276"/>
      <c r="I114" s="270"/>
      <c r="J114" s="277"/>
      <c r="K114" s="270"/>
      <c r="M114" s="271" t="s">
        <v>243</v>
      </c>
      <c r="O114" s="259"/>
    </row>
    <row r="115" spans="1:80" x14ac:dyDescent="0.2">
      <c r="A115" s="268"/>
      <c r="B115" s="272"/>
      <c r="C115" s="346" t="s">
        <v>244</v>
      </c>
      <c r="D115" s="347"/>
      <c r="E115" s="273">
        <v>0.70840000000000003</v>
      </c>
      <c r="F115" s="274"/>
      <c r="G115" s="275"/>
      <c r="H115" s="276"/>
      <c r="I115" s="270"/>
      <c r="J115" s="277"/>
      <c r="K115" s="270"/>
      <c r="M115" s="271" t="s">
        <v>244</v>
      </c>
      <c r="O115" s="259"/>
    </row>
    <row r="116" spans="1:80" x14ac:dyDescent="0.2">
      <c r="A116" s="268"/>
      <c r="B116" s="272"/>
      <c r="C116" s="346" t="s">
        <v>245</v>
      </c>
      <c r="D116" s="347"/>
      <c r="E116" s="273">
        <v>0.83160000000000001</v>
      </c>
      <c r="F116" s="274"/>
      <c r="G116" s="275"/>
      <c r="H116" s="276"/>
      <c r="I116" s="270"/>
      <c r="J116" s="277"/>
      <c r="K116" s="270"/>
      <c r="M116" s="271" t="s">
        <v>245</v>
      </c>
      <c r="O116" s="259"/>
    </row>
    <row r="117" spans="1:80" x14ac:dyDescent="0.2">
      <c r="A117" s="268"/>
      <c r="B117" s="272"/>
      <c r="C117" s="346" t="s">
        <v>246</v>
      </c>
      <c r="D117" s="347"/>
      <c r="E117" s="273">
        <v>5.4600000000000003E-2</v>
      </c>
      <c r="F117" s="274"/>
      <c r="G117" s="275"/>
      <c r="H117" s="276"/>
      <c r="I117" s="270"/>
      <c r="J117" s="277"/>
      <c r="K117" s="270"/>
      <c r="M117" s="271" t="s">
        <v>246</v>
      </c>
      <c r="O117" s="259"/>
    </row>
    <row r="118" spans="1:80" x14ac:dyDescent="0.2">
      <c r="A118" s="268"/>
      <c r="B118" s="272"/>
      <c r="C118" s="346" t="s">
        <v>247</v>
      </c>
      <c r="D118" s="347"/>
      <c r="E118" s="273">
        <v>7.5600000000000001E-2</v>
      </c>
      <c r="F118" s="274"/>
      <c r="G118" s="275"/>
      <c r="H118" s="276"/>
      <c r="I118" s="270"/>
      <c r="J118" s="277"/>
      <c r="K118" s="270"/>
      <c r="M118" s="271" t="s">
        <v>247</v>
      </c>
      <c r="O118" s="259"/>
    </row>
    <row r="119" spans="1:80" x14ac:dyDescent="0.2">
      <c r="A119" s="268"/>
      <c r="B119" s="272"/>
      <c r="C119" s="346" t="s">
        <v>248</v>
      </c>
      <c r="D119" s="347"/>
      <c r="E119" s="273">
        <v>0.1134</v>
      </c>
      <c r="F119" s="274"/>
      <c r="G119" s="275"/>
      <c r="H119" s="276"/>
      <c r="I119" s="270"/>
      <c r="J119" s="277"/>
      <c r="K119" s="270"/>
      <c r="M119" s="271" t="s">
        <v>248</v>
      </c>
      <c r="O119" s="259"/>
    </row>
    <row r="120" spans="1:80" ht="22.5" x14ac:dyDescent="0.2">
      <c r="A120" s="260">
        <v>38</v>
      </c>
      <c r="B120" s="261" t="s">
        <v>249</v>
      </c>
      <c r="C120" s="262" t="s">
        <v>250</v>
      </c>
      <c r="D120" s="263" t="s">
        <v>194</v>
      </c>
      <c r="E120" s="264">
        <v>2.8799999999999999E-2</v>
      </c>
      <c r="F120" s="264">
        <v>0</v>
      </c>
      <c r="G120" s="265">
        <f>E120*F120</f>
        <v>0</v>
      </c>
      <c r="H120" s="266">
        <v>1.0900000000000001</v>
      </c>
      <c r="I120" s="267">
        <f>E120*H120</f>
        <v>3.1392000000000003E-2</v>
      </c>
      <c r="J120" s="266">
        <v>0</v>
      </c>
      <c r="K120" s="267">
        <f>E120*J120</f>
        <v>0</v>
      </c>
      <c r="O120" s="259">
        <v>2</v>
      </c>
      <c r="AA120" s="232">
        <v>1</v>
      </c>
      <c r="AB120" s="232">
        <v>1</v>
      </c>
      <c r="AC120" s="232">
        <v>1</v>
      </c>
      <c r="AZ120" s="232">
        <v>1</v>
      </c>
      <c r="BA120" s="232">
        <f>IF(AZ120=1,G120,0)</f>
        <v>0</v>
      </c>
      <c r="BB120" s="232">
        <f>IF(AZ120=2,G120,0)</f>
        <v>0</v>
      </c>
      <c r="BC120" s="232">
        <f>IF(AZ120=3,G120,0)</f>
        <v>0</v>
      </c>
      <c r="BD120" s="232">
        <f>IF(AZ120=4,G120,0)</f>
        <v>0</v>
      </c>
      <c r="BE120" s="232">
        <f>IF(AZ120=5,G120,0)</f>
        <v>0</v>
      </c>
      <c r="CA120" s="259">
        <v>1</v>
      </c>
      <c r="CB120" s="259">
        <v>1</v>
      </c>
    </row>
    <row r="121" spans="1:80" x14ac:dyDescent="0.2">
      <c r="A121" s="268"/>
      <c r="B121" s="272"/>
      <c r="C121" s="346" t="s">
        <v>251</v>
      </c>
      <c r="D121" s="347"/>
      <c r="E121" s="273">
        <v>2.8799999999999999E-2</v>
      </c>
      <c r="F121" s="274"/>
      <c r="G121" s="275"/>
      <c r="H121" s="276"/>
      <c r="I121" s="270"/>
      <c r="J121" s="277"/>
      <c r="K121" s="270"/>
      <c r="M121" s="271" t="s">
        <v>251</v>
      </c>
      <c r="O121" s="259"/>
    </row>
    <row r="122" spans="1:80" ht="22.5" x14ac:dyDescent="0.2">
      <c r="A122" s="260">
        <v>39</v>
      </c>
      <c r="B122" s="261" t="s">
        <v>252</v>
      </c>
      <c r="C122" s="262" t="s">
        <v>253</v>
      </c>
      <c r="D122" s="263" t="s">
        <v>194</v>
      </c>
      <c r="E122" s="264">
        <v>0.89419999999999999</v>
      </c>
      <c r="F122" s="264">
        <v>0</v>
      </c>
      <c r="G122" s="265">
        <f>E122*F122</f>
        <v>0</v>
      </c>
      <c r="H122" s="266">
        <v>1.0900000000000001</v>
      </c>
      <c r="I122" s="267">
        <f>E122*H122</f>
        <v>0.97467800000000004</v>
      </c>
      <c r="J122" s="266">
        <v>0</v>
      </c>
      <c r="K122" s="267">
        <f>E122*J122</f>
        <v>0</v>
      </c>
      <c r="O122" s="259">
        <v>2</v>
      </c>
      <c r="AA122" s="232">
        <v>1</v>
      </c>
      <c r="AB122" s="232">
        <v>1</v>
      </c>
      <c r="AC122" s="232">
        <v>1</v>
      </c>
      <c r="AZ122" s="232">
        <v>1</v>
      </c>
      <c r="BA122" s="232">
        <f>IF(AZ122=1,G122,0)</f>
        <v>0</v>
      </c>
      <c r="BB122" s="232">
        <f>IF(AZ122=2,G122,0)</f>
        <v>0</v>
      </c>
      <c r="BC122" s="232">
        <f>IF(AZ122=3,G122,0)</f>
        <v>0</v>
      </c>
      <c r="BD122" s="232">
        <f>IF(AZ122=4,G122,0)</f>
        <v>0</v>
      </c>
      <c r="BE122" s="232">
        <f>IF(AZ122=5,G122,0)</f>
        <v>0</v>
      </c>
      <c r="CA122" s="259">
        <v>1</v>
      </c>
      <c r="CB122" s="259">
        <v>1</v>
      </c>
    </row>
    <row r="123" spans="1:80" x14ac:dyDescent="0.2">
      <c r="A123" s="268"/>
      <c r="B123" s="272"/>
      <c r="C123" s="346" t="s">
        <v>254</v>
      </c>
      <c r="D123" s="347"/>
      <c r="E123" s="273">
        <v>0.89419999999999999</v>
      </c>
      <c r="F123" s="274"/>
      <c r="G123" s="275"/>
      <c r="H123" s="276"/>
      <c r="I123" s="270"/>
      <c r="J123" s="277"/>
      <c r="K123" s="270"/>
      <c r="M123" s="271" t="s">
        <v>254</v>
      </c>
      <c r="O123" s="259"/>
    </row>
    <row r="124" spans="1:80" ht="22.5" x14ac:dyDescent="0.2">
      <c r="A124" s="260">
        <v>40</v>
      </c>
      <c r="B124" s="261" t="s">
        <v>255</v>
      </c>
      <c r="C124" s="262" t="s">
        <v>256</v>
      </c>
      <c r="D124" s="263" t="s">
        <v>194</v>
      </c>
      <c r="E124" s="264">
        <v>0.76160000000000005</v>
      </c>
      <c r="F124" s="264">
        <v>0</v>
      </c>
      <c r="G124" s="265">
        <f>E124*F124</f>
        <v>0</v>
      </c>
      <c r="H124" s="266">
        <v>1.0900000000000001</v>
      </c>
      <c r="I124" s="267">
        <f>E124*H124</f>
        <v>0.8301440000000001</v>
      </c>
      <c r="J124" s="266">
        <v>0</v>
      </c>
      <c r="K124" s="267">
        <f>E124*J124</f>
        <v>0</v>
      </c>
      <c r="O124" s="259">
        <v>2</v>
      </c>
      <c r="AA124" s="232">
        <v>1</v>
      </c>
      <c r="AB124" s="232">
        <v>1</v>
      </c>
      <c r="AC124" s="232">
        <v>1</v>
      </c>
      <c r="AZ124" s="232">
        <v>1</v>
      </c>
      <c r="BA124" s="232">
        <f>IF(AZ124=1,G124,0)</f>
        <v>0</v>
      </c>
      <c r="BB124" s="232">
        <f>IF(AZ124=2,G124,0)</f>
        <v>0</v>
      </c>
      <c r="BC124" s="232">
        <f>IF(AZ124=3,G124,0)</f>
        <v>0</v>
      </c>
      <c r="BD124" s="232">
        <f>IF(AZ124=4,G124,0)</f>
        <v>0</v>
      </c>
      <c r="BE124" s="232">
        <f>IF(AZ124=5,G124,0)</f>
        <v>0</v>
      </c>
      <c r="CA124" s="259">
        <v>1</v>
      </c>
      <c r="CB124" s="259">
        <v>1</v>
      </c>
    </row>
    <row r="125" spans="1:80" x14ac:dyDescent="0.2">
      <c r="A125" s="268"/>
      <c r="B125" s="272"/>
      <c r="C125" s="346" t="s">
        <v>257</v>
      </c>
      <c r="D125" s="347"/>
      <c r="E125" s="273">
        <v>0.76160000000000005</v>
      </c>
      <c r="F125" s="274"/>
      <c r="G125" s="275"/>
      <c r="H125" s="276"/>
      <c r="I125" s="270"/>
      <c r="J125" s="277"/>
      <c r="K125" s="270"/>
      <c r="M125" s="271" t="s">
        <v>257</v>
      </c>
      <c r="O125" s="259"/>
    </row>
    <row r="126" spans="1:80" ht="22.5" x14ac:dyDescent="0.2">
      <c r="A126" s="260">
        <v>41</v>
      </c>
      <c r="B126" s="261" t="s">
        <v>258</v>
      </c>
      <c r="C126" s="262" t="s">
        <v>259</v>
      </c>
      <c r="D126" s="263" t="s">
        <v>194</v>
      </c>
      <c r="E126" s="264">
        <v>4.2599999999999999E-2</v>
      </c>
      <c r="F126" s="264">
        <v>0</v>
      </c>
      <c r="G126" s="265">
        <f>E126*F126</f>
        <v>0</v>
      </c>
      <c r="H126" s="266">
        <v>1.0900000000000001</v>
      </c>
      <c r="I126" s="267">
        <f>E126*H126</f>
        <v>4.6434000000000003E-2</v>
      </c>
      <c r="J126" s="266">
        <v>0</v>
      </c>
      <c r="K126" s="267">
        <f>E126*J126</f>
        <v>0</v>
      </c>
      <c r="O126" s="259">
        <v>2</v>
      </c>
      <c r="AA126" s="232">
        <v>1</v>
      </c>
      <c r="AB126" s="232">
        <v>1</v>
      </c>
      <c r="AC126" s="232">
        <v>1</v>
      </c>
      <c r="AZ126" s="232">
        <v>1</v>
      </c>
      <c r="BA126" s="232">
        <f>IF(AZ126=1,G126,0)</f>
        <v>0</v>
      </c>
      <c r="BB126" s="232">
        <f>IF(AZ126=2,G126,0)</f>
        <v>0</v>
      </c>
      <c r="BC126" s="232">
        <f>IF(AZ126=3,G126,0)</f>
        <v>0</v>
      </c>
      <c r="BD126" s="232">
        <f>IF(AZ126=4,G126,0)</f>
        <v>0</v>
      </c>
      <c r="BE126" s="232">
        <f>IF(AZ126=5,G126,0)</f>
        <v>0</v>
      </c>
      <c r="CA126" s="259">
        <v>1</v>
      </c>
      <c r="CB126" s="259">
        <v>1</v>
      </c>
    </row>
    <row r="127" spans="1:80" x14ac:dyDescent="0.2">
      <c r="A127" s="268"/>
      <c r="B127" s="272"/>
      <c r="C127" s="346" t="s">
        <v>260</v>
      </c>
      <c r="D127" s="347"/>
      <c r="E127" s="273">
        <v>4.2599999999999999E-2</v>
      </c>
      <c r="F127" s="274"/>
      <c r="G127" s="275"/>
      <c r="H127" s="276"/>
      <c r="I127" s="270"/>
      <c r="J127" s="277"/>
      <c r="K127" s="270"/>
      <c r="M127" s="271" t="s">
        <v>260</v>
      </c>
      <c r="O127" s="259"/>
    </row>
    <row r="128" spans="1:80" x14ac:dyDescent="0.2">
      <c r="A128" s="260">
        <v>42</v>
      </c>
      <c r="B128" s="261" t="s">
        <v>261</v>
      </c>
      <c r="C128" s="262" t="s">
        <v>262</v>
      </c>
      <c r="D128" s="263" t="s">
        <v>110</v>
      </c>
      <c r="E128" s="264">
        <v>0.80500000000000005</v>
      </c>
      <c r="F128" s="264">
        <v>0</v>
      </c>
      <c r="G128" s="265">
        <f>E128*F128</f>
        <v>0</v>
      </c>
      <c r="H128" s="266">
        <v>0.27212999999999998</v>
      </c>
      <c r="I128" s="267">
        <f>E128*H128</f>
        <v>0.21906465</v>
      </c>
      <c r="J128" s="266">
        <v>0</v>
      </c>
      <c r="K128" s="267">
        <f>E128*J128</f>
        <v>0</v>
      </c>
      <c r="O128" s="259">
        <v>2</v>
      </c>
      <c r="AA128" s="232">
        <v>1</v>
      </c>
      <c r="AB128" s="232">
        <v>1</v>
      </c>
      <c r="AC128" s="232">
        <v>1</v>
      </c>
      <c r="AZ128" s="232">
        <v>1</v>
      </c>
      <c r="BA128" s="232">
        <f>IF(AZ128=1,G128,0)</f>
        <v>0</v>
      </c>
      <c r="BB128" s="232">
        <f>IF(AZ128=2,G128,0)</f>
        <v>0</v>
      </c>
      <c r="BC128" s="232">
        <f>IF(AZ128=3,G128,0)</f>
        <v>0</v>
      </c>
      <c r="BD128" s="232">
        <f>IF(AZ128=4,G128,0)</f>
        <v>0</v>
      </c>
      <c r="BE128" s="232">
        <f>IF(AZ128=5,G128,0)</f>
        <v>0</v>
      </c>
      <c r="CA128" s="259">
        <v>1</v>
      </c>
      <c r="CB128" s="259">
        <v>1</v>
      </c>
    </row>
    <row r="129" spans="1:80" x14ac:dyDescent="0.2">
      <c r="A129" s="268"/>
      <c r="B129" s="272"/>
      <c r="C129" s="346" t="s">
        <v>263</v>
      </c>
      <c r="D129" s="347"/>
      <c r="E129" s="273">
        <v>0.80500000000000005</v>
      </c>
      <c r="F129" s="274"/>
      <c r="G129" s="275"/>
      <c r="H129" s="276"/>
      <c r="I129" s="270"/>
      <c r="J129" s="277"/>
      <c r="K129" s="270"/>
      <c r="M129" s="271" t="s">
        <v>263</v>
      </c>
      <c r="O129" s="259"/>
    </row>
    <row r="130" spans="1:80" x14ac:dyDescent="0.2">
      <c r="A130" s="260">
        <v>43</v>
      </c>
      <c r="B130" s="261" t="s">
        <v>264</v>
      </c>
      <c r="C130" s="262" t="s">
        <v>265</v>
      </c>
      <c r="D130" s="263" t="s">
        <v>110</v>
      </c>
      <c r="E130" s="264">
        <v>87.414000000000001</v>
      </c>
      <c r="F130" s="264">
        <v>0</v>
      </c>
      <c r="G130" s="265">
        <f>E130*F130</f>
        <v>0</v>
      </c>
      <c r="H130" s="266">
        <v>9.2030000000000001E-2</v>
      </c>
      <c r="I130" s="267">
        <f>E130*H130</f>
        <v>8.0447104199999995</v>
      </c>
      <c r="J130" s="266">
        <v>0</v>
      </c>
      <c r="K130" s="267">
        <f>E130*J130</f>
        <v>0</v>
      </c>
      <c r="O130" s="259">
        <v>2</v>
      </c>
      <c r="AA130" s="232">
        <v>1</v>
      </c>
      <c r="AB130" s="232">
        <v>1</v>
      </c>
      <c r="AC130" s="232">
        <v>1</v>
      </c>
      <c r="AZ130" s="232">
        <v>1</v>
      </c>
      <c r="BA130" s="232">
        <f>IF(AZ130=1,G130,0)</f>
        <v>0</v>
      </c>
      <c r="BB130" s="232">
        <f>IF(AZ130=2,G130,0)</f>
        <v>0</v>
      </c>
      <c r="BC130" s="232">
        <f>IF(AZ130=3,G130,0)</f>
        <v>0</v>
      </c>
      <c r="BD130" s="232">
        <f>IF(AZ130=4,G130,0)</f>
        <v>0</v>
      </c>
      <c r="BE130" s="232">
        <f>IF(AZ130=5,G130,0)</f>
        <v>0</v>
      </c>
      <c r="CA130" s="259">
        <v>1</v>
      </c>
      <c r="CB130" s="259">
        <v>1</v>
      </c>
    </row>
    <row r="131" spans="1:80" x14ac:dyDescent="0.2">
      <c r="A131" s="268"/>
      <c r="B131" s="272"/>
      <c r="C131" s="346" t="s">
        <v>266</v>
      </c>
      <c r="D131" s="347"/>
      <c r="E131" s="273">
        <v>8.4760000000000009</v>
      </c>
      <c r="F131" s="274"/>
      <c r="G131" s="275"/>
      <c r="H131" s="276"/>
      <c r="I131" s="270"/>
      <c r="J131" s="277"/>
      <c r="K131" s="270"/>
      <c r="M131" s="271" t="s">
        <v>266</v>
      </c>
      <c r="O131" s="259"/>
    </row>
    <row r="132" spans="1:80" ht="22.5" x14ac:dyDescent="0.2">
      <c r="A132" s="268"/>
      <c r="B132" s="272"/>
      <c r="C132" s="346" t="s">
        <v>267</v>
      </c>
      <c r="D132" s="347"/>
      <c r="E132" s="273">
        <v>78.938000000000002</v>
      </c>
      <c r="F132" s="274"/>
      <c r="G132" s="275"/>
      <c r="H132" s="276"/>
      <c r="I132" s="270"/>
      <c r="J132" s="277"/>
      <c r="K132" s="270"/>
      <c r="M132" s="271" t="s">
        <v>267</v>
      </c>
      <c r="O132" s="259"/>
    </row>
    <row r="133" spans="1:80" x14ac:dyDescent="0.2">
      <c r="A133" s="260">
        <v>44</v>
      </c>
      <c r="B133" s="261" t="s">
        <v>268</v>
      </c>
      <c r="C133" s="262" t="s">
        <v>269</v>
      </c>
      <c r="D133" s="263" t="s">
        <v>110</v>
      </c>
      <c r="E133" s="264">
        <v>13.76</v>
      </c>
      <c r="F133" s="264">
        <v>0</v>
      </c>
      <c r="G133" s="265">
        <f>E133*F133</f>
        <v>0</v>
      </c>
      <c r="H133" s="266">
        <v>0.14137</v>
      </c>
      <c r="I133" s="267">
        <f>E133*H133</f>
        <v>1.9452512</v>
      </c>
      <c r="J133" s="266">
        <v>0</v>
      </c>
      <c r="K133" s="267">
        <f>E133*J133</f>
        <v>0</v>
      </c>
      <c r="O133" s="259">
        <v>2</v>
      </c>
      <c r="AA133" s="232">
        <v>1</v>
      </c>
      <c r="AB133" s="232">
        <v>1</v>
      </c>
      <c r="AC133" s="232">
        <v>1</v>
      </c>
      <c r="AZ133" s="232">
        <v>1</v>
      </c>
      <c r="BA133" s="232">
        <f>IF(AZ133=1,G133,0)</f>
        <v>0</v>
      </c>
      <c r="BB133" s="232">
        <f>IF(AZ133=2,G133,0)</f>
        <v>0</v>
      </c>
      <c r="BC133" s="232">
        <f>IF(AZ133=3,G133,0)</f>
        <v>0</v>
      </c>
      <c r="BD133" s="232">
        <f>IF(AZ133=4,G133,0)</f>
        <v>0</v>
      </c>
      <c r="BE133" s="232">
        <f>IF(AZ133=5,G133,0)</f>
        <v>0</v>
      </c>
      <c r="CA133" s="259">
        <v>1</v>
      </c>
      <c r="CB133" s="259">
        <v>1</v>
      </c>
    </row>
    <row r="134" spans="1:80" x14ac:dyDescent="0.2">
      <c r="A134" s="268"/>
      <c r="B134" s="272"/>
      <c r="C134" s="346" t="s">
        <v>270</v>
      </c>
      <c r="D134" s="347"/>
      <c r="E134" s="273">
        <v>13.76</v>
      </c>
      <c r="F134" s="274"/>
      <c r="G134" s="275"/>
      <c r="H134" s="276"/>
      <c r="I134" s="270"/>
      <c r="J134" s="277"/>
      <c r="K134" s="270"/>
      <c r="M134" s="271" t="s">
        <v>270</v>
      </c>
      <c r="O134" s="259"/>
    </row>
    <row r="135" spans="1:80" ht="22.5" x14ac:dyDescent="0.2">
      <c r="A135" s="260">
        <v>45</v>
      </c>
      <c r="B135" s="261" t="s">
        <v>271</v>
      </c>
      <c r="C135" s="262" t="s">
        <v>272</v>
      </c>
      <c r="D135" s="263" t="s">
        <v>110</v>
      </c>
      <c r="E135" s="264">
        <v>43</v>
      </c>
      <c r="F135" s="264">
        <v>0</v>
      </c>
      <c r="G135" s="265">
        <f>E135*F135</f>
        <v>0</v>
      </c>
      <c r="H135" s="266">
        <v>1.8519999999999998E-2</v>
      </c>
      <c r="I135" s="267">
        <f>E135*H135</f>
        <v>0.79635999999999996</v>
      </c>
      <c r="J135" s="266">
        <v>0</v>
      </c>
      <c r="K135" s="267">
        <f>E135*J135</f>
        <v>0</v>
      </c>
      <c r="O135" s="259">
        <v>2</v>
      </c>
      <c r="AA135" s="232">
        <v>1</v>
      </c>
      <c r="AB135" s="232">
        <v>1</v>
      </c>
      <c r="AC135" s="232">
        <v>1</v>
      </c>
      <c r="AZ135" s="232">
        <v>1</v>
      </c>
      <c r="BA135" s="232">
        <f>IF(AZ135=1,G135,0)</f>
        <v>0</v>
      </c>
      <c r="BB135" s="232">
        <f>IF(AZ135=2,G135,0)</f>
        <v>0</v>
      </c>
      <c r="BC135" s="232">
        <f>IF(AZ135=3,G135,0)</f>
        <v>0</v>
      </c>
      <c r="BD135" s="232">
        <f>IF(AZ135=4,G135,0)</f>
        <v>0</v>
      </c>
      <c r="BE135" s="232">
        <f>IF(AZ135=5,G135,0)</f>
        <v>0</v>
      </c>
      <c r="CA135" s="259">
        <v>1</v>
      </c>
      <c r="CB135" s="259">
        <v>1</v>
      </c>
    </row>
    <row r="136" spans="1:80" x14ac:dyDescent="0.2">
      <c r="A136" s="268"/>
      <c r="B136" s="272"/>
      <c r="C136" s="346" t="s">
        <v>273</v>
      </c>
      <c r="D136" s="347"/>
      <c r="E136" s="273">
        <v>43</v>
      </c>
      <c r="F136" s="274"/>
      <c r="G136" s="275"/>
      <c r="H136" s="276"/>
      <c r="I136" s="270"/>
      <c r="J136" s="277"/>
      <c r="K136" s="270"/>
      <c r="M136" s="271" t="s">
        <v>273</v>
      </c>
      <c r="O136" s="259"/>
    </row>
    <row r="137" spans="1:80" ht="22.5" x14ac:dyDescent="0.2">
      <c r="A137" s="260">
        <v>46</v>
      </c>
      <c r="B137" s="261" t="s">
        <v>274</v>
      </c>
      <c r="C137" s="262" t="s">
        <v>275</v>
      </c>
      <c r="D137" s="263" t="s">
        <v>115</v>
      </c>
      <c r="E137" s="264">
        <v>10.4</v>
      </c>
      <c r="F137" s="264">
        <v>0</v>
      </c>
      <c r="G137" s="265">
        <f>E137*F137</f>
        <v>0</v>
      </c>
      <c r="H137" s="266">
        <v>1.1560000000000001E-2</v>
      </c>
      <c r="I137" s="267">
        <f>E137*H137</f>
        <v>0.12022400000000001</v>
      </c>
      <c r="J137" s="266">
        <v>0</v>
      </c>
      <c r="K137" s="267">
        <f>E137*J137</f>
        <v>0</v>
      </c>
      <c r="O137" s="259">
        <v>2</v>
      </c>
      <c r="AA137" s="232">
        <v>1</v>
      </c>
      <c r="AB137" s="232">
        <v>1</v>
      </c>
      <c r="AC137" s="232">
        <v>1</v>
      </c>
      <c r="AZ137" s="232">
        <v>1</v>
      </c>
      <c r="BA137" s="232">
        <f>IF(AZ137=1,G137,0)</f>
        <v>0</v>
      </c>
      <c r="BB137" s="232">
        <f>IF(AZ137=2,G137,0)</f>
        <v>0</v>
      </c>
      <c r="BC137" s="232">
        <f>IF(AZ137=3,G137,0)</f>
        <v>0</v>
      </c>
      <c r="BD137" s="232">
        <f>IF(AZ137=4,G137,0)</f>
        <v>0</v>
      </c>
      <c r="BE137" s="232">
        <f>IF(AZ137=5,G137,0)</f>
        <v>0</v>
      </c>
      <c r="CA137" s="259">
        <v>1</v>
      </c>
      <c r="CB137" s="259">
        <v>1</v>
      </c>
    </row>
    <row r="138" spans="1:80" x14ac:dyDescent="0.2">
      <c r="A138" s="268"/>
      <c r="B138" s="272"/>
      <c r="C138" s="346" t="s">
        <v>276</v>
      </c>
      <c r="D138" s="347"/>
      <c r="E138" s="273">
        <v>4.2</v>
      </c>
      <c r="F138" s="274"/>
      <c r="G138" s="275"/>
      <c r="H138" s="276"/>
      <c r="I138" s="270"/>
      <c r="J138" s="277"/>
      <c r="K138" s="270"/>
      <c r="M138" s="271" t="s">
        <v>276</v>
      </c>
      <c r="O138" s="259"/>
    </row>
    <row r="139" spans="1:80" x14ac:dyDescent="0.2">
      <c r="A139" s="268"/>
      <c r="B139" s="272"/>
      <c r="C139" s="346" t="s">
        <v>277</v>
      </c>
      <c r="D139" s="347"/>
      <c r="E139" s="273">
        <v>6.2</v>
      </c>
      <c r="F139" s="274"/>
      <c r="G139" s="275"/>
      <c r="H139" s="276"/>
      <c r="I139" s="270"/>
      <c r="J139" s="277"/>
      <c r="K139" s="270"/>
      <c r="M139" s="271" t="s">
        <v>277</v>
      </c>
      <c r="O139" s="259"/>
    </row>
    <row r="140" spans="1:80" ht="22.5" x14ac:dyDescent="0.2">
      <c r="A140" s="260">
        <v>47</v>
      </c>
      <c r="B140" s="261" t="s">
        <v>278</v>
      </c>
      <c r="C140" s="262" t="s">
        <v>279</v>
      </c>
      <c r="D140" s="263" t="s">
        <v>110</v>
      </c>
      <c r="E140" s="264">
        <v>4.5</v>
      </c>
      <c r="F140" s="264">
        <v>0</v>
      </c>
      <c r="G140" s="265">
        <f>E140*F140</f>
        <v>0</v>
      </c>
      <c r="H140" s="266">
        <v>0.45145000000000002</v>
      </c>
      <c r="I140" s="267">
        <f>E140*H140</f>
        <v>2.0315250000000002</v>
      </c>
      <c r="J140" s="266">
        <v>0</v>
      </c>
      <c r="K140" s="267">
        <f>E140*J140</f>
        <v>0</v>
      </c>
      <c r="O140" s="259">
        <v>2</v>
      </c>
      <c r="AA140" s="232">
        <v>1</v>
      </c>
      <c r="AB140" s="232">
        <v>1</v>
      </c>
      <c r="AC140" s="232">
        <v>1</v>
      </c>
      <c r="AZ140" s="232">
        <v>1</v>
      </c>
      <c r="BA140" s="232">
        <f>IF(AZ140=1,G140,0)</f>
        <v>0</v>
      </c>
      <c r="BB140" s="232">
        <f>IF(AZ140=2,G140,0)</f>
        <v>0</v>
      </c>
      <c r="BC140" s="232">
        <f>IF(AZ140=3,G140,0)</f>
        <v>0</v>
      </c>
      <c r="BD140" s="232">
        <f>IF(AZ140=4,G140,0)</f>
        <v>0</v>
      </c>
      <c r="BE140" s="232">
        <f>IF(AZ140=5,G140,0)</f>
        <v>0</v>
      </c>
      <c r="CA140" s="259">
        <v>1</v>
      </c>
      <c r="CB140" s="259">
        <v>1</v>
      </c>
    </row>
    <row r="141" spans="1:80" x14ac:dyDescent="0.2">
      <c r="A141" s="268"/>
      <c r="B141" s="272"/>
      <c r="C141" s="346" t="s">
        <v>280</v>
      </c>
      <c r="D141" s="347"/>
      <c r="E141" s="273">
        <v>4.5</v>
      </c>
      <c r="F141" s="274"/>
      <c r="G141" s="275"/>
      <c r="H141" s="276"/>
      <c r="I141" s="270"/>
      <c r="J141" s="277"/>
      <c r="K141" s="270"/>
      <c r="M141" s="271" t="s">
        <v>280</v>
      </c>
      <c r="O141" s="259"/>
    </row>
    <row r="142" spans="1:80" ht="22.5" x14ac:dyDescent="0.2">
      <c r="A142" s="260">
        <v>48</v>
      </c>
      <c r="B142" s="261" t="s">
        <v>281</v>
      </c>
      <c r="C142" s="262" t="s">
        <v>282</v>
      </c>
      <c r="D142" s="263" t="s">
        <v>115</v>
      </c>
      <c r="E142" s="264">
        <v>4.5</v>
      </c>
      <c r="F142" s="264">
        <v>0</v>
      </c>
      <c r="G142" s="265">
        <f>E142*F142</f>
        <v>0</v>
      </c>
      <c r="H142" s="266">
        <v>2.9559999999999999E-2</v>
      </c>
      <c r="I142" s="267">
        <f>E142*H142</f>
        <v>0.13302</v>
      </c>
      <c r="J142" s="266">
        <v>0</v>
      </c>
      <c r="K142" s="267">
        <f>E142*J142</f>
        <v>0</v>
      </c>
      <c r="O142" s="259">
        <v>2</v>
      </c>
      <c r="AA142" s="232">
        <v>1</v>
      </c>
      <c r="AB142" s="232">
        <v>1</v>
      </c>
      <c r="AC142" s="232">
        <v>1</v>
      </c>
      <c r="AZ142" s="232">
        <v>1</v>
      </c>
      <c r="BA142" s="232">
        <f>IF(AZ142=1,G142,0)</f>
        <v>0</v>
      </c>
      <c r="BB142" s="232">
        <f>IF(AZ142=2,G142,0)</f>
        <v>0</v>
      </c>
      <c r="BC142" s="232">
        <f>IF(AZ142=3,G142,0)</f>
        <v>0</v>
      </c>
      <c r="BD142" s="232">
        <f>IF(AZ142=4,G142,0)</f>
        <v>0</v>
      </c>
      <c r="BE142" s="232">
        <f>IF(AZ142=5,G142,0)</f>
        <v>0</v>
      </c>
      <c r="CA142" s="259">
        <v>1</v>
      </c>
      <c r="CB142" s="259">
        <v>1</v>
      </c>
    </row>
    <row r="143" spans="1:80" x14ac:dyDescent="0.2">
      <c r="A143" s="268"/>
      <c r="B143" s="272"/>
      <c r="C143" s="346" t="s">
        <v>283</v>
      </c>
      <c r="D143" s="347"/>
      <c r="E143" s="273">
        <v>4.5</v>
      </c>
      <c r="F143" s="274"/>
      <c r="G143" s="275"/>
      <c r="H143" s="276"/>
      <c r="I143" s="270"/>
      <c r="J143" s="277"/>
      <c r="K143" s="270"/>
      <c r="M143" s="271" t="s">
        <v>283</v>
      </c>
      <c r="O143" s="259"/>
    </row>
    <row r="144" spans="1:80" x14ac:dyDescent="0.2">
      <c r="A144" s="260">
        <v>49</v>
      </c>
      <c r="B144" s="261" t="s">
        <v>284</v>
      </c>
      <c r="C144" s="262" t="s">
        <v>285</v>
      </c>
      <c r="D144" s="263" t="s">
        <v>194</v>
      </c>
      <c r="E144" s="264">
        <v>1.9400000000000001E-2</v>
      </c>
      <c r="F144" s="264">
        <v>0</v>
      </c>
      <c r="G144" s="265">
        <f>E144*F144</f>
        <v>0</v>
      </c>
      <c r="H144" s="266">
        <v>1.02871</v>
      </c>
      <c r="I144" s="267">
        <f>E144*H144</f>
        <v>1.9956974000000002E-2</v>
      </c>
      <c r="J144" s="266">
        <v>0</v>
      </c>
      <c r="K144" s="267">
        <f>E144*J144</f>
        <v>0</v>
      </c>
      <c r="O144" s="259">
        <v>2</v>
      </c>
      <c r="AA144" s="232">
        <v>1</v>
      </c>
      <c r="AB144" s="232">
        <v>1</v>
      </c>
      <c r="AC144" s="232">
        <v>1</v>
      </c>
      <c r="AZ144" s="232">
        <v>1</v>
      </c>
      <c r="BA144" s="232">
        <f>IF(AZ144=1,G144,0)</f>
        <v>0</v>
      </c>
      <c r="BB144" s="232">
        <f>IF(AZ144=2,G144,0)</f>
        <v>0</v>
      </c>
      <c r="BC144" s="232">
        <f>IF(AZ144=3,G144,0)</f>
        <v>0</v>
      </c>
      <c r="BD144" s="232">
        <f>IF(AZ144=4,G144,0)</f>
        <v>0</v>
      </c>
      <c r="BE144" s="232">
        <f>IF(AZ144=5,G144,0)</f>
        <v>0</v>
      </c>
      <c r="CA144" s="259">
        <v>1</v>
      </c>
      <c r="CB144" s="259">
        <v>1</v>
      </c>
    </row>
    <row r="145" spans="1:80" x14ac:dyDescent="0.2">
      <c r="A145" s="268"/>
      <c r="B145" s="272"/>
      <c r="C145" s="346" t="s">
        <v>286</v>
      </c>
      <c r="D145" s="347"/>
      <c r="E145" s="273">
        <v>1.9400000000000001E-2</v>
      </c>
      <c r="F145" s="274"/>
      <c r="G145" s="275"/>
      <c r="H145" s="276"/>
      <c r="I145" s="270"/>
      <c r="J145" s="277"/>
      <c r="K145" s="270"/>
      <c r="M145" s="271" t="s">
        <v>286</v>
      </c>
      <c r="O145" s="259"/>
    </row>
    <row r="146" spans="1:80" x14ac:dyDescent="0.2">
      <c r="A146" s="260">
        <v>50</v>
      </c>
      <c r="B146" s="261" t="s">
        <v>287</v>
      </c>
      <c r="C146" s="262" t="s">
        <v>288</v>
      </c>
      <c r="D146" s="263" t="s">
        <v>110</v>
      </c>
      <c r="E146" s="264">
        <v>4.5</v>
      </c>
      <c r="F146" s="264">
        <v>0</v>
      </c>
      <c r="G146" s="265">
        <f>E146*F146</f>
        <v>0</v>
      </c>
      <c r="H146" s="266">
        <v>0.20224</v>
      </c>
      <c r="I146" s="267">
        <f>E146*H146</f>
        <v>0.91008</v>
      </c>
      <c r="J146" s="266">
        <v>0</v>
      </c>
      <c r="K146" s="267">
        <f>E146*J146</f>
        <v>0</v>
      </c>
      <c r="O146" s="259">
        <v>2</v>
      </c>
      <c r="AA146" s="232">
        <v>1</v>
      </c>
      <c r="AB146" s="232">
        <v>1</v>
      </c>
      <c r="AC146" s="232">
        <v>1</v>
      </c>
      <c r="AZ146" s="232">
        <v>1</v>
      </c>
      <c r="BA146" s="232">
        <f>IF(AZ146=1,G146,0)</f>
        <v>0</v>
      </c>
      <c r="BB146" s="232">
        <f>IF(AZ146=2,G146,0)</f>
        <v>0</v>
      </c>
      <c r="BC146" s="232">
        <f>IF(AZ146=3,G146,0)</f>
        <v>0</v>
      </c>
      <c r="BD146" s="232">
        <f>IF(AZ146=4,G146,0)</f>
        <v>0</v>
      </c>
      <c r="BE146" s="232">
        <f>IF(AZ146=5,G146,0)</f>
        <v>0</v>
      </c>
      <c r="CA146" s="259">
        <v>1</v>
      </c>
      <c r="CB146" s="259">
        <v>1</v>
      </c>
    </row>
    <row r="147" spans="1:80" x14ac:dyDescent="0.2">
      <c r="A147" s="268"/>
      <c r="B147" s="272"/>
      <c r="C147" s="346" t="s">
        <v>289</v>
      </c>
      <c r="D147" s="347"/>
      <c r="E147" s="273">
        <v>0.14399999999999999</v>
      </c>
      <c r="F147" s="274"/>
      <c r="G147" s="275"/>
      <c r="H147" s="276"/>
      <c r="I147" s="270"/>
      <c r="J147" s="277"/>
      <c r="K147" s="270"/>
      <c r="M147" s="271" t="s">
        <v>289</v>
      </c>
      <c r="O147" s="259"/>
    </row>
    <row r="148" spans="1:80" x14ac:dyDescent="0.2">
      <c r="A148" s="268"/>
      <c r="B148" s="272"/>
      <c r="C148" s="346" t="s">
        <v>290</v>
      </c>
      <c r="D148" s="347"/>
      <c r="E148" s="273">
        <v>3.1920000000000002</v>
      </c>
      <c r="F148" s="274"/>
      <c r="G148" s="275"/>
      <c r="H148" s="276"/>
      <c r="I148" s="270"/>
      <c r="J148" s="277"/>
      <c r="K148" s="270"/>
      <c r="M148" s="271" t="s">
        <v>290</v>
      </c>
      <c r="O148" s="259"/>
    </row>
    <row r="149" spans="1:80" x14ac:dyDescent="0.2">
      <c r="A149" s="268"/>
      <c r="B149" s="272"/>
      <c r="C149" s="346" t="s">
        <v>291</v>
      </c>
      <c r="D149" s="347"/>
      <c r="E149" s="273">
        <v>0.33600000000000002</v>
      </c>
      <c r="F149" s="274"/>
      <c r="G149" s="275"/>
      <c r="H149" s="276"/>
      <c r="I149" s="270"/>
      <c r="J149" s="277"/>
      <c r="K149" s="270"/>
      <c r="M149" s="271" t="s">
        <v>291</v>
      </c>
      <c r="O149" s="259"/>
    </row>
    <row r="150" spans="1:80" x14ac:dyDescent="0.2">
      <c r="A150" s="268"/>
      <c r="B150" s="272"/>
      <c r="C150" s="346" t="s">
        <v>292</v>
      </c>
      <c r="D150" s="347"/>
      <c r="E150" s="273">
        <v>0.82799999999999996</v>
      </c>
      <c r="F150" s="274"/>
      <c r="G150" s="275"/>
      <c r="H150" s="276"/>
      <c r="I150" s="270"/>
      <c r="J150" s="277"/>
      <c r="K150" s="270"/>
      <c r="M150" s="271" t="s">
        <v>292</v>
      </c>
      <c r="O150" s="259"/>
    </row>
    <row r="151" spans="1:80" x14ac:dyDescent="0.2">
      <c r="A151" s="260">
        <v>51</v>
      </c>
      <c r="B151" s="261" t="s">
        <v>293</v>
      </c>
      <c r="C151" s="262" t="s">
        <v>294</v>
      </c>
      <c r="D151" s="263" t="s">
        <v>110</v>
      </c>
      <c r="E151" s="264">
        <v>27.5</v>
      </c>
      <c r="F151" s="264">
        <v>0</v>
      </c>
      <c r="G151" s="265">
        <f>E151*F151</f>
        <v>0</v>
      </c>
      <c r="H151" s="266">
        <v>0.29836000000000001</v>
      </c>
      <c r="I151" s="267">
        <f>E151*H151</f>
        <v>8.2049000000000003</v>
      </c>
      <c r="J151" s="266">
        <v>0</v>
      </c>
      <c r="K151" s="267">
        <f>E151*J151</f>
        <v>0</v>
      </c>
      <c r="O151" s="259">
        <v>2</v>
      </c>
      <c r="AA151" s="232">
        <v>1</v>
      </c>
      <c r="AB151" s="232">
        <v>1</v>
      </c>
      <c r="AC151" s="232">
        <v>1</v>
      </c>
      <c r="AZ151" s="232">
        <v>1</v>
      </c>
      <c r="BA151" s="232">
        <f>IF(AZ151=1,G151,0)</f>
        <v>0</v>
      </c>
      <c r="BB151" s="232">
        <f>IF(AZ151=2,G151,0)</f>
        <v>0</v>
      </c>
      <c r="BC151" s="232">
        <f>IF(AZ151=3,G151,0)</f>
        <v>0</v>
      </c>
      <c r="BD151" s="232">
        <f>IF(AZ151=4,G151,0)</f>
        <v>0</v>
      </c>
      <c r="BE151" s="232">
        <f>IF(AZ151=5,G151,0)</f>
        <v>0</v>
      </c>
      <c r="CA151" s="259">
        <v>1</v>
      </c>
      <c r="CB151" s="259">
        <v>1</v>
      </c>
    </row>
    <row r="152" spans="1:80" x14ac:dyDescent="0.2">
      <c r="A152" s="268"/>
      <c r="B152" s="272"/>
      <c r="C152" s="346" t="s">
        <v>295</v>
      </c>
      <c r="D152" s="347"/>
      <c r="E152" s="273">
        <v>3.15</v>
      </c>
      <c r="F152" s="274"/>
      <c r="G152" s="275"/>
      <c r="H152" s="276"/>
      <c r="I152" s="270"/>
      <c r="J152" s="277"/>
      <c r="K152" s="270"/>
      <c r="M152" s="271" t="s">
        <v>295</v>
      </c>
      <c r="O152" s="259"/>
    </row>
    <row r="153" spans="1:80" x14ac:dyDescent="0.2">
      <c r="A153" s="268"/>
      <c r="B153" s="272"/>
      <c r="C153" s="346" t="s">
        <v>296</v>
      </c>
      <c r="D153" s="347"/>
      <c r="E153" s="273">
        <v>9.24</v>
      </c>
      <c r="F153" s="274"/>
      <c r="G153" s="275"/>
      <c r="H153" s="276"/>
      <c r="I153" s="270"/>
      <c r="J153" s="277"/>
      <c r="K153" s="270"/>
      <c r="M153" s="271" t="s">
        <v>296</v>
      </c>
      <c r="O153" s="259"/>
    </row>
    <row r="154" spans="1:80" x14ac:dyDescent="0.2">
      <c r="A154" s="268"/>
      <c r="B154" s="272"/>
      <c r="C154" s="346" t="s">
        <v>297</v>
      </c>
      <c r="D154" s="347"/>
      <c r="E154" s="273">
        <v>1</v>
      </c>
      <c r="F154" s="274"/>
      <c r="G154" s="275"/>
      <c r="H154" s="276"/>
      <c r="I154" s="270"/>
      <c r="J154" s="277"/>
      <c r="K154" s="270"/>
      <c r="M154" s="271" t="s">
        <v>297</v>
      </c>
      <c r="O154" s="259"/>
    </row>
    <row r="155" spans="1:80" x14ac:dyDescent="0.2">
      <c r="A155" s="268"/>
      <c r="B155" s="272"/>
      <c r="C155" s="346" t="s">
        <v>298</v>
      </c>
      <c r="D155" s="347"/>
      <c r="E155" s="273">
        <v>5.94</v>
      </c>
      <c r="F155" s="274"/>
      <c r="G155" s="275"/>
      <c r="H155" s="276"/>
      <c r="I155" s="270"/>
      <c r="J155" s="277"/>
      <c r="K155" s="270"/>
      <c r="M155" s="271" t="s">
        <v>298</v>
      </c>
      <c r="O155" s="259"/>
    </row>
    <row r="156" spans="1:80" x14ac:dyDescent="0.2">
      <c r="A156" s="268"/>
      <c r="B156" s="272"/>
      <c r="C156" s="346" t="s">
        <v>299</v>
      </c>
      <c r="D156" s="347"/>
      <c r="E156" s="273">
        <v>7.36</v>
      </c>
      <c r="F156" s="274"/>
      <c r="G156" s="275"/>
      <c r="H156" s="276"/>
      <c r="I156" s="270"/>
      <c r="J156" s="277"/>
      <c r="K156" s="270"/>
      <c r="M156" s="271" t="s">
        <v>299</v>
      </c>
      <c r="O156" s="259"/>
    </row>
    <row r="157" spans="1:80" x14ac:dyDescent="0.2">
      <c r="A157" s="268"/>
      <c r="B157" s="272"/>
      <c r="C157" s="346" t="s">
        <v>300</v>
      </c>
      <c r="D157" s="347"/>
      <c r="E157" s="273">
        <v>0.81</v>
      </c>
      <c r="F157" s="274"/>
      <c r="G157" s="275"/>
      <c r="H157" s="276"/>
      <c r="I157" s="270"/>
      <c r="J157" s="277"/>
      <c r="K157" s="270"/>
      <c r="M157" s="271" t="s">
        <v>300</v>
      </c>
      <c r="O157" s="259"/>
    </row>
    <row r="158" spans="1:80" x14ac:dyDescent="0.2">
      <c r="A158" s="278"/>
      <c r="B158" s="279" t="s">
        <v>101</v>
      </c>
      <c r="C158" s="280" t="s">
        <v>215</v>
      </c>
      <c r="D158" s="281"/>
      <c r="E158" s="282"/>
      <c r="F158" s="283"/>
      <c r="G158" s="284">
        <f>SUM(G95:G157)</f>
        <v>0</v>
      </c>
      <c r="H158" s="285"/>
      <c r="I158" s="286">
        <f>SUM(I95:I157)</f>
        <v>42.974778426000015</v>
      </c>
      <c r="J158" s="285"/>
      <c r="K158" s="286">
        <f>SUM(K95:K157)</f>
        <v>0</v>
      </c>
      <c r="O158" s="259">
        <v>4</v>
      </c>
      <c r="BA158" s="287">
        <f>SUM(BA95:BA157)</f>
        <v>0</v>
      </c>
      <c r="BB158" s="287">
        <f>SUM(BB95:BB157)</f>
        <v>0</v>
      </c>
      <c r="BC158" s="287">
        <f>SUM(BC95:BC157)</f>
        <v>0</v>
      </c>
      <c r="BD158" s="287">
        <f>SUM(BD95:BD157)</f>
        <v>0</v>
      </c>
      <c r="BE158" s="287">
        <f>SUM(BE95:BE157)</f>
        <v>0</v>
      </c>
    </row>
    <row r="159" spans="1:80" x14ac:dyDescent="0.2">
      <c r="A159" s="249" t="s">
        <v>97</v>
      </c>
      <c r="B159" s="250" t="s">
        <v>301</v>
      </c>
      <c r="C159" s="251" t="s">
        <v>302</v>
      </c>
      <c r="D159" s="252"/>
      <c r="E159" s="253"/>
      <c r="F159" s="253"/>
      <c r="G159" s="254"/>
      <c r="H159" s="255"/>
      <c r="I159" s="256"/>
      <c r="J159" s="257"/>
      <c r="K159" s="258"/>
      <c r="O159" s="259">
        <v>1</v>
      </c>
    </row>
    <row r="160" spans="1:80" ht="22.5" x14ac:dyDescent="0.2">
      <c r="A160" s="260">
        <v>52</v>
      </c>
      <c r="B160" s="261" t="s">
        <v>304</v>
      </c>
      <c r="C160" s="262" t="s">
        <v>305</v>
      </c>
      <c r="D160" s="263" t="s">
        <v>229</v>
      </c>
      <c r="E160" s="264">
        <v>2</v>
      </c>
      <c r="F160" s="264">
        <v>0</v>
      </c>
      <c r="G160" s="265">
        <f>E160*F160</f>
        <v>0</v>
      </c>
      <c r="H160" s="266">
        <v>0.11888</v>
      </c>
      <c r="I160" s="267">
        <f>E160*H160</f>
        <v>0.23776</v>
      </c>
      <c r="J160" s="266">
        <v>0</v>
      </c>
      <c r="K160" s="267">
        <f>E160*J160</f>
        <v>0</v>
      </c>
      <c r="O160" s="259">
        <v>2</v>
      </c>
      <c r="AA160" s="232">
        <v>1</v>
      </c>
      <c r="AB160" s="232">
        <v>1</v>
      </c>
      <c r="AC160" s="232">
        <v>1</v>
      </c>
      <c r="AZ160" s="232">
        <v>1</v>
      </c>
      <c r="BA160" s="232">
        <f>IF(AZ160=1,G160,0)</f>
        <v>0</v>
      </c>
      <c r="BB160" s="232">
        <f>IF(AZ160=2,G160,0)</f>
        <v>0</v>
      </c>
      <c r="BC160" s="232">
        <f>IF(AZ160=3,G160,0)</f>
        <v>0</v>
      </c>
      <c r="BD160" s="232">
        <f>IF(AZ160=4,G160,0)</f>
        <v>0</v>
      </c>
      <c r="BE160" s="232">
        <f>IF(AZ160=5,G160,0)</f>
        <v>0</v>
      </c>
      <c r="CA160" s="259">
        <v>1</v>
      </c>
      <c r="CB160" s="259">
        <v>1</v>
      </c>
    </row>
    <row r="161" spans="1:80" x14ac:dyDescent="0.2">
      <c r="A161" s="268"/>
      <c r="B161" s="272"/>
      <c r="C161" s="346" t="s">
        <v>306</v>
      </c>
      <c r="D161" s="347"/>
      <c r="E161" s="273">
        <v>2</v>
      </c>
      <c r="F161" s="274"/>
      <c r="G161" s="275"/>
      <c r="H161" s="276"/>
      <c r="I161" s="270"/>
      <c r="J161" s="277"/>
      <c r="K161" s="270"/>
      <c r="M161" s="271" t="s">
        <v>306</v>
      </c>
      <c r="O161" s="259"/>
    </row>
    <row r="162" spans="1:80" x14ac:dyDescent="0.2">
      <c r="A162" s="260">
        <v>53</v>
      </c>
      <c r="B162" s="261" t="s">
        <v>307</v>
      </c>
      <c r="C162" s="262" t="s">
        <v>308</v>
      </c>
      <c r="D162" s="263" t="s">
        <v>229</v>
      </c>
      <c r="E162" s="264">
        <v>1</v>
      </c>
      <c r="F162" s="264">
        <v>0</v>
      </c>
      <c r="G162" s="265">
        <f>E162*F162</f>
        <v>0</v>
      </c>
      <c r="H162" s="266">
        <v>5.0200000000000002E-2</v>
      </c>
      <c r="I162" s="267">
        <f>E162*H162</f>
        <v>5.0200000000000002E-2</v>
      </c>
      <c r="J162" s="266">
        <v>0</v>
      </c>
      <c r="K162" s="267">
        <f>E162*J162</f>
        <v>0</v>
      </c>
      <c r="O162" s="259">
        <v>2</v>
      </c>
      <c r="AA162" s="232">
        <v>1</v>
      </c>
      <c r="AB162" s="232">
        <v>1</v>
      </c>
      <c r="AC162" s="232">
        <v>1</v>
      </c>
      <c r="AZ162" s="232">
        <v>1</v>
      </c>
      <c r="BA162" s="232">
        <f>IF(AZ162=1,G162,0)</f>
        <v>0</v>
      </c>
      <c r="BB162" s="232">
        <f>IF(AZ162=2,G162,0)</f>
        <v>0</v>
      </c>
      <c r="BC162" s="232">
        <f>IF(AZ162=3,G162,0)</f>
        <v>0</v>
      </c>
      <c r="BD162" s="232">
        <f>IF(AZ162=4,G162,0)</f>
        <v>0</v>
      </c>
      <c r="BE162" s="232">
        <f>IF(AZ162=5,G162,0)</f>
        <v>0</v>
      </c>
      <c r="CA162" s="259">
        <v>1</v>
      </c>
      <c r="CB162" s="259">
        <v>1</v>
      </c>
    </row>
    <row r="163" spans="1:80" x14ac:dyDescent="0.2">
      <c r="A163" s="268"/>
      <c r="B163" s="272"/>
      <c r="C163" s="346" t="s">
        <v>309</v>
      </c>
      <c r="D163" s="347"/>
      <c r="E163" s="273">
        <v>1</v>
      </c>
      <c r="F163" s="274"/>
      <c r="G163" s="275"/>
      <c r="H163" s="276"/>
      <c r="I163" s="270"/>
      <c r="J163" s="277"/>
      <c r="K163" s="270"/>
      <c r="M163" s="271" t="s">
        <v>309</v>
      </c>
      <c r="O163" s="259"/>
    </row>
    <row r="164" spans="1:80" x14ac:dyDescent="0.2">
      <c r="A164" s="260">
        <v>54</v>
      </c>
      <c r="B164" s="261" t="s">
        <v>310</v>
      </c>
      <c r="C164" s="262" t="s">
        <v>311</v>
      </c>
      <c r="D164" s="263" t="s">
        <v>229</v>
      </c>
      <c r="E164" s="264">
        <v>90</v>
      </c>
      <c r="F164" s="264">
        <v>0</v>
      </c>
      <c r="G164" s="265">
        <f>E164*F164</f>
        <v>0</v>
      </c>
      <c r="H164" s="266">
        <v>2.5340000000000001E-2</v>
      </c>
      <c r="I164" s="267">
        <f>E164*H164</f>
        <v>2.2806000000000002</v>
      </c>
      <c r="J164" s="266">
        <v>0</v>
      </c>
      <c r="K164" s="267">
        <f>E164*J164</f>
        <v>0</v>
      </c>
      <c r="O164" s="259">
        <v>2</v>
      </c>
      <c r="AA164" s="232">
        <v>1</v>
      </c>
      <c r="AB164" s="232">
        <v>1</v>
      </c>
      <c r="AC164" s="232">
        <v>1</v>
      </c>
      <c r="AZ164" s="232">
        <v>1</v>
      </c>
      <c r="BA164" s="232">
        <f>IF(AZ164=1,G164,0)</f>
        <v>0</v>
      </c>
      <c r="BB164" s="232">
        <f>IF(AZ164=2,G164,0)</f>
        <v>0</v>
      </c>
      <c r="BC164" s="232">
        <f>IF(AZ164=3,G164,0)</f>
        <v>0</v>
      </c>
      <c r="BD164" s="232">
        <f>IF(AZ164=4,G164,0)</f>
        <v>0</v>
      </c>
      <c r="BE164" s="232">
        <f>IF(AZ164=5,G164,0)</f>
        <v>0</v>
      </c>
      <c r="CA164" s="259">
        <v>1</v>
      </c>
      <c r="CB164" s="259">
        <v>1</v>
      </c>
    </row>
    <row r="165" spans="1:80" x14ac:dyDescent="0.2">
      <c r="A165" s="268"/>
      <c r="B165" s="272"/>
      <c r="C165" s="346" t="s">
        <v>312</v>
      </c>
      <c r="D165" s="347"/>
      <c r="E165" s="273">
        <v>86</v>
      </c>
      <c r="F165" s="274"/>
      <c r="G165" s="275"/>
      <c r="H165" s="276"/>
      <c r="I165" s="270"/>
      <c r="J165" s="277"/>
      <c r="K165" s="270"/>
      <c r="M165" s="271" t="s">
        <v>312</v>
      </c>
      <c r="O165" s="259"/>
    </row>
    <row r="166" spans="1:80" x14ac:dyDescent="0.2">
      <c r="A166" s="268"/>
      <c r="B166" s="272"/>
      <c r="C166" s="346" t="s">
        <v>313</v>
      </c>
      <c r="D166" s="347"/>
      <c r="E166" s="273">
        <v>4</v>
      </c>
      <c r="F166" s="274"/>
      <c r="G166" s="275"/>
      <c r="H166" s="276"/>
      <c r="I166" s="270"/>
      <c r="J166" s="277"/>
      <c r="K166" s="270"/>
      <c r="M166" s="271" t="s">
        <v>313</v>
      </c>
      <c r="O166" s="259"/>
    </row>
    <row r="167" spans="1:80" x14ac:dyDescent="0.2">
      <c r="A167" s="260">
        <v>55</v>
      </c>
      <c r="B167" s="261" t="s">
        <v>314</v>
      </c>
      <c r="C167" s="262" t="s">
        <v>315</v>
      </c>
      <c r="D167" s="263" t="s">
        <v>229</v>
      </c>
      <c r="E167" s="264">
        <v>2</v>
      </c>
      <c r="F167" s="264">
        <v>0</v>
      </c>
      <c r="G167" s="265">
        <f>E167*F167</f>
        <v>0</v>
      </c>
      <c r="H167" s="266">
        <v>6.5610000000000002E-2</v>
      </c>
      <c r="I167" s="267">
        <f>E167*H167</f>
        <v>0.13122</v>
      </c>
      <c r="J167" s="266">
        <v>0</v>
      </c>
      <c r="K167" s="267">
        <f>E167*J167</f>
        <v>0</v>
      </c>
      <c r="O167" s="259">
        <v>2</v>
      </c>
      <c r="AA167" s="232">
        <v>1</v>
      </c>
      <c r="AB167" s="232">
        <v>1</v>
      </c>
      <c r="AC167" s="232">
        <v>1</v>
      </c>
      <c r="AZ167" s="232">
        <v>1</v>
      </c>
      <c r="BA167" s="232">
        <f>IF(AZ167=1,G167,0)</f>
        <v>0</v>
      </c>
      <c r="BB167" s="232">
        <f>IF(AZ167=2,G167,0)</f>
        <v>0</v>
      </c>
      <c r="BC167" s="232">
        <f>IF(AZ167=3,G167,0)</f>
        <v>0</v>
      </c>
      <c r="BD167" s="232">
        <f>IF(AZ167=4,G167,0)</f>
        <v>0</v>
      </c>
      <c r="BE167" s="232">
        <f>IF(AZ167=5,G167,0)</f>
        <v>0</v>
      </c>
      <c r="CA167" s="259">
        <v>1</v>
      </c>
      <c r="CB167" s="259">
        <v>1</v>
      </c>
    </row>
    <row r="168" spans="1:80" x14ac:dyDescent="0.2">
      <c r="A168" s="268"/>
      <c r="B168" s="272"/>
      <c r="C168" s="346" t="s">
        <v>316</v>
      </c>
      <c r="D168" s="347"/>
      <c r="E168" s="273">
        <v>2</v>
      </c>
      <c r="F168" s="274"/>
      <c r="G168" s="275"/>
      <c r="H168" s="276"/>
      <c r="I168" s="270"/>
      <c r="J168" s="277"/>
      <c r="K168" s="270"/>
      <c r="M168" s="271" t="s">
        <v>316</v>
      </c>
      <c r="O168" s="259"/>
    </row>
    <row r="169" spans="1:80" x14ac:dyDescent="0.2">
      <c r="A169" s="260">
        <v>56</v>
      </c>
      <c r="B169" s="261" t="s">
        <v>317</v>
      </c>
      <c r="C169" s="262" t="s">
        <v>318</v>
      </c>
      <c r="D169" s="263" t="s">
        <v>119</v>
      </c>
      <c r="E169" s="264">
        <v>0.95599999999999996</v>
      </c>
      <c r="F169" s="264">
        <v>0</v>
      </c>
      <c r="G169" s="265">
        <f>E169*F169</f>
        <v>0</v>
      </c>
      <c r="H169" s="266">
        <v>2.5251100000000002</v>
      </c>
      <c r="I169" s="267">
        <f>E169*H169</f>
        <v>2.4140051599999999</v>
      </c>
      <c r="J169" s="266">
        <v>0</v>
      </c>
      <c r="K169" s="267">
        <f>E169*J169</f>
        <v>0</v>
      </c>
      <c r="O169" s="259">
        <v>2</v>
      </c>
      <c r="AA169" s="232">
        <v>1</v>
      </c>
      <c r="AB169" s="232">
        <v>1</v>
      </c>
      <c r="AC169" s="232">
        <v>1</v>
      </c>
      <c r="AZ169" s="232">
        <v>1</v>
      </c>
      <c r="BA169" s="232">
        <f>IF(AZ169=1,G169,0)</f>
        <v>0</v>
      </c>
      <c r="BB169" s="232">
        <f>IF(AZ169=2,G169,0)</f>
        <v>0</v>
      </c>
      <c r="BC169" s="232">
        <f>IF(AZ169=3,G169,0)</f>
        <v>0</v>
      </c>
      <c r="BD169" s="232">
        <f>IF(AZ169=4,G169,0)</f>
        <v>0</v>
      </c>
      <c r="BE169" s="232">
        <f>IF(AZ169=5,G169,0)</f>
        <v>0</v>
      </c>
      <c r="CA169" s="259">
        <v>1</v>
      </c>
      <c r="CB169" s="259">
        <v>1</v>
      </c>
    </row>
    <row r="170" spans="1:80" x14ac:dyDescent="0.2">
      <c r="A170" s="268"/>
      <c r="B170" s="272"/>
      <c r="C170" s="346" t="s">
        <v>319</v>
      </c>
      <c r="D170" s="347"/>
      <c r="E170" s="273">
        <v>0.504</v>
      </c>
      <c r="F170" s="274"/>
      <c r="G170" s="275"/>
      <c r="H170" s="276"/>
      <c r="I170" s="270"/>
      <c r="J170" s="277"/>
      <c r="K170" s="270"/>
      <c r="M170" s="271" t="s">
        <v>319</v>
      </c>
      <c r="O170" s="259"/>
    </row>
    <row r="171" spans="1:80" x14ac:dyDescent="0.2">
      <c r="A171" s="268"/>
      <c r="B171" s="272"/>
      <c r="C171" s="346" t="s">
        <v>320</v>
      </c>
      <c r="D171" s="347"/>
      <c r="E171" s="273">
        <v>0.45200000000000001</v>
      </c>
      <c r="F171" s="274"/>
      <c r="G171" s="275"/>
      <c r="H171" s="276"/>
      <c r="I171" s="270"/>
      <c r="J171" s="277"/>
      <c r="K171" s="270"/>
      <c r="M171" s="271" t="s">
        <v>320</v>
      </c>
      <c r="O171" s="259"/>
    </row>
    <row r="172" spans="1:80" x14ac:dyDescent="0.2">
      <c r="A172" s="260">
        <v>57</v>
      </c>
      <c r="B172" s="261" t="s">
        <v>321</v>
      </c>
      <c r="C172" s="262" t="s">
        <v>322</v>
      </c>
      <c r="D172" s="263" t="s">
        <v>115</v>
      </c>
      <c r="E172" s="264">
        <v>23.9</v>
      </c>
      <c r="F172" s="264">
        <v>0</v>
      </c>
      <c r="G172" s="265">
        <f>E172*F172</f>
        <v>0</v>
      </c>
      <c r="H172" s="266">
        <v>5.2420000000000001E-2</v>
      </c>
      <c r="I172" s="267">
        <f>E172*H172</f>
        <v>1.2528379999999999</v>
      </c>
      <c r="J172" s="266">
        <v>0</v>
      </c>
      <c r="K172" s="267">
        <f>E172*J172</f>
        <v>0</v>
      </c>
      <c r="O172" s="259">
        <v>2</v>
      </c>
      <c r="AA172" s="232">
        <v>1</v>
      </c>
      <c r="AB172" s="232">
        <v>1</v>
      </c>
      <c r="AC172" s="232">
        <v>1</v>
      </c>
      <c r="AZ172" s="232">
        <v>1</v>
      </c>
      <c r="BA172" s="232">
        <f>IF(AZ172=1,G172,0)</f>
        <v>0</v>
      </c>
      <c r="BB172" s="232">
        <f>IF(AZ172=2,G172,0)</f>
        <v>0</v>
      </c>
      <c r="BC172" s="232">
        <f>IF(AZ172=3,G172,0)</f>
        <v>0</v>
      </c>
      <c r="BD172" s="232">
        <f>IF(AZ172=4,G172,0)</f>
        <v>0</v>
      </c>
      <c r="BE172" s="232">
        <f>IF(AZ172=5,G172,0)</f>
        <v>0</v>
      </c>
      <c r="CA172" s="259">
        <v>1</v>
      </c>
      <c r="CB172" s="259">
        <v>1</v>
      </c>
    </row>
    <row r="173" spans="1:80" x14ac:dyDescent="0.2">
      <c r="A173" s="268"/>
      <c r="B173" s="272"/>
      <c r="C173" s="346" t="s">
        <v>323</v>
      </c>
      <c r="D173" s="347"/>
      <c r="E173" s="273">
        <v>12.6</v>
      </c>
      <c r="F173" s="274"/>
      <c r="G173" s="275"/>
      <c r="H173" s="276"/>
      <c r="I173" s="270"/>
      <c r="J173" s="277"/>
      <c r="K173" s="270"/>
      <c r="M173" s="271" t="s">
        <v>323</v>
      </c>
      <c r="O173" s="259"/>
    </row>
    <row r="174" spans="1:80" x14ac:dyDescent="0.2">
      <c r="A174" s="268"/>
      <c r="B174" s="272"/>
      <c r="C174" s="346" t="s">
        <v>324</v>
      </c>
      <c r="D174" s="347"/>
      <c r="E174" s="273">
        <v>11.3</v>
      </c>
      <c r="F174" s="274"/>
      <c r="G174" s="275"/>
      <c r="H174" s="276"/>
      <c r="I174" s="270"/>
      <c r="J174" s="277"/>
      <c r="K174" s="270"/>
      <c r="M174" s="271" t="s">
        <v>324</v>
      </c>
      <c r="O174" s="259"/>
    </row>
    <row r="175" spans="1:80" x14ac:dyDescent="0.2">
      <c r="A175" s="260">
        <v>58</v>
      </c>
      <c r="B175" s="261" t="s">
        <v>325</v>
      </c>
      <c r="C175" s="262" t="s">
        <v>326</v>
      </c>
      <c r="D175" s="263" t="s">
        <v>115</v>
      </c>
      <c r="E175" s="264">
        <v>23.9</v>
      </c>
      <c r="F175" s="264">
        <v>0</v>
      </c>
      <c r="G175" s="265">
        <f>E175*F175</f>
        <v>0</v>
      </c>
      <c r="H175" s="266">
        <v>0</v>
      </c>
      <c r="I175" s="267">
        <f>E175*H175</f>
        <v>0</v>
      </c>
      <c r="J175" s="266">
        <v>0</v>
      </c>
      <c r="K175" s="267">
        <f>E175*J175</f>
        <v>0</v>
      </c>
      <c r="O175" s="259">
        <v>2</v>
      </c>
      <c r="AA175" s="232">
        <v>1</v>
      </c>
      <c r="AB175" s="232">
        <v>1</v>
      </c>
      <c r="AC175" s="232">
        <v>1</v>
      </c>
      <c r="AZ175" s="232">
        <v>1</v>
      </c>
      <c r="BA175" s="232">
        <f>IF(AZ175=1,G175,0)</f>
        <v>0</v>
      </c>
      <c r="BB175" s="232">
        <f>IF(AZ175=2,G175,0)</f>
        <v>0</v>
      </c>
      <c r="BC175" s="232">
        <f>IF(AZ175=3,G175,0)</f>
        <v>0</v>
      </c>
      <c r="BD175" s="232">
        <f>IF(AZ175=4,G175,0)</f>
        <v>0</v>
      </c>
      <c r="BE175" s="232">
        <f>IF(AZ175=5,G175,0)</f>
        <v>0</v>
      </c>
      <c r="CA175" s="259">
        <v>1</v>
      </c>
      <c r="CB175" s="259">
        <v>1</v>
      </c>
    </row>
    <row r="176" spans="1:80" x14ac:dyDescent="0.2">
      <c r="A176" s="260">
        <v>59</v>
      </c>
      <c r="B176" s="261" t="s">
        <v>327</v>
      </c>
      <c r="C176" s="262" t="s">
        <v>328</v>
      </c>
      <c r="D176" s="263" t="s">
        <v>194</v>
      </c>
      <c r="E176" s="264">
        <v>0.4748</v>
      </c>
      <c r="F176" s="264">
        <v>0</v>
      </c>
      <c r="G176" s="265">
        <f>E176*F176</f>
        <v>0</v>
      </c>
      <c r="H176" s="266">
        <v>1.0166500000000001</v>
      </c>
      <c r="I176" s="267">
        <f>E176*H176</f>
        <v>0.48270542000000005</v>
      </c>
      <c r="J176" s="266">
        <v>0</v>
      </c>
      <c r="K176" s="267">
        <f>E176*J176</f>
        <v>0</v>
      </c>
      <c r="O176" s="259">
        <v>2</v>
      </c>
      <c r="AA176" s="232">
        <v>1</v>
      </c>
      <c r="AB176" s="232">
        <v>1</v>
      </c>
      <c r="AC176" s="232">
        <v>1</v>
      </c>
      <c r="AZ176" s="232">
        <v>1</v>
      </c>
      <c r="BA176" s="232">
        <f>IF(AZ176=1,G176,0)</f>
        <v>0</v>
      </c>
      <c r="BB176" s="232">
        <f>IF(AZ176=2,G176,0)</f>
        <v>0</v>
      </c>
      <c r="BC176" s="232">
        <f>IF(AZ176=3,G176,0)</f>
        <v>0</v>
      </c>
      <c r="BD176" s="232">
        <f>IF(AZ176=4,G176,0)</f>
        <v>0</v>
      </c>
      <c r="BE176" s="232">
        <f>IF(AZ176=5,G176,0)</f>
        <v>0</v>
      </c>
      <c r="CA176" s="259">
        <v>1</v>
      </c>
      <c r="CB176" s="259">
        <v>1</v>
      </c>
    </row>
    <row r="177" spans="1:80" x14ac:dyDescent="0.2">
      <c r="A177" s="268"/>
      <c r="B177" s="272"/>
      <c r="C177" s="346" t="s">
        <v>329</v>
      </c>
      <c r="D177" s="347"/>
      <c r="E177" s="273">
        <v>4.7600000000000003E-2</v>
      </c>
      <c r="F177" s="274"/>
      <c r="G177" s="275"/>
      <c r="H177" s="276"/>
      <c r="I177" s="270"/>
      <c r="J177" s="277"/>
      <c r="K177" s="270"/>
      <c r="M177" s="271" t="s">
        <v>329</v>
      </c>
      <c r="O177" s="259"/>
    </row>
    <row r="178" spans="1:80" x14ac:dyDescent="0.2">
      <c r="A178" s="268"/>
      <c r="B178" s="272"/>
      <c r="C178" s="346" t="s">
        <v>330</v>
      </c>
      <c r="D178" s="347"/>
      <c r="E178" s="273">
        <v>0.42709999999999998</v>
      </c>
      <c r="F178" s="274"/>
      <c r="G178" s="275"/>
      <c r="H178" s="276"/>
      <c r="I178" s="270"/>
      <c r="J178" s="277"/>
      <c r="K178" s="270"/>
      <c r="M178" s="271" t="s">
        <v>330</v>
      </c>
      <c r="O178" s="259"/>
    </row>
    <row r="179" spans="1:80" x14ac:dyDescent="0.2">
      <c r="A179" s="260">
        <v>60</v>
      </c>
      <c r="B179" s="261" t="s">
        <v>331</v>
      </c>
      <c r="C179" s="262" t="s">
        <v>332</v>
      </c>
      <c r="D179" s="263" t="s">
        <v>119</v>
      </c>
      <c r="E179" s="264">
        <v>3.3885000000000001</v>
      </c>
      <c r="F179" s="264">
        <v>0</v>
      </c>
      <c r="G179" s="265">
        <f>E179*F179</f>
        <v>0</v>
      </c>
      <c r="H179" s="266">
        <v>1.8907700000000001</v>
      </c>
      <c r="I179" s="267">
        <f>E179*H179</f>
        <v>6.4068741450000006</v>
      </c>
      <c r="J179" s="266">
        <v>0</v>
      </c>
      <c r="K179" s="267">
        <f>E179*J179</f>
        <v>0</v>
      </c>
      <c r="O179" s="259">
        <v>2</v>
      </c>
      <c r="AA179" s="232">
        <v>1</v>
      </c>
      <c r="AB179" s="232">
        <v>1</v>
      </c>
      <c r="AC179" s="232">
        <v>1</v>
      </c>
      <c r="AZ179" s="232">
        <v>1</v>
      </c>
      <c r="BA179" s="232">
        <f>IF(AZ179=1,G179,0)</f>
        <v>0</v>
      </c>
      <c r="BB179" s="232">
        <f>IF(AZ179=2,G179,0)</f>
        <v>0</v>
      </c>
      <c r="BC179" s="232">
        <f>IF(AZ179=3,G179,0)</f>
        <v>0</v>
      </c>
      <c r="BD179" s="232">
        <f>IF(AZ179=4,G179,0)</f>
        <v>0</v>
      </c>
      <c r="BE179" s="232">
        <f>IF(AZ179=5,G179,0)</f>
        <v>0</v>
      </c>
      <c r="CA179" s="259">
        <v>1</v>
      </c>
      <c r="CB179" s="259">
        <v>1</v>
      </c>
    </row>
    <row r="180" spans="1:80" x14ac:dyDescent="0.2">
      <c r="A180" s="268"/>
      <c r="B180" s="272"/>
      <c r="C180" s="346" t="s">
        <v>333</v>
      </c>
      <c r="D180" s="347"/>
      <c r="E180" s="273">
        <v>0.63</v>
      </c>
      <c r="F180" s="274"/>
      <c r="G180" s="275"/>
      <c r="H180" s="276"/>
      <c r="I180" s="270"/>
      <c r="J180" s="277"/>
      <c r="K180" s="270"/>
      <c r="M180" s="271" t="s">
        <v>333</v>
      </c>
      <c r="O180" s="259"/>
    </row>
    <row r="181" spans="1:80" x14ac:dyDescent="0.2">
      <c r="A181" s="268"/>
      <c r="B181" s="272"/>
      <c r="C181" s="346" t="s">
        <v>334</v>
      </c>
      <c r="D181" s="347"/>
      <c r="E181" s="273">
        <v>0.92249999999999999</v>
      </c>
      <c r="F181" s="274"/>
      <c r="G181" s="275"/>
      <c r="H181" s="276"/>
      <c r="I181" s="270"/>
      <c r="J181" s="277"/>
      <c r="K181" s="270"/>
      <c r="M181" s="271" t="s">
        <v>334</v>
      </c>
      <c r="O181" s="259"/>
    </row>
    <row r="182" spans="1:80" x14ac:dyDescent="0.2">
      <c r="A182" s="268"/>
      <c r="B182" s="272"/>
      <c r="C182" s="346" t="s">
        <v>335</v>
      </c>
      <c r="D182" s="347"/>
      <c r="E182" s="273">
        <v>1.395</v>
      </c>
      <c r="F182" s="274"/>
      <c r="G182" s="275"/>
      <c r="H182" s="276"/>
      <c r="I182" s="270"/>
      <c r="J182" s="277"/>
      <c r="K182" s="270"/>
      <c r="M182" s="271" t="s">
        <v>335</v>
      </c>
      <c r="O182" s="259"/>
    </row>
    <row r="183" spans="1:80" x14ac:dyDescent="0.2">
      <c r="A183" s="268"/>
      <c r="B183" s="272"/>
      <c r="C183" s="346" t="s">
        <v>336</v>
      </c>
      <c r="D183" s="347"/>
      <c r="E183" s="273">
        <v>0.441</v>
      </c>
      <c r="F183" s="274"/>
      <c r="G183" s="275"/>
      <c r="H183" s="276"/>
      <c r="I183" s="270"/>
      <c r="J183" s="277"/>
      <c r="K183" s="270"/>
      <c r="M183" s="271" t="s">
        <v>336</v>
      </c>
      <c r="O183" s="259"/>
    </row>
    <row r="184" spans="1:80" x14ac:dyDescent="0.2">
      <c r="A184" s="278"/>
      <c r="B184" s="279" t="s">
        <v>101</v>
      </c>
      <c r="C184" s="280" t="s">
        <v>303</v>
      </c>
      <c r="D184" s="281"/>
      <c r="E184" s="282"/>
      <c r="F184" s="283"/>
      <c r="G184" s="284">
        <f>SUM(G159:G183)</f>
        <v>0</v>
      </c>
      <c r="H184" s="285"/>
      <c r="I184" s="286">
        <f>SUM(I159:I183)</f>
        <v>13.256202725000001</v>
      </c>
      <c r="J184" s="285"/>
      <c r="K184" s="286">
        <f>SUM(K159:K183)</f>
        <v>0</v>
      </c>
      <c r="O184" s="259">
        <v>4</v>
      </c>
      <c r="BA184" s="287">
        <f>SUM(BA159:BA183)</f>
        <v>0</v>
      </c>
      <c r="BB184" s="287">
        <f>SUM(BB159:BB183)</f>
        <v>0</v>
      </c>
      <c r="BC184" s="287">
        <f>SUM(BC159:BC183)</f>
        <v>0</v>
      </c>
      <c r="BD184" s="287">
        <f>SUM(BD159:BD183)</f>
        <v>0</v>
      </c>
      <c r="BE184" s="287">
        <f>SUM(BE159:BE183)</f>
        <v>0</v>
      </c>
    </row>
    <row r="185" spans="1:80" x14ac:dyDescent="0.2">
      <c r="A185" s="249" t="s">
        <v>97</v>
      </c>
      <c r="B185" s="250" t="s">
        <v>337</v>
      </c>
      <c r="C185" s="251" t="s">
        <v>338</v>
      </c>
      <c r="D185" s="252"/>
      <c r="E185" s="253"/>
      <c r="F185" s="253"/>
      <c r="G185" s="254"/>
      <c r="H185" s="255"/>
      <c r="I185" s="256"/>
      <c r="J185" s="257"/>
      <c r="K185" s="258"/>
      <c r="O185" s="259">
        <v>1</v>
      </c>
    </row>
    <row r="186" spans="1:80" x14ac:dyDescent="0.2">
      <c r="A186" s="260">
        <v>61</v>
      </c>
      <c r="B186" s="261" t="s">
        <v>340</v>
      </c>
      <c r="C186" s="262" t="s">
        <v>341</v>
      </c>
      <c r="D186" s="263" t="s">
        <v>110</v>
      </c>
      <c r="E186" s="264">
        <v>15.45</v>
      </c>
      <c r="F186" s="264">
        <v>0</v>
      </c>
      <c r="G186" s="265">
        <f>E186*F186</f>
        <v>0</v>
      </c>
      <c r="H186" s="266">
        <v>0.441</v>
      </c>
      <c r="I186" s="267">
        <f>E186*H186</f>
        <v>6.8134499999999996</v>
      </c>
      <c r="J186" s="266">
        <v>0</v>
      </c>
      <c r="K186" s="267">
        <f>E186*J186</f>
        <v>0</v>
      </c>
      <c r="O186" s="259">
        <v>2</v>
      </c>
      <c r="AA186" s="232">
        <v>1</v>
      </c>
      <c r="AB186" s="232">
        <v>1</v>
      </c>
      <c r="AC186" s="232">
        <v>1</v>
      </c>
      <c r="AZ186" s="232">
        <v>1</v>
      </c>
      <c r="BA186" s="232">
        <f>IF(AZ186=1,G186,0)</f>
        <v>0</v>
      </c>
      <c r="BB186" s="232">
        <f>IF(AZ186=2,G186,0)</f>
        <v>0</v>
      </c>
      <c r="BC186" s="232">
        <f>IF(AZ186=3,G186,0)</f>
        <v>0</v>
      </c>
      <c r="BD186" s="232">
        <f>IF(AZ186=4,G186,0)</f>
        <v>0</v>
      </c>
      <c r="BE186" s="232">
        <f>IF(AZ186=5,G186,0)</f>
        <v>0</v>
      </c>
      <c r="CA186" s="259">
        <v>1</v>
      </c>
      <c r="CB186" s="259">
        <v>1</v>
      </c>
    </row>
    <row r="187" spans="1:80" x14ac:dyDescent="0.2">
      <c r="A187" s="268"/>
      <c r="B187" s="272"/>
      <c r="C187" s="346" t="s">
        <v>342</v>
      </c>
      <c r="D187" s="347"/>
      <c r="E187" s="273">
        <v>0</v>
      </c>
      <c r="F187" s="274"/>
      <c r="G187" s="275"/>
      <c r="H187" s="276"/>
      <c r="I187" s="270"/>
      <c r="J187" s="277"/>
      <c r="K187" s="270"/>
      <c r="M187" s="271" t="s">
        <v>342</v>
      </c>
      <c r="O187" s="259"/>
    </row>
    <row r="188" spans="1:80" x14ac:dyDescent="0.2">
      <c r="A188" s="268"/>
      <c r="B188" s="272"/>
      <c r="C188" s="346" t="s">
        <v>111</v>
      </c>
      <c r="D188" s="347"/>
      <c r="E188" s="273">
        <v>14.4</v>
      </c>
      <c r="F188" s="274"/>
      <c r="G188" s="275"/>
      <c r="H188" s="276"/>
      <c r="I188" s="270"/>
      <c r="J188" s="277"/>
      <c r="K188" s="270"/>
      <c r="M188" s="271" t="s">
        <v>111</v>
      </c>
      <c r="O188" s="259"/>
    </row>
    <row r="189" spans="1:80" x14ac:dyDescent="0.2">
      <c r="A189" s="268"/>
      <c r="B189" s="272"/>
      <c r="C189" s="346" t="s">
        <v>112</v>
      </c>
      <c r="D189" s="347"/>
      <c r="E189" s="273">
        <v>4.6500000000000004</v>
      </c>
      <c r="F189" s="274"/>
      <c r="G189" s="275"/>
      <c r="H189" s="276"/>
      <c r="I189" s="270"/>
      <c r="J189" s="277"/>
      <c r="K189" s="270"/>
      <c r="M189" s="271" t="s">
        <v>112</v>
      </c>
      <c r="O189" s="259"/>
    </row>
    <row r="190" spans="1:80" x14ac:dyDescent="0.2">
      <c r="A190" s="268"/>
      <c r="B190" s="272"/>
      <c r="C190" s="346" t="s">
        <v>343</v>
      </c>
      <c r="D190" s="347"/>
      <c r="E190" s="273">
        <v>-3.6</v>
      </c>
      <c r="F190" s="274"/>
      <c r="G190" s="275"/>
      <c r="H190" s="276"/>
      <c r="I190" s="270"/>
      <c r="J190" s="277"/>
      <c r="K190" s="270"/>
      <c r="M190" s="271" t="s">
        <v>343</v>
      </c>
      <c r="O190" s="259"/>
    </row>
    <row r="191" spans="1:80" ht="22.5" x14ac:dyDescent="0.2">
      <c r="A191" s="260">
        <v>62</v>
      </c>
      <c r="B191" s="261" t="s">
        <v>344</v>
      </c>
      <c r="C191" s="262" t="s">
        <v>345</v>
      </c>
      <c r="D191" s="263" t="s">
        <v>110</v>
      </c>
      <c r="E191" s="264">
        <v>15.45</v>
      </c>
      <c r="F191" s="264">
        <v>0</v>
      </c>
      <c r="G191" s="265">
        <f>E191*F191</f>
        <v>0</v>
      </c>
      <c r="H191" s="266">
        <v>7.3899999999999993E-2</v>
      </c>
      <c r="I191" s="267">
        <f>E191*H191</f>
        <v>1.1417549999999999</v>
      </c>
      <c r="J191" s="266">
        <v>0</v>
      </c>
      <c r="K191" s="267">
        <f>E191*J191</f>
        <v>0</v>
      </c>
      <c r="O191" s="259">
        <v>2</v>
      </c>
      <c r="AA191" s="232">
        <v>1</v>
      </c>
      <c r="AB191" s="232">
        <v>1</v>
      </c>
      <c r="AC191" s="232">
        <v>1</v>
      </c>
      <c r="AZ191" s="232">
        <v>1</v>
      </c>
      <c r="BA191" s="232">
        <f>IF(AZ191=1,G191,0)</f>
        <v>0</v>
      </c>
      <c r="BB191" s="232">
        <f>IF(AZ191=2,G191,0)</f>
        <v>0</v>
      </c>
      <c r="BC191" s="232">
        <f>IF(AZ191=3,G191,0)</f>
        <v>0</v>
      </c>
      <c r="BD191" s="232">
        <f>IF(AZ191=4,G191,0)</f>
        <v>0</v>
      </c>
      <c r="BE191" s="232">
        <f>IF(AZ191=5,G191,0)</f>
        <v>0</v>
      </c>
      <c r="CA191" s="259">
        <v>1</v>
      </c>
      <c r="CB191" s="259">
        <v>1</v>
      </c>
    </row>
    <row r="192" spans="1:80" x14ac:dyDescent="0.2">
      <c r="A192" s="268"/>
      <c r="B192" s="272"/>
      <c r="C192" s="346" t="s">
        <v>111</v>
      </c>
      <c r="D192" s="347"/>
      <c r="E192" s="273">
        <v>14.4</v>
      </c>
      <c r="F192" s="274"/>
      <c r="G192" s="275"/>
      <c r="H192" s="276"/>
      <c r="I192" s="270"/>
      <c r="J192" s="277"/>
      <c r="K192" s="270"/>
      <c r="M192" s="271" t="s">
        <v>111</v>
      </c>
      <c r="O192" s="259"/>
    </row>
    <row r="193" spans="1:80" x14ac:dyDescent="0.2">
      <c r="A193" s="268"/>
      <c r="B193" s="272"/>
      <c r="C193" s="346" t="s">
        <v>112</v>
      </c>
      <c r="D193" s="347"/>
      <c r="E193" s="273">
        <v>4.6500000000000004</v>
      </c>
      <c r="F193" s="274"/>
      <c r="G193" s="275"/>
      <c r="H193" s="276"/>
      <c r="I193" s="270"/>
      <c r="J193" s="277"/>
      <c r="K193" s="270"/>
      <c r="M193" s="271" t="s">
        <v>112</v>
      </c>
      <c r="O193" s="259"/>
    </row>
    <row r="194" spans="1:80" x14ac:dyDescent="0.2">
      <c r="A194" s="268"/>
      <c r="B194" s="272"/>
      <c r="C194" s="346" t="s">
        <v>343</v>
      </c>
      <c r="D194" s="347"/>
      <c r="E194" s="273">
        <v>-3.6</v>
      </c>
      <c r="F194" s="274"/>
      <c r="G194" s="275"/>
      <c r="H194" s="276"/>
      <c r="I194" s="270"/>
      <c r="J194" s="277"/>
      <c r="K194" s="270"/>
      <c r="M194" s="271" t="s">
        <v>343</v>
      </c>
      <c r="O194" s="259"/>
    </row>
    <row r="195" spans="1:80" ht="22.5" x14ac:dyDescent="0.2">
      <c r="A195" s="260">
        <v>63</v>
      </c>
      <c r="B195" s="261" t="s">
        <v>346</v>
      </c>
      <c r="C195" s="262" t="s">
        <v>347</v>
      </c>
      <c r="D195" s="263" t="s">
        <v>115</v>
      </c>
      <c r="E195" s="264">
        <v>11.2</v>
      </c>
      <c r="F195" s="264">
        <v>0</v>
      </c>
      <c r="G195" s="265">
        <f>E195*F195</f>
        <v>0</v>
      </c>
      <c r="H195" s="266">
        <v>9.01E-2</v>
      </c>
      <c r="I195" s="267">
        <f>E195*H195</f>
        <v>1.00912</v>
      </c>
      <c r="J195" s="266">
        <v>0</v>
      </c>
      <c r="K195" s="267">
        <f>E195*J195</f>
        <v>0</v>
      </c>
      <c r="O195" s="259">
        <v>2</v>
      </c>
      <c r="AA195" s="232">
        <v>1</v>
      </c>
      <c r="AB195" s="232">
        <v>1</v>
      </c>
      <c r="AC195" s="232">
        <v>1</v>
      </c>
      <c r="AZ195" s="232">
        <v>1</v>
      </c>
      <c r="BA195" s="232">
        <f>IF(AZ195=1,G195,0)</f>
        <v>0</v>
      </c>
      <c r="BB195" s="232">
        <f>IF(AZ195=2,G195,0)</f>
        <v>0</v>
      </c>
      <c r="BC195" s="232">
        <f>IF(AZ195=3,G195,0)</f>
        <v>0</v>
      </c>
      <c r="BD195" s="232">
        <f>IF(AZ195=4,G195,0)</f>
        <v>0</v>
      </c>
      <c r="BE195" s="232">
        <f>IF(AZ195=5,G195,0)</f>
        <v>0</v>
      </c>
      <c r="CA195" s="259">
        <v>1</v>
      </c>
      <c r="CB195" s="259">
        <v>1</v>
      </c>
    </row>
    <row r="196" spans="1:80" x14ac:dyDescent="0.2">
      <c r="A196" s="268"/>
      <c r="B196" s="272"/>
      <c r="C196" s="346" t="s">
        <v>348</v>
      </c>
      <c r="D196" s="347"/>
      <c r="E196" s="273">
        <v>11.2</v>
      </c>
      <c r="F196" s="274"/>
      <c r="G196" s="275"/>
      <c r="H196" s="276"/>
      <c r="I196" s="270"/>
      <c r="J196" s="277"/>
      <c r="K196" s="270"/>
      <c r="M196" s="271" t="s">
        <v>348</v>
      </c>
      <c r="O196" s="259"/>
    </row>
    <row r="197" spans="1:80" x14ac:dyDescent="0.2">
      <c r="A197" s="278"/>
      <c r="B197" s="279" t="s">
        <v>101</v>
      </c>
      <c r="C197" s="280" t="s">
        <v>339</v>
      </c>
      <c r="D197" s="281"/>
      <c r="E197" s="282"/>
      <c r="F197" s="283"/>
      <c r="G197" s="284">
        <f>SUM(G185:G196)</f>
        <v>0</v>
      </c>
      <c r="H197" s="285"/>
      <c r="I197" s="286">
        <f>SUM(I185:I196)</f>
        <v>8.9643249999999988</v>
      </c>
      <c r="J197" s="285"/>
      <c r="K197" s="286">
        <f>SUM(K185:K196)</f>
        <v>0</v>
      </c>
      <c r="O197" s="259">
        <v>4</v>
      </c>
      <c r="BA197" s="287">
        <f>SUM(BA185:BA196)</f>
        <v>0</v>
      </c>
      <c r="BB197" s="287">
        <f>SUM(BB185:BB196)</f>
        <v>0</v>
      </c>
      <c r="BC197" s="287">
        <f>SUM(BC185:BC196)</f>
        <v>0</v>
      </c>
      <c r="BD197" s="287">
        <f>SUM(BD185:BD196)</f>
        <v>0</v>
      </c>
      <c r="BE197" s="287">
        <f>SUM(BE185:BE196)</f>
        <v>0</v>
      </c>
    </row>
    <row r="198" spans="1:80" x14ac:dyDescent="0.2">
      <c r="A198" s="249" t="s">
        <v>97</v>
      </c>
      <c r="B198" s="250" t="s">
        <v>349</v>
      </c>
      <c r="C198" s="251" t="s">
        <v>350</v>
      </c>
      <c r="D198" s="252"/>
      <c r="E198" s="253"/>
      <c r="F198" s="253"/>
      <c r="G198" s="254"/>
      <c r="H198" s="255"/>
      <c r="I198" s="256"/>
      <c r="J198" s="257"/>
      <c r="K198" s="258"/>
      <c r="O198" s="259">
        <v>1</v>
      </c>
    </row>
    <row r="199" spans="1:80" x14ac:dyDescent="0.2">
      <c r="A199" s="260">
        <v>64</v>
      </c>
      <c r="B199" s="261" t="s">
        <v>352</v>
      </c>
      <c r="C199" s="262" t="s">
        <v>353</v>
      </c>
      <c r="D199" s="263" t="s">
        <v>110</v>
      </c>
      <c r="E199" s="264">
        <v>74.88</v>
      </c>
      <c r="F199" s="264">
        <v>0</v>
      </c>
      <c r="G199" s="265">
        <f>E199*F199</f>
        <v>0</v>
      </c>
      <c r="H199" s="266">
        <v>5.45E-3</v>
      </c>
      <c r="I199" s="267">
        <f>E199*H199</f>
        <v>0.40809599999999996</v>
      </c>
      <c r="J199" s="266">
        <v>0</v>
      </c>
      <c r="K199" s="267">
        <f>E199*J199</f>
        <v>0</v>
      </c>
      <c r="O199" s="259">
        <v>2</v>
      </c>
      <c r="AA199" s="232">
        <v>1</v>
      </c>
      <c r="AB199" s="232">
        <v>1</v>
      </c>
      <c r="AC199" s="232">
        <v>1</v>
      </c>
      <c r="AZ199" s="232">
        <v>1</v>
      </c>
      <c r="BA199" s="232">
        <f>IF(AZ199=1,G199,0)</f>
        <v>0</v>
      </c>
      <c r="BB199" s="232">
        <f>IF(AZ199=2,G199,0)</f>
        <v>0</v>
      </c>
      <c r="BC199" s="232">
        <f>IF(AZ199=3,G199,0)</f>
        <v>0</v>
      </c>
      <c r="BD199" s="232">
        <f>IF(AZ199=4,G199,0)</f>
        <v>0</v>
      </c>
      <c r="BE199" s="232">
        <f>IF(AZ199=5,G199,0)</f>
        <v>0</v>
      </c>
      <c r="CA199" s="259">
        <v>1</v>
      </c>
      <c r="CB199" s="259">
        <v>1</v>
      </c>
    </row>
    <row r="200" spans="1:80" x14ac:dyDescent="0.2">
      <c r="A200" s="268"/>
      <c r="B200" s="272"/>
      <c r="C200" s="346" t="s">
        <v>354</v>
      </c>
      <c r="D200" s="347"/>
      <c r="E200" s="273">
        <v>74.88</v>
      </c>
      <c r="F200" s="274"/>
      <c r="G200" s="275"/>
      <c r="H200" s="276"/>
      <c r="I200" s="270"/>
      <c r="J200" s="277"/>
      <c r="K200" s="270"/>
      <c r="M200" s="271" t="s">
        <v>354</v>
      </c>
      <c r="O200" s="259"/>
    </row>
    <row r="201" spans="1:80" x14ac:dyDescent="0.2">
      <c r="A201" s="260">
        <v>65</v>
      </c>
      <c r="B201" s="261" t="s">
        <v>355</v>
      </c>
      <c r="C201" s="262" t="s">
        <v>356</v>
      </c>
      <c r="D201" s="263" t="s">
        <v>110</v>
      </c>
      <c r="E201" s="264">
        <v>74.88</v>
      </c>
      <c r="F201" s="264">
        <v>0</v>
      </c>
      <c r="G201" s="265">
        <f>E201*F201</f>
        <v>0</v>
      </c>
      <c r="H201" s="266">
        <v>3.1350000000000003E-2</v>
      </c>
      <c r="I201" s="267">
        <f>E201*H201</f>
        <v>2.3474880000000002</v>
      </c>
      <c r="J201" s="266">
        <v>0</v>
      </c>
      <c r="K201" s="267">
        <f>E201*J201</f>
        <v>0</v>
      </c>
      <c r="O201" s="259">
        <v>2</v>
      </c>
      <c r="AA201" s="232">
        <v>1</v>
      </c>
      <c r="AB201" s="232">
        <v>1</v>
      </c>
      <c r="AC201" s="232">
        <v>1</v>
      </c>
      <c r="AZ201" s="232">
        <v>1</v>
      </c>
      <c r="BA201" s="232">
        <f>IF(AZ201=1,G201,0)</f>
        <v>0</v>
      </c>
      <c r="BB201" s="232">
        <f>IF(AZ201=2,G201,0)</f>
        <v>0</v>
      </c>
      <c r="BC201" s="232">
        <f>IF(AZ201=3,G201,0)</f>
        <v>0</v>
      </c>
      <c r="BD201" s="232">
        <f>IF(AZ201=4,G201,0)</f>
        <v>0</v>
      </c>
      <c r="BE201" s="232">
        <f>IF(AZ201=5,G201,0)</f>
        <v>0</v>
      </c>
      <c r="CA201" s="259">
        <v>1</v>
      </c>
      <c r="CB201" s="259">
        <v>1</v>
      </c>
    </row>
    <row r="202" spans="1:80" x14ac:dyDescent="0.2">
      <c r="A202" s="268"/>
      <c r="B202" s="272"/>
      <c r="C202" s="346" t="s">
        <v>354</v>
      </c>
      <c r="D202" s="347"/>
      <c r="E202" s="273">
        <v>74.88</v>
      </c>
      <c r="F202" s="274"/>
      <c r="G202" s="275"/>
      <c r="H202" s="276"/>
      <c r="I202" s="270"/>
      <c r="J202" s="277"/>
      <c r="K202" s="270"/>
      <c r="M202" s="271" t="s">
        <v>354</v>
      </c>
      <c r="O202" s="259"/>
    </row>
    <row r="203" spans="1:80" x14ac:dyDescent="0.2">
      <c r="A203" s="260">
        <v>66</v>
      </c>
      <c r="B203" s="261" t="s">
        <v>357</v>
      </c>
      <c r="C203" s="262" t="s">
        <v>358</v>
      </c>
      <c r="D203" s="263" t="s">
        <v>110</v>
      </c>
      <c r="E203" s="264">
        <v>131.08000000000001</v>
      </c>
      <c r="F203" s="264">
        <v>0</v>
      </c>
      <c r="G203" s="265">
        <f>E203*F203</f>
        <v>0</v>
      </c>
      <c r="H203" s="266">
        <v>5.0800000000000003E-3</v>
      </c>
      <c r="I203" s="267">
        <f>E203*H203</f>
        <v>0.6658864000000001</v>
      </c>
      <c r="J203" s="266">
        <v>0</v>
      </c>
      <c r="K203" s="267">
        <f>E203*J203</f>
        <v>0</v>
      </c>
      <c r="O203" s="259">
        <v>2</v>
      </c>
      <c r="AA203" s="232">
        <v>1</v>
      </c>
      <c r="AB203" s="232">
        <v>1</v>
      </c>
      <c r="AC203" s="232">
        <v>1</v>
      </c>
      <c r="AZ203" s="232">
        <v>1</v>
      </c>
      <c r="BA203" s="232">
        <f>IF(AZ203=1,G203,0)</f>
        <v>0</v>
      </c>
      <c r="BB203" s="232">
        <f>IF(AZ203=2,G203,0)</f>
        <v>0</v>
      </c>
      <c r="BC203" s="232">
        <f>IF(AZ203=3,G203,0)</f>
        <v>0</v>
      </c>
      <c r="BD203" s="232">
        <f>IF(AZ203=4,G203,0)</f>
        <v>0</v>
      </c>
      <c r="BE203" s="232">
        <f>IF(AZ203=5,G203,0)</f>
        <v>0</v>
      </c>
      <c r="CA203" s="259">
        <v>1</v>
      </c>
      <c r="CB203" s="259">
        <v>1</v>
      </c>
    </row>
    <row r="204" spans="1:80" x14ac:dyDescent="0.2">
      <c r="A204" s="268"/>
      <c r="B204" s="272"/>
      <c r="C204" s="346" t="s">
        <v>354</v>
      </c>
      <c r="D204" s="347"/>
      <c r="E204" s="273">
        <v>74.88</v>
      </c>
      <c r="F204" s="274"/>
      <c r="G204" s="275"/>
      <c r="H204" s="276"/>
      <c r="I204" s="270"/>
      <c r="J204" s="277"/>
      <c r="K204" s="270"/>
      <c r="M204" s="271" t="s">
        <v>354</v>
      </c>
      <c r="O204" s="259"/>
    </row>
    <row r="205" spans="1:80" x14ac:dyDescent="0.2">
      <c r="A205" s="268"/>
      <c r="B205" s="272"/>
      <c r="C205" s="346" t="s">
        <v>359</v>
      </c>
      <c r="D205" s="347"/>
      <c r="E205" s="273">
        <v>0</v>
      </c>
      <c r="F205" s="274"/>
      <c r="G205" s="275"/>
      <c r="H205" s="276"/>
      <c r="I205" s="270"/>
      <c r="J205" s="277"/>
      <c r="K205" s="270"/>
      <c r="M205" s="271" t="s">
        <v>359</v>
      </c>
      <c r="O205" s="259"/>
    </row>
    <row r="206" spans="1:80" x14ac:dyDescent="0.2">
      <c r="A206" s="268"/>
      <c r="B206" s="272"/>
      <c r="C206" s="346" t="s">
        <v>360</v>
      </c>
      <c r="D206" s="347"/>
      <c r="E206" s="273">
        <v>42.3</v>
      </c>
      <c r="F206" s="274"/>
      <c r="G206" s="275"/>
      <c r="H206" s="276"/>
      <c r="I206" s="270"/>
      <c r="J206" s="277"/>
      <c r="K206" s="270"/>
      <c r="M206" s="271" t="s">
        <v>360</v>
      </c>
      <c r="O206" s="259"/>
    </row>
    <row r="207" spans="1:80" x14ac:dyDescent="0.2">
      <c r="A207" s="268"/>
      <c r="B207" s="272"/>
      <c r="C207" s="346" t="s">
        <v>361</v>
      </c>
      <c r="D207" s="347"/>
      <c r="E207" s="273">
        <v>13.9</v>
      </c>
      <c r="F207" s="274"/>
      <c r="G207" s="275"/>
      <c r="H207" s="276"/>
      <c r="I207" s="270"/>
      <c r="J207" s="277"/>
      <c r="K207" s="270"/>
      <c r="M207" s="271" t="s">
        <v>361</v>
      </c>
      <c r="O207" s="259"/>
    </row>
    <row r="208" spans="1:80" x14ac:dyDescent="0.2">
      <c r="A208" s="260">
        <v>67</v>
      </c>
      <c r="B208" s="261" t="s">
        <v>362</v>
      </c>
      <c r="C208" s="262" t="s">
        <v>363</v>
      </c>
      <c r="D208" s="263" t="s">
        <v>110</v>
      </c>
      <c r="E208" s="264">
        <v>56.2</v>
      </c>
      <c r="F208" s="264">
        <v>0</v>
      </c>
      <c r="G208" s="265">
        <f>E208*F208</f>
        <v>0</v>
      </c>
      <c r="H208" s="266">
        <v>3.3E-4</v>
      </c>
      <c r="I208" s="267">
        <f>E208*H208</f>
        <v>1.8546E-2</v>
      </c>
      <c r="J208" s="266">
        <v>0</v>
      </c>
      <c r="K208" s="267">
        <f>E208*J208</f>
        <v>0</v>
      </c>
      <c r="O208" s="259">
        <v>2</v>
      </c>
      <c r="AA208" s="232">
        <v>1</v>
      </c>
      <c r="AB208" s="232">
        <v>1</v>
      </c>
      <c r="AC208" s="232">
        <v>1</v>
      </c>
      <c r="AZ208" s="232">
        <v>1</v>
      </c>
      <c r="BA208" s="232">
        <f>IF(AZ208=1,G208,0)</f>
        <v>0</v>
      </c>
      <c r="BB208" s="232">
        <f>IF(AZ208=2,G208,0)</f>
        <v>0</v>
      </c>
      <c r="BC208" s="232">
        <f>IF(AZ208=3,G208,0)</f>
        <v>0</v>
      </c>
      <c r="BD208" s="232">
        <f>IF(AZ208=4,G208,0)</f>
        <v>0</v>
      </c>
      <c r="BE208" s="232">
        <f>IF(AZ208=5,G208,0)</f>
        <v>0</v>
      </c>
      <c r="CA208" s="259">
        <v>1</v>
      </c>
      <c r="CB208" s="259">
        <v>1</v>
      </c>
    </row>
    <row r="209" spans="1:80" x14ac:dyDescent="0.2">
      <c r="A209" s="268"/>
      <c r="B209" s="272"/>
      <c r="C209" s="346" t="s">
        <v>359</v>
      </c>
      <c r="D209" s="347"/>
      <c r="E209" s="273">
        <v>0</v>
      </c>
      <c r="F209" s="274"/>
      <c r="G209" s="275"/>
      <c r="H209" s="276"/>
      <c r="I209" s="270"/>
      <c r="J209" s="277"/>
      <c r="K209" s="270"/>
      <c r="M209" s="271" t="s">
        <v>359</v>
      </c>
      <c r="O209" s="259"/>
    </row>
    <row r="210" spans="1:80" x14ac:dyDescent="0.2">
      <c r="A210" s="268"/>
      <c r="B210" s="272"/>
      <c r="C210" s="346" t="s">
        <v>360</v>
      </c>
      <c r="D210" s="347"/>
      <c r="E210" s="273">
        <v>42.3</v>
      </c>
      <c r="F210" s="274"/>
      <c r="G210" s="275"/>
      <c r="H210" s="276"/>
      <c r="I210" s="270"/>
      <c r="J210" s="277"/>
      <c r="K210" s="270"/>
      <c r="M210" s="271" t="s">
        <v>360</v>
      </c>
      <c r="O210" s="259"/>
    </row>
    <row r="211" spans="1:80" x14ac:dyDescent="0.2">
      <c r="A211" s="268"/>
      <c r="B211" s="272"/>
      <c r="C211" s="346" t="s">
        <v>361</v>
      </c>
      <c r="D211" s="347"/>
      <c r="E211" s="273">
        <v>13.9</v>
      </c>
      <c r="F211" s="274"/>
      <c r="G211" s="275"/>
      <c r="H211" s="276"/>
      <c r="I211" s="270"/>
      <c r="J211" s="277"/>
      <c r="K211" s="270"/>
      <c r="M211" s="271" t="s">
        <v>361</v>
      </c>
      <c r="O211" s="259"/>
    </row>
    <row r="212" spans="1:80" x14ac:dyDescent="0.2">
      <c r="A212" s="260">
        <v>68</v>
      </c>
      <c r="B212" s="261" t="s">
        <v>364</v>
      </c>
      <c r="C212" s="262" t="s">
        <v>365</v>
      </c>
      <c r="D212" s="263" t="s">
        <v>110</v>
      </c>
      <c r="E212" s="264">
        <v>275.56</v>
      </c>
      <c r="F212" s="264">
        <v>0</v>
      </c>
      <c r="G212" s="265">
        <f>E212*F212</f>
        <v>0</v>
      </c>
      <c r="H212" s="266">
        <v>5.0000000000000001E-3</v>
      </c>
      <c r="I212" s="267">
        <f>E212*H212</f>
        <v>1.3778000000000001</v>
      </c>
      <c r="J212" s="266">
        <v>0</v>
      </c>
      <c r="K212" s="267">
        <f>E212*J212</f>
        <v>0</v>
      </c>
      <c r="O212" s="259">
        <v>2</v>
      </c>
      <c r="AA212" s="232">
        <v>1</v>
      </c>
      <c r="AB212" s="232">
        <v>1</v>
      </c>
      <c r="AC212" s="232">
        <v>1</v>
      </c>
      <c r="AZ212" s="232">
        <v>1</v>
      </c>
      <c r="BA212" s="232">
        <f>IF(AZ212=1,G212,0)</f>
        <v>0</v>
      </c>
      <c r="BB212" s="232">
        <f>IF(AZ212=2,G212,0)</f>
        <v>0</v>
      </c>
      <c r="BC212" s="232">
        <f>IF(AZ212=3,G212,0)</f>
        <v>0</v>
      </c>
      <c r="BD212" s="232">
        <f>IF(AZ212=4,G212,0)</f>
        <v>0</v>
      </c>
      <c r="BE212" s="232">
        <f>IF(AZ212=5,G212,0)</f>
        <v>0</v>
      </c>
      <c r="CA212" s="259">
        <v>1</v>
      </c>
      <c r="CB212" s="259">
        <v>1</v>
      </c>
    </row>
    <row r="213" spans="1:80" x14ac:dyDescent="0.2">
      <c r="A213" s="268"/>
      <c r="B213" s="272"/>
      <c r="C213" s="346" t="s">
        <v>366</v>
      </c>
      <c r="D213" s="347"/>
      <c r="E213" s="273">
        <v>116.03</v>
      </c>
      <c r="F213" s="274"/>
      <c r="G213" s="275"/>
      <c r="H213" s="276"/>
      <c r="I213" s="270"/>
      <c r="J213" s="277"/>
      <c r="K213" s="270"/>
      <c r="M213" s="271" t="s">
        <v>366</v>
      </c>
      <c r="O213" s="259"/>
    </row>
    <row r="214" spans="1:80" x14ac:dyDescent="0.2">
      <c r="A214" s="268"/>
      <c r="B214" s="272"/>
      <c r="C214" s="346" t="s">
        <v>367</v>
      </c>
      <c r="D214" s="347"/>
      <c r="E214" s="273">
        <v>-5.45</v>
      </c>
      <c r="F214" s="274"/>
      <c r="G214" s="275"/>
      <c r="H214" s="276"/>
      <c r="I214" s="270"/>
      <c r="J214" s="277"/>
      <c r="K214" s="270"/>
      <c r="M214" s="271" t="s">
        <v>367</v>
      </c>
      <c r="O214" s="259"/>
    </row>
    <row r="215" spans="1:80" x14ac:dyDescent="0.2">
      <c r="A215" s="268"/>
      <c r="B215" s="272"/>
      <c r="C215" s="346" t="s">
        <v>368</v>
      </c>
      <c r="D215" s="347"/>
      <c r="E215" s="273">
        <v>95.76</v>
      </c>
      <c r="F215" s="274"/>
      <c r="G215" s="275"/>
      <c r="H215" s="276"/>
      <c r="I215" s="270"/>
      <c r="J215" s="277"/>
      <c r="K215" s="270"/>
      <c r="M215" s="271" t="s">
        <v>368</v>
      </c>
      <c r="O215" s="259"/>
    </row>
    <row r="216" spans="1:80" x14ac:dyDescent="0.2">
      <c r="A216" s="268"/>
      <c r="B216" s="272"/>
      <c r="C216" s="346" t="s">
        <v>369</v>
      </c>
      <c r="D216" s="347"/>
      <c r="E216" s="273">
        <v>-14.75</v>
      </c>
      <c r="F216" s="274"/>
      <c r="G216" s="275"/>
      <c r="H216" s="276"/>
      <c r="I216" s="270"/>
      <c r="J216" s="277"/>
      <c r="K216" s="270"/>
      <c r="M216" s="271" t="s">
        <v>369</v>
      </c>
      <c r="O216" s="259"/>
    </row>
    <row r="217" spans="1:80" x14ac:dyDescent="0.2">
      <c r="A217" s="268"/>
      <c r="B217" s="272"/>
      <c r="C217" s="346" t="s">
        <v>370</v>
      </c>
      <c r="D217" s="347"/>
      <c r="E217" s="273">
        <v>26.4</v>
      </c>
      <c r="F217" s="274"/>
      <c r="G217" s="275"/>
      <c r="H217" s="276"/>
      <c r="I217" s="270"/>
      <c r="J217" s="277"/>
      <c r="K217" s="270"/>
      <c r="M217" s="271" t="s">
        <v>370</v>
      </c>
      <c r="O217" s="259"/>
    </row>
    <row r="218" spans="1:80" x14ac:dyDescent="0.2">
      <c r="A218" s="268"/>
      <c r="B218" s="272"/>
      <c r="C218" s="346" t="s">
        <v>371</v>
      </c>
      <c r="D218" s="347"/>
      <c r="E218" s="273">
        <v>0</v>
      </c>
      <c r="F218" s="274"/>
      <c r="G218" s="275"/>
      <c r="H218" s="276"/>
      <c r="I218" s="270"/>
      <c r="J218" s="277"/>
      <c r="K218" s="270"/>
      <c r="M218" s="271" t="s">
        <v>371</v>
      </c>
      <c r="O218" s="259"/>
    </row>
    <row r="219" spans="1:80" x14ac:dyDescent="0.2">
      <c r="A219" s="268"/>
      <c r="B219" s="272"/>
      <c r="C219" s="346" t="s">
        <v>372</v>
      </c>
      <c r="D219" s="347"/>
      <c r="E219" s="273">
        <v>11.6</v>
      </c>
      <c r="F219" s="274"/>
      <c r="G219" s="275"/>
      <c r="H219" s="276"/>
      <c r="I219" s="270"/>
      <c r="J219" s="277"/>
      <c r="K219" s="270"/>
      <c r="M219" s="271" t="s">
        <v>372</v>
      </c>
      <c r="O219" s="259"/>
    </row>
    <row r="220" spans="1:80" x14ac:dyDescent="0.2">
      <c r="A220" s="268"/>
      <c r="B220" s="272"/>
      <c r="C220" s="346" t="s">
        <v>373</v>
      </c>
      <c r="D220" s="347"/>
      <c r="E220" s="273">
        <v>16.952000000000002</v>
      </c>
      <c r="F220" s="274"/>
      <c r="G220" s="275"/>
      <c r="H220" s="276"/>
      <c r="I220" s="270"/>
      <c r="J220" s="277"/>
      <c r="K220" s="270"/>
      <c r="M220" s="271" t="s">
        <v>373</v>
      </c>
      <c r="O220" s="259"/>
    </row>
    <row r="221" spans="1:80" x14ac:dyDescent="0.2">
      <c r="A221" s="268"/>
      <c r="B221" s="272"/>
      <c r="C221" s="346" t="s">
        <v>374</v>
      </c>
      <c r="D221" s="347"/>
      <c r="E221" s="273">
        <v>11.77</v>
      </c>
      <c r="F221" s="274"/>
      <c r="G221" s="275"/>
      <c r="H221" s="276"/>
      <c r="I221" s="270"/>
      <c r="J221" s="277"/>
      <c r="K221" s="270"/>
      <c r="M221" s="271" t="s">
        <v>374</v>
      </c>
      <c r="O221" s="259"/>
    </row>
    <row r="222" spans="1:80" x14ac:dyDescent="0.2">
      <c r="A222" s="268"/>
      <c r="B222" s="272"/>
      <c r="C222" s="346" t="s">
        <v>375</v>
      </c>
      <c r="D222" s="347"/>
      <c r="E222" s="273">
        <v>17.248000000000001</v>
      </c>
      <c r="F222" s="274"/>
      <c r="G222" s="275"/>
      <c r="H222" s="276"/>
      <c r="I222" s="270"/>
      <c r="J222" s="277"/>
      <c r="K222" s="270"/>
      <c r="M222" s="271" t="s">
        <v>375</v>
      </c>
      <c r="O222" s="259"/>
    </row>
    <row r="223" spans="1:80" x14ac:dyDescent="0.2">
      <c r="A223" s="260">
        <v>69</v>
      </c>
      <c r="B223" s="261" t="s">
        <v>376</v>
      </c>
      <c r="C223" s="262" t="s">
        <v>377</v>
      </c>
      <c r="D223" s="263" t="s">
        <v>110</v>
      </c>
      <c r="E223" s="264">
        <v>275.56</v>
      </c>
      <c r="F223" s="264">
        <v>0</v>
      </c>
      <c r="G223" s="265">
        <f>E223*F223</f>
        <v>0</v>
      </c>
      <c r="H223" s="266">
        <v>3.2800000000000003E-2</v>
      </c>
      <c r="I223" s="267">
        <f>E223*H223</f>
        <v>9.0383680000000002</v>
      </c>
      <c r="J223" s="266">
        <v>0</v>
      </c>
      <c r="K223" s="267">
        <f>E223*J223</f>
        <v>0</v>
      </c>
      <c r="O223" s="259">
        <v>2</v>
      </c>
      <c r="AA223" s="232">
        <v>1</v>
      </c>
      <c r="AB223" s="232">
        <v>1</v>
      </c>
      <c r="AC223" s="232">
        <v>1</v>
      </c>
      <c r="AZ223" s="232">
        <v>1</v>
      </c>
      <c r="BA223" s="232">
        <f>IF(AZ223=1,G223,0)</f>
        <v>0</v>
      </c>
      <c r="BB223" s="232">
        <f>IF(AZ223=2,G223,0)</f>
        <v>0</v>
      </c>
      <c r="BC223" s="232">
        <f>IF(AZ223=3,G223,0)</f>
        <v>0</v>
      </c>
      <c r="BD223" s="232">
        <f>IF(AZ223=4,G223,0)</f>
        <v>0</v>
      </c>
      <c r="BE223" s="232">
        <f>IF(AZ223=5,G223,0)</f>
        <v>0</v>
      </c>
      <c r="CA223" s="259">
        <v>1</v>
      </c>
      <c r="CB223" s="259">
        <v>1</v>
      </c>
    </row>
    <row r="224" spans="1:80" x14ac:dyDescent="0.2">
      <c r="A224" s="268"/>
      <c r="B224" s="272"/>
      <c r="C224" s="346" t="s">
        <v>366</v>
      </c>
      <c r="D224" s="347"/>
      <c r="E224" s="273">
        <v>116.03</v>
      </c>
      <c r="F224" s="274"/>
      <c r="G224" s="275"/>
      <c r="H224" s="276"/>
      <c r="I224" s="270"/>
      <c r="J224" s="277"/>
      <c r="K224" s="270"/>
      <c r="M224" s="271" t="s">
        <v>366</v>
      </c>
      <c r="O224" s="259"/>
    </row>
    <row r="225" spans="1:80" x14ac:dyDescent="0.2">
      <c r="A225" s="268"/>
      <c r="B225" s="272"/>
      <c r="C225" s="346" t="s">
        <v>367</v>
      </c>
      <c r="D225" s="347"/>
      <c r="E225" s="273">
        <v>-5.45</v>
      </c>
      <c r="F225" s="274"/>
      <c r="G225" s="275"/>
      <c r="H225" s="276"/>
      <c r="I225" s="270"/>
      <c r="J225" s="277"/>
      <c r="K225" s="270"/>
      <c r="M225" s="271" t="s">
        <v>367</v>
      </c>
      <c r="O225" s="259"/>
    </row>
    <row r="226" spans="1:80" x14ac:dyDescent="0.2">
      <c r="A226" s="268"/>
      <c r="B226" s="272"/>
      <c r="C226" s="346" t="s">
        <v>368</v>
      </c>
      <c r="D226" s="347"/>
      <c r="E226" s="273">
        <v>95.76</v>
      </c>
      <c r="F226" s="274"/>
      <c r="G226" s="275"/>
      <c r="H226" s="276"/>
      <c r="I226" s="270"/>
      <c r="J226" s="277"/>
      <c r="K226" s="270"/>
      <c r="M226" s="271" t="s">
        <v>368</v>
      </c>
      <c r="O226" s="259"/>
    </row>
    <row r="227" spans="1:80" x14ac:dyDescent="0.2">
      <c r="A227" s="268"/>
      <c r="B227" s="272"/>
      <c r="C227" s="346" t="s">
        <v>369</v>
      </c>
      <c r="D227" s="347"/>
      <c r="E227" s="273">
        <v>-14.75</v>
      </c>
      <c r="F227" s="274"/>
      <c r="G227" s="275"/>
      <c r="H227" s="276"/>
      <c r="I227" s="270"/>
      <c r="J227" s="277"/>
      <c r="K227" s="270"/>
      <c r="M227" s="271" t="s">
        <v>369</v>
      </c>
      <c r="O227" s="259"/>
    </row>
    <row r="228" spans="1:80" x14ac:dyDescent="0.2">
      <c r="A228" s="268"/>
      <c r="B228" s="272"/>
      <c r="C228" s="346" t="s">
        <v>370</v>
      </c>
      <c r="D228" s="347"/>
      <c r="E228" s="273">
        <v>26.4</v>
      </c>
      <c r="F228" s="274"/>
      <c r="G228" s="275"/>
      <c r="H228" s="276"/>
      <c r="I228" s="270"/>
      <c r="J228" s="277"/>
      <c r="K228" s="270"/>
      <c r="M228" s="271" t="s">
        <v>370</v>
      </c>
      <c r="O228" s="259"/>
    </row>
    <row r="229" spans="1:80" x14ac:dyDescent="0.2">
      <c r="A229" s="268"/>
      <c r="B229" s="272"/>
      <c r="C229" s="346" t="s">
        <v>371</v>
      </c>
      <c r="D229" s="347"/>
      <c r="E229" s="273">
        <v>0</v>
      </c>
      <c r="F229" s="274"/>
      <c r="G229" s="275"/>
      <c r="H229" s="276"/>
      <c r="I229" s="270"/>
      <c r="J229" s="277"/>
      <c r="K229" s="270"/>
      <c r="M229" s="271" t="s">
        <v>371</v>
      </c>
      <c r="O229" s="259"/>
    </row>
    <row r="230" spans="1:80" x14ac:dyDescent="0.2">
      <c r="A230" s="268"/>
      <c r="B230" s="272"/>
      <c r="C230" s="346" t="s">
        <v>372</v>
      </c>
      <c r="D230" s="347"/>
      <c r="E230" s="273">
        <v>11.6</v>
      </c>
      <c r="F230" s="274"/>
      <c r="G230" s="275"/>
      <c r="H230" s="276"/>
      <c r="I230" s="270"/>
      <c r="J230" s="277"/>
      <c r="K230" s="270"/>
      <c r="M230" s="271" t="s">
        <v>372</v>
      </c>
      <c r="O230" s="259"/>
    </row>
    <row r="231" spans="1:80" x14ac:dyDescent="0.2">
      <c r="A231" s="268"/>
      <c r="B231" s="272"/>
      <c r="C231" s="346" t="s">
        <v>373</v>
      </c>
      <c r="D231" s="347"/>
      <c r="E231" s="273">
        <v>16.952000000000002</v>
      </c>
      <c r="F231" s="274"/>
      <c r="G231" s="275"/>
      <c r="H231" s="276"/>
      <c r="I231" s="270"/>
      <c r="J231" s="277"/>
      <c r="K231" s="270"/>
      <c r="M231" s="271" t="s">
        <v>373</v>
      </c>
      <c r="O231" s="259"/>
    </row>
    <row r="232" spans="1:80" x14ac:dyDescent="0.2">
      <c r="A232" s="268"/>
      <c r="B232" s="272"/>
      <c r="C232" s="346" t="s">
        <v>374</v>
      </c>
      <c r="D232" s="347"/>
      <c r="E232" s="273">
        <v>11.77</v>
      </c>
      <c r="F232" s="274"/>
      <c r="G232" s="275"/>
      <c r="H232" s="276"/>
      <c r="I232" s="270"/>
      <c r="J232" s="277"/>
      <c r="K232" s="270"/>
      <c r="M232" s="271" t="s">
        <v>374</v>
      </c>
      <c r="O232" s="259"/>
    </row>
    <row r="233" spans="1:80" x14ac:dyDescent="0.2">
      <c r="A233" s="268"/>
      <c r="B233" s="272"/>
      <c r="C233" s="346" t="s">
        <v>375</v>
      </c>
      <c r="D233" s="347"/>
      <c r="E233" s="273">
        <v>17.248000000000001</v>
      </c>
      <c r="F233" s="274"/>
      <c r="G233" s="275"/>
      <c r="H233" s="276"/>
      <c r="I233" s="270"/>
      <c r="J233" s="277"/>
      <c r="K233" s="270"/>
      <c r="M233" s="271" t="s">
        <v>375</v>
      </c>
      <c r="O233" s="259"/>
    </row>
    <row r="234" spans="1:80" x14ac:dyDescent="0.2">
      <c r="A234" s="260">
        <v>70</v>
      </c>
      <c r="B234" s="261" t="s">
        <v>378</v>
      </c>
      <c r="C234" s="262" t="s">
        <v>379</v>
      </c>
      <c r="D234" s="263" t="s">
        <v>110</v>
      </c>
      <c r="E234" s="264">
        <v>415.43200000000002</v>
      </c>
      <c r="F234" s="264">
        <v>0</v>
      </c>
      <c r="G234" s="265">
        <f>E234*F234</f>
        <v>0</v>
      </c>
      <c r="H234" s="266">
        <v>4.4099999999999999E-3</v>
      </c>
      <c r="I234" s="267">
        <f>E234*H234</f>
        <v>1.8320551199999999</v>
      </c>
      <c r="J234" s="266">
        <v>0</v>
      </c>
      <c r="K234" s="267">
        <f>E234*J234</f>
        <v>0</v>
      </c>
      <c r="O234" s="259">
        <v>2</v>
      </c>
      <c r="AA234" s="232">
        <v>1</v>
      </c>
      <c r="AB234" s="232">
        <v>1</v>
      </c>
      <c r="AC234" s="232">
        <v>1</v>
      </c>
      <c r="AZ234" s="232">
        <v>1</v>
      </c>
      <c r="BA234" s="232">
        <f>IF(AZ234=1,G234,0)</f>
        <v>0</v>
      </c>
      <c r="BB234" s="232">
        <f>IF(AZ234=2,G234,0)</f>
        <v>0</v>
      </c>
      <c r="BC234" s="232">
        <f>IF(AZ234=3,G234,0)</f>
        <v>0</v>
      </c>
      <c r="BD234" s="232">
        <f>IF(AZ234=4,G234,0)</f>
        <v>0</v>
      </c>
      <c r="BE234" s="232">
        <f>IF(AZ234=5,G234,0)</f>
        <v>0</v>
      </c>
      <c r="CA234" s="259">
        <v>1</v>
      </c>
      <c r="CB234" s="259">
        <v>1</v>
      </c>
    </row>
    <row r="235" spans="1:80" x14ac:dyDescent="0.2">
      <c r="A235" s="268"/>
      <c r="B235" s="272"/>
      <c r="C235" s="346" t="s">
        <v>380</v>
      </c>
      <c r="D235" s="347"/>
      <c r="E235" s="273">
        <v>0</v>
      </c>
      <c r="F235" s="274"/>
      <c r="G235" s="275"/>
      <c r="H235" s="276"/>
      <c r="I235" s="270"/>
      <c r="J235" s="277"/>
      <c r="K235" s="270"/>
      <c r="M235" s="271" t="s">
        <v>380</v>
      </c>
      <c r="O235" s="259"/>
    </row>
    <row r="236" spans="1:80" x14ac:dyDescent="0.2">
      <c r="A236" s="268"/>
      <c r="B236" s="272"/>
      <c r="C236" s="346" t="s">
        <v>366</v>
      </c>
      <c r="D236" s="347"/>
      <c r="E236" s="273">
        <v>116.03</v>
      </c>
      <c r="F236" s="274"/>
      <c r="G236" s="275"/>
      <c r="H236" s="276"/>
      <c r="I236" s="270"/>
      <c r="J236" s="277"/>
      <c r="K236" s="270"/>
      <c r="M236" s="271" t="s">
        <v>366</v>
      </c>
      <c r="O236" s="259"/>
    </row>
    <row r="237" spans="1:80" x14ac:dyDescent="0.2">
      <c r="A237" s="268"/>
      <c r="B237" s="272"/>
      <c r="C237" s="346" t="s">
        <v>367</v>
      </c>
      <c r="D237" s="347"/>
      <c r="E237" s="273">
        <v>-5.45</v>
      </c>
      <c r="F237" s="274"/>
      <c r="G237" s="275"/>
      <c r="H237" s="276"/>
      <c r="I237" s="270"/>
      <c r="J237" s="277"/>
      <c r="K237" s="270"/>
      <c r="M237" s="271" t="s">
        <v>367</v>
      </c>
      <c r="O237" s="259"/>
    </row>
    <row r="238" spans="1:80" x14ac:dyDescent="0.2">
      <c r="A238" s="268"/>
      <c r="B238" s="272"/>
      <c r="C238" s="346" t="s">
        <v>368</v>
      </c>
      <c r="D238" s="347"/>
      <c r="E238" s="273">
        <v>95.76</v>
      </c>
      <c r="F238" s="274"/>
      <c r="G238" s="275"/>
      <c r="H238" s="276"/>
      <c r="I238" s="270"/>
      <c r="J238" s="277"/>
      <c r="K238" s="270"/>
      <c r="M238" s="271" t="s">
        <v>368</v>
      </c>
      <c r="O238" s="259"/>
    </row>
    <row r="239" spans="1:80" x14ac:dyDescent="0.2">
      <c r="A239" s="268"/>
      <c r="B239" s="272"/>
      <c r="C239" s="346" t="s">
        <v>369</v>
      </c>
      <c r="D239" s="347"/>
      <c r="E239" s="273">
        <v>-14.75</v>
      </c>
      <c r="F239" s="274"/>
      <c r="G239" s="275"/>
      <c r="H239" s="276"/>
      <c r="I239" s="270"/>
      <c r="J239" s="277"/>
      <c r="K239" s="270"/>
      <c r="M239" s="271" t="s">
        <v>369</v>
      </c>
      <c r="O239" s="259"/>
    </row>
    <row r="240" spans="1:80" x14ac:dyDescent="0.2">
      <c r="A240" s="268"/>
      <c r="B240" s="272"/>
      <c r="C240" s="346" t="s">
        <v>370</v>
      </c>
      <c r="D240" s="347"/>
      <c r="E240" s="273">
        <v>26.4</v>
      </c>
      <c r="F240" s="274"/>
      <c r="G240" s="275"/>
      <c r="H240" s="276"/>
      <c r="I240" s="270"/>
      <c r="J240" s="277"/>
      <c r="K240" s="270"/>
      <c r="M240" s="271" t="s">
        <v>370</v>
      </c>
      <c r="O240" s="259"/>
    </row>
    <row r="241" spans="1:80" x14ac:dyDescent="0.2">
      <c r="A241" s="268"/>
      <c r="B241" s="272"/>
      <c r="C241" s="346" t="s">
        <v>371</v>
      </c>
      <c r="D241" s="347"/>
      <c r="E241" s="273">
        <v>0</v>
      </c>
      <c r="F241" s="274"/>
      <c r="G241" s="275"/>
      <c r="H241" s="276"/>
      <c r="I241" s="270"/>
      <c r="J241" s="277"/>
      <c r="K241" s="270"/>
      <c r="M241" s="271" t="s">
        <v>371</v>
      </c>
      <c r="O241" s="259"/>
    </row>
    <row r="242" spans="1:80" x14ac:dyDescent="0.2">
      <c r="A242" s="268"/>
      <c r="B242" s="272"/>
      <c r="C242" s="346" t="s">
        <v>372</v>
      </c>
      <c r="D242" s="347"/>
      <c r="E242" s="273">
        <v>11.6</v>
      </c>
      <c r="F242" s="274"/>
      <c r="G242" s="275"/>
      <c r="H242" s="276"/>
      <c r="I242" s="270"/>
      <c r="J242" s="277"/>
      <c r="K242" s="270"/>
      <c r="M242" s="271" t="s">
        <v>372</v>
      </c>
      <c r="O242" s="259"/>
    </row>
    <row r="243" spans="1:80" x14ac:dyDescent="0.2">
      <c r="A243" s="268"/>
      <c r="B243" s="272"/>
      <c r="C243" s="346" t="s">
        <v>373</v>
      </c>
      <c r="D243" s="347"/>
      <c r="E243" s="273">
        <v>16.952000000000002</v>
      </c>
      <c r="F243" s="274"/>
      <c r="G243" s="275"/>
      <c r="H243" s="276"/>
      <c r="I243" s="270"/>
      <c r="J243" s="277"/>
      <c r="K243" s="270"/>
      <c r="M243" s="271" t="s">
        <v>373</v>
      </c>
      <c r="O243" s="259"/>
    </row>
    <row r="244" spans="1:80" x14ac:dyDescent="0.2">
      <c r="A244" s="268"/>
      <c r="B244" s="272"/>
      <c r="C244" s="346" t="s">
        <v>374</v>
      </c>
      <c r="D244" s="347"/>
      <c r="E244" s="273">
        <v>11.77</v>
      </c>
      <c r="F244" s="274"/>
      <c r="G244" s="275"/>
      <c r="H244" s="276"/>
      <c r="I244" s="270"/>
      <c r="J244" s="277"/>
      <c r="K244" s="270"/>
      <c r="M244" s="271" t="s">
        <v>374</v>
      </c>
      <c r="O244" s="259"/>
    </row>
    <row r="245" spans="1:80" x14ac:dyDescent="0.2">
      <c r="A245" s="268"/>
      <c r="B245" s="272"/>
      <c r="C245" s="346" t="s">
        <v>381</v>
      </c>
      <c r="D245" s="347"/>
      <c r="E245" s="273">
        <v>0</v>
      </c>
      <c r="F245" s="274"/>
      <c r="G245" s="275"/>
      <c r="H245" s="276"/>
      <c r="I245" s="270"/>
      <c r="J245" s="277"/>
      <c r="K245" s="270"/>
      <c r="M245" s="271">
        <v>0</v>
      </c>
      <c r="O245" s="259"/>
    </row>
    <row r="246" spans="1:80" x14ac:dyDescent="0.2">
      <c r="A246" s="268"/>
      <c r="B246" s="272"/>
      <c r="C246" s="346" t="s">
        <v>382</v>
      </c>
      <c r="D246" s="347"/>
      <c r="E246" s="273">
        <v>0</v>
      </c>
      <c r="F246" s="274"/>
      <c r="G246" s="275"/>
      <c r="H246" s="276"/>
      <c r="I246" s="270"/>
      <c r="J246" s="277"/>
      <c r="K246" s="270"/>
      <c r="M246" s="271" t="s">
        <v>382</v>
      </c>
      <c r="O246" s="259"/>
    </row>
    <row r="247" spans="1:80" x14ac:dyDescent="0.2">
      <c r="A247" s="268"/>
      <c r="B247" s="272"/>
      <c r="C247" s="346" t="s">
        <v>383</v>
      </c>
      <c r="D247" s="347"/>
      <c r="E247" s="273">
        <v>97.554000000000002</v>
      </c>
      <c r="F247" s="274"/>
      <c r="G247" s="275"/>
      <c r="H247" s="276"/>
      <c r="I247" s="270"/>
      <c r="J247" s="277"/>
      <c r="K247" s="270"/>
      <c r="M247" s="271" t="s">
        <v>383</v>
      </c>
      <c r="O247" s="259"/>
    </row>
    <row r="248" spans="1:80" x14ac:dyDescent="0.2">
      <c r="A248" s="268"/>
      <c r="B248" s="272"/>
      <c r="C248" s="346" t="s">
        <v>384</v>
      </c>
      <c r="D248" s="347"/>
      <c r="E248" s="273">
        <v>-16.96</v>
      </c>
      <c r="F248" s="274"/>
      <c r="G248" s="275"/>
      <c r="H248" s="276"/>
      <c r="I248" s="270"/>
      <c r="J248" s="277"/>
      <c r="K248" s="270"/>
      <c r="M248" s="271" t="s">
        <v>384</v>
      </c>
      <c r="O248" s="259"/>
    </row>
    <row r="249" spans="1:80" x14ac:dyDescent="0.2">
      <c r="A249" s="268"/>
      <c r="B249" s="272"/>
      <c r="C249" s="346" t="s">
        <v>385</v>
      </c>
      <c r="D249" s="347"/>
      <c r="E249" s="273">
        <v>35.14</v>
      </c>
      <c r="F249" s="274"/>
      <c r="G249" s="275"/>
      <c r="H249" s="276"/>
      <c r="I249" s="270"/>
      <c r="J249" s="277"/>
      <c r="K249" s="270"/>
      <c r="M249" s="271" t="s">
        <v>385</v>
      </c>
      <c r="O249" s="259"/>
    </row>
    <row r="250" spans="1:80" x14ac:dyDescent="0.2">
      <c r="A250" s="268"/>
      <c r="B250" s="272"/>
      <c r="C250" s="346" t="s">
        <v>381</v>
      </c>
      <c r="D250" s="347"/>
      <c r="E250" s="273">
        <v>0</v>
      </c>
      <c r="F250" s="274"/>
      <c r="G250" s="275"/>
      <c r="H250" s="276"/>
      <c r="I250" s="270"/>
      <c r="J250" s="277"/>
      <c r="K250" s="270"/>
      <c r="M250" s="271">
        <v>0</v>
      </c>
      <c r="O250" s="259"/>
    </row>
    <row r="251" spans="1:80" x14ac:dyDescent="0.2">
      <c r="A251" s="268"/>
      <c r="B251" s="272"/>
      <c r="C251" s="346" t="s">
        <v>386</v>
      </c>
      <c r="D251" s="347"/>
      <c r="E251" s="273">
        <v>21.158000000000001</v>
      </c>
      <c r="F251" s="274"/>
      <c r="G251" s="275"/>
      <c r="H251" s="276"/>
      <c r="I251" s="270"/>
      <c r="J251" s="277"/>
      <c r="K251" s="270"/>
      <c r="M251" s="271" t="s">
        <v>386</v>
      </c>
      <c r="O251" s="259"/>
    </row>
    <row r="252" spans="1:80" x14ac:dyDescent="0.2">
      <c r="A252" s="268"/>
      <c r="B252" s="272"/>
      <c r="C252" s="346" t="s">
        <v>387</v>
      </c>
      <c r="D252" s="347"/>
      <c r="E252" s="273">
        <v>-2.52</v>
      </c>
      <c r="F252" s="274"/>
      <c r="G252" s="275"/>
      <c r="H252" s="276"/>
      <c r="I252" s="270"/>
      <c r="J252" s="277"/>
      <c r="K252" s="270"/>
      <c r="M252" s="271" t="s">
        <v>387</v>
      </c>
      <c r="O252" s="259"/>
    </row>
    <row r="253" spans="1:80" x14ac:dyDescent="0.2">
      <c r="A253" s="268"/>
      <c r="B253" s="272"/>
      <c r="C253" s="346" t="s">
        <v>388</v>
      </c>
      <c r="D253" s="347"/>
      <c r="E253" s="273">
        <v>5.5</v>
      </c>
      <c r="F253" s="274"/>
      <c r="G253" s="275"/>
      <c r="H253" s="276"/>
      <c r="I253" s="270"/>
      <c r="J253" s="277"/>
      <c r="K253" s="270"/>
      <c r="M253" s="271" t="s">
        <v>388</v>
      </c>
      <c r="O253" s="259"/>
    </row>
    <row r="254" spans="1:80" x14ac:dyDescent="0.2">
      <c r="A254" s="268"/>
      <c r="B254" s="272"/>
      <c r="C254" s="346" t="s">
        <v>375</v>
      </c>
      <c r="D254" s="347"/>
      <c r="E254" s="273">
        <v>17.248000000000001</v>
      </c>
      <c r="F254" s="274"/>
      <c r="G254" s="275"/>
      <c r="H254" s="276"/>
      <c r="I254" s="270"/>
      <c r="J254" s="277"/>
      <c r="K254" s="270"/>
      <c r="M254" s="271" t="s">
        <v>375</v>
      </c>
      <c r="O254" s="259"/>
    </row>
    <row r="255" spans="1:80" x14ac:dyDescent="0.2">
      <c r="A255" s="260">
        <v>71</v>
      </c>
      <c r="B255" s="261" t="s">
        <v>389</v>
      </c>
      <c r="C255" s="262" t="s">
        <v>390</v>
      </c>
      <c r="D255" s="263" t="s">
        <v>110</v>
      </c>
      <c r="E255" s="264">
        <v>147.1035</v>
      </c>
      <c r="F255" s="264">
        <v>0</v>
      </c>
      <c r="G255" s="265">
        <f>E255*F255</f>
        <v>0</v>
      </c>
      <c r="H255" s="266">
        <v>3.2000000000000003E-4</v>
      </c>
      <c r="I255" s="267">
        <f>E255*H255</f>
        <v>4.7073120000000003E-2</v>
      </c>
      <c r="J255" s="266">
        <v>0</v>
      </c>
      <c r="K255" s="267">
        <f>E255*J255</f>
        <v>0</v>
      </c>
      <c r="O255" s="259">
        <v>2</v>
      </c>
      <c r="AA255" s="232">
        <v>1</v>
      </c>
      <c r="AB255" s="232">
        <v>1</v>
      </c>
      <c r="AC255" s="232">
        <v>1</v>
      </c>
      <c r="AZ255" s="232">
        <v>1</v>
      </c>
      <c r="BA255" s="232">
        <f>IF(AZ255=1,G255,0)</f>
        <v>0</v>
      </c>
      <c r="BB255" s="232">
        <f>IF(AZ255=2,G255,0)</f>
        <v>0</v>
      </c>
      <c r="BC255" s="232">
        <f>IF(AZ255=3,G255,0)</f>
        <v>0</v>
      </c>
      <c r="BD255" s="232">
        <f>IF(AZ255=4,G255,0)</f>
        <v>0</v>
      </c>
      <c r="BE255" s="232">
        <f>IF(AZ255=5,G255,0)</f>
        <v>0</v>
      </c>
      <c r="CA255" s="259">
        <v>1</v>
      </c>
      <c r="CB255" s="259">
        <v>1</v>
      </c>
    </row>
    <row r="256" spans="1:80" x14ac:dyDescent="0.2">
      <c r="A256" s="268"/>
      <c r="B256" s="272"/>
      <c r="C256" s="346" t="s">
        <v>382</v>
      </c>
      <c r="D256" s="347"/>
      <c r="E256" s="273">
        <v>0</v>
      </c>
      <c r="F256" s="274"/>
      <c r="G256" s="275"/>
      <c r="H256" s="276"/>
      <c r="I256" s="270"/>
      <c r="J256" s="277"/>
      <c r="K256" s="270"/>
      <c r="M256" s="271" t="s">
        <v>382</v>
      </c>
      <c r="O256" s="259"/>
    </row>
    <row r="257" spans="1:80" x14ac:dyDescent="0.2">
      <c r="A257" s="268"/>
      <c r="B257" s="272"/>
      <c r="C257" s="346" t="s">
        <v>383</v>
      </c>
      <c r="D257" s="347"/>
      <c r="E257" s="273">
        <v>97.554000000000002</v>
      </c>
      <c r="F257" s="274"/>
      <c r="G257" s="275"/>
      <c r="H257" s="276"/>
      <c r="I257" s="270"/>
      <c r="J257" s="277"/>
      <c r="K257" s="270"/>
      <c r="M257" s="271" t="s">
        <v>383</v>
      </c>
      <c r="O257" s="259"/>
    </row>
    <row r="258" spans="1:80" x14ac:dyDescent="0.2">
      <c r="A258" s="268"/>
      <c r="B258" s="272"/>
      <c r="C258" s="346" t="s">
        <v>384</v>
      </c>
      <c r="D258" s="347"/>
      <c r="E258" s="273">
        <v>-16.96</v>
      </c>
      <c r="F258" s="274"/>
      <c r="G258" s="275"/>
      <c r="H258" s="276"/>
      <c r="I258" s="270"/>
      <c r="J258" s="277"/>
      <c r="K258" s="270"/>
      <c r="M258" s="271" t="s">
        <v>384</v>
      </c>
      <c r="O258" s="259"/>
    </row>
    <row r="259" spans="1:80" x14ac:dyDescent="0.2">
      <c r="A259" s="268"/>
      <c r="B259" s="272"/>
      <c r="C259" s="346" t="s">
        <v>385</v>
      </c>
      <c r="D259" s="347"/>
      <c r="E259" s="273">
        <v>35.14</v>
      </c>
      <c r="F259" s="274"/>
      <c r="G259" s="275"/>
      <c r="H259" s="276"/>
      <c r="I259" s="270"/>
      <c r="J259" s="277"/>
      <c r="K259" s="270"/>
      <c r="M259" s="271" t="s">
        <v>385</v>
      </c>
      <c r="O259" s="259"/>
    </row>
    <row r="260" spans="1:80" x14ac:dyDescent="0.2">
      <c r="A260" s="268"/>
      <c r="B260" s="272"/>
      <c r="C260" s="346" t="s">
        <v>381</v>
      </c>
      <c r="D260" s="347"/>
      <c r="E260" s="273">
        <v>0</v>
      </c>
      <c r="F260" s="274"/>
      <c r="G260" s="275"/>
      <c r="H260" s="276"/>
      <c r="I260" s="270"/>
      <c r="J260" s="277"/>
      <c r="K260" s="270"/>
      <c r="M260" s="271">
        <v>0</v>
      </c>
      <c r="O260" s="259"/>
    </row>
    <row r="261" spans="1:80" x14ac:dyDescent="0.2">
      <c r="A261" s="268"/>
      <c r="B261" s="272"/>
      <c r="C261" s="346" t="s">
        <v>386</v>
      </c>
      <c r="D261" s="347"/>
      <c r="E261" s="273">
        <v>21.158000000000001</v>
      </c>
      <c r="F261" s="274"/>
      <c r="G261" s="275"/>
      <c r="H261" s="276"/>
      <c r="I261" s="270"/>
      <c r="J261" s="277"/>
      <c r="K261" s="270"/>
      <c r="M261" s="271" t="s">
        <v>386</v>
      </c>
      <c r="O261" s="259"/>
    </row>
    <row r="262" spans="1:80" x14ac:dyDescent="0.2">
      <c r="A262" s="268"/>
      <c r="B262" s="272"/>
      <c r="C262" s="346" t="s">
        <v>387</v>
      </c>
      <c r="D262" s="347"/>
      <c r="E262" s="273">
        <v>-2.52</v>
      </c>
      <c r="F262" s="274"/>
      <c r="G262" s="275"/>
      <c r="H262" s="276"/>
      <c r="I262" s="270"/>
      <c r="J262" s="277"/>
      <c r="K262" s="270"/>
      <c r="M262" s="271" t="s">
        <v>387</v>
      </c>
      <c r="O262" s="259"/>
    </row>
    <row r="263" spans="1:80" x14ac:dyDescent="0.2">
      <c r="A263" s="268"/>
      <c r="B263" s="272"/>
      <c r="C263" s="346" t="s">
        <v>388</v>
      </c>
      <c r="D263" s="347"/>
      <c r="E263" s="273">
        <v>5.5</v>
      </c>
      <c r="F263" s="274"/>
      <c r="G263" s="275"/>
      <c r="H263" s="276"/>
      <c r="I263" s="270"/>
      <c r="J263" s="277"/>
      <c r="K263" s="270"/>
      <c r="M263" s="271" t="s">
        <v>388</v>
      </c>
      <c r="O263" s="259"/>
    </row>
    <row r="264" spans="1:80" x14ac:dyDescent="0.2">
      <c r="A264" s="268"/>
      <c r="B264" s="272"/>
      <c r="C264" s="346" t="s">
        <v>391</v>
      </c>
      <c r="D264" s="347"/>
      <c r="E264" s="273">
        <v>7.2314999999999996</v>
      </c>
      <c r="F264" s="274"/>
      <c r="G264" s="275"/>
      <c r="H264" s="276"/>
      <c r="I264" s="270"/>
      <c r="J264" s="277"/>
      <c r="K264" s="270"/>
      <c r="M264" s="271" t="s">
        <v>391</v>
      </c>
      <c r="O264" s="259"/>
    </row>
    <row r="265" spans="1:80" x14ac:dyDescent="0.2">
      <c r="A265" s="260">
        <v>72</v>
      </c>
      <c r="B265" s="261" t="s">
        <v>392</v>
      </c>
      <c r="C265" s="262" t="s">
        <v>393</v>
      </c>
      <c r="D265" s="263" t="s">
        <v>110</v>
      </c>
      <c r="E265" s="264">
        <v>16.32</v>
      </c>
      <c r="F265" s="264">
        <v>0</v>
      </c>
      <c r="G265" s="265">
        <f>E265*F265</f>
        <v>0</v>
      </c>
      <c r="H265" s="266">
        <v>4.0000000000000003E-5</v>
      </c>
      <c r="I265" s="267">
        <f>E265*H265</f>
        <v>6.5280000000000004E-4</v>
      </c>
      <c r="J265" s="266">
        <v>0</v>
      </c>
      <c r="K265" s="267">
        <f>E265*J265</f>
        <v>0</v>
      </c>
      <c r="O265" s="259">
        <v>2</v>
      </c>
      <c r="AA265" s="232">
        <v>1</v>
      </c>
      <c r="AB265" s="232">
        <v>1</v>
      </c>
      <c r="AC265" s="232">
        <v>1</v>
      </c>
      <c r="AZ265" s="232">
        <v>1</v>
      </c>
      <c r="BA265" s="232">
        <f>IF(AZ265=1,G265,0)</f>
        <v>0</v>
      </c>
      <c r="BB265" s="232">
        <f>IF(AZ265=2,G265,0)</f>
        <v>0</v>
      </c>
      <c r="BC265" s="232">
        <f>IF(AZ265=3,G265,0)</f>
        <v>0</v>
      </c>
      <c r="BD265" s="232">
        <f>IF(AZ265=4,G265,0)</f>
        <v>0</v>
      </c>
      <c r="BE265" s="232">
        <f>IF(AZ265=5,G265,0)</f>
        <v>0</v>
      </c>
      <c r="CA265" s="259">
        <v>1</v>
      </c>
      <c r="CB265" s="259">
        <v>1</v>
      </c>
    </row>
    <row r="266" spans="1:80" x14ac:dyDescent="0.2">
      <c r="A266" s="268"/>
      <c r="B266" s="272"/>
      <c r="C266" s="346" t="s">
        <v>394</v>
      </c>
      <c r="D266" s="347"/>
      <c r="E266" s="273">
        <v>16.32</v>
      </c>
      <c r="F266" s="274"/>
      <c r="G266" s="275"/>
      <c r="H266" s="276"/>
      <c r="I266" s="270"/>
      <c r="J266" s="277"/>
      <c r="K266" s="270"/>
      <c r="M266" s="271" t="s">
        <v>394</v>
      </c>
      <c r="O266" s="259"/>
    </row>
    <row r="267" spans="1:80" x14ac:dyDescent="0.2">
      <c r="A267" s="260">
        <v>73</v>
      </c>
      <c r="B267" s="261" t="s">
        <v>395</v>
      </c>
      <c r="C267" s="262" t="s">
        <v>396</v>
      </c>
      <c r="D267" s="263" t="s">
        <v>110</v>
      </c>
      <c r="E267" s="264">
        <v>23.135000000000002</v>
      </c>
      <c r="F267" s="264">
        <v>0</v>
      </c>
      <c r="G267" s="265">
        <f>E267*F267</f>
        <v>0</v>
      </c>
      <c r="H267" s="266">
        <v>5.3690000000000002E-2</v>
      </c>
      <c r="I267" s="267">
        <f>E267*H267</f>
        <v>1.24211815</v>
      </c>
      <c r="J267" s="266">
        <v>0</v>
      </c>
      <c r="K267" s="267">
        <f>E267*J267</f>
        <v>0</v>
      </c>
      <c r="O267" s="259">
        <v>2</v>
      </c>
      <c r="AA267" s="232">
        <v>1</v>
      </c>
      <c r="AB267" s="232">
        <v>1</v>
      </c>
      <c r="AC267" s="232">
        <v>1</v>
      </c>
      <c r="AZ267" s="232">
        <v>1</v>
      </c>
      <c r="BA267" s="232">
        <f>IF(AZ267=1,G267,0)</f>
        <v>0</v>
      </c>
      <c r="BB267" s="232">
        <f>IF(AZ267=2,G267,0)</f>
        <v>0</v>
      </c>
      <c r="BC267" s="232">
        <f>IF(AZ267=3,G267,0)</f>
        <v>0</v>
      </c>
      <c r="BD267" s="232">
        <f>IF(AZ267=4,G267,0)</f>
        <v>0</v>
      </c>
      <c r="BE267" s="232">
        <f>IF(AZ267=5,G267,0)</f>
        <v>0</v>
      </c>
      <c r="CA267" s="259">
        <v>1</v>
      </c>
      <c r="CB267" s="259">
        <v>1</v>
      </c>
    </row>
    <row r="268" spans="1:80" x14ac:dyDescent="0.2">
      <c r="A268" s="268"/>
      <c r="B268" s="272"/>
      <c r="C268" s="346" t="s">
        <v>397</v>
      </c>
      <c r="D268" s="347"/>
      <c r="E268" s="273">
        <v>8.91</v>
      </c>
      <c r="F268" s="274"/>
      <c r="G268" s="275"/>
      <c r="H268" s="276"/>
      <c r="I268" s="270"/>
      <c r="J268" s="277"/>
      <c r="K268" s="270"/>
      <c r="M268" s="271" t="s">
        <v>397</v>
      </c>
      <c r="O268" s="259"/>
    </row>
    <row r="269" spans="1:80" x14ac:dyDescent="0.2">
      <c r="A269" s="268"/>
      <c r="B269" s="272"/>
      <c r="C269" s="346" t="s">
        <v>398</v>
      </c>
      <c r="D269" s="347"/>
      <c r="E269" s="273">
        <v>8.9600000000000009</v>
      </c>
      <c r="F269" s="274"/>
      <c r="G269" s="275"/>
      <c r="H269" s="276"/>
      <c r="I269" s="270"/>
      <c r="J269" s="277"/>
      <c r="K269" s="270"/>
      <c r="M269" s="271" t="s">
        <v>398</v>
      </c>
      <c r="O269" s="259"/>
    </row>
    <row r="270" spans="1:80" x14ac:dyDescent="0.2">
      <c r="A270" s="268"/>
      <c r="B270" s="272"/>
      <c r="C270" s="346" t="s">
        <v>399</v>
      </c>
      <c r="D270" s="347"/>
      <c r="E270" s="273">
        <v>0.99</v>
      </c>
      <c r="F270" s="274"/>
      <c r="G270" s="275"/>
      <c r="H270" s="276"/>
      <c r="I270" s="270"/>
      <c r="J270" s="277"/>
      <c r="K270" s="270"/>
      <c r="M270" s="271" t="s">
        <v>399</v>
      </c>
      <c r="O270" s="259"/>
    </row>
    <row r="271" spans="1:80" x14ac:dyDescent="0.2">
      <c r="A271" s="268"/>
      <c r="B271" s="272"/>
      <c r="C271" s="346" t="s">
        <v>400</v>
      </c>
      <c r="D271" s="347"/>
      <c r="E271" s="273">
        <v>4.2750000000000004</v>
      </c>
      <c r="F271" s="274"/>
      <c r="G271" s="275"/>
      <c r="H271" s="276"/>
      <c r="I271" s="270"/>
      <c r="J271" s="277"/>
      <c r="K271" s="270"/>
      <c r="M271" s="271" t="s">
        <v>400</v>
      </c>
      <c r="O271" s="259"/>
    </row>
    <row r="272" spans="1:80" x14ac:dyDescent="0.2">
      <c r="A272" s="260">
        <v>74</v>
      </c>
      <c r="B272" s="261" t="s">
        <v>401</v>
      </c>
      <c r="C272" s="262" t="s">
        <v>402</v>
      </c>
      <c r="D272" s="263" t="s">
        <v>110</v>
      </c>
      <c r="E272" s="264">
        <v>14.295999999999999</v>
      </c>
      <c r="F272" s="264">
        <v>0</v>
      </c>
      <c r="G272" s="265">
        <f>E272*F272</f>
        <v>0</v>
      </c>
      <c r="H272" s="266">
        <v>4.777E-2</v>
      </c>
      <c r="I272" s="267">
        <f>E272*H272</f>
        <v>0.68291992000000001</v>
      </c>
      <c r="J272" s="266">
        <v>0</v>
      </c>
      <c r="K272" s="267">
        <f>E272*J272</f>
        <v>0</v>
      </c>
      <c r="O272" s="259">
        <v>2</v>
      </c>
      <c r="AA272" s="232">
        <v>1</v>
      </c>
      <c r="AB272" s="232">
        <v>1</v>
      </c>
      <c r="AC272" s="232">
        <v>1</v>
      </c>
      <c r="AZ272" s="232">
        <v>1</v>
      </c>
      <c r="BA272" s="232">
        <f>IF(AZ272=1,G272,0)</f>
        <v>0</v>
      </c>
      <c r="BB272" s="232">
        <f>IF(AZ272=2,G272,0)</f>
        <v>0</v>
      </c>
      <c r="BC272" s="232">
        <f>IF(AZ272=3,G272,0)</f>
        <v>0</v>
      </c>
      <c r="BD272" s="232">
        <f>IF(AZ272=4,G272,0)</f>
        <v>0</v>
      </c>
      <c r="BE272" s="232">
        <f>IF(AZ272=5,G272,0)</f>
        <v>0</v>
      </c>
      <c r="CA272" s="259">
        <v>1</v>
      </c>
      <c r="CB272" s="259">
        <v>1</v>
      </c>
    </row>
    <row r="273" spans="1:80" x14ac:dyDescent="0.2">
      <c r="A273" s="268"/>
      <c r="B273" s="272"/>
      <c r="C273" s="346" t="s">
        <v>403</v>
      </c>
      <c r="D273" s="347"/>
      <c r="E273" s="273">
        <v>1.5449999999999999</v>
      </c>
      <c r="F273" s="274"/>
      <c r="G273" s="275"/>
      <c r="H273" s="276"/>
      <c r="I273" s="270"/>
      <c r="J273" s="277"/>
      <c r="K273" s="270"/>
      <c r="M273" s="271" t="s">
        <v>403</v>
      </c>
      <c r="O273" s="259"/>
    </row>
    <row r="274" spans="1:80" x14ac:dyDescent="0.2">
      <c r="A274" s="268"/>
      <c r="B274" s="272"/>
      <c r="C274" s="346" t="s">
        <v>404</v>
      </c>
      <c r="D274" s="347"/>
      <c r="E274" s="273">
        <v>5.52</v>
      </c>
      <c r="F274" s="274"/>
      <c r="G274" s="275"/>
      <c r="H274" s="276"/>
      <c r="I274" s="270"/>
      <c r="J274" s="277"/>
      <c r="K274" s="270"/>
      <c r="M274" s="271" t="s">
        <v>404</v>
      </c>
      <c r="O274" s="259"/>
    </row>
    <row r="275" spans="1:80" x14ac:dyDescent="0.2">
      <c r="A275" s="268"/>
      <c r="B275" s="272"/>
      <c r="C275" s="346" t="s">
        <v>405</v>
      </c>
      <c r="D275" s="347"/>
      <c r="E275" s="273">
        <v>6.21</v>
      </c>
      <c r="F275" s="274"/>
      <c r="G275" s="275"/>
      <c r="H275" s="276"/>
      <c r="I275" s="270"/>
      <c r="J275" s="277"/>
      <c r="K275" s="270"/>
      <c r="M275" s="271" t="s">
        <v>405</v>
      </c>
      <c r="O275" s="259"/>
    </row>
    <row r="276" spans="1:80" x14ac:dyDescent="0.2">
      <c r="A276" s="268"/>
      <c r="B276" s="272"/>
      <c r="C276" s="346" t="s">
        <v>406</v>
      </c>
      <c r="D276" s="347"/>
      <c r="E276" s="273">
        <v>0.57999999999999996</v>
      </c>
      <c r="F276" s="274"/>
      <c r="G276" s="275"/>
      <c r="H276" s="276"/>
      <c r="I276" s="270"/>
      <c r="J276" s="277"/>
      <c r="K276" s="270"/>
      <c r="M276" s="271" t="s">
        <v>406</v>
      </c>
      <c r="O276" s="259"/>
    </row>
    <row r="277" spans="1:80" x14ac:dyDescent="0.2">
      <c r="A277" s="268"/>
      <c r="B277" s="272"/>
      <c r="C277" s="346" t="s">
        <v>407</v>
      </c>
      <c r="D277" s="347"/>
      <c r="E277" s="273">
        <v>0.441</v>
      </c>
      <c r="F277" s="274"/>
      <c r="G277" s="275"/>
      <c r="H277" s="276"/>
      <c r="I277" s="270"/>
      <c r="J277" s="277"/>
      <c r="K277" s="270"/>
      <c r="M277" s="271" t="s">
        <v>407</v>
      </c>
      <c r="O277" s="259"/>
    </row>
    <row r="278" spans="1:80" x14ac:dyDescent="0.2">
      <c r="A278" s="278"/>
      <c r="B278" s="279" t="s">
        <v>101</v>
      </c>
      <c r="C278" s="280" t="s">
        <v>351</v>
      </c>
      <c r="D278" s="281"/>
      <c r="E278" s="282"/>
      <c r="F278" s="283"/>
      <c r="G278" s="284">
        <f>SUM(G198:G277)</f>
        <v>0</v>
      </c>
      <c r="H278" s="285"/>
      <c r="I278" s="286">
        <f>SUM(I198:I277)</f>
        <v>17.66100351</v>
      </c>
      <c r="J278" s="285"/>
      <c r="K278" s="286">
        <f>SUM(K198:K277)</f>
        <v>0</v>
      </c>
      <c r="O278" s="259">
        <v>4</v>
      </c>
      <c r="BA278" s="287">
        <f>SUM(BA198:BA277)</f>
        <v>0</v>
      </c>
      <c r="BB278" s="287">
        <f>SUM(BB198:BB277)</f>
        <v>0</v>
      </c>
      <c r="BC278" s="287">
        <f>SUM(BC198:BC277)</f>
        <v>0</v>
      </c>
      <c r="BD278" s="287">
        <f>SUM(BD198:BD277)</f>
        <v>0</v>
      </c>
      <c r="BE278" s="287">
        <f>SUM(BE198:BE277)</f>
        <v>0</v>
      </c>
    </row>
    <row r="279" spans="1:80" x14ac:dyDescent="0.2">
      <c r="A279" s="249" t="s">
        <v>97</v>
      </c>
      <c r="B279" s="250" t="s">
        <v>408</v>
      </c>
      <c r="C279" s="251" t="s">
        <v>409</v>
      </c>
      <c r="D279" s="252"/>
      <c r="E279" s="253"/>
      <c r="F279" s="253"/>
      <c r="G279" s="254"/>
      <c r="H279" s="255"/>
      <c r="I279" s="256"/>
      <c r="J279" s="257"/>
      <c r="K279" s="258"/>
      <c r="O279" s="259">
        <v>1</v>
      </c>
    </row>
    <row r="280" spans="1:80" x14ac:dyDescent="0.2">
      <c r="A280" s="260">
        <v>75</v>
      </c>
      <c r="B280" s="261" t="s">
        <v>411</v>
      </c>
      <c r="C280" s="262" t="s">
        <v>412</v>
      </c>
      <c r="D280" s="263" t="s">
        <v>110</v>
      </c>
      <c r="E280" s="264">
        <v>5.4</v>
      </c>
      <c r="F280" s="264">
        <v>0</v>
      </c>
      <c r="G280" s="265">
        <f>E280*F280</f>
        <v>0</v>
      </c>
      <c r="H280" s="266">
        <v>4.0000000000000003E-5</v>
      </c>
      <c r="I280" s="267">
        <f>E280*H280</f>
        <v>2.1600000000000002E-4</v>
      </c>
      <c r="J280" s="266">
        <v>0</v>
      </c>
      <c r="K280" s="267">
        <f>E280*J280</f>
        <v>0</v>
      </c>
      <c r="O280" s="259">
        <v>2</v>
      </c>
      <c r="AA280" s="232">
        <v>1</v>
      </c>
      <c r="AB280" s="232">
        <v>1</v>
      </c>
      <c r="AC280" s="232">
        <v>1</v>
      </c>
      <c r="AZ280" s="232">
        <v>1</v>
      </c>
      <c r="BA280" s="232">
        <f>IF(AZ280=1,G280,0)</f>
        <v>0</v>
      </c>
      <c r="BB280" s="232">
        <f>IF(AZ280=2,G280,0)</f>
        <v>0</v>
      </c>
      <c r="BC280" s="232">
        <f>IF(AZ280=3,G280,0)</f>
        <v>0</v>
      </c>
      <c r="BD280" s="232">
        <f>IF(AZ280=4,G280,0)</f>
        <v>0</v>
      </c>
      <c r="BE280" s="232">
        <f>IF(AZ280=5,G280,0)</f>
        <v>0</v>
      </c>
      <c r="CA280" s="259">
        <v>1</v>
      </c>
      <c r="CB280" s="259">
        <v>1</v>
      </c>
    </row>
    <row r="281" spans="1:80" x14ac:dyDescent="0.2">
      <c r="A281" s="268"/>
      <c r="B281" s="272"/>
      <c r="C281" s="346" t="s">
        <v>413</v>
      </c>
      <c r="D281" s="347"/>
      <c r="E281" s="273">
        <v>5.4</v>
      </c>
      <c r="F281" s="274"/>
      <c r="G281" s="275"/>
      <c r="H281" s="276"/>
      <c r="I281" s="270"/>
      <c r="J281" s="277"/>
      <c r="K281" s="270"/>
      <c r="M281" s="271" t="s">
        <v>413</v>
      </c>
      <c r="O281" s="259"/>
    </row>
    <row r="282" spans="1:80" x14ac:dyDescent="0.2">
      <c r="A282" s="260">
        <v>76</v>
      </c>
      <c r="B282" s="261" t="s">
        <v>414</v>
      </c>
      <c r="C282" s="262" t="s">
        <v>415</v>
      </c>
      <c r="D282" s="263" t="s">
        <v>110</v>
      </c>
      <c r="E282" s="264">
        <v>7.31</v>
      </c>
      <c r="F282" s="264">
        <v>0</v>
      </c>
      <c r="G282" s="265">
        <f>E282*F282</f>
        <v>0</v>
      </c>
      <c r="H282" s="266">
        <v>5.7230000000000003E-2</v>
      </c>
      <c r="I282" s="267">
        <f>E282*H282</f>
        <v>0.41835129999999998</v>
      </c>
      <c r="J282" s="266">
        <v>0</v>
      </c>
      <c r="K282" s="267">
        <f>E282*J282</f>
        <v>0</v>
      </c>
      <c r="O282" s="259">
        <v>2</v>
      </c>
      <c r="AA282" s="232">
        <v>1</v>
      </c>
      <c r="AB282" s="232">
        <v>1</v>
      </c>
      <c r="AC282" s="232">
        <v>1</v>
      </c>
      <c r="AZ282" s="232">
        <v>1</v>
      </c>
      <c r="BA282" s="232">
        <f>IF(AZ282=1,G282,0)</f>
        <v>0</v>
      </c>
      <c r="BB282" s="232">
        <f>IF(AZ282=2,G282,0)</f>
        <v>0</v>
      </c>
      <c r="BC282" s="232">
        <f>IF(AZ282=3,G282,0)</f>
        <v>0</v>
      </c>
      <c r="BD282" s="232">
        <f>IF(AZ282=4,G282,0)</f>
        <v>0</v>
      </c>
      <c r="BE282" s="232">
        <f>IF(AZ282=5,G282,0)</f>
        <v>0</v>
      </c>
      <c r="CA282" s="259">
        <v>1</v>
      </c>
      <c r="CB282" s="259">
        <v>1</v>
      </c>
    </row>
    <row r="283" spans="1:80" x14ac:dyDescent="0.2">
      <c r="A283" s="268"/>
      <c r="B283" s="272"/>
      <c r="C283" s="346" t="s">
        <v>416</v>
      </c>
      <c r="D283" s="347"/>
      <c r="E283" s="273">
        <v>4</v>
      </c>
      <c r="F283" s="274"/>
      <c r="G283" s="275"/>
      <c r="H283" s="276"/>
      <c r="I283" s="270"/>
      <c r="J283" s="277"/>
      <c r="K283" s="270"/>
      <c r="M283" s="271" t="s">
        <v>416</v>
      </c>
      <c r="O283" s="259"/>
    </row>
    <row r="284" spans="1:80" x14ac:dyDescent="0.2">
      <c r="A284" s="268"/>
      <c r="B284" s="272"/>
      <c r="C284" s="346" t="s">
        <v>417</v>
      </c>
      <c r="D284" s="347"/>
      <c r="E284" s="273">
        <v>-1.35</v>
      </c>
      <c r="F284" s="274"/>
      <c r="G284" s="275"/>
      <c r="H284" s="276"/>
      <c r="I284" s="270"/>
      <c r="J284" s="277"/>
      <c r="K284" s="270"/>
      <c r="M284" s="271" t="s">
        <v>417</v>
      </c>
      <c r="O284" s="259"/>
    </row>
    <row r="285" spans="1:80" x14ac:dyDescent="0.2">
      <c r="A285" s="268"/>
      <c r="B285" s="272"/>
      <c r="C285" s="346" t="s">
        <v>418</v>
      </c>
      <c r="D285" s="347"/>
      <c r="E285" s="273">
        <v>2.97</v>
      </c>
      <c r="F285" s="274"/>
      <c r="G285" s="275"/>
      <c r="H285" s="276"/>
      <c r="I285" s="270"/>
      <c r="J285" s="277"/>
      <c r="K285" s="270"/>
      <c r="M285" s="271" t="s">
        <v>418</v>
      </c>
      <c r="O285" s="259"/>
    </row>
    <row r="286" spans="1:80" x14ac:dyDescent="0.2">
      <c r="A286" s="268"/>
      <c r="B286" s="272"/>
      <c r="C286" s="346" t="s">
        <v>419</v>
      </c>
      <c r="D286" s="347"/>
      <c r="E286" s="273">
        <v>0.495</v>
      </c>
      <c r="F286" s="274"/>
      <c r="G286" s="275"/>
      <c r="H286" s="276"/>
      <c r="I286" s="270"/>
      <c r="J286" s="277"/>
      <c r="K286" s="270"/>
      <c r="M286" s="271" t="s">
        <v>419</v>
      </c>
      <c r="O286" s="259"/>
    </row>
    <row r="287" spans="1:80" x14ac:dyDescent="0.2">
      <c r="A287" s="268"/>
      <c r="B287" s="272"/>
      <c r="C287" s="346" t="s">
        <v>263</v>
      </c>
      <c r="D287" s="347"/>
      <c r="E287" s="273">
        <v>0.80500000000000005</v>
      </c>
      <c r="F287" s="274"/>
      <c r="G287" s="275"/>
      <c r="H287" s="276"/>
      <c r="I287" s="270"/>
      <c r="J287" s="277"/>
      <c r="K287" s="270"/>
      <c r="M287" s="271" t="s">
        <v>263</v>
      </c>
      <c r="O287" s="259"/>
    </row>
    <row r="288" spans="1:80" x14ac:dyDescent="0.2">
      <c r="A288" s="268"/>
      <c r="B288" s="272"/>
      <c r="C288" s="346" t="s">
        <v>420</v>
      </c>
      <c r="D288" s="347"/>
      <c r="E288" s="273">
        <v>0.39</v>
      </c>
      <c r="F288" s="274"/>
      <c r="G288" s="275"/>
      <c r="H288" s="276"/>
      <c r="I288" s="270"/>
      <c r="J288" s="277"/>
      <c r="K288" s="270"/>
      <c r="M288" s="271" t="s">
        <v>420</v>
      </c>
      <c r="O288" s="259"/>
    </row>
    <row r="289" spans="1:80" x14ac:dyDescent="0.2">
      <c r="A289" s="260">
        <v>77</v>
      </c>
      <c r="B289" s="261" t="s">
        <v>421</v>
      </c>
      <c r="C289" s="262" t="s">
        <v>422</v>
      </c>
      <c r="D289" s="263" t="s">
        <v>110</v>
      </c>
      <c r="E289" s="264">
        <v>27</v>
      </c>
      <c r="F289" s="264">
        <v>0</v>
      </c>
      <c r="G289" s="265">
        <f>E289*F289</f>
        <v>0</v>
      </c>
      <c r="H289" s="266">
        <v>5.7160000000000002E-2</v>
      </c>
      <c r="I289" s="267">
        <f>E289*H289</f>
        <v>1.54332</v>
      </c>
      <c r="J289" s="266">
        <v>0</v>
      </c>
      <c r="K289" s="267">
        <f>E289*J289</f>
        <v>0</v>
      </c>
      <c r="O289" s="259">
        <v>2</v>
      </c>
      <c r="AA289" s="232">
        <v>1</v>
      </c>
      <c r="AB289" s="232">
        <v>1</v>
      </c>
      <c r="AC289" s="232">
        <v>1</v>
      </c>
      <c r="AZ289" s="232">
        <v>1</v>
      </c>
      <c r="BA289" s="232">
        <f>IF(AZ289=1,G289,0)</f>
        <v>0</v>
      </c>
      <c r="BB289" s="232">
        <f>IF(AZ289=2,G289,0)</f>
        <v>0</v>
      </c>
      <c r="BC289" s="232">
        <f>IF(AZ289=3,G289,0)</f>
        <v>0</v>
      </c>
      <c r="BD289" s="232">
        <f>IF(AZ289=4,G289,0)</f>
        <v>0</v>
      </c>
      <c r="BE289" s="232">
        <f>IF(AZ289=5,G289,0)</f>
        <v>0</v>
      </c>
      <c r="CA289" s="259">
        <v>1</v>
      </c>
      <c r="CB289" s="259">
        <v>1</v>
      </c>
    </row>
    <row r="290" spans="1:80" x14ac:dyDescent="0.2">
      <c r="A290" s="268"/>
      <c r="B290" s="272"/>
      <c r="C290" s="346" t="s">
        <v>423</v>
      </c>
      <c r="D290" s="347"/>
      <c r="E290" s="273">
        <v>24.48</v>
      </c>
      <c r="F290" s="274"/>
      <c r="G290" s="275"/>
      <c r="H290" s="276"/>
      <c r="I290" s="270"/>
      <c r="J290" s="277"/>
      <c r="K290" s="270"/>
      <c r="M290" s="271" t="s">
        <v>423</v>
      </c>
      <c r="O290" s="259"/>
    </row>
    <row r="291" spans="1:80" x14ac:dyDescent="0.2">
      <c r="A291" s="268"/>
      <c r="B291" s="272"/>
      <c r="C291" s="346" t="s">
        <v>424</v>
      </c>
      <c r="D291" s="347"/>
      <c r="E291" s="273">
        <v>2.52</v>
      </c>
      <c r="F291" s="274"/>
      <c r="G291" s="275"/>
      <c r="H291" s="276"/>
      <c r="I291" s="270"/>
      <c r="J291" s="277"/>
      <c r="K291" s="270"/>
      <c r="M291" s="271" t="s">
        <v>424</v>
      </c>
      <c r="O291" s="259"/>
    </row>
    <row r="292" spans="1:80" ht="22.5" x14ac:dyDescent="0.2">
      <c r="A292" s="260">
        <v>78</v>
      </c>
      <c r="B292" s="261" t="s">
        <v>425</v>
      </c>
      <c r="C292" s="262" t="s">
        <v>426</v>
      </c>
      <c r="D292" s="263" t="s">
        <v>110</v>
      </c>
      <c r="E292" s="264">
        <v>6.1150000000000002</v>
      </c>
      <c r="F292" s="264">
        <v>0</v>
      </c>
      <c r="G292" s="265">
        <f>E292*F292</f>
        <v>0</v>
      </c>
      <c r="H292" s="266">
        <v>6.3000000000000003E-4</v>
      </c>
      <c r="I292" s="267">
        <f>E292*H292</f>
        <v>3.8524500000000003E-3</v>
      </c>
      <c r="J292" s="266">
        <v>0</v>
      </c>
      <c r="K292" s="267">
        <f>E292*J292</f>
        <v>0</v>
      </c>
      <c r="O292" s="259">
        <v>2</v>
      </c>
      <c r="AA292" s="232">
        <v>1</v>
      </c>
      <c r="AB292" s="232">
        <v>1</v>
      </c>
      <c r="AC292" s="232">
        <v>1</v>
      </c>
      <c r="AZ292" s="232">
        <v>1</v>
      </c>
      <c r="BA292" s="232">
        <f>IF(AZ292=1,G292,0)</f>
        <v>0</v>
      </c>
      <c r="BB292" s="232">
        <f>IF(AZ292=2,G292,0)</f>
        <v>0</v>
      </c>
      <c r="BC292" s="232">
        <f>IF(AZ292=3,G292,0)</f>
        <v>0</v>
      </c>
      <c r="BD292" s="232">
        <f>IF(AZ292=4,G292,0)</f>
        <v>0</v>
      </c>
      <c r="BE292" s="232">
        <f>IF(AZ292=5,G292,0)</f>
        <v>0</v>
      </c>
      <c r="CA292" s="259">
        <v>1</v>
      </c>
      <c r="CB292" s="259">
        <v>1</v>
      </c>
    </row>
    <row r="293" spans="1:80" x14ac:dyDescent="0.2">
      <c r="A293" s="268"/>
      <c r="B293" s="272"/>
      <c r="C293" s="346" t="s">
        <v>416</v>
      </c>
      <c r="D293" s="347"/>
      <c r="E293" s="273">
        <v>4</v>
      </c>
      <c r="F293" s="274"/>
      <c r="G293" s="275"/>
      <c r="H293" s="276"/>
      <c r="I293" s="270"/>
      <c r="J293" s="277"/>
      <c r="K293" s="270"/>
      <c r="M293" s="271" t="s">
        <v>416</v>
      </c>
      <c r="O293" s="259"/>
    </row>
    <row r="294" spans="1:80" x14ac:dyDescent="0.2">
      <c r="A294" s="268"/>
      <c r="B294" s="272"/>
      <c r="C294" s="346" t="s">
        <v>417</v>
      </c>
      <c r="D294" s="347"/>
      <c r="E294" s="273">
        <v>-1.35</v>
      </c>
      <c r="F294" s="274"/>
      <c r="G294" s="275"/>
      <c r="H294" s="276"/>
      <c r="I294" s="270"/>
      <c r="J294" s="277"/>
      <c r="K294" s="270"/>
      <c r="M294" s="271" t="s">
        <v>417</v>
      </c>
      <c r="O294" s="259"/>
    </row>
    <row r="295" spans="1:80" x14ac:dyDescent="0.2">
      <c r="A295" s="268"/>
      <c r="B295" s="272"/>
      <c r="C295" s="346" t="s">
        <v>418</v>
      </c>
      <c r="D295" s="347"/>
      <c r="E295" s="273">
        <v>2.97</v>
      </c>
      <c r="F295" s="274"/>
      <c r="G295" s="275"/>
      <c r="H295" s="276"/>
      <c r="I295" s="270"/>
      <c r="J295" s="277"/>
      <c r="K295" s="270"/>
      <c r="M295" s="271" t="s">
        <v>418</v>
      </c>
      <c r="O295" s="259"/>
    </row>
    <row r="296" spans="1:80" x14ac:dyDescent="0.2">
      <c r="A296" s="268"/>
      <c r="B296" s="272"/>
      <c r="C296" s="346" t="s">
        <v>419</v>
      </c>
      <c r="D296" s="347"/>
      <c r="E296" s="273">
        <v>0.495</v>
      </c>
      <c r="F296" s="274"/>
      <c r="G296" s="275"/>
      <c r="H296" s="276"/>
      <c r="I296" s="270"/>
      <c r="J296" s="277"/>
      <c r="K296" s="270"/>
      <c r="M296" s="271" t="s">
        <v>419</v>
      </c>
      <c r="O296" s="259"/>
    </row>
    <row r="297" spans="1:80" x14ac:dyDescent="0.2">
      <c r="A297" s="278"/>
      <c r="B297" s="279" t="s">
        <v>101</v>
      </c>
      <c r="C297" s="280" t="s">
        <v>410</v>
      </c>
      <c r="D297" s="281"/>
      <c r="E297" s="282"/>
      <c r="F297" s="283"/>
      <c r="G297" s="284">
        <f>SUM(G279:G296)</f>
        <v>0</v>
      </c>
      <c r="H297" s="285"/>
      <c r="I297" s="286">
        <f>SUM(I279:I296)</f>
        <v>1.9657397499999998</v>
      </c>
      <c r="J297" s="285"/>
      <c r="K297" s="286">
        <f>SUM(K279:K296)</f>
        <v>0</v>
      </c>
      <c r="O297" s="259">
        <v>4</v>
      </c>
      <c r="BA297" s="287">
        <f>SUM(BA279:BA296)</f>
        <v>0</v>
      </c>
      <c r="BB297" s="287">
        <f>SUM(BB279:BB296)</f>
        <v>0</v>
      </c>
      <c r="BC297" s="287">
        <f>SUM(BC279:BC296)</f>
        <v>0</v>
      </c>
      <c r="BD297" s="287">
        <f>SUM(BD279:BD296)</f>
        <v>0</v>
      </c>
      <c r="BE297" s="287">
        <f>SUM(BE279:BE296)</f>
        <v>0</v>
      </c>
    </row>
    <row r="298" spans="1:80" x14ac:dyDescent="0.2">
      <c r="A298" s="249" t="s">
        <v>97</v>
      </c>
      <c r="B298" s="250" t="s">
        <v>427</v>
      </c>
      <c r="C298" s="251" t="s">
        <v>428</v>
      </c>
      <c r="D298" s="252"/>
      <c r="E298" s="253"/>
      <c r="F298" s="253"/>
      <c r="G298" s="254"/>
      <c r="H298" s="255"/>
      <c r="I298" s="256"/>
      <c r="J298" s="257"/>
      <c r="K298" s="258"/>
      <c r="O298" s="259">
        <v>1</v>
      </c>
    </row>
    <row r="299" spans="1:80" x14ac:dyDescent="0.2">
      <c r="A299" s="260">
        <v>79</v>
      </c>
      <c r="B299" s="261" t="s">
        <v>430</v>
      </c>
      <c r="C299" s="262" t="s">
        <v>431</v>
      </c>
      <c r="D299" s="263" t="s">
        <v>119</v>
      </c>
      <c r="E299" s="264">
        <v>3.8624999999999998</v>
      </c>
      <c r="F299" s="264">
        <v>0</v>
      </c>
      <c r="G299" s="265">
        <f>E299*F299</f>
        <v>0</v>
      </c>
      <c r="H299" s="266">
        <v>2.5</v>
      </c>
      <c r="I299" s="267">
        <f>E299*H299</f>
        <v>9.65625</v>
      </c>
      <c r="J299" s="266">
        <v>0</v>
      </c>
      <c r="K299" s="267">
        <f>E299*J299</f>
        <v>0</v>
      </c>
      <c r="O299" s="259">
        <v>2</v>
      </c>
      <c r="AA299" s="232">
        <v>1</v>
      </c>
      <c r="AB299" s="232">
        <v>1</v>
      </c>
      <c r="AC299" s="232">
        <v>1</v>
      </c>
      <c r="AZ299" s="232">
        <v>1</v>
      </c>
      <c r="BA299" s="232">
        <f>IF(AZ299=1,G299,0)</f>
        <v>0</v>
      </c>
      <c r="BB299" s="232">
        <f>IF(AZ299=2,G299,0)</f>
        <v>0</v>
      </c>
      <c r="BC299" s="232">
        <f>IF(AZ299=3,G299,0)</f>
        <v>0</v>
      </c>
      <c r="BD299" s="232">
        <f>IF(AZ299=4,G299,0)</f>
        <v>0</v>
      </c>
      <c r="BE299" s="232">
        <f>IF(AZ299=5,G299,0)</f>
        <v>0</v>
      </c>
      <c r="CA299" s="259">
        <v>1</v>
      </c>
      <c r="CB299" s="259">
        <v>1</v>
      </c>
    </row>
    <row r="300" spans="1:80" x14ac:dyDescent="0.2">
      <c r="A300" s="268"/>
      <c r="B300" s="272"/>
      <c r="C300" s="346" t="s">
        <v>175</v>
      </c>
      <c r="D300" s="347"/>
      <c r="E300" s="273">
        <v>1.5375000000000001</v>
      </c>
      <c r="F300" s="274"/>
      <c r="G300" s="275"/>
      <c r="H300" s="276"/>
      <c r="I300" s="270"/>
      <c r="J300" s="277"/>
      <c r="K300" s="270"/>
      <c r="M300" s="271" t="s">
        <v>175</v>
      </c>
      <c r="O300" s="259"/>
    </row>
    <row r="301" spans="1:80" x14ac:dyDescent="0.2">
      <c r="A301" s="268"/>
      <c r="B301" s="272"/>
      <c r="C301" s="346" t="s">
        <v>176</v>
      </c>
      <c r="D301" s="347"/>
      <c r="E301" s="273">
        <v>2.3250000000000002</v>
      </c>
      <c r="F301" s="274"/>
      <c r="G301" s="275"/>
      <c r="H301" s="276"/>
      <c r="I301" s="270"/>
      <c r="J301" s="277"/>
      <c r="K301" s="270"/>
      <c r="M301" s="271" t="s">
        <v>176</v>
      </c>
      <c r="O301" s="259"/>
    </row>
    <row r="302" spans="1:80" x14ac:dyDescent="0.2">
      <c r="A302" s="260">
        <v>80</v>
      </c>
      <c r="B302" s="261" t="s">
        <v>432</v>
      </c>
      <c r="C302" s="262" t="s">
        <v>433</v>
      </c>
      <c r="D302" s="263" t="s">
        <v>119</v>
      </c>
      <c r="E302" s="264">
        <v>12.791</v>
      </c>
      <c r="F302" s="264">
        <v>0</v>
      </c>
      <c r="G302" s="265">
        <f>E302*F302</f>
        <v>0</v>
      </c>
      <c r="H302" s="266">
        <v>2.5249999999999999</v>
      </c>
      <c r="I302" s="267">
        <f>E302*H302</f>
        <v>32.297274999999999</v>
      </c>
      <c r="J302" s="266">
        <v>0</v>
      </c>
      <c r="K302" s="267">
        <f>E302*J302</f>
        <v>0</v>
      </c>
      <c r="O302" s="259">
        <v>2</v>
      </c>
      <c r="AA302" s="232">
        <v>1</v>
      </c>
      <c r="AB302" s="232">
        <v>1</v>
      </c>
      <c r="AC302" s="232">
        <v>1</v>
      </c>
      <c r="AZ302" s="232">
        <v>1</v>
      </c>
      <c r="BA302" s="232">
        <f>IF(AZ302=1,G302,0)</f>
        <v>0</v>
      </c>
      <c r="BB302" s="232">
        <f>IF(AZ302=2,G302,0)</f>
        <v>0</v>
      </c>
      <c r="BC302" s="232">
        <f>IF(AZ302=3,G302,0)</f>
        <v>0</v>
      </c>
      <c r="BD302" s="232">
        <f>IF(AZ302=4,G302,0)</f>
        <v>0</v>
      </c>
      <c r="BE302" s="232">
        <f>IF(AZ302=5,G302,0)</f>
        <v>0</v>
      </c>
      <c r="CA302" s="259">
        <v>1</v>
      </c>
      <c r="CB302" s="259">
        <v>1</v>
      </c>
    </row>
    <row r="303" spans="1:80" x14ac:dyDescent="0.2">
      <c r="A303" s="268"/>
      <c r="B303" s="272"/>
      <c r="C303" s="346" t="s">
        <v>434</v>
      </c>
      <c r="D303" s="347"/>
      <c r="E303" s="273">
        <v>0.33</v>
      </c>
      <c r="F303" s="274"/>
      <c r="G303" s="275"/>
      <c r="H303" s="276"/>
      <c r="I303" s="270"/>
      <c r="J303" s="277"/>
      <c r="K303" s="270"/>
      <c r="M303" s="271" t="s">
        <v>434</v>
      </c>
      <c r="O303" s="259"/>
    </row>
    <row r="304" spans="1:80" x14ac:dyDescent="0.2">
      <c r="A304" s="268"/>
      <c r="B304" s="272"/>
      <c r="C304" s="346" t="s">
        <v>435</v>
      </c>
      <c r="D304" s="347"/>
      <c r="E304" s="273">
        <v>2.75</v>
      </c>
      <c r="F304" s="274"/>
      <c r="G304" s="275"/>
      <c r="H304" s="276"/>
      <c r="I304" s="270"/>
      <c r="J304" s="277"/>
      <c r="K304" s="270"/>
      <c r="M304" s="271" t="s">
        <v>435</v>
      </c>
      <c r="O304" s="259"/>
    </row>
    <row r="305" spans="1:80" ht="33.75" x14ac:dyDescent="0.2">
      <c r="A305" s="268"/>
      <c r="B305" s="272"/>
      <c r="C305" s="346" t="s">
        <v>436</v>
      </c>
      <c r="D305" s="347"/>
      <c r="E305" s="273">
        <v>9.7110000000000003</v>
      </c>
      <c r="F305" s="274"/>
      <c r="G305" s="275"/>
      <c r="H305" s="276"/>
      <c r="I305" s="270"/>
      <c r="J305" s="277"/>
      <c r="K305" s="270"/>
      <c r="M305" s="271" t="s">
        <v>436</v>
      </c>
      <c r="O305" s="259"/>
    </row>
    <row r="306" spans="1:80" x14ac:dyDescent="0.2">
      <c r="A306" s="260">
        <v>81</v>
      </c>
      <c r="B306" s="261" t="s">
        <v>437</v>
      </c>
      <c r="C306" s="262" t="s">
        <v>438</v>
      </c>
      <c r="D306" s="263" t="s">
        <v>119</v>
      </c>
      <c r="E306" s="264">
        <v>12.1387</v>
      </c>
      <c r="F306" s="264">
        <v>0</v>
      </c>
      <c r="G306" s="265">
        <f>E306*F306</f>
        <v>0</v>
      </c>
      <c r="H306" s="266">
        <v>2.5249999999999999</v>
      </c>
      <c r="I306" s="267">
        <f>E306*H306</f>
        <v>30.6502175</v>
      </c>
      <c r="J306" s="266">
        <v>0</v>
      </c>
      <c r="K306" s="267">
        <f>E306*J306</f>
        <v>0</v>
      </c>
      <c r="O306" s="259">
        <v>2</v>
      </c>
      <c r="AA306" s="232">
        <v>1</v>
      </c>
      <c r="AB306" s="232">
        <v>1</v>
      </c>
      <c r="AC306" s="232">
        <v>1</v>
      </c>
      <c r="AZ306" s="232">
        <v>1</v>
      </c>
      <c r="BA306" s="232">
        <f>IF(AZ306=1,G306,0)</f>
        <v>0</v>
      </c>
      <c r="BB306" s="232">
        <f>IF(AZ306=2,G306,0)</f>
        <v>0</v>
      </c>
      <c r="BC306" s="232">
        <f>IF(AZ306=3,G306,0)</f>
        <v>0</v>
      </c>
      <c r="BD306" s="232">
        <f>IF(AZ306=4,G306,0)</f>
        <v>0</v>
      </c>
      <c r="BE306" s="232">
        <f>IF(AZ306=5,G306,0)</f>
        <v>0</v>
      </c>
      <c r="CA306" s="259">
        <v>1</v>
      </c>
      <c r="CB306" s="259">
        <v>1</v>
      </c>
    </row>
    <row r="307" spans="1:80" ht="33.75" x14ac:dyDescent="0.2">
      <c r="A307" s="268"/>
      <c r="B307" s="272"/>
      <c r="C307" s="346" t="s">
        <v>439</v>
      </c>
      <c r="D307" s="347"/>
      <c r="E307" s="273">
        <v>12.1387</v>
      </c>
      <c r="F307" s="274"/>
      <c r="G307" s="275"/>
      <c r="H307" s="276"/>
      <c r="I307" s="270"/>
      <c r="J307" s="277"/>
      <c r="K307" s="270"/>
      <c r="M307" s="271" t="s">
        <v>439</v>
      </c>
      <c r="O307" s="259"/>
    </row>
    <row r="308" spans="1:80" x14ac:dyDescent="0.2">
      <c r="A308" s="260">
        <v>82</v>
      </c>
      <c r="B308" s="261" t="s">
        <v>440</v>
      </c>
      <c r="C308" s="262" t="s">
        <v>441</v>
      </c>
      <c r="D308" s="263" t="s">
        <v>119</v>
      </c>
      <c r="E308" s="264">
        <v>0.86399999999999999</v>
      </c>
      <c r="F308" s="264">
        <v>0</v>
      </c>
      <c r="G308" s="265">
        <f>E308*F308</f>
        <v>0</v>
      </c>
      <c r="H308" s="266">
        <v>2.5249999999999999</v>
      </c>
      <c r="I308" s="267">
        <f>E308*H308</f>
        <v>2.1816</v>
      </c>
      <c r="J308" s="266">
        <v>0</v>
      </c>
      <c r="K308" s="267">
        <f>E308*J308</f>
        <v>0</v>
      </c>
      <c r="O308" s="259">
        <v>2</v>
      </c>
      <c r="AA308" s="232">
        <v>1</v>
      </c>
      <c r="AB308" s="232">
        <v>1</v>
      </c>
      <c r="AC308" s="232">
        <v>1</v>
      </c>
      <c r="AZ308" s="232">
        <v>1</v>
      </c>
      <c r="BA308" s="232">
        <f>IF(AZ308=1,G308,0)</f>
        <v>0</v>
      </c>
      <c r="BB308" s="232">
        <f>IF(AZ308=2,G308,0)</f>
        <v>0</v>
      </c>
      <c r="BC308" s="232">
        <f>IF(AZ308=3,G308,0)</f>
        <v>0</v>
      </c>
      <c r="BD308" s="232">
        <f>IF(AZ308=4,G308,0)</f>
        <v>0</v>
      </c>
      <c r="BE308" s="232">
        <f>IF(AZ308=5,G308,0)</f>
        <v>0</v>
      </c>
      <c r="CA308" s="259">
        <v>1</v>
      </c>
      <c r="CB308" s="259">
        <v>1</v>
      </c>
    </row>
    <row r="309" spans="1:80" x14ac:dyDescent="0.2">
      <c r="A309" s="268"/>
      <c r="B309" s="272"/>
      <c r="C309" s="346" t="s">
        <v>442</v>
      </c>
      <c r="D309" s="347"/>
      <c r="E309" s="273">
        <v>0.86399999999999999</v>
      </c>
      <c r="F309" s="274"/>
      <c r="G309" s="275"/>
      <c r="H309" s="276"/>
      <c r="I309" s="270"/>
      <c r="J309" s="277"/>
      <c r="K309" s="270"/>
      <c r="M309" s="271" t="s">
        <v>442</v>
      </c>
      <c r="O309" s="259"/>
    </row>
    <row r="310" spans="1:80" x14ac:dyDescent="0.2">
      <c r="A310" s="260">
        <v>83</v>
      </c>
      <c r="B310" s="261" t="s">
        <v>443</v>
      </c>
      <c r="C310" s="262" t="s">
        <v>444</v>
      </c>
      <c r="D310" s="263" t="s">
        <v>119</v>
      </c>
      <c r="E310" s="264">
        <v>0.86399999999999999</v>
      </c>
      <c r="F310" s="264">
        <v>0</v>
      </c>
      <c r="G310" s="265">
        <f>E310*F310</f>
        <v>0</v>
      </c>
      <c r="H310" s="266">
        <v>0.01</v>
      </c>
      <c r="I310" s="267">
        <f>E310*H310</f>
        <v>8.6400000000000001E-3</v>
      </c>
      <c r="J310" s="266">
        <v>0</v>
      </c>
      <c r="K310" s="267">
        <f>E310*J310</f>
        <v>0</v>
      </c>
      <c r="O310" s="259">
        <v>2</v>
      </c>
      <c r="AA310" s="232">
        <v>1</v>
      </c>
      <c r="AB310" s="232">
        <v>1</v>
      </c>
      <c r="AC310" s="232">
        <v>1</v>
      </c>
      <c r="AZ310" s="232">
        <v>1</v>
      </c>
      <c r="BA310" s="232">
        <f>IF(AZ310=1,G310,0)</f>
        <v>0</v>
      </c>
      <c r="BB310" s="232">
        <f>IF(AZ310=2,G310,0)</f>
        <v>0</v>
      </c>
      <c r="BC310" s="232">
        <f>IF(AZ310=3,G310,0)</f>
        <v>0</v>
      </c>
      <c r="BD310" s="232">
        <f>IF(AZ310=4,G310,0)</f>
        <v>0</v>
      </c>
      <c r="BE310" s="232">
        <f>IF(AZ310=5,G310,0)</f>
        <v>0</v>
      </c>
      <c r="CA310" s="259">
        <v>1</v>
      </c>
      <c r="CB310" s="259">
        <v>1</v>
      </c>
    </row>
    <row r="311" spans="1:80" x14ac:dyDescent="0.2">
      <c r="A311" s="268"/>
      <c r="B311" s="272"/>
      <c r="C311" s="346" t="s">
        <v>442</v>
      </c>
      <c r="D311" s="347"/>
      <c r="E311" s="273">
        <v>0.86399999999999999</v>
      </c>
      <c r="F311" s="274"/>
      <c r="G311" s="275"/>
      <c r="H311" s="276"/>
      <c r="I311" s="270"/>
      <c r="J311" s="277"/>
      <c r="K311" s="270"/>
      <c r="M311" s="271" t="s">
        <v>442</v>
      </c>
      <c r="O311" s="259"/>
    </row>
    <row r="312" spans="1:80" x14ac:dyDescent="0.2">
      <c r="A312" s="260">
        <v>84</v>
      </c>
      <c r="B312" s="261" t="s">
        <v>445</v>
      </c>
      <c r="C312" s="262" t="s">
        <v>446</v>
      </c>
      <c r="D312" s="263" t="s">
        <v>110</v>
      </c>
      <c r="E312" s="264">
        <v>55</v>
      </c>
      <c r="F312" s="264">
        <v>0</v>
      </c>
      <c r="G312" s="265">
        <f>E312*F312</f>
        <v>0</v>
      </c>
      <c r="H312" s="266">
        <v>2.1000000000000001E-4</v>
      </c>
      <c r="I312" s="267">
        <f>E312*H312</f>
        <v>1.1550000000000001E-2</v>
      </c>
      <c r="J312" s="266">
        <v>0</v>
      </c>
      <c r="K312" s="267">
        <f>E312*J312</f>
        <v>0</v>
      </c>
      <c r="O312" s="259">
        <v>2</v>
      </c>
      <c r="AA312" s="232">
        <v>1</v>
      </c>
      <c r="AB312" s="232">
        <v>1</v>
      </c>
      <c r="AC312" s="232">
        <v>1</v>
      </c>
      <c r="AZ312" s="232">
        <v>1</v>
      </c>
      <c r="BA312" s="232">
        <f>IF(AZ312=1,G312,0)</f>
        <v>0</v>
      </c>
      <c r="BB312" s="232">
        <f>IF(AZ312=2,G312,0)</f>
        <v>0</v>
      </c>
      <c r="BC312" s="232">
        <f>IF(AZ312=3,G312,0)</f>
        <v>0</v>
      </c>
      <c r="BD312" s="232">
        <f>IF(AZ312=4,G312,0)</f>
        <v>0</v>
      </c>
      <c r="BE312" s="232">
        <f>IF(AZ312=5,G312,0)</f>
        <v>0</v>
      </c>
      <c r="CA312" s="259">
        <v>1</v>
      </c>
      <c r="CB312" s="259">
        <v>1</v>
      </c>
    </row>
    <row r="313" spans="1:80" x14ac:dyDescent="0.2">
      <c r="A313" s="268"/>
      <c r="B313" s="272"/>
      <c r="C313" s="346" t="s">
        <v>447</v>
      </c>
      <c r="D313" s="347"/>
      <c r="E313" s="273">
        <v>55</v>
      </c>
      <c r="F313" s="274"/>
      <c r="G313" s="275"/>
      <c r="H313" s="276"/>
      <c r="I313" s="270"/>
      <c r="J313" s="277"/>
      <c r="K313" s="270"/>
      <c r="M313" s="271" t="s">
        <v>447</v>
      </c>
      <c r="O313" s="259"/>
    </row>
    <row r="314" spans="1:80" x14ac:dyDescent="0.2">
      <c r="A314" s="260">
        <v>85</v>
      </c>
      <c r="B314" s="261" t="s">
        <v>448</v>
      </c>
      <c r="C314" s="262" t="s">
        <v>449</v>
      </c>
      <c r="D314" s="263" t="s">
        <v>110</v>
      </c>
      <c r="E314" s="264">
        <v>0.92500000000000004</v>
      </c>
      <c r="F314" s="264">
        <v>0</v>
      </c>
      <c r="G314" s="265">
        <f>E314*F314</f>
        <v>0</v>
      </c>
      <c r="H314" s="266">
        <v>1.41E-2</v>
      </c>
      <c r="I314" s="267">
        <f>E314*H314</f>
        <v>1.30425E-2</v>
      </c>
      <c r="J314" s="266">
        <v>0</v>
      </c>
      <c r="K314" s="267">
        <f>E314*J314</f>
        <v>0</v>
      </c>
      <c r="O314" s="259">
        <v>2</v>
      </c>
      <c r="AA314" s="232">
        <v>1</v>
      </c>
      <c r="AB314" s="232">
        <v>1</v>
      </c>
      <c r="AC314" s="232">
        <v>1</v>
      </c>
      <c r="AZ314" s="232">
        <v>1</v>
      </c>
      <c r="BA314" s="232">
        <f>IF(AZ314=1,G314,0)</f>
        <v>0</v>
      </c>
      <c r="BB314" s="232">
        <f>IF(AZ314=2,G314,0)</f>
        <v>0</v>
      </c>
      <c r="BC314" s="232">
        <f>IF(AZ314=3,G314,0)</f>
        <v>0</v>
      </c>
      <c r="BD314" s="232">
        <f>IF(AZ314=4,G314,0)</f>
        <v>0</v>
      </c>
      <c r="BE314" s="232">
        <f>IF(AZ314=5,G314,0)</f>
        <v>0</v>
      </c>
      <c r="CA314" s="259">
        <v>1</v>
      </c>
      <c r="CB314" s="259">
        <v>1</v>
      </c>
    </row>
    <row r="315" spans="1:80" x14ac:dyDescent="0.2">
      <c r="A315" s="268"/>
      <c r="B315" s="272"/>
      <c r="C315" s="346" t="s">
        <v>450</v>
      </c>
      <c r="D315" s="347"/>
      <c r="E315" s="273">
        <v>0.92500000000000004</v>
      </c>
      <c r="F315" s="274"/>
      <c r="G315" s="275"/>
      <c r="H315" s="276"/>
      <c r="I315" s="270"/>
      <c r="J315" s="277"/>
      <c r="K315" s="270"/>
      <c r="M315" s="271" t="s">
        <v>450</v>
      </c>
      <c r="O315" s="259"/>
    </row>
    <row r="316" spans="1:80" x14ac:dyDescent="0.2">
      <c r="A316" s="260">
        <v>86</v>
      </c>
      <c r="B316" s="261" t="s">
        <v>451</v>
      </c>
      <c r="C316" s="262" t="s">
        <v>452</v>
      </c>
      <c r="D316" s="263" t="s">
        <v>110</v>
      </c>
      <c r="E316" s="264">
        <v>0.92500000000000004</v>
      </c>
      <c r="F316" s="264">
        <v>0</v>
      </c>
      <c r="G316" s="265">
        <f>E316*F316</f>
        <v>0</v>
      </c>
      <c r="H316" s="266">
        <v>0</v>
      </c>
      <c r="I316" s="267">
        <f>E316*H316</f>
        <v>0</v>
      </c>
      <c r="J316" s="266">
        <v>0</v>
      </c>
      <c r="K316" s="267">
        <f>E316*J316</f>
        <v>0</v>
      </c>
      <c r="O316" s="259">
        <v>2</v>
      </c>
      <c r="AA316" s="232">
        <v>1</v>
      </c>
      <c r="AB316" s="232">
        <v>1</v>
      </c>
      <c r="AC316" s="232">
        <v>1</v>
      </c>
      <c r="AZ316" s="232">
        <v>1</v>
      </c>
      <c r="BA316" s="232">
        <f>IF(AZ316=1,G316,0)</f>
        <v>0</v>
      </c>
      <c r="BB316" s="232">
        <f>IF(AZ316=2,G316,0)</f>
        <v>0</v>
      </c>
      <c r="BC316" s="232">
        <f>IF(AZ316=3,G316,0)</f>
        <v>0</v>
      </c>
      <c r="BD316" s="232">
        <f>IF(AZ316=4,G316,0)</f>
        <v>0</v>
      </c>
      <c r="BE316" s="232">
        <f>IF(AZ316=5,G316,0)</f>
        <v>0</v>
      </c>
      <c r="CA316" s="259">
        <v>1</v>
      </c>
      <c r="CB316" s="259">
        <v>1</v>
      </c>
    </row>
    <row r="317" spans="1:80" ht="22.5" x14ac:dyDescent="0.2">
      <c r="A317" s="260">
        <v>87</v>
      </c>
      <c r="B317" s="261" t="s">
        <v>453</v>
      </c>
      <c r="C317" s="262" t="s">
        <v>454</v>
      </c>
      <c r="D317" s="263" t="s">
        <v>194</v>
      </c>
      <c r="E317" s="264">
        <v>0.64090000000000003</v>
      </c>
      <c r="F317" s="264">
        <v>0</v>
      </c>
      <c r="G317" s="265">
        <f>E317*F317</f>
        <v>0</v>
      </c>
      <c r="H317" s="266">
        <v>1.0662499999999999</v>
      </c>
      <c r="I317" s="267">
        <f>E317*H317</f>
        <v>0.68335962500000003</v>
      </c>
      <c r="J317" s="266">
        <v>0</v>
      </c>
      <c r="K317" s="267">
        <f>E317*J317</f>
        <v>0</v>
      </c>
      <c r="O317" s="259">
        <v>2</v>
      </c>
      <c r="AA317" s="232">
        <v>1</v>
      </c>
      <c r="AB317" s="232">
        <v>1</v>
      </c>
      <c r="AC317" s="232">
        <v>1</v>
      </c>
      <c r="AZ317" s="232">
        <v>1</v>
      </c>
      <c r="BA317" s="232">
        <f>IF(AZ317=1,G317,0)</f>
        <v>0</v>
      </c>
      <c r="BB317" s="232">
        <f>IF(AZ317=2,G317,0)</f>
        <v>0</v>
      </c>
      <c r="BC317" s="232">
        <f>IF(AZ317=3,G317,0)</f>
        <v>0</v>
      </c>
      <c r="BD317" s="232">
        <f>IF(AZ317=4,G317,0)</f>
        <v>0</v>
      </c>
      <c r="BE317" s="232">
        <f>IF(AZ317=5,G317,0)</f>
        <v>0</v>
      </c>
      <c r="CA317" s="259">
        <v>1</v>
      </c>
      <c r="CB317" s="259">
        <v>1</v>
      </c>
    </row>
    <row r="318" spans="1:80" ht="33.75" x14ac:dyDescent="0.2">
      <c r="A318" s="268"/>
      <c r="B318" s="272"/>
      <c r="C318" s="346" t="s">
        <v>455</v>
      </c>
      <c r="D318" s="347"/>
      <c r="E318" s="273">
        <v>0.64090000000000003</v>
      </c>
      <c r="F318" s="274"/>
      <c r="G318" s="275"/>
      <c r="H318" s="276"/>
      <c r="I318" s="270"/>
      <c r="J318" s="277"/>
      <c r="K318" s="270"/>
      <c r="M318" s="271" t="s">
        <v>455</v>
      </c>
      <c r="O318" s="259"/>
    </row>
    <row r="319" spans="1:80" ht="22.5" x14ac:dyDescent="0.2">
      <c r="A319" s="260">
        <v>88</v>
      </c>
      <c r="B319" s="261" t="s">
        <v>456</v>
      </c>
      <c r="C319" s="262" t="s">
        <v>457</v>
      </c>
      <c r="D319" s="263" t="s">
        <v>194</v>
      </c>
      <c r="E319" s="264">
        <v>0.79069999999999996</v>
      </c>
      <c r="F319" s="264">
        <v>0</v>
      </c>
      <c r="G319" s="265">
        <f>E319*F319</f>
        <v>0</v>
      </c>
      <c r="H319" s="266">
        <v>1.0662499999999999</v>
      </c>
      <c r="I319" s="267">
        <f>E319*H319</f>
        <v>0.84308387499999993</v>
      </c>
      <c r="J319" s="266">
        <v>0</v>
      </c>
      <c r="K319" s="267">
        <f>E319*J319</f>
        <v>0</v>
      </c>
      <c r="O319" s="259">
        <v>2</v>
      </c>
      <c r="AA319" s="232">
        <v>1</v>
      </c>
      <c r="AB319" s="232">
        <v>1</v>
      </c>
      <c r="AC319" s="232">
        <v>1</v>
      </c>
      <c r="AZ319" s="232">
        <v>1</v>
      </c>
      <c r="BA319" s="232">
        <f>IF(AZ319=1,G319,0)</f>
        <v>0</v>
      </c>
      <c r="BB319" s="232">
        <f>IF(AZ319=2,G319,0)</f>
        <v>0</v>
      </c>
      <c r="BC319" s="232">
        <f>IF(AZ319=3,G319,0)</f>
        <v>0</v>
      </c>
      <c r="BD319" s="232">
        <f>IF(AZ319=4,G319,0)</f>
        <v>0</v>
      </c>
      <c r="BE319" s="232">
        <f>IF(AZ319=5,G319,0)</f>
        <v>0</v>
      </c>
      <c r="CA319" s="259">
        <v>1</v>
      </c>
      <c r="CB319" s="259">
        <v>1</v>
      </c>
    </row>
    <row r="320" spans="1:80" ht="33.75" x14ac:dyDescent="0.2">
      <c r="A320" s="268"/>
      <c r="B320" s="272"/>
      <c r="C320" s="346" t="s">
        <v>458</v>
      </c>
      <c r="D320" s="347"/>
      <c r="E320" s="273">
        <v>0.78510000000000002</v>
      </c>
      <c r="F320" s="274"/>
      <c r="G320" s="275"/>
      <c r="H320" s="276"/>
      <c r="I320" s="270"/>
      <c r="J320" s="277"/>
      <c r="K320" s="270"/>
      <c r="M320" s="271" t="s">
        <v>458</v>
      </c>
      <c r="O320" s="259"/>
    </row>
    <row r="321" spans="1:80" x14ac:dyDescent="0.2">
      <c r="A321" s="268"/>
      <c r="B321" s="272"/>
      <c r="C321" s="346" t="s">
        <v>459</v>
      </c>
      <c r="D321" s="347"/>
      <c r="E321" s="273">
        <v>5.5999999999999999E-3</v>
      </c>
      <c r="F321" s="274"/>
      <c r="G321" s="275"/>
      <c r="H321" s="276"/>
      <c r="I321" s="270"/>
      <c r="J321" s="277"/>
      <c r="K321" s="270"/>
      <c r="M321" s="271" t="s">
        <v>459</v>
      </c>
      <c r="O321" s="259"/>
    </row>
    <row r="322" spans="1:80" x14ac:dyDescent="0.2">
      <c r="A322" s="260">
        <v>89</v>
      </c>
      <c r="B322" s="261" t="s">
        <v>460</v>
      </c>
      <c r="C322" s="262" t="s">
        <v>461</v>
      </c>
      <c r="D322" s="263" t="s">
        <v>119</v>
      </c>
      <c r="E322" s="264">
        <v>12.7987</v>
      </c>
      <c r="F322" s="264">
        <v>0</v>
      </c>
      <c r="G322" s="265">
        <f>E322*F322</f>
        <v>0</v>
      </c>
      <c r="H322" s="266">
        <v>1.837</v>
      </c>
      <c r="I322" s="267">
        <f>E322*H322</f>
        <v>23.511211899999999</v>
      </c>
      <c r="J322" s="266">
        <v>0</v>
      </c>
      <c r="K322" s="267">
        <f>E322*J322</f>
        <v>0</v>
      </c>
      <c r="O322" s="259">
        <v>2</v>
      </c>
      <c r="AA322" s="232">
        <v>1</v>
      </c>
      <c r="AB322" s="232">
        <v>1</v>
      </c>
      <c r="AC322" s="232">
        <v>1</v>
      </c>
      <c r="AZ322" s="232">
        <v>1</v>
      </c>
      <c r="BA322" s="232">
        <f>IF(AZ322=1,G322,0)</f>
        <v>0</v>
      </c>
      <c r="BB322" s="232">
        <f>IF(AZ322=2,G322,0)</f>
        <v>0</v>
      </c>
      <c r="BC322" s="232">
        <f>IF(AZ322=3,G322,0)</f>
        <v>0</v>
      </c>
      <c r="BD322" s="232">
        <f>IF(AZ322=4,G322,0)</f>
        <v>0</v>
      </c>
      <c r="BE322" s="232">
        <f>IF(AZ322=5,G322,0)</f>
        <v>0</v>
      </c>
      <c r="CA322" s="259">
        <v>1</v>
      </c>
      <c r="CB322" s="259">
        <v>1</v>
      </c>
    </row>
    <row r="323" spans="1:80" ht="33.75" x14ac:dyDescent="0.2">
      <c r="A323" s="268"/>
      <c r="B323" s="272"/>
      <c r="C323" s="346" t="s">
        <v>462</v>
      </c>
      <c r="D323" s="347"/>
      <c r="E323" s="273">
        <v>12.1387</v>
      </c>
      <c r="F323" s="274"/>
      <c r="G323" s="275"/>
      <c r="H323" s="276"/>
      <c r="I323" s="270"/>
      <c r="J323" s="277"/>
      <c r="K323" s="270"/>
      <c r="M323" s="271" t="s">
        <v>462</v>
      </c>
      <c r="O323" s="259"/>
    </row>
    <row r="324" spans="1:80" x14ac:dyDescent="0.2">
      <c r="A324" s="268"/>
      <c r="B324" s="272"/>
      <c r="C324" s="346" t="s">
        <v>463</v>
      </c>
      <c r="D324" s="347"/>
      <c r="E324" s="273">
        <v>0.66</v>
      </c>
      <c r="F324" s="274"/>
      <c r="G324" s="275"/>
      <c r="H324" s="276"/>
      <c r="I324" s="270"/>
      <c r="J324" s="277"/>
      <c r="K324" s="270"/>
      <c r="M324" s="271" t="s">
        <v>463</v>
      </c>
      <c r="O324" s="259"/>
    </row>
    <row r="325" spans="1:80" ht="22.5" x14ac:dyDescent="0.2">
      <c r="A325" s="260">
        <v>90</v>
      </c>
      <c r="B325" s="261" t="s">
        <v>464</v>
      </c>
      <c r="C325" s="262" t="s">
        <v>465</v>
      </c>
      <c r="D325" s="263" t="s">
        <v>110</v>
      </c>
      <c r="E325" s="264">
        <v>56.2</v>
      </c>
      <c r="F325" s="264">
        <v>0</v>
      </c>
      <c r="G325" s="265">
        <f>E325*F325</f>
        <v>0</v>
      </c>
      <c r="H325" s="266">
        <v>6.9499999999999996E-3</v>
      </c>
      <c r="I325" s="267">
        <f>E325*H325</f>
        <v>0.39058999999999999</v>
      </c>
      <c r="J325" s="266">
        <v>0</v>
      </c>
      <c r="K325" s="267">
        <f>E325*J325</f>
        <v>0</v>
      </c>
      <c r="O325" s="259">
        <v>2</v>
      </c>
      <c r="AA325" s="232">
        <v>1</v>
      </c>
      <c r="AB325" s="232">
        <v>1</v>
      </c>
      <c r="AC325" s="232">
        <v>1</v>
      </c>
      <c r="AZ325" s="232">
        <v>1</v>
      </c>
      <c r="BA325" s="232">
        <f>IF(AZ325=1,G325,0)</f>
        <v>0</v>
      </c>
      <c r="BB325" s="232">
        <f>IF(AZ325=2,G325,0)</f>
        <v>0</v>
      </c>
      <c r="BC325" s="232">
        <f>IF(AZ325=3,G325,0)</f>
        <v>0</v>
      </c>
      <c r="BD325" s="232">
        <f>IF(AZ325=4,G325,0)</f>
        <v>0</v>
      </c>
      <c r="BE325" s="232">
        <f>IF(AZ325=5,G325,0)</f>
        <v>0</v>
      </c>
      <c r="CA325" s="259">
        <v>1</v>
      </c>
      <c r="CB325" s="259">
        <v>1</v>
      </c>
    </row>
    <row r="326" spans="1:80" x14ac:dyDescent="0.2">
      <c r="A326" s="268"/>
      <c r="B326" s="272"/>
      <c r="C326" s="346" t="s">
        <v>466</v>
      </c>
      <c r="D326" s="347"/>
      <c r="E326" s="273">
        <v>13.9</v>
      </c>
      <c r="F326" s="274"/>
      <c r="G326" s="275"/>
      <c r="H326" s="276"/>
      <c r="I326" s="270"/>
      <c r="J326" s="277"/>
      <c r="K326" s="270"/>
      <c r="M326" s="271" t="s">
        <v>466</v>
      </c>
      <c r="O326" s="259"/>
    </row>
    <row r="327" spans="1:80" x14ac:dyDescent="0.2">
      <c r="A327" s="268"/>
      <c r="B327" s="272"/>
      <c r="C327" s="346" t="s">
        <v>360</v>
      </c>
      <c r="D327" s="347"/>
      <c r="E327" s="273">
        <v>42.3</v>
      </c>
      <c r="F327" s="274"/>
      <c r="G327" s="275"/>
      <c r="H327" s="276"/>
      <c r="I327" s="270"/>
      <c r="J327" s="277"/>
      <c r="K327" s="270"/>
      <c r="M327" s="271" t="s">
        <v>360</v>
      </c>
      <c r="O327" s="259"/>
    </row>
    <row r="328" spans="1:80" x14ac:dyDescent="0.2">
      <c r="A328" s="260">
        <v>91</v>
      </c>
      <c r="B328" s="261" t="s">
        <v>467</v>
      </c>
      <c r="C328" s="262" t="s">
        <v>468</v>
      </c>
      <c r="D328" s="263" t="s">
        <v>110</v>
      </c>
      <c r="E328" s="264">
        <v>5.625</v>
      </c>
      <c r="F328" s="264">
        <v>0</v>
      </c>
      <c r="G328" s="265">
        <f>E328*F328</f>
        <v>0</v>
      </c>
      <c r="H328" s="266">
        <v>7.4260000000000007E-2</v>
      </c>
      <c r="I328" s="267">
        <f>E328*H328</f>
        <v>0.41771250000000004</v>
      </c>
      <c r="J328" s="266">
        <v>0</v>
      </c>
      <c r="K328" s="267">
        <f>E328*J328</f>
        <v>0</v>
      </c>
      <c r="O328" s="259">
        <v>2</v>
      </c>
      <c r="AA328" s="232">
        <v>1</v>
      </c>
      <c r="AB328" s="232">
        <v>1</v>
      </c>
      <c r="AC328" s="232">
        <v>1</v>
      </c>
      <c r="AZ328" s="232">
        <v>1</v>
      </c>
      <c r="BA328" s="232">
        <f>IF(AZ328=1,G328,0)</f>
        <v>0</v>
      </c>
      <c r="BB328" s="232">
        <f>IF(AZ328=2,G328,0)</f>
        <v>0</v>
      </c>
      <c r="BC328" s="232">
        <f>IF(AZ328=3,G328,0)</f>
        <v>0</v>
      </c>
      <c r="BD328" s="232">
        <f>IF(AZ328=4,G328,0)</f>
        <v>0</v>
      </c>
      <c r="BE328" s="232">
        <f>IF(AZ328=5,G328,0)</f>
        <v>0</v>
      </c>
      <c r="CA328" s="259">
        <v>1</v>
      </c>
      <c r="CB328" s="259">
        <v>1</v>
      </c>
    </row>
    <row r="329" spans="1:80" x14ac:dyDescent="0.2">
      <c r="A329" s="268"/>
      <c r="B329" s="272"/>
      <c r="C329" s="346" t="s">
        <v>469</v>
      </c>
      <c r="D329" s="347"/>
      <c r="E329" s="273">
        <v>4.95</v>
      </c>
      <c r="F329" s="274"/>
      <c r="G329" s="275"/>
      <c r="H329" s="276"/>
      <c r="I329" s="270"/>
      <c r="J329" s="277"/>
      <c r="K329" s="270"/>
      <c r="M329" s="271" t="s">
        <v>469</v>
      </c>
      <c r="O329" s="259"/>
    </row>
    <row r="330" spans="1:80" x14ac:dyDescent="0.2">
      <c r="A330" s="268"/>
      <c r="B330" s="272"/>
      <c r="C330" s="346" t="s">
        <v>470</v>
      </c>
      <c r="D330" s="347"/>
      <c r="E330" s="273">
        <v>0.67500000000000004</v>
      </c>
      <c r="F330" s="274"/>
      <c r="G330" s="275"/>
      <c r="H330" s="276"/>
      <c r="I330" s="270"/>
      <c r="J330" s="277"/>
      <c r="K330" s="270"/>
      <c r="M330" s="271" t="s">
        <v>470</v>
      </c>
      <c r="O330" s="259"/>
    </row>
    <row r="331" spans="1:80" x14ac:dyDescent="0.2">
      <c r="A331" s="260">
        <v>92</v>
      </c>
      <c r="B331" s="261" t="s">
        <v>471</v>
      </c>
      <c r="C331" s="262" t="s">
        <v>472</v>
      </c>
      <c r="D331" s="263" t="s">
        <v>110</v>
      </c>
      <c r="E331" s="264">
        <v>0.9</v>
      </c>
      <c r="F331" s="264">
        <v>0</v>
      </c>
      <c r="G331" s="265">
        <f>E331*F331</f>
        <v>0</v>
      </c>
      <c r="H331" s="266">
        <v>7.4260000000000007E-2</v>
      </c>
      <c r="I331" s="267">
        <f>E331*H331</f>
        <v>6.6834000000000005E-2</v>
      </c>
      <c r="J331" s="266">
        <v>0</v>
      </c>
      <c r="K331" s="267">
        <f>E331*J331</f>
        <v>0</v>
      </c>
      <c r="O331" s="259">
        <v>2</v>
      </c>
      <c r="AA331" s="232">
        <v>1</v>
      </c>
      <c r="AB331" s="232">
        <v>1</v>
      </c>
      <c r="AC331" s="232">
        <v>1</v>
      </c>
      <c r="AZ331" s="232">
        <v>1</v>
      </c>
      <c r="BA331" s="232">
        <f>IF(AZ331=1,G331,0)</f>
        <v>0</v>
      </c>
      <c r="BB331" s="232">
        <f>IF(AZ331=2,G331,0)</f>
        <v>0</v>
      </c>
      <c r="BC331" s="232">
        <f>IF(AZ331=3,G331,0)</f>
        <v>0</v>
      </c>
      <c r="BD331" s="232">
        <f>IF(AZ331=4,G331,0)</f>
        <v>0</v>
      </c>
      <c r="BE331" s="232">
        <f>IF(AZ331=5,G331,0)</f>
        <v>0</v>
      </c>
      <c r="CA331" s="259">
        <v>1</v>
      </c>
      <c r="CB331" s="259">
        <v>1</v>
      </c>
    </row>
    <row r="332" spans="1:80" x14ac:dyDescent="0.2">
      <c r="A332" s="268"/>
      <c r="B332" s="272"/>
      <c r="C332" s="346" t="s">
        <v>473</v>
      </c>
      <c r="D332" s="347"/>
      <c r="E332" s="273">
        <v>0.9</v>
      </c>
      <c r="F332" s="274"/>
      <c r="G332" s="275"/>
      <c r="H332" s="276"/>
      <c r="I332" s="270"/>
      <c r="J332" s="277"/>
      <c r="K332" s="270"/>
      <c r="M332" s="271" t="s">
        <v>473</v>
      </c>
      <c r="O332" s="259"/>
    </row>
    <row r="333" spans="1:80" x14ac:dyDescent="0.2">
      <c r="A333" s="260">
        <v>93</v>
      </c>
      <c r="B333" s="261" t="s">
        <v>474</v>
      </c>
      <c r="C333" s="262" t="s">
        <v>475</v>
      </c>
      <c r="D333" s="263" t="s">
        <v>110</v>
      </c>
      <c r="E333" s="264">
        <v>55</v>
      </c>
      <c r="F333" s="264">
        <v>0</v>
      </c>
      <c r="G333" s="265">
        <f>E333*F333</f>
        <v>0</v>
      </c>
      <c r="H333" s="266">
        <v>3.1E-4</v>
      </c>
      <c r="I333" s="267">
        <f>E333*H333</f>
        <v>1.7049999999999999E-2</v>
      </c>
      <c r="J333" s="266">
        <v>0</v>
      </c>
      <c r="K333" s="267">
        <f>E333*J333</f>
        <v>0</v>
      </c>
      <c r="O333" s="259">
        <v>2</v>
      </c>
      <c r="AA333" s="232">
        <v>1</v>
      </c>
      <c r="AB333" s="232">
        <v>1</v>
      </c>
      <c r="AC333" s="232">
        <v>1</v>
      </c>
      <c r="AZ333" s="232">
        <v>1</v>
      </c>
      <c r="BA333" s="232">
        <f>IF(AZ333=1,G333,0)</f>
        <v>0</v>
      </c>
      <c r="BB333" s="232">
        <f>IF(AZ333=2,G333,0)</f>
        <v>0</v>
      </c>
      <c r="BC333" s="232">
        <f>IF(AZ333=3,G333,0)</f>
        <v>0</v>
      </c>
      <c r="BD333" s="232">
        <f>IF(AZ333=4,G333,0)</f>
        <v>0</v>
      </c>
      <c r="BE333" s="232">
        <f>IF(AZ333=5,G333,0)</f>
        <v>0</v>
      </c>
      <c r="CA333" s="259">
        <v>1</v>
      </c>
      <c r="CB333" s="259">
        <v>1</v>
      </c>
    </row>
    <row r="334" spans="1:80" x14ac:dyDescent="0.2">
      <c r="A334" s="268"/>
      <c r="B334" s="272"/>
      <c r="C334" s="346" t="s">
        <v>447</v>
      </c>
      <c r="D334" s="347"/>
      <c r="E334" s="273">
        <v>55</v>
      </c>
      <c r="F334" s="274"/>
      <c r="G334" s="275"/>
      <c r="H334" s="276"/>
      <c r="I334" s="270"/>
      <c r="J334" s="277"/>
      <c r="K334" s="270"/>
      <c r="M334" s="271" t="s">
        <v>447</v>
      </c>
      <c r="O334" s="259"/>
    </row>
    <row r="335" spans="1:80" x14ac:dyDescent="0.2">
      <c r="A335" s="260">
        <v>94</v>
      </c>
      <c r="B335" s="261" t="s">
        <v>476</v>
      </c>
      <c r="C335" s="262" t="s">
        <v>477</v>
      </c>
      <c r="D335" s="263" t="s">
        <v>110</v>
      </c>
      <c r="E335" s="264">
        <v>57.75</v>
      </c>
      <c r="F335" s="264">
        <v>0</v>
      </c>
      <c r="G335" s="265">
        <f>E335*F335</f>
        <v>0</v>
      </c>
      <c r="H335" s="266">
        <v>9.375E-2</v>
      </c>
      <c r="I335" s="267">
        <f>E335*H335</f>
        <v>5.4140625</v>
      </c>
      <c r="J335" s="266"/>
      <c r="K335" s="267">
        <f>E335*J335</f>
        <v>0</v>
      </c>
      <c r="O335" s="259">
        <v>2</v>
      </c>
      <c r="AA335" s="232">
        <v>3</v>
      </c>
      <c r="AB335" s="232">
        <v>1</v>
      </c>
      <c r="AC335" s="232">
        <v>59246134</v>
      </c>
      <c r="AZ335" s="232">
        <v>1</v>
      </c>
      <c r="BA335" s="232">
        <f>IF(AZ335=1,G335,0)</f>
        <v>0</v>
      </c>
      <c r="BB335" s="232">
        <f>IF(AZ335=2,G335,0)</f>
        <v>0</v>
      </c>
      <c r="BC335" s="232">
        <f>IF(AZ335=3,G335,0)</f>
        <v>0</v>
      </c>
      <c r="BD335" s="232">
        <f>IF(AZ335=4,G335,0)</f>
        <v>0</v>
      </c>
      <c r="BE335" s="232">
        <f>IF(AZ335=5,G335,0)</f>
        <v>0</v>
      </c>
      <c r="CA335" s="259">
        <v>3</v>
      </c>
      <c r="CB335" s="259">
        <v>1</v>
      </c>
    </row>
    <row r="336" spans="1:80" x14ac:dyDescent="0.2">
      <c r="A336" s="268"/>
      <c r="B336" s="272"/>
      <c r="C336" s="346" t="s">
        <v>478</v>
      </c>
      <c r="D336" s="347"/>
      <c r="E336" s="273">
        <v>57.75</v>
      </c>
      <c r="F336" s="274"/>
      <c r="G336" s="275"/>
      <c r="H336" s="276"/>
      <c r="I336" s="270"/>
      <c r="J336" s="277"/>
      <c r="K336" s="270"/>
      <c r="M336" s="271" t="s">
        <v>478</v>
      </c>
      <c r="O336" s="259"/>
    </row>
    <row r="337" spans="1:80" x14ac:dyDescent="0.2">
      <c r="A337" s="260">
        <v>95</v>
      </c>
      <c r="B337" s="261" t="s">
        <v>479</v>
      </c>
      <c r="C337" s="262" t="s">
        <v>480</v>
      </c>
      <c r="D337" s="263" t="s">
        <v>481</v>
      </c>
      <c r="E337" s="264">
        <v>5</v>
      </c>
      <c r="F337" s="264">
        <v>0</v>
      </c>
      <c r="G337" s="265">
        <f>E337*F337</f>
        <v>0</v>
      </c>
      <c r="H337" s="266"/>
      <c r="I337" s="267">
        <f>E337*H337</f>
        <v>0</v>
      </c>
      <c r="J337" s="266"/>
      <c r="K337" s="267">
        <f>E337*J337</f>
        <v>0</v>
      </c>
      <c r="O337" s="259">
        <v>2</v>
      </c>
      <c r="AA337" s="232">
        <v>6</v>
      </c>
      <c r="AB337" s="232">
        <v>1</v>
      </c>
      <c r="AC337" s="232">
        <v>171156440200</v>
      </c>
      <c r="AZ337" s="232">
        <v>1</v>
      </c>
      <c r="BA337" s="232">
        <f>IF(AZ337=1,G337,0)</f>
        <v>0</v>
      </c>
      <c r="BB337" s="232">
        <f>IF(AZ337=2,G337,0)</f>
        <v>0</v>
      </c>
      <c r="BC337" s="232">
        <f>IF(AZ337=3,G337,0)</f>
        <v>0</v>
      </c>
      <c r="BD337" s="232">
        <f>IF(AZ337=4,G337,0)</f>
        <v>0</v>
      </c>
      <c r="BE337" s="232">
        <f>IF(AZ337=5,G337,0)</f>
        <v>0</v>
      </c>
      <c r="CA337" s="259">
        <v>6</v>
      </c>
      <c r="CB337" s="259">
        <v>1</v>
      </c>
    </row>
    <row r="338" spans="1:80" x14ac:dyDescent="0.2">
      <c r="A338" s="268"/>
      <c r="B338" s="272"/>
      <c r="C338" s="346" t="s">
        <v>482</v>
      </c>
      <c r="D338" s="347"/>
      <c r="E338" s="273">
        <v>5</v>
      </c>
      <c r="F338" s="274"/>
      <c r="G338" s="275"/>
      <c r="H338" s="276"/>
      <c r="I338" s="270"/>
      <c r="J338" s="277"/>
      <c r="K338" s="270"/>
      <c r="M338" s="271" t="s">
        <v>482</v>
      </c>
      <c r="O338" s="259"/>
    </row>
    <row r="339" spans="1:80" x14ac:dyDescent="0.2">
      <c r="A339" s="278"/>
      <c r="B339" s="279" t="s">
        <v>101</v>
      </c>
      <c r="C339" s="280" t="s">
        <v>429</v>
      </c>
      <c r="D339" s="281"/>
      <c r="E339" s="282"/>
      <c r="F339" s="283"/>
      <c r="G339" s="284">
        <f>SUM(G298:G338)</f>
        <v>0</v>
      </c>
      <c r="H339" s="285"/>
      <c r="I339" s="286">
        <f>SUM(I298:I338)</f>
        <v>106.16247939999998</v>
      </c>
      <c r="J339" s="285"/>
      <c r="K339" s="286">
        <f>SUM(K298:K338)</f>
        <v>0</v>
      </c>
      <c r="O339" s="259">
        <v>4</v>
      </c>
      <c r="BA339" s="287">
        <f>SUM(BA298:BA338)</f>
        <v>0</v>
      </c>
      <c r="BB339" s="287">
        <f>SUM(BB298:BB338)</f>
        <v>0</v>
      </c>
      <c r="BC339" s="287">
        <f>SUM(BC298:BC338)</f>
        <v>0</v>
      </c>
      <c r="BD339" s="287">
        <f>SUM(BD298:BD338)</f>
        <v>0</v>
      </c>
      <c r="BE339" s="287">
        <f>SUM(BE298:BE338)</f>
        <v>0</v>
      </c>
    </row>
    <row r="340" spans="1:80" x14ac:dyDescent="0.2">
      <c r="A340" s="249" t="s">
        <v>97</v>
      </c>
      <c r="B340" s="250" t="s">
        <v>483</v>
      </c>
      <c r="C340" s="251" t="s">
        <v>484</v>
      </c>
      <c r="D340" s="252"/>
      <c r="E340" s="253"/>
      <c r="F340" s="253"/>
      <c r="G340" s="254"/>
      <c r="H340" s="255"/>
      <c r="I340" s="256"/>
      <c r="J340" s="257"/>
      <c r="K340" s="258"/>
      <c r="O340" s="259">
        <v>1</v>
      </c>
    </row>
    <row r="341" spans="1:80" ht="22.5" x14ac:dyDescent="0.2">
      <c r="A341" s="260">
        <v>96</v>
      </c>
      <c r="B341" s="261" t="s">
        <v>486</v>
      </c>
      <c r="C341" s="262" t="s">
        <v>487</v>
      </c>
      <c r="D341" s="263" t="s">
        <v>229</v>
      </c>
      <c r="E341" s="264">
        <v>1</v>
      </c>
      <c r="F341" s="264">
        <v>0</v>
      </c>
      <c r="G341" s="265">
        <f>E341*F341</f>
        <v>0</v>
      </c>
      <c r="H341" s="266">
        <v>3.083E-2</v>
      </c>
      <c r="I341" s="267">
        <f>E341*H341</f>
        <v>3.083E-2</v>
      </c>
      <c r="J341" s="266">
        <v>0</v>
      </c>
      <c r="K341" s="267">
        <f>E341*J341</f>
        <v>0</v>
      </c>
      <c r="O341" s="259">
        <v>2</v>
      </c>
      <c r="AA341" s="232">
        <v>1</v>
      </c>
      <c r="AB341" s="232">
        <v>1</v>
      </c>
      <c r="AC341" s="232">
        <v>1</v>
      </c>
      <c r="AZ341" s="232">
        <v>1</v>
      </c>
      <c r="BA341" s="232">
        <f>IF(AZ341=1,G341,0)</f>
        <v>0</v>
      </c>
      <c r="BB341" s="232">
        <f>IF(AZ341=2,G341,0)</f>
        <v>0</v>
      </c>
      <c r="BC341" s="232">
        <f>IF(AZ341=3,G341,0)</f>
        <v>0</v>
      </c>
      <c r="BD341" s="232">
        <f>IF(AZ341=4,G341,0)</f>
        <v>0</v>
      </c>
      <c r="BE341" s="232">
        <f>IF(AZ341=5,G341,0)</f>
        <v>0</v>
      </c>
      <c r="CA341" s="259">
        <v>1</v>
      </c>
      <c r="CB341" s="259">
        <v>1</v>
      </c>
    </row>
    <row r="342" spans="1:80" x14ac:dyDescent="0.2">
      <c r="A342" s="268"/>
      <c r="B342" s="272"/>
      <c r="C342" s="346" t="s">
        <v>488</v>
      </c>
      <c r="D342" s="347"/>
      <c r="E342" s="273">
        <v>1</v>
      </c>
      <c r="F342" s="274"/>
      <c r="G342" s="275"/>
      <c r="H342" s="276"/>
      <c r="I342" s="270"/>
      <c r="J342" s="277"/>
      <c r="K342" s="270"/>
      <c r="M342" s="271" t="s">
        <v>488</v>
      </c>
      <c r="O342" s="259"/>
    </row>
    <row r="343" spans="1:80" ht="22.5" x14ac:dyDescent="0.2">
      <c r="A343" s="260">
        <v>97</v>
      </c>
      <c r="B343" s="261" t="s">
        <v>489</v>
      </c>
      <c r="C343" s="262" t="s">
        <v>490</v>
      </c>
      <c r="D343" s="263" t="s">
        <v>115</v>
      </c>
      <c r="E343" s="264">
        <v>1.5</v>
      </c>
      <c r="F343" s="264">
        <v>0</v>
      </c>
      <c r="G343" s="265">
        <f>E343*F343</f>
        <v>0</v>
      </c>
      <c r="H343" s="266">
        <v>6.1599999999999997E-3</v>
      </c>
      <c r="I343" s="267">
        <f>E343*H343</f>
        <v>9.2399999999999999E-3</v>
      </c>
      <c r="J343" s="266">
        <v>0</v>
      </c>
      <c r="K343" s="267">
        <f>E343*J343</f>
        <v>0</v>
      </c>
      <c r="O343" s="259">
        <v>2</v>
      </c>
      <c r="AA343" s="232">
        <v>1</v>
      </c>
      <c r="AB343" s="232">
        <v>1</v>
      </c>
      <c r="AC343" s="232">
        <v>1</v>
      </c>
      <c r="AZ343" s="232">
        <v>1</v>
      </c>
      <c r="BA343" s="232">
        <f>IF(AZ343=1,G343,0)</f>
        <v>0</v>
      </c>
      <c r="BB343" s="232">
        <f>IF(AZ343=2,G343,0)</f>
        <v>0</v>
      </c>
      <c r="BC343" s="232">
        <f>IF(AZ343=3,G343,0)</f>
        <v>0</v>
      </c>
      <c r="BD343" s="232">
        <f>IF(AZ343=4,G343,0)</f>
        <v>0</v>
      </c>
      <c r="BE343" s="232">
        <f>IF(AZ343=5,G343,0)</f>
        <v>0</v>
      </c>
      <c r="CA343" s="259">
        <v>1</v>
      </c>
      <c r="CB343" s="259">
        <v>1</v>
      </c>
    </row>
    <row r="344" spans="1:80" x14ac:dyDescent="0.2">
      <c r="A344" s="268"/>
      <c r="B344" s="272"/>
      <c r="C344" s="346" t="s">
        <v>491</v>
      </c>
      <c r="D344" s="347"/>
      <c r="E344" s="273">
        <v>1.5</v>
      </c>
      <c r="F344" s="274"/>
      <c r="G344" s="275"/>
      <c r="H344" s="276"/>
      <c r="I344" s="270"/>
      <c r="J344" s="277"/>
      <c r="K344" s="270"/>
      <c r="M344" s="271" t="s">
        <v>491</v>
      </c>
      <c r="O344" s="259"/>
    </row>
    <row r="345" spans="1:80" ht="22.5" x14ac:dyDescent="0.2">
      <c r="A345" s="260">
        <v>98</v>
      </c>
      <c r="B345" s="261" t="s">
        <v>492</v>
      </c>
      <c r="C345" s="262" t="s">
        <v>493</v>
      </c>
      <c r="D345" s="263" t="s">
        <v>115</v>
      </c>
      <c r="E345" s="264">
        <v>4.5</v>
      </c>
      <c r="F345" s="264">
        <v>0</v>
      </c>
      <c r="G345" s="265">
        <f>E345*F345</f>
        <v>0</v>
      </c>
      <c r="H345" s="266">
        <v>8.7600000000000004E-3</v>
      </c>
      <c r="I345" s="267">
        <f>E345*H345</f>
        <v>3.9420000000000004E-2</v>
      </c>
      <c r="J345" s="266">
        <v>0</v>
      </c>
      <c r="K345" s="267">
        <f>E345*J345</f>
        <v>0</v>
      </c>
      <c r="O345" s="259">
        <v>2</v>
      </c>
      <c r="AA345" s="232">
        <v>1</v>
      </c>
      <c r="AB345" s="232">
        <v>1</v>
      </c>
      <c r="AC345" s="232">
        <v>1</v>
      </c>
      <c r="AZ345" s="232">
        <v>1</v>
      </c>
      <c r="BA345" s="232">
        <f>IF(AZ345=1,G345,0)</f>
        <v>0</v>
      </c>
      <c r="BB345" s="232">
        <f>IF(AZ345=2,G345,0)</f>
        <v>0</v>
      </c>
      <c r="BC345" s="232">
        <f>IF(AZ345=3,G345,0)</f>
        <v>0</v>
      </c>
      <c r="BD345" s="232">
        <f>IF(AZ345=4,G345,0)</f>
        <v>0</v>
      </c>
      <c r="BE345" s="232">
        <f>IF(AZ345=5,G345,0)</f>
        <v>0</v>
      </c>
      <c r="CA345" s="259">
        <v>1</v>
      </c>
      <c r="CB345" s="259">
        <v>1</v>
      </c>
    </row>
    <row r="346" spans="1:80" x14ac:dyDescent="0.2">
      <c r="A346" s="268"/>
      <c r="B346" s="272"/>
      <c r="C346" s="346" t="s">
        <v>494</v>
      </c>
      <c r="D346" s="347"/>
      <c r="E346" s="273">
        <v>4.5</v>
      </c>
      <c r="F346" s="274"/>
      <c r="G346" s="275"/>
      <c r="H346" s="276"/>
      <c r="I346" s="270"/>
      <c r="J346" s="277"/>
      <c r="K346" s="270"/>
      <c r="M346" s="271" t="s">
        <v>494</v>
      </c>
      <c r="O346" s="259"/>
    </row>
    <row r="347" spans="1:80" x14ac:dyDescent="0.2">
      <c r="A347" s="278"/>
      <c r="B347" s="279" t="s">
        <v>101</v>
      </c>
      <c r="C347" s="280" t="s">
        <v>485</v>
      </c>
      <c r="D347" s="281"/>
      <c r="E347" s="282"/>
      <c r="F347" s="283"/>
      <c r="G347" s="284">
        <f>SUM(G340:G346)</f>
        <v>0</v>
      </c>
      <c r="H347" s="285"/>
      <c r="I347" s="286">
        <f>SUM(I340:I346)</f>
        <v>7.9490000000000005E-2</v>
      </c>
      <c r="J347" s="285"/>
      <c r="K347" s="286">
        <f>SUM(K340:K346)</f>
        <v>0</v>
      </c>
      <c r="O347" s="259">
        <v>4</v>
      </c>
      <c r="BA347" s="287">
        <f>SUM(BA340:BA346)</f>
        <v>0</v>
      </c>
      <c r="BB347" s="287">
        <f>SUM(BB340:BB346)</f>
        <v>0</v>
      </c>
      <c r="BC347" s="287">
        <f>SUM(BC340:BC346)</f>
        <v>0</v>
      </c>
      <c r="BD347" s="287">
        <f>SUM(BD340:BD346)</f>
        <v>0</v>
      </c>
      <c r="BE347" s="287">
        <f>SUM(BE340:BE346)</f>
        <v>0</v>
      </c>
    </row>
    <row r="348" spans="1:80" x14ac:dyDescent="0.2">
      <c r="A348" s="249" t="s">
        <v>97</v>
      </c>
      <c r="B348" s="250" t="s">
        <v>495</v>
      </c>
      <c r="C348" s="251" t="s">
        <v>496</v>
      </c>
      <c r="D348" s="252"/>
      <c r="E348" s="253"/>
      <c r="F348" s="253"/>
      <c r="G348" s="254"/>
      <c r="H348" s="255"/>
      <c r="I348" s="256"/>
      <c r="J348" s="257"/>
      <c r="K348" s="258"/>
      <c r="O348" s="259">
        <v>1</v>
      </c>
    </row>
    <row r="349" spans="1:80" x14ac:dyDescent="0.2">
      <c r="A349" s="260">
        <v>99</v>
      </c>
      <c r="B349" s="261" t="s">
        <v>498</v>
      </c>
      <c r="C349" s="262" t="s">
        <v>499</v>
      </c>
      <c r="D349" s="263" t="s">
        <v>110</v>
      </c>
      <c r="E349" s="264">
        <v>161.6</v>
      </c>
      <c r="F349" s="264">
        <v>0</v>
      </c>
      <c r="G349" s="265">
        <f>E349*F349</f>
        <v>0</v>
      </c>
      <c r="H349" s="266">
        <v>1.58E-3</v>
      </c>
      <c r="I349" s="267">
        <f>E349*H349</f>
        <v>0.255328</v>
      </c>
      <c r="J349" s="266">
        <v>0</v>
      </c>
      <c r="K349" s="267">
        <f>E349*J349</f>
        <v>0</v>
      </c>
      <c r="O349" s="259">
        <v>2</v>
      </c>
      <c r="AA349" s="232">
        <v>1</v>
      </c>
      <c r="AB349" s="232">
        <v>1</v>
      </c>
      <c r="AC349" s="232">
        <v>1</v>
      </c>
      <c r="AZ349" s="232">
        <v>1</v>
      </c>
      <c r="BA349" s="232">
        <f>IF(AZ349=1,G349,0)</f>
        <v>0</v>
      </c>
      <c r="BB349" s="232">
        <f>IF(AZ349=2,G349,0)</f>
        <v>0</v>
      </c>
      <c r="BC349" s="232">
        <f>IF(AZ349=3,G349,0)</f>
        <v>0</v>
      </c>
      <c r="BD349" s="232">
        <f>IF(AZ349=4,G349,0)</f>
        <v>0</v>
      </c>
      <c r="BE349" s="232">
        <f>IF(AZ349=5,G349,0)</f>
        <v>0</v>
      </c>
      <c r="CA349" s="259">
        <v>1</v>
      </c>
      <c r="CB349" s="259">
        <v>1</v>
      </c>
    </row>
    <row r="350" spans="1:80" x14ac:dyDescent="0.2">
      <c r="A350" s="268"/>
      <c r="B350" s="272"/>
      <c r="C350" s="346" t="s">
        <v>500</v>
      </c>
      <c r="D350" s="347"/>
      <c r="E350" s="273">
        <v>161.6</v>
      </c>
      <c r="F350" s="274"/>
      <c r="G350" s="275"/>
      <c r="H350" s="276"/>
      <c r="I350" s="270"/>
      <c r="J350" s="277"/>
      <c r="K350" s="270"/>
      <c r="M350" s="271" t="s">
        <v>500</v>
      </c>
      <c r="O350" s="259"/>
    </row>
    <row r="351" spans="1:80" x14ac:dyDescent="0.2">
      <c r="A351" s="278"/>
      <c r="B351" s="279" t="s">
        <v>101</v>
      </c>
      <c r="C351" s="280" t="s">
        <v>497</v>
      </c>
      <c r="D351" s="281"/>
      <c r="E351" s="282"/>
      <c r="F351" s="283"/>
      <c r="G351" s="284">
        <f>SUM(G348:G350)</f>
        <v>0</v>
      </c>
      <c r="H351" s="285"/>
      <c r="I351" s="286">
        <f>SUM(I348:I350)</f>
        <v>0.255328</v>
      </c>
      <c r="J351" s="285"/>
      <c r="K351" s="286">
        <f>SUM(K348:K350)</f>
        <v>0</v>
      </c>
      <c r="O351" s="259">
        <v>4</v>
      </c>
      <c r="BA351" s="287">
        <f>SUM(BA348:BA350)</f>
        <v>0</v>
      </c>
      <c r="BB351" s="287">
        <f>SUM(BB348:BB350)</f>
        <v>0</v>
      </c>
      <c r="BC351" s="287">
        <f>SUM(BC348:BC350)</f>
        <v>0</v>
      </c>
      <c r="BD351" s="287">
        <f>SUM(BD348:BD350)</f>
        <v>0</v>
      </c>
      <c r="BE351" s="287">
        <f>SUM(BE348:BE350)</f>
        <v>0</v>
      </c>
    </row>
    <row r="352" spans="1:80" x14ac:dyDescent="0.2">
      <c r="A352" s="249" t="s">
        <v>97</v>
      </c>
      <c r="B352" s="250" t="s">
        <v>501</v>
      </c>
      <c r="C352" s="251" t="s">
        <v>502</v>
      </c>
      <c r="D352" s="252"/>
      <c r="E352" s="253"/>
      <c r="F352" s="253"/>
      <c r="G352" s="254"/>
      <c r="H352" s="255"/>
      <c r="I352" s="256"/>
      <c r="J352" s="257"/>
      <c r="K352" s="258"/>
      <c r="O352" s="259">
        <v>1</v>
      </c>
    </row>
    <row r="353" spans="1:80" x14ac:dyDescent="0.2">
      <c r="A353" s="260">
        <v>100</v>
      </c>
      <c r="B353" s="261" t="s">
        <v>504</v>
      </c>
      <c r="C353" s="262" t="s">
        <v>505</v>
      </c>
      <c r="D353" s="263" t="s">
        <v>229</v>
      </c>
      <c r="E353" s="264">
        <v>1</v>
      </c>
      <c r="F353" s="264">
        <v>0</v>
      </c>
      <c r="G353" s="265">
        <f>E353*F353</f>
        <v>0</v>
      </c>
      <c r="H353" s="266">
        <v>0</v>
      </c>
      <c r="I353" s="267">
        <f>E353*H353</f>
        <v>0</v>
      </c>
      <c r="J353" s="266">
        <v>0</v>
      </c>
      <c r="K353" s="267">
        <f>E353*J353</f>
        <v>0</v>
      </c>
      <c r="O353" s="259">
        <v>2</v>
      </c>
      <c r="AA353" s="232">
        <v>1</v>
      </c>
      <c r="AB353" s="232">
        <v>7</v>
      </c>
      <c r="AC353" s="232">
        <v>7</v>
      </c>
      <c r="AZ353" s="232">
        <v>1</v>
      </c>
      <c r="BA353" s="232">
        <f>IF(AZ353=1,G353,0)</f>
        <v>0</v>
      </c>
      <c r="BB353" s="232">
        <f>IF(AZ353=2,G353,0)</f>
        <v>0</v>
      </c>
      <c r="BC353" s="232">
        <f>IF(AZ353=3,G353,0)</f>
        <v>0</v>
      </c>
      <c r="BD353" s="232">
        <f>IF(AZ353=4,G353,0)</f>
        <v>0</v>
      </c>
      <c r="BE353" s="232">
        <f>IF(AZ353=5,G353,0)</f>
        <v>0</v>
      </c>
      <c r="CA353" s="259">
        <v>1</v>
      </c>
      <c r="CB353" s="259">
        <v>7</v>
      </c>
    </row>
    <row r="354" spans="1:80" x14ac:dyDescent="0.2">
      <c r="A354" s="268"/>
      <c r="B354" s="272"/>
      <c r="C354" s="346" t="s">
        <v>506</v>
      </c>
      <c r="D354" s="347"/>
      <c r="E354" s="273">
        <v>1</v>
      </c>
      <c r="F354" s="274"/>
      <c r="G354" s="275"/>
      <c r="H354" s="276"/>
      <c r="I354" s="270"/>
      <c r="J354" s="277"/>
      <c r="K354" s="270"/>
      <c r="M354" s="271" t="s">
        <v>506</v>
      </c>
      <c r="O354" s="259"/>
    </row>
    <row r="355" spans="1:80" x14ac:dyDescent="0.2">
      <c r="A355" s="260">
        <v>101</v>
      </c>
      <c r="B355" s="261" t="s">
        <v>507</v>
      </c>
      <c r="C355" s="262" t="s">
        <v>508</v>
      </c>
      <c r="D355" s="263" t="s">
        <v>110</v>
      </c>
      <c r="E355" s="264">
        <v>161.6</v>
      </c>
      <c r="F355" s="264">
        <v>0</v>
      </c>
      <c r="G355" s="265">
        <f>E355*F355</f>
        <v>0</v>
      </c>
      <c r="H355" s="266">
        <v>4.0000000000000003E-5</v>
      </c>
      <c r="I355" s="267">
        <f>E355*H355</f>
        <v>6.4640000000000001E-3</v>
      </c>
      <c r="J355" s="266">
        <v>0</v>
      </c>
      <c r="K355" s="267">
        <f>E355*J355</f>
        <v>0</v>
      </c>
      <c r="O355" s="259">
        <v>2</v>
      </c>
      <c r="AA355" s="232">
        <v>1</v>
      </c>
      <c r="AB355" s="232">
        <v>1</v>
      </c>
      <c r="AC355" s="232">
        <v>1</v>
      </c>
      <c r="AZ355" s="232">
        <v>1</v>
      </c>
      <c r="BA355" s="232">
        <f>IF(AZ355=1,G355,0)</f>
        <v>0</v>
      </c>
      <c r="BB355" s="232">
        <f>IF(AZ355=2,G355,0)</f>
        <v>0</v>
      </c>
      <c r="BC355" s="232">
        <f>IF(AZ355=3,G355,0)</f>
        <v>0</v>
      </c>
      <c r="BD355" s="232">
        <f>IF(AZ355=4,G355,0)</f>
        <v>0</v>
      </c>
      <c r="BE355" s="232">
        <f>IF(AZ355=5,G355,0)</f>
        <v>0</v>
      </c>
      <c r="CA355" s="259">
        <v>1</v>
      </c>
      <c r="CB355" s="259">
        <v>1</v>
      </c>
    </row>
    <row r="356" spans="1:80" x14ac:dyDescent="0.2">
      <c r="A356" s="268"/>
      <c r="B356" s="272"/>
      <c r="C356" s="346" t="s">
        <v>500</v>
      </c>
      <c r="D356" s="347"/>
      <c r="E356" s="273">
        <v>161.6</v>
      </c>
      <c r="F356" s="274"/>
      <c r="G356" s="275"/>
      <c r="H356" s="276"/>
      <c r="I356" s="270"/>
      <c r="J356" s="277"/>
      <c r="K356" s="270"/>
      <c r="M356" s="271" t="s">
        <v>500</v>
      </c>
      <c r="O356" s="259"/>
    </row>
    <row r="357" spans="1:80" x14ac:dyDescent="0.2">
      <c r="A357" s="260">
        <v>102</v>
      </c>
      <c r="B357" s="261" t="s">
        <v>509</v>
      </c>
      <c r="C357" s="262" t="s">
        <v>510</v>
      </c>
      <c r="D357" s="263" t="s">
        <v>229</v>
      </c>
      <c r="E357" s="264">
        <v>8</v>
      </c>
      <c r="F357" s="264">
        <v>0</v>
      </c>
      <c r="G357" s="265">
        <f>E357*F357</f>
        <v>0</v>
      </c>
      <c r="H357" s="266">
        <v>1.0000000000000001E-5</v>
      </c>
      <c r="I357" s="267">
        <f>E357*H357</f>
        <v>8.0000000000000007E-5</v>
      </c>
      <c r="J357" s="266">
        <v>0</v>
      </c>
      <c r="K357" s="267">
        <f>E357*J357</f>
        <v>0</v>
      </c>
      <c r="O357" s="259">
        <v>2</v>
      </c>
      <c r="AA357" s="232">
        <v>1</v>
      </c>
      <c r="AB357" s="232">
        <v>1</v>
      </c>
      <c r="AC357" s="232">
        <v>1</v>
      </c>
      <c r="AZ357" s="232">
        <v>1</v>
      </c>
      <c r="BA357" s="232">
        <f>IF(AZ357=1,G357,0)</f>
        <v>0</v>
      </c>
      <c r="BB357" s="232">
        <f>IF(AZ357=2,G357,0)</f>
        <v>0</v>
      </c>
      <c r="BC357" s="232">
        <f>IF(AZ357=3,G357,0)</f>
        <v>0</v>
      </c>
      <c r="BD357" s="232">
        <f>IF(AZ357=4,G357,0)</f>
        <v>0</v>
      </c>
      <c r="BE357" s="232">
        <f>IF(AZ357=5,G357,0)</f>
        <v>0</v>
      </c>
      <c r="CA357" s="259">
        <v>1</v>
      </c>
      <c r="CB357" s="259">
        <v>1</v>
      </c>
    </row>
    <row r="358" spans="1:80" x14ac:dyDescent="0.2">
      <c r="A358" s="268"/>
      <c r="B358" s="272"/>
      <c r="C358" s="346" t="s">
        <v>511</v>
      </c>
      <c r="D358" s="347"/>
      <c r="E358" s="273">
        <v>8</v>
      </c>
      <c r="F358" s="274"/>
      <c r="G358" s="275"/>
      <c r="H358" s="276"/>
      <c r="I358" s="270"/>
      <c r="J358" s="277"/>
      <c r="K358" s="270"/>
      <c r="M358" s="271" t="s">
        <v>511</v>
      </c>
      <c r="O358" s="259"/>
    </row>
    <row r="359" spans="1:80" x14ac:dyDescent="0.2">
      <c r="A359" s="260">
        <v>103</v>
      </c>
      <c r="B359" s="261" t="s">
        <v>512</v>
      </c>
      <c r="C359" s="262" t="s">
        <v>513</v>
      </c>
      <c r="D359" s="263" t="s">
        <v>229</v>
      </c>
      <c r="E359" s="264">
        <v>1</v>
      </c>
      <c r="F359" s="264">
        <v>0</v>
      </c>
      <c r="G359" s="265">
        <f>E359*F359</f>
        <v>0</v>
      </c>
      <c r="H359" s="266">
        <v>1.18E-2</v>
      </c>
      <c r="I359" s="267">
        <f>E359*H359</f>
        <v>1.18E-2</v>
      </c>
      <c r="J359" s="266"/>
      <c r="K359" s="267">
        <f>E359*J359</f>
        <v>0</v>
      </c>
      <c r="O359" s="259">
        <v>2</v>
      </c>
      <c r="AA359" s="232">
        <v>3</v>
      </c>
      <c r="AB359" s="232">
        <v>1</v>
      </c>
      <c r="AC359" s="232" t="s">
        <v>512</v>
      </c>
      <c r="AZ359" s="232">
        <v>1</v>
      </c>
      <c r="BA359" s="232">
        <f>IF(AZ359=1,G359,0)</f>
        <v>0</v>
      </c>
      <c r="BB359" s="232">
        <f>IF(AZ359=2,G359,0)</f>
        <v>0</v>
      </c>
      <c r="BC359" s="232">
        <f>IF(AZ359=3,G359,0)</f>
        <v>0</v>
      </c>
      <c r="BD359" s="232">
        <f>IF(AZ359=4,G359,0)</f>
        <v>0</v>
      </c>
      <c r="BE359" s="232">
        <f>IF(AZ359=5,G359,0)</f>
        <v>0</v>
      </c>
      <c r="CA359" s="259">
        <v>3</v>
      </c>
      <c r="CB359" s="259">
        <v>1</v>
      </c>
    </row>
    <row r="360" spans="1:80" x14ac:dyDescent="0.2">
      <c r="A360" s="278"/>
      <c r="B360" s="279" t="s">
        <v>101</v>
      </c>
      <c r="C360" s="280" t="s">
        <v>503</v>
      </c>
      <c r="D360" s="281"/>
      <c r="E360" s="282"/>
      <c r="F360" s="283"/>
      <c r="G360" s="284">
        <f>SUM(G352:G359)</f>
        <v>0</v>
      </c>
      <c r="H360" s="285"/>
      <c r="I360" s="286">
        <f>SUM(I352:I359)</f>
        <v>1.8343999999999999E-2</v>
      </c>
      <c r="J360" s="285"/>
      <c r="K360" s="286">
        <f>SUM(K352:K359)</f>
        <v>0</v>
      </c>
      <c r="O360" s="259">
        <v>4</v>
      </c>
      <c r="BA360" s="287">
        <f>SUM(BA352:BA359)</f>
        <v>0</v>
      </c>
      <c r="BB360" s="287">
        <f>SUM(BB352:BB359)</f>
        <v>0</v>
      </c>
      <c r="BC360" s="287">
        <f>SUM(BC352:BC359)</f>
        <v>0</v>
      </c>
      <c r="BD360" s="287">
        <f>SUM(BD352:BD359)</f>
        <v>0</v>
      </c>
      <c r="BE360" s="287">
        <f>SUM(BE352:BE359)</f>
        <v>0</v>
      </c>
    </row>
    <row r="361" spans="1:80" x14ac:dyDescent="0.2">
      <c r="A361" s="249" t="s">
        <v>97</v>
      </c>
      <c r="B361" s="250" t="s">
        <v>514</v>
      </c>
      <c r="C361" s="251" t="s">
        <v>515</v>
      </c>
      <c r="D361" s="252"/>
      <c r="E361" s="253"/>
      <c r="F361" s="253"/>
      <c r="G361" s="254"/>
      <c r="H361" s="255"/>
      <c r="I361" s="256"/>
      <c r="J361" s="257"/>
      <c r="K361" s="258"/>
      <c r="O361" s="259">
        <v>1</v>
      </c>
    </row>
    <row r="362" spans="1:80" x14ac:dyDescent="0.2">
      <c r="A362" s="260">
        <v>104</v>
      </c>
      <c r="B362" s="261" t="s">
        <v>517</v>
      </c>
      <c r="C362" s="262" t="s">
        <v>518</v>
      </c>
      <c r="D362" s="263" t="s">
        <v>119</v>
      </c>
      <c r="E362" s="264">
        <v>38.47</v>
      </c>
      <c r="F362" s="264">
        <v>0</v>
      </c>
      <c r="G362" s="265">
        <f>E362*F362</f>
        <v>0</v>
      </c>
      <c r="H362" s="266">
        <v>0</v>
      </c>
      <c r="I362" s="267">
        <f>E362*H362</f>
        <v>0</v>
      </c>
      <c r="J362" s="266">
        <v>-2.2000000000000002</v>
      </c>
      <c r="K362" s="267">
        <f>E362*J362</f>
        <v>-84.634</v>
      </c>
      <c r="O362" s="259">
        <v>2</v>
      </c>
      <c r="AA362" s="232">
        <v>1</v>
      </c>
      <c r="AB362" s="232">
        <v>1</v>
      </c>
      <c r="AC362" s="232">
        <v>1</v>
      </c>
      <c r="AZ362" s="232">
        <v>1</v>
      </c>
      <c r="BA362" s="232">
        <f>IF(AZ362=1,G362,0)</f>
        <v>0</v>
      </c>
      <c r="BB362" s="232">
        <f>IF(AZ362=2,G362,0)</f>
        <v>0</v>
      </c>
      <c r="BC362" s="232">
        <f>IF(AZ362=3,G362,0)</f>
        <v>0</v>
      </c>
      <c r="BD362" s="232">
        <f>IF(AZ362=4,G362,0)</f>
        <v>0</v>
      </c>
      <c r="BE362" s="232">
        <f>IF(AZ362=5,G362,0)</f>
        <v>0</v>
      </c>
      <c r="CA362" s="259">
        <v>1</v>
      </c>
      <c r="CB362" s="259">
        <v>1</v>
      </c>
    </row>
    <row r="363" spans="1:80" x14ac:dyDescent="0.2">
      <c r="A363" s="268"/>
      <c r="B363" s="272"/>
      <c r="C363" s="346" t="s">
        <v>519</v>
      </c>
      <c r="D363" s="347"/>
      <c r="E363" s="273">
        <v>29.107500000000002</v>
      </c>
      <c r="F363" s="274"/>
      <c r="G363" s="275"/>
      <c r="H363" s="276"/>
      <c r="I363" s="270"/>
      <c r="J363" s="277"/>
      <c r="K363" s="270"/>
      <c r="M363" s="271" t="s">
        <v>519</v>
      </c>
      <c r="O363" s="259"/>
    </row>
    <row r="364" spans="1:80" x14ac:dyDescent="0.2">
      <c r="A364" s="268"/>
      <c r="B364" s="272"/>
      <c r="C364" s="346" t="s">
        <v>520</v>
      </c>
      <c r="D364" s="347"/>
      <c r="E364" s="273">
        <v>5.5</v>
      </c>
      <c r="F364" s="274"/>
      <c r="G364" s="275"/>
      <c r="H364" s="276"/>
      <c r="I364" s="270"/>
      <c r="J364" s="277"/>
      <c r="K364" s="270"/>
      <c r="M364" s="271" t="s">
        <v>520</v>
      </c>
      <c r="O364" s="259"/>
    </row>
    <row r="365" spans="1:80" x14ac:dyDescent="0.2">
      <c r="A365" s="268"/>
      <c r="B365" s="272"/>
      <c r="C365" s="346" t="s">
        <v>175</v>
      </c>
      <c r="D365" s="347"/>
      <c r="E365" s="273">
        <v>1.5375000000000001</v>
      </c>
      <c r="F365" s="274"/>
      <c r="G365" s="275"/>
      <c r="H365" s="276"/>
      <c r="I365" s="270"/>
      <c r="J365" s="277"/>
      <c r="K365" s="270"/>
      <c r="M365" s="271" t="s">
        <v>175</v>
      </c>
      <c r="O365" s="259"/>
    </row>
    <row r="366" spans="1:80" x14ac:dyDescent="0.2">
      <c r="A366" s="268"/>
      <c r="B366" s="272"/>
      <c r="C366" s="346" t="s">
        <v>176</v>
      </c>
      <c r="D366" s="347"/>
      <c r="E366" s="273">
        <v>2.3250000000000002</v>
      </c>
      <c r="F366" s="274"/>
      <c r="G366" s="275"/>
      <c r="H366" s="276"/>
      <c r="I366" s="270"/>
      <c r="J366" s="277"/>
      <c r="K366" s="270"/>
      <c r="M366" s="271" t="s">
        <v>176</v>
      </c>
      <c r="O366" s="259"/>
    </row>
    <row r="367" spans="1:80" x14ac:dyDescent="0.2">
      <c r="A367" s="260">
        <v>105</v>
      </c>
      <c r="B367" s="261" t="s">
        <v>521</v>
      </c>
      <c r="C367" s="262" t="s">
        <v>522</v>
      </c>
      <c r="D367" s="263" t="s">
        <v>110</v>
      </c>
      <c r="E367" s="264">
        <v>56.2</v>
      </c>
      <c r="F367" s="264">
        <v>0</v>
      </c>
      <c r="G367" s="265">
        <f>E367*F367</f>
        <v>0</v>
      </c>
      <c r="H367" s="266">
        <v>0</v>
      </c>
      <c r="I367" s="267">
        <f>E367*H367</f>
        <v>0</v>
      </c>
      <c r="J367" s="266">
        <v>-0.02</v>
      </c>
      <c r="K367" s="267">
        <f>E367*J367</f>
        <v>-1.1240000000000001</v>
      </c>
      <c r="O367" s="259">
        <v>2</v>
      </c>
      <c r="AA367" s="232">
        <v>1</v>
      </c>
      <c r="AB367" s="232">
        <v>1</v>
      </c>
      <c r="AC367" s="232">
        <v>1</v>
      </c>
      <c r="AZ367" s="232">
        <v>1</v>
      </c>
      <c r="BA367" s="232">
        <f>IF(AZ367=1,G367,0)</f>
        <v>0</v>
      </c>
      <c r="BB367" s="232">
        <f>IF(AZ367=2,G367,0)</f>
        <v>0</v>
      </c>
      <c r="BC367" s="232">
        <f>IF(AZ367=3,G367,0)</f>
        <v>0</v>
      </c>
      <c r="BD367" s="232">
        <f>IF(AZ367=4,G367,0)</f>
        <v>0</v>
      </c>
      <c r="BE367" s="232">
        <f>IF(AZ367=5,G367,0)</f>
        <v>0</v>
      </c>
      <c r="CA367" s="259">
        <v>1</v>
      </c>
      <c r="CB367" s="259">
        <v>1</v>
      </c>
    </row>
    <row r="368" spans="1:80" x14ac:dyDescent="0.2">
      <c r="A368" s="268"/>
      <c r="B368" s="272"/>
      <c r="C368" s="346" t="s">
        <v>466</v>
      </c>
      <c r="D368" s="347"/>
      <c r="E368" s="273">
        <v>13.9</v>
      </c>
      <c r="F368" s="274"/>
      <c r="G368" s="275"/>
      <c r="H368" s="276"/>
      <c r="I368" s="270"/>
      <c r="J368" s="277"/>
      <c r="K368" s="270"/>
      <c r="M368" s="271" t="s">
        <v>466</v>
      </c>
      <c r="O368" s="259"/>
    </row>
    <row r="369" spans="1:80" x14ac:dyDescent="0.2">
      <c r="A369" s="268"/>
      <c r="B369" s="272"/>
      <c r="C369" s="346" t="s">
        <v>360</v>
      </c>
      <c r="D369" s="347"/>
      <c r="E369" s="273">
        <v>42.3</v>
      </c>
      <c r="F369" s="274"/>
      <c r="G369" s="275"/>
      <c r="H369" s="276"/>
      <c r="I369" s="270"/>
      <c r="J369" s="277"/>
      <c r="K369" s="270"/>
      <c r="M369" s="271" t="s">
        <v>360</v>
      </c>
      <c r="O369" s="259"/>
    </row>
    <row r="370" spans="1:80" x14ac:dyDescent="0.2">
      <c r="A370" s="260">
        <v>106</v>
      </c>
      <c r="B370" s="261" t="s">
        <v>523</v>
      </c>
      <c r="C370" s="262" t="s">
        <v>524</v>
      </c>
      <c r="D370" s="263" t="s">
        <v>229</v>
      </c>
      <c r="E370" s="264">
        <v>2</v>
      </c>
      <c r="F370" s="264">
        <v>0</v>
      </c>
      <c r="G370" s="265">
        <f>E370*F370</f>
        <v>0</v>
      </c>
      <c r="H370" s="266">
        <v>0</v>
      </c>
      <c r="I370" s="267">
        <f>E370*H370</f>
        <v>0</v>
      </c>
      <c r="J370" s="266">
        <v>0</v>
      </c>
      <c r="K370" s="267">
        <f>E370*J370</f>
        <v>0</v>
      </c>
      <c r="O370" s="259">
        <v>2</v>
      </c>
      <c r="AA370" s="232">
        <v>1</v>
      </c>
      <c r="AB370" s="232">
        <v>1</v>
      </c>
      <c r="AC370" s="232">
        <v>1</v>
      </c>
      <c r="AZ370" s="232">
        <v>1</v>
      </c>
      <c r="BA370" s="232">
        <f>IF(AZ370=1,G370,0)</f>
        <v>0</v>
      </c>
      <c r="BB370" s="232">
        <f>IF(AZ370=2,G370,0)</f>
        <v>0</v>
      </c>
      <c r="BC370" s="232">
        <f>IF(AZ370=3,G370,0)</f>
        <v>0</v>
      </c>
      <c r="BD370" s="232">
        <f>IF(AZ370=4,G370,0)</f>
        <v>0</v>
      </c>
      <c r="BE370" s="232">
        <f>IF(AZ370=5,G370,0)</f>
        <v>0</v>
      </c>
      <c r="CA370" s="259">
        <v>1</v>
      </c>
      <c r="CB370" s="259">
        <v>1</v>
      </c>
    </row>
    <row r="371" spans="1:80" x14ac:dyDescent="0.2">
      <c r="A371" s="268"/>
      <c r="B371" s="272"/>
      <c r="C371" s="346" t="s">
        <v>525</v>
      </c>
      <c r="D371" s="347"/>
      <c r="E371" s="273">
        <v>2</v>
      </c>
      <c r="F371" s="274"/>
      <c r="G371" s="275"/>
      <c r="H371" s="276"/>
      <c r="I371" s="270"/>
      <c r="J371" s="277"/>
      <c r="K371" s="270"/>
      <c r="M371" s="271" t="s">
        <v>525</v>
      </c>
      <c r="O371" s="259"/>
    </row>
    <row r="372" spans="1:80" x14ac:dyDescent="0.2">
      <c r="A372" s="260">
        <v>107</v>
      </c>
      <c r="B372" s="261" t="s">
        <v>526</v>
      </c>
      <c r="C372" s="262" t="s">
        <v>527</v>
      </c>
      <c r="D372" s="263" t="s">
        <v>110</v>
      </c>
      <c r="E372" s="264">
        <v>3.2</v>
      </c>
      <c r="F372" s="264">
        <v>0</v>
      </c>
      <c r="G372" s="265">
        <f>E372*F372</f>
        <v>0</v>
      </c>
      <c r="H372" s="266">
        <v>1.17E-3</v>
      </c>
      <c r="I372" s="267">
        <f>E372*H372</f>
        <v>3.7440000000000004E-3</v>
      </c>
      <c r="J372" s="266">
        <v>-7.5999999999999998E-2</v>
      </c>
      <c r="K372" s="267">
        <f>E372*J372</f>
        <v>-0.2432</v>
      </c>
      <c r="O372" s="259">
        <v>2</v>
      </c>
      <c r="AA372" s="232">
        <v>1</v>
      </c>
      <c r="AB372" s="232">
        <v>1</v>
      </c>
      <c r="AC372" s="232">
        <v>1</v>
      </c>
      <c r="AZ372" s="232">
        <v>1</v>
      </c>
      <c r="BA372" s="232">
        <f>IF(AZ372=1,G372,0)</f>
        <v>0</v>
      </c>
      <c r="BB372" s="232">
        <f>IF(AZ372=2,G372,0)</f>
        <v>0</v>
      </c>
      <c r="BC372" s="232">
        <f>IF(AZ372=3,G372,0)</f>
        <v>0</v>
      </c>
      <c r="BD372" s="232">
        <f>IF(AZ372=4,G372,0)</f>
        <v>0</v>
      </c>
      <c r="BE372" s="232">
        <f>IF(AZ372=5,G372,0)</f>
        <v>0</v>
      </c>
      <c r="CA372" s="259">
        <v>1</v>
      </c>
      <c r="CB372" s="259">
        <v>1</v>
      </c>
    </row>
    <row r="373" spans="1:80" x14ac:dyDescent="0.2">
      <c r="A373" s="268"/>
      <c r="B373" s="272"/>
      <c r="C373" s="346" t="s">
        <v>528</v>
      </c>
      <c r="D373" s="347"/>
      <c r="E373" s="273">
        <v>3.2</v>
      </c>
      <c r="F373" s="274"/>
      <c r="G373" s="275"/>
      <c r="H373" s="276"/>
      <c r="I373" s="270"/>
      <c r="J373" s="277"/>
      <c r="K373" s="270"/>
      <c r="M373" s="271" t="s">
        <v>528</v>
      </c>
      <c r="O373" s="259"/>
    </row>
    <row r="374" spans="1:80" x14ac:dyDescent="0.2">
      <c r="A374" s="278"/>
      <c r="B374" s="279" t="s">
        <v>101</v>
      </c>
      <c r="C374" s="280" t="s">
        <v>516</v>
      </c>
      <c r="D374" s="281"/>
      <c r="E374" s="282"/>
      <c r="F374" s="283"/>
      <c r="G374" s="284">
        <f>SUM(G361:G373)</f>
        <v>0</v>
      </c>
      <c r="H374" s="285"/>
      <c r="I374" s="286">
        <f>SUM(I361:I373)</f>
        <v>3.7440000000000004E-3</v>
      </c>
      <c r="J374" s="285"/>
      <c r="K374" s="286">
        <f>SUM(K361:K373)</f>
        <v>-86.001199999999997</v>
      </c>
      <c r="O374" s="259">
        <v>4</v>
      </c>
      <c r="BA374" s="287">
        <f>SUM(BA361:BA373)</f>
        <v>0</v>
      </c>
      <c r="BB374" s="287">
        <f>SUM(BB361:BB373)</f>
        <v>0</v>
      </c>
      <c r="BC374" s="287">
        <f>SUM(BC361:BC373)</f>
        <v>0</v>
      </c>
      <c r="BD374" s="287">
        <f>SUM(BD361:BD373)</f>
        <v>0</v>
      </c>
      <c r="BE374" s="287">
        <f>SUM(BE361:BE373)</f>
        <v>0</v>
      </c>
    </row>
    <row r="375" spans="1:80" x14ac:dyDescent="0.2">
      <c r="A375" s="249" t="s">
        <v>97</v>
      </c>
      <c r="B375" s="250" t="s">
        <v>529</v>
      </c>
      <c r="C375" s="251" t="s">
        <v>530</v>
      </c>
      <c r="D375" s="252"/>
      <c r="E375" s="253"/>
      <c r="F375" s="253"/>
      <c r="G375" s="254"/>
      <c r="H375" s="255"/>
      <c r="I375" s="256"/>
      <c r="J375" s="257"/>
      <c r="K375" s="258"/>
      <c r="O375" s="259">
        <v>1</v>
      </c>
    </row>
    <row r="376" spans="1:80" x14ac:dyDescent="0.2">
      <c r="A376" s="260">
        <v>108</v>
      </c>
      <c r="B376" s="261" t="s">
        <v>532</v>
      </c>
      <c r="C376" s="262" t="s">
        <v>533</v>
      </c>
      <c r="D376" s="263" t="s">
        <v>115</v>
      </c>
      <c r="E376" s="264">
        <v>1.6</v>
      </c>
      <c r="F376" s="264">
        <v>0</v>
      </c>
      <c r="G376" s="265">
        <f>E376*F376</f>
        <v>0</v>
      </c>
      <c r="H376" s="266">
        <v>0</v>
      </c>
      <c r="I376" s="267">
        <f>E376*H376</f>
        <v>0</v>
      </c>
      <c r="J376" s="266">
        <v>-6.0999999999999997E-4</v>
      </c>
      <c r="K376" s="267">
        <f>E376*J376</f>
        <v>-9.7599999999999998E-4</v>
      </c>
      <c r="O376" s="259">
        <v>2</v>
      </c>
      <c r="AA376" s="232">
        <v>1</v>
      </c>
      <c r="AB376" s="232">
        <v>1</v>
      </c>
      <c r="AC376" s="232">
        <v>1</v>
      </c>
      <c r="AZ376" s="232">
        <v>1</v>
      </c>
      <c r="BA376" s="232">
        <f>IF(AZ376=1,G376,0)</f>
        <v>0</v>
      </c>
      <c r="BB376" s="232">
        <f>IF(AZ376=2,G376,0)</f>
        <v>0</v>
      </c>
      <c r="BC376" s="232">
        <f>IF(AZ376=3,G376,0)</f>
        <v>0</v>
      </c>
      <c r="BD376" s="232">
        <f>IF(AZ376=4,G376,0)</f>
        <v>0</v>
      </c>
      <c r="BE376" s="232">
        <f>IF(AZ376=5,G376,0)</f>
        <v>0</v>
      </c>
      <c r="CA376" s="259">
        <v>1</v>
      </c>
      <c r="CB376" s="259">
        <v>1</v>
      </c>
    </row>
    <row r="377" spans="1:80" x14ac:dyDescent="0.2">
      <c r="A377" s="268"/>
      <c r="B377" s="272"/>
      <c r="C377" s="346" t="s">
        <v>534</v>
      </c>
      <c r="D377" s="347"/>
      <c r="E377" s="273">
        <v>1.6</v>
      </c>
      <c r="F377" s="274"/>
      <c r="G377" s="275"/>
      <c r="H377" s="276"/>
      <c r="I377" s="270"/>
      <c r="J377" s="277"/>
      <c r="K377" s="270"/>
      <c r="M377" s="271" t="s">
        <v>534</v>
      </c>
      <c r="O377" s="259"/>
    </row>
    <row r="378" spans="1:80" x14ac:dyDescent="0.2">
      <c r="A378" s="260">
        <v>109</v>
      </c>
      <c r="B378" s="261" t="s">
        <v>535</v>
      </c>
      <c r="C378" s="262" t="s">
        <v>536</v>
      </c>
      <c r="D378" s="263" t="s">
        <v>115</v>
      </c>
      <c r="E378" s="264">
        <v>34.4</v>
      </c>
      <c r="F378" s="264">
        <v>0</v>
      </c>
      <c r="G378" s="265">
        <f>E378*F378</f>
        <v>0</v>
      </c>
      <c r="H378" s="266">
        <v>0</v>
      </c>
      <c r="I378" s="267">
        <f>E378*H378</f>
        <v>0</v>
      </c>
      <c r="J378" s="266">
        <v>-4.6000000000000001E-4</v>
      </c>
      <c r="K378" s="267">
        <f>E378*J378</f>
        <v>-1.5824000000000001E-2</v>
      </c>
      <c r="O378" s="259">
        <v>2</v>
      </c>
      <c r="AA378" s="232">
        <v>1</v>
      </c>
      <c r="AB378" s="232">
        <v>1</v>
      </c>
      <c r="AC378" s="232">
        <v>1</v>
      </c>
      <c r="AZ378" s="232">
        <v>1</v>
      </c>
      <c r="BA378" s="232">
        <f>IF(AZ378=1,G378,0)</f>
        <v>0</v>
      </c>
      <c r="BB378" s="232">
        <f>IF(AZ378=2,G378,0)</f>
        <v>0</v>
      </c>
      <c r="BC378" s="232">
        <f>IF(AZ378=3,G378,0)</f>
        <v>0</v>
      </c>
      <c r="BD378" s="232">
        <f>IF(AZ378=4,G378,0)</f>
        <v>0</v>
      </c>
      <c r="BE378" s="232">
        <f>IF(AZ378=5,G378,0)</f>
        <v>0</v>
      </c>
      <c r="CA378" s="259">
        <v>1</v>
      </c>
      <c r="CB378" s="259">
        <v>1</v>
      </c>
    </row>
    <row r="379" spans="1:80" ht="22.5" x14ac:dyDescent="0.2">
      <c r="A379" s="268"/>
      <c r="B379" s="272"/>
      <c r="C379" s="346" t="s">
        <v>537</v>
      </c>
      <c r="D379" s="347"/>
      <c r="E379" s="273">
        <v>34.4</v>
      </c>
      <c r="F379" s="274"/>
      <c r="G379" s="275"/>
      <c r="H379" s="276"/>
      <c r="I379" s="270"/>
      <c r="J379" s="277"/>
      <c r="K379" s="270"/>
      <c r="M379" s="271" t="s">
        <v>537</v>
      </c>
      <c r="O379" s="259"/>
    </row>
    <row r="380" spans="1:80" x14ac:dyDescent="0.2">
      <c r="A380" s="260">
        <v>110</v>
      </c>
      <c r="B380" s="261" t="s">
        <v>538</v>
      </c>
      <c r="C380" s="262" t="s">
        <v>539</v>
      </c>
      <c r="D380" s="263" t="s">
        <v>119</v>
      </c>
      <c r="E380" s="264">
        <v>1.21</v>
      </c>
      <c r="F380" s="264">
        <v>0</v>
      </c>
      <c r="G380" s="265">
        <f>E380*F380</f>
        <v>0</v>
      </c>
      <c r="H380" s="266">
        <v>1.82E-3</v>
      </c>
      <c r="I380" s="267">
        <f>E380*H380</f>
        <v>2.2022000000000001E-3</v>
      </c>
      <c r="J380" s="266">
        <v>-1.8</v>
      </c>
      <c r="K380" s="267">
        <f>E380*J380</f>
        <v>-2.1779999999999999</v>
      </c>
      <c r="O380" s="259">
        <v>2</v>
      </c>
      <c r="AA380" s="232">
        <v>1</v>
      </c>
      <c r="AB380" s="232">
        <v>1</v>
      </c>
      <c r="AC380" s="232">
        <v>1</v>
      </c>
      <c r="AZ380" s="232">
        <v>1</v>
      </c>
      <c r="BA380" s="232">
        <f>IF(AZ380=1,G380,0)</f>
        <v>0</v>
      </c>
      <c r="BB380" s="232">
        <f>IF(AZ380=2,G380,0)</f>
        <v>0</v>
      </c>
      <c r="BC380" s="232">
        <f>IF(AZ380=3,G380,0)</f>
        <v>0</v>
      </c>
      <c r="BD380" s="232">
        <f>IF(AZ380=4,G380,0)</f>
        <v>0</v>
      </c>
      <c r="BE380" s="232">
        <f>IF(AZ380=5,G380,0)</f>
        <v>0</v>
      </c>
      <c r="CA380" s="259">
        <v>1</v>
      </c>
      <c r="CB380" s="259">
        <v>1</v>
      </c>
    </row>
    <row r="381" spans="1:80" x14ac:dyDescent="0.2">
      <c r="A381" s="268"/>
      <c r="B381" s="272"/>
      <c r="C381" s="346" t="s">
        <v>540</v>
      </c>
      <c r="D381" s="347"/>
      <c r="E381" s="273">
        <v>0.45</v>
      </c>
      <c r="F381" s="274"/>
      <c r="G381" s="275"/>
      <c r="H381" s="276"/>
      <c r="I381" s="270"/>
      <c r="J381" s="277"/>
      <c r="K381" s="270"/>
      <c r="M381" s="271" t="s">
        <v>540</v>
      </c>
      <c r="O381" s="259"/>
    </row>
    <row r="382" spans="1:80" x14ac:dyDescent="0.2">
      <c r="A382" s="268"/>
      <c r="B382" s="272"/>
      <c r="C382" s="346" t="s">
        <v>541</v>
      </c>
      <c r="D382" s="347"/>
      <c r="E382" s="273">
        <v>0.76</v>
      </c>
      <c r="F382" s="274"/>
      <c r="G382" s="275"/>
      <c r="H382" s="276"/>
      <c r="I382" s="270"/>
      <c r="J382" s="277"/>
      <c r="K382" s="270"/>
      <c r="M382" s="271" t="s">
        <v>541</v>
      </c>
      <c r="O382" s="259"/>
    </row>
    <row r="383" spans="1:80" x14ac:dyDescent="0.2">
      <c r="A383" s="260">
        <v>111</v>
      </c>
      <c r="B383" s="261" t="s">
        <v>542</v>
      </c>
      <c r="C383" s="262" t="s">
        <v>543</v>
      </c>
      <c r="D383" s="263" t="s">
        <v>119</v>
      </c>
      <c r="E383" s="264">
        <v>1.395</v>
      </c>
      <c r="F383" s="264">
        <v>0</v>
      </c>
      <c r="G383" s="265">
        <f>E383*F383</f>
        <v>0</v>
      </c>
      <c r="H383" s="266">
        <v>1.82E-3</v>
      </c>
      <c r="I383" s="267">
        <f>E383*H383</f>
        <v>2.5389000000000002E-3</v>
      </c>
      <c r="J383" s="266">
        <v>-1.8</v>
      </c>
      <c r="K383" s="267">
        <f>E383*J383</f>
        <v>-2.5110000000000001</v>
      </c>
      <c r="O383" s="259">
        <v>2</v>
      </c>
      <c r="AA383" s="232">
        <v>1</v>
      </c>
      <c r="AB383" s="232">
        <v>1</v>
      </c>
      <c r="AC383" s="232">
        <v>1</v>
      </c>
      <c r="AZ383" s="232">
        <v>1</v>
      </c>
      <c r="BA383" s="232">
        <f>IF(AZ383=1,G383,0)</f>
        <v>0</v>
      </c>
      <c r="BB383" s="232">
        <f>IF(AZ383=2,G383,0)</f>
        <v>0</v>
      </c>
      <c r="BC383" s="232">
        <f>IF(AZ383=3,G383,0)</f>
        <v>0</v>
      </c>
      <c r="BD383" s="232">
        <f>IF(AZ383=4,G383,0)</f>
        <v>0</v>
      </c>
      <c r="BE383" s="232">
        <f>IF(AZ383=5,G383,0)</f>
        <v>0</v>
      </c>
      <c r="CA383" s="259">
        <v>1</v>
      </c>
      <c r="CB383" s="259">
        <v>1</v>
      </c>
    </row>
    <row r="384" spans="1:80" x14ac:dyDescent="0.2">
      <c r="A384" s="268"/>
      <c r="B384" s="272"/>
      <c r="C384" s="346" t="s">
        <v>544</v>
      </c>
      <c r="D384" s="347"/>
      <c r="E384" s="273">
        <v>0.60750000000000004</v>
      </c>
      <c r="F384" s="274"/>
      <c r="G384" s="275"/>
      <c r="H384" s="276"/>
      <c r="I384" s="270"/>
      <c r="J384" s="277"/>
      <c r="K384" s="270"/>
      <c r="M384" s="271" t="s">
        <v>544</v>
      </c>
      <c r="O384" s="259"/>
    </row>
    <row r="385" spans="1:80" x14ac:dyDescent="0.2">
      <c r="A385" s="268"/>
      <c r="B385" s="272"/>
      <c r="C385" s="346" t="s">
        <v>545</v>
      </c>
      <c r="D385" s="347"/>
      <c r="E385" s="273">
        <v>0.78749999999999998</v>
      </c>
      <c r="F385" s="274"/>
      <c r="G385" s="275"/>
      <c r="H385" s="276"/>
      <c r="I385" s="270"/>
      <c r="J385" s="277"/>
      <c r="K385" s="270"/>
      <c r="M385" s="271" t="s">
        <v>545</v>
      </c>
      <c r="O385" s="259"/>
    </row>
    <row r="386" spans="1:80" x14ac:dyDescent="0.2">
      <c r="A386" s="260">
        <v>112</v>
      </c>
      <c r="B386" s="261" t="s">
        <v>546</v>
      </c>
      <c r="C386" s="262" t="s">
        <v>547</v>
      </c>
      <c r="D386" s="263" t="s">
        <v>119</v>
      </c>
      <c r="E386" s="264">
        <v>14.855</v>
      </c>
      <c r="F386" s="264">
        <v>0</v>
      </c>
      <c r="G386" s="265">
        <f>E386*F386</f>
        <v>0</v>
      </c>
      <c r="H386" s="266">
        <v>1.33E-3</v>
      </c>
      <c r="I386" s="267">
        <f>E386*H386</f>
        <v>1.9757150000000001E-2</v>
      </c>
      <c r="J386" s="266">
        <v>-1.8</v>
      </c>
      <c r="K386" s="267">
        <f>E386*J386</f>
        <v>-26.739000000000001</v>
      </c>
      <c r="O386" s="259">
        <v>2</v>
      </c>
      <c r="AA386" s="232">
        <v>1</v>
      </c>
      <c r="AB386" s="232">
        <v>1</v>
      </c>
      <c r="AC386" s="232">
        <v>1</v>
      </c>
      <c r="AZ386" s="232">
        <v>1</v>
      </c>
      <c r="BA386" s="232">
        <f>IF(AZ386=1,G386,0)</f>
        <v>0</v>
      </c>
      <c r="BB386" s="232">
        <f>IF(AZ386=2,G386,0)</f>
        <v>0</v>
      </c>
      <c r="BC386" s="232">
        <f>IF(AZ386=3,G386,0)</f>
        <v>0</v>
      </c>
      <c r="BD386" s="232">
        <f>IF(AZ386=4,G386,0)</f>
        <v>0</v>
      </c>
      <c r="BE386" s="232">
        <f>IF(AZ386=5,G386,0)</f>
        <v>0</v>
      </c>
      <c r="CA386" s="259">
        <v>1</v>
      </c>
      <c r="CB386" s="259">
        <v>1</v>
      </c>
    </row>
    <row r="387" spans="1:80" x14ac:dyDescent="0.2">
      <c r="A387" s="268"/>
      <c r="B387" s="272"/>
      <c r="C387" s="346" t="s">
        <v>548</v>
      </c>
      <c r="D387" s="347"/>
      <c r="E387" s="273">
        <v>2.64</v>
      </c>
      <c r="F387" s="274"/>
      <c r="G387" s="275"/>
      <c r="H387" s="276"/>
      <c r="I387" s="270"/>
      <c r="J387" s="277"/>
      <c r="K387" s="270"/>
      <c r="M387" s="271" t="s">
        <v>548</v>
      </c>
      <c r="O387" s="259"/>
    </row>
    <row r="388" spans="1:80" x14ac:dyDescent="0.2">
      <c r="A388" s="268"/>
      <c r="B388" s="272"/>
      <c r="C388" s="346" t="s">
        <v>549</v>
      </c>
      <c r="D388" s="347"/>
      <c r="E388" s="273">
        <v>4.4000000000000004</v>
      </c>
      <c r="F388" s="274"/>
      <c r="G388" s="275"/>
      <c r="H388" s="276"/>
      <c r="I388" s="270"/>
      <c r="J388" s="277"/>
      <c r="K388" s="270"/>
      <c r="M388" s="271" t="s">
        <v>549</v>
      </c>
      <c r="O388" s="259"/>
    </row>
    <row r="389" spans="1:80" x14ac:dyDescent="0.2">
      <c r="A389" s="268"/>
      <c r="B389" s="272"/>
      <c r="C389" s="346" t="s">
        <v>550</v>
      </c>
      <c r="D389" s="347"/>
      <c r="E389" s="273">
        <v>4.4550000000000001</v>
      </c>
      <c r="F389" s="274"/>
      <c r="G389" s="275"/>
      <c r="H389" s="276"/>
      <c r="I389" s="270"/>
      <c r="J389" s="277"/>
      <c r="K389" s="270"/>
      <c r="M389" s="271" t="s">
        <v>550</v>
      </c>
      <c r="O389" s="259"/>
    </row>
    <row r="390" spans="1:80" x14ac:dyDescent="0.2">
      <c r="A390" s="268"/>
      <c r="B390" s="272"/>
      <c r="C390" s="346" t="s">
        <v>551</v>
      </c>
      <c r="D390" s="347"/>
      <c r="E390" s="273">
        <v>3.36</v>
      </c>
      <c r="F390" s="274"/>
      <c r="G390" s="275"/>
      <c r="H390" s="276"/>
      <c r="I390" s="270"/>
      <c r="J390" s="277"/>
      <c r="K390" s="270"/>
      <c r="M390" s="271" t="s">
        <v>551</v>
      </c>
      <c r="O390" s="259"/>
    </row>
    <row r="391" spans="1:80" x14ac:dyDescent="0.2">
      <c r="A391" s="260">
        <v>113</v>
      </c>
      <c r="B391" s="261" t="s">
        <v>552</v>
      </c>
      <c r="C391" s="262" t="s">
        <v>553</v>
      </c>
      <c r="D391" s="263" t="s">
        <v>115</v>
      </c>
      <c r="E391" s="264">
        <v>0.6</v>
      </c>
      <c r="F391" s="264">
        <v>0</v>
      </c>
      <c r="G391" s="265">
        <f>E391*F391</f>
        <v>0</v>
      </c>
      <c r="H391" s="266">
        <v>4.8999999999999998E-4</v>
      </c>
      <c r="I391" s="267">
        <f>E391*H391</f>
        <v>2.9399999999999999E-4</v>
      </c>
      <c r="J391" s="266">
        <v>-1.2999999999999999E-2</v>
      </c>
      <c r="K391" s="267">
        <f>E391*J391</f>
        <v>-7.7999999999999996E-3</v>
      </c>
      <c r="O391" s="259">
        <v>2</v>
      </c>
      <c r="AA391" s="232">
        <v>1</v>
      </c>
      <c r="AB391" s="232">
        <v>1</v>
      </c>
      <c r="AC391" s="232">
        <v>1</v>
      </c>
      <c r="AZ391" s="232">
        <v>1</v>
      </c>
      <c r="BA391" s="232">
        <f>IF(AZ391=1,G391,0)</f>
        <v>0</v>
      </c>
      <c r="BB391" s="232">
        <f>IF(AZ391=2,G391,0)</f>
        <v>0</v>
      </c>
      <c r="BC391" s="232">
        <f>IF(AZ391=3,G391,0)</f>
        <v>0</v>
      </c>
      <c r="BD391" s="232">
        <f>IF(AZ391=4,G391,0)</f>
        <v>0</v>
      </c>
      <c r="BE391" s="232">
        <f>IF(AZ391=5,G391,0)</f>
        <v>0</v>
      </c>
      <c r="CA391" s="259">
        <v>1</v>
      </c>
      <c r="CB391" s="259">
        <v>1</v>
      </c>
    </row>
    <row r="392" spans="1:80" x14ac:dyDescent="0.2">
      <c r="A392" s="268"/>
      <c r="B392" s="272"/>
      <c r="C392" s="346" t="s">
        <v>554</v>
      </c>
      <c r="D392" s="347"/>
      <c r="E392" s="273">
        <v>0.6</v>
      </c>
      <c r="F392" s="274"/>
      <c r="G392" s="275"/>
      <c r="H392" s="276"/>
      <c r="I392" s="270"/>
      <c r="J392" s="277"/>
      <c r="K392" s="270"/>
      <c r="M392" s="271" t="s">
        <v>554</v>
      </c>
      <c r="O392" s="259"/>
    </row>
    <row r="393" spans="1:80" x14ac:dyDescent="0.2">
      <c r="A393" s="260">
        <v>114</v>
      </c>
      <c r="B393" s="261" t="s">
        <v>555</v>
      </c>
      <c r="C393" s="262" t="s">
        <v>556</v>
      </c>
      <c r="D393" s="263" t="s">
        <v>115</v>
      </c>
      <c r="E393" s="264">
        <v>50.9</v>
      </c>
      <c r="F393" s="264">
        <v>0</v>
      </c>
      <c r="G393" s="265">
        <f>E393*F393</f>
        <v>0</v>
      </c>
      <c r="H393" s="266">
        <v>4.8999999999999998E-4</v>
      </c>
      <c r="I393" s="267">
        <f>E393*H393</f>
        <v>2.4940999999999998E-2</v>
      </c>
      <c r="J393" s="266">
        <v>-0.04</v>
      </c>
      <c r="K393" s="267">
        <f>E393*J393</f>
        <v>-2.036</v>
      </c>
      <c r="O393" s="259">
        <v>2</v>
      </c>
      <c r="AA393" s="232">
        <v>1</v>
      </c>
      <c r="AB393" s="232">
        <v>1</v>
      </c>
      <c r="AC393" s="232">
        <v>1</v>
      </c>
      <c r="AZ393" s="232">
        <v>1</v>
      </c>
      <c r="BA393" s="232">
        <f>IF(AZ393=1,G393,0)</f>
        <v>0</v>
      </c>
      <c r="BB393" s="232">
        <f>IF(AZ393=2,G393,0)</f>
        <v>0</v>
      </c>
      <c r="BC393" s="232">
        <f>IF(AZ393=3,G393,0)</f>
        <v>0</v>
      </c>
      <c r="BD393" s="232">
        <f>IF(AZ393=4,G393,0)</f>
        <v>0</v>
      </c>
      <c r="BE393" s="232">
        <f>IF(AZ393=5,G393,0)</f>
        <v>0</v>
      </c>
      <c r="CA393" s="259">
        <v>1</v>
      </c>
      <c r="CB393" s="259">
        <v>1</v>
      </c>
    </row>
    <row r="394" spans="1:80" x14ac:dyDescent="0.2">
      <c r="A394" s="268"/>
      <c r="B394" s="272"/>
      <c r="C394" s="346" t="s">
        <v>557</v>
      </c>
      <c r="D394" s="347"/>
      <c r="E394" s="273">
        <v>28.8</v>
      </c>
      <c r="F394" s="274"/>
      <c r="G394" s="275"/>
      <c r="H394" s="276"/>
      <c r="I394" s="270"/>
      <c r="J394" s="277"/>
      <c r="K394" s="270"/>
      <c r="M394" s="271" t="s">
        <v>557</v>
      </c>
      <c r="O394" s="259"/>
    </row>
    <row r="395" spans="1:80" x14ac:dyDescent="0.2">
      <c r="A395" s="268"/>
      <c r="B395" s="272"/>
      <c r="C395" s="346" t="s">
        <v>558</v>
      </c>
      <c r="D395" s="347"/>
      <c r="E395" s="273">
        <v>8.5</v>
      </c>
      <c r="F395" s="274"/>
      <c r="G395" s="275"/>
      <c r="H395" s="276"/>
      <c r="I395" s="270"/>
      <c r="J395" s="277"/>
      <c r="K395" s="270"/>
      <c r="M395" s="271" t="s">
        <v>558</v>
      </c>
      <c r="O395" s="259"/>
    </row>
    <row r="396" spans="1:80" x14ac:dyDescent="0.2">
      <c r="A396" s="268"/>
      <c r="B396" s="272"/>
      <c r="C396" s="346" t="s">
        <v>559</v>
      </c>
      <c r="D396" s="347"/>
      <c r="E396" s="273">
        <v>2.6</v>
      </c>
      <c r="F396" s="274"/>
      <c r="G396" s="275"/>
      <c r="H396" s="276"/>
      <c r="I396" s="270"/>
      <c r="J396" s="277"/>
      <c r="K396" s="270"/>
      <c r="M396" s="271" t="s">
        <v>559</v>
      </c>
      <c r="O396" s="259"/>
    </row>
    <row r="397" spans="1:80" x14ac:dyDescent="0.2">
      <c r="A397" s="268"/>
      <c r="B397" s="272"/>
      <c r="C397" s="346" t="s">
        <v>560</v>
      </c>
      <c r="D397" s="347"/>
      <c r="E397" s="273">
        <v>3.6</v>
      </c>
      <c r="F397" s="274"/>
      <c r="G397" s="275"/>
      <c r="H397" s="276"/>
      <c r="I397" s="270"/>
      <c r="J397" s="277"/>
      <c r="K397" s="270"/>
      <c r="M397" s="271" t="s">
        <v>560</v>
      </c>
      <c r="O397" s="259"/>
    </row>
    <row r="398" spans="1:80" x14ac:dyDescent="0.2">
      <c r="A398" s="268"/>
      <c r="B398" s="272"/>
      <c r="C398" s="346" t="s">
        <v>561</v>
      </c>
      <c r="D398" s="347"/>
      <c r="E398" s="273">
        <v>5.4</v>
      </c>
      <c r="F398" s="274"/>
      <c r="G398" s="275"/>
      <c r="H398" s="276"/>
      <c r="I398" s="270"/>
      <c r="J398" s="277"/>
      <c r="K398" s="270"/>
      <c r="M398" s="271" t="s">
        <v>561</v>
      </c>
      <c r="O398" s="259"/>
    </row>
    <row r="399" spans="1:80" x14ac:dyDescent="0.2">
      <c r="A399" s="268"/>
      <c r="B399" s="272"/>
      <c r="C399" s="346" t="s">
        <v>562</v>
      </c>
      <c r="D399" s="347"/>
      <c r="E399" s="273">
        <v>2</v>
      </c>
      <c r="F399" s="274"/>
      <c r="G399" s="275"/>
      <c r="H399" s="276"/>
      <c r="I399" s="270"/>
      <c r="J399" s="277"/>
      <c r="K399" s="270"/>
      <c r="M399" s="271" t="s">
        <v>562</v>
      </c>
      <c r="O399" s="259"/>
    </row>
    <row r="400" spans="1:80" x14ac:dyDescent="0.2">
      <c r="A400" s="260">
        <v>115</v>
      </c>
      <c r="B400" s="261" t="s">
        <v>563</v>
      </c>
      <c r="C400" s="262" t="s">
        <v>564</v>
      </c>
      <c r="D400" s="263" t="s">
        <v>115</v>
      </c>
      <c r="E400" s="264">
        <v>33.7333</v>
      </c>
      <c r="F400" s="264">
        <v>0</v>
      </c>
      <c r="G400" s="265">
        <f>E400*F400</f>
        <v>0</v>
      </c>
      <c r="H400" s="266">
        <v>4.8999999999999998E-4</v>
      </c>
      <c r="I400" s="267">
        <f>E400*H400</f>
        <v>1.6529316999999998E-2</v>
      </c>
      <c r="J400" s="266">
        <v>-5.3999999999999999E-2</v>
      </c>
      <c r="K400" s="267">
        <f>E400*J400</f>
        <v>-1.8215981999999999</v>
      </c>
      <c r="O400" s="259">
        <v>2</v>
      </c>
      <c r="AA400" s="232">
        <v>1</v>
      </c>
      <c r="AB400" s="232">
        <v>1</v>
      </c>
      <c r="AC400" s="232">
        <v>1</v>
      </c>
      <c r="AZ400" s="232">
        <v>1</v>
      </c>
      <c r="BA400" s="232">
        <f>IF(AZ400=1,G400,0)</f>
        <v>0</v>
      </c>
      <c r="BB400" s="232">
        <f>IF(AZ400=2,G400,0)</f>
        <v>0</v>
      </c>
      <c r="BC400" s="232">
        <f>IF(AZ400=3,G400,0)</f>
        <v>0</v>
      </c>
      <c r="BD400" s="232">
        <f>IF(AZ400=4,G400,0)</f>
        <v>0</v>
      </c>
      <c r="BE400" s="232">
        <f>IF(AZ400=5,G400,0)</f>
        <v>0</v>
      </c>
      <c r="CA400" s="259">
        <v>1</v>
      </c>
      <c r="CB400" s="259">
        <v>1</v>
      </c>
    </row>
    <row r="401" spans="1:80" x14ac:dyDescent="0.2">
      <c r="A401" s="268"/>
      <c r="B401" s="272"/>
      <c r="C401" s="346" t="s">
        <v>565</v>
      </c>
      <c r="D401" s="347"/>
      <c r="E401" s="273">
        <v>33.7333</v>
      </c>
      <c r="F401" s="274"/>
      <c r="G401" s="275"/>
      <c r="H401" s="276"/>
      <c r="I401" s="270"/>
      <c r="J401" s="277"/>
      <c r="K401" s="270"/>
      <c r="M401" s="271" t="s">
        <v>565</v>
      </c>
      <c r="O401" s="259"/>
    </row>
    <row r="402" spans="1:80" x14ac:dyDescent="0.2">
      <c r="A402" s="260">
        <v>116</v>
      </c>
      <c r="B402" s="261" t="s">
        <v>566</v>
      </c>
      <c r="C402" s="262" t="s">
        <v>567</v>
      </c>
      <c r="D402" s="263" t="s">
        <v>115</v>
      </c>
      <c r="E402" s="264">
        <v>16.45</v>
      </c>
      <c r="F402" s="264">
        <v>0</v>
      </c>
      <c r="G402" s="265">
        <f>E402*F402</f>
        <v>0</v>
      </c>
      <c r="H402" s="266">
        <v>5.2290000000000003E-2</v>
      </c>
      <c r="I402" s="267">
        <f>E402*H402</f>
        <v>0.86017050000000006</v>
      </c>
      <c r="J402" s="266">
        <v>0</v>
      </c>
      <c r="K402" s="267">
        <f>E402*J402</f>
        <v>0</v>
      </c>
      <c r="O402" s="259">
        <v>2</v>
      </c>
      <c r="AA402" s="232">
        <v>1</v>
      </c>
      <c r="AB402" s="232">
        <v>1</v>
      </c>
      <c r="AC402" s="232">
        <v>1</v>
      </c>
      <c r="AZ402" s="232">
        <v>1</v>
      </c>
      <c r="BA402" s="232">
        <f>IF(AZ402=1,G402,0)</f>
        <v>0</v>
      </c>
      <c r="BB402" s="232">
        <f>IF(AZ402=2,G402,0)</f>
        <v>0</v>
      </c>
      <c r="BC402" s="232">
        <f>IF(AZ402=3,G402,0)</f>
        <v>0</v>
      </c>
      <c r="BD402" s="232">
        <f>IF(AZ402=4,G402,0)</f>
        <v>0</v>
      </c>
      <c r="BE402" s="232">
        <f>IF(AZ402=5,G402,0)</f>
        <v>0</v>
      </c>
      <c r="CA402" s="259">
        <v>1</v>
      </c>
      <c r="CB402" s="259">
        <v>1</v>
      </c>
    </row>
    <row r="403" spans="1:80" x14ac:dyDescent="0.2">
      <c r="A403" s="268"/>
      <c r="B403" s="272"/>
      <c r="C403" s="346" t="s">
        <v>568</v>
      </c>
      <c r="D403" s="347"/>
      <c r="E403" s="273">
        <v>16.45</v>
      </c>
      <c r="F403" s="274"/>
      <c r="G403" s="275"/>
      <c r="H403" s="276"/>
      <c r="I403" s="270"/>
      <c r="J403" s="277"/>
      <c r="K403" s="270"/>
      <c r="M403" s="271" t="s">
        <v>568</v>
      </c>
      <c r="O403" s="259"/>
    </row>
    <row r="404" spans="1:80" x14ac:dyDescent="0.2">
      <c r="A404" s="260">
        <v>117</v>
      </c>
      <c r="B404" s="261" t="s">
        <v>569</v>
      </c>
      <c r="C404" s="262" t="s">
        <v>570</v>
      </c>
      <c r="D404" s="263" t="s">
        <v>115</v>
      </c>
      <c r="E404" s="264">
        <v>15.5</v>
      </c>
      <c r="F404" s="264">
        <v>0</v>
      </c>
      <c r="G404" s="265">
        <f>E404*F404</f>
        <v>0</v>
      </c>
      <c r="H404" s="266">
        <v>0.11922000000000001</v>
      </c>
      <c r="I404" s="267">
        <f>E404*H404</f>
        <v>1.8479100000000002</v>
      </c>
      <c r="J404" s="266">
        <v>0</v>
      </c>
      <c r="K404" s="267">
        <f>E404*J404</f>
        <v>0</v>
      </c>
      <c r="O404" s="259">
        <v>2</v>
      </c>
      <c r="AA404" s="232">
        <v>1</v>
      </c>
      <c r="AB404" s="232">
        <v>1</v>
      </c>
      <c r="AC404" s="232">
        <v>1</v>
      </c>
      <c r="AZ404" s="232">
        <v>1</v>
      </c>
      <c r="BA404" s="232">
        <f>IF(AZ404=1,G404,0)</f>
        <v>0</v>
      </c>
      <c r="BB404" s="232">
        <f>IF(AZ404=2,G404,0)</f>
        <v>0</v>
      </c>
      <c r="BC404" s="232">
        <f>IF(AZ404=3,G404,0)</f>
        <v>0</v>
      </c>
      <c r="BD404" s="232">
        <f>IF(AZ404=4,G404,0)</f>
        <v>0</v>
      </c>
      <c r="BE404" s="232">
        <f>IF(AZ404=5,G404,0)</f>
        <v>0</v>
      </c>
      <c r="CA404" s="259">
        <v>1</v>
      </c>
      <c r="CB404" s="259">
        <v>1</v>
      </c>
    </row>
    <row r="405" spans="1:80" x14ac:dyDescent="0.2">
      <c r="A405" s="268"/>
      <c r="B405" s="272"/>
      <c r="C405" s="346" t="s">
        <v>571</v>
      </c>
      <c r="D405" s="347"/>
      <c r="E405" s="273">
        <v>15.5</v>
      </c>
      <c r="F405" s="274"/>
      <c r="G405" s="275"/>
      <c r="H405" s="276"/>
      <c r="I405" s="270"/>
      <c r="J405" s="277"/>
      <c r="K405" s="270"/>
      <c r="M405" s="271" t="s">
        <v>571</v>
      </c>
      <c r="O405" s="259"/>
    </row>
    <row r="406" spans="1:80" x14ac:dyDescent="0.2">
      <c r="A406" s="260">
        <v>118</v>
      </c>
      <c r="B406" s="261" t="s">
        <v>572</v>
      </c>
      <c r="C406" s="262" t="s">
        <v>573</v>
      </c>
      <c r="D406" s="263" t="s">
        <v>115</v>
      </c>
      <c r="E406" s="264">
        <v>3</v>
      </c>
      <c r="F406" s="264">
        <v>0</v>
      </c>
      <c r="G406" s="265">
        <f>E406*F406</f>
        <v>0</v>
      </c>
      <c r="H406" s="266">
        <v>0</v>
      </c>
      <c r="I406" s="267">
        <f>E406*H406</f>
        <v>0</v>
      </c>
      <c r="J406" s="266">
        <v>-3.6999999999999998E-2</v>
      </c>
      <c r="K406" s="267">
        <f>E406*J406</f>
        <v>-0.11099999999999999</v>
      </c>
      <c r="O406" s="259">
        <v>2</v>
      </c>
      <c r="AA406" s="232">
        <v>1</v>
      </c>
      <c r="AB406" s="232">
        <v>1</v>
      </c>
      <c r="AC406" s="232">
        <v>1</v>
      </c>
      <c r="AZ406" s="232">
        <v>1</v>
      </c>
      <c r="BA406" s="232">
        <f>IF(AZ406=1,G406,0)</f>
        <v>0</v>
      </c>
      <c r="BB406" s="232">
        <f>IF(AZ406=2,G406,0)</f>
        <v>0</v>
      </c>
      <c r="BC406" s="232">
        <f>IF(AZ406=3,G406,0)</f>
        <v>0</v>
      </c>
      <c r="BD406" s="232">
        <f>IF(AZ406=4,G406,0)</f>
        <v>0</v>
      </c>
      <c r="BE406" s="232">
        <f>IF(AZ406=5,G406,0)</f>
        <v>0</v>
      </c>
      <c r="CA406" s="259">
        <v>1</v>
      </c>
      <c r="CB406" s="259">
        <v>1</v>
      </c>
    </row>
    <row r="407" spans="1:80" x14ac:dyDescent="0.2">
      <c r="A407" s="268"/>
      <c r="B407" s="272"/>
      <c r="C407" s="346" t="s">
        <v>574</v>
      </c>
      <c r="D407" s="347"/>
      <c r="E407" s="273">
        <v>3</v>
      </c>
      <c r="F407" s="274"/>
      <c r="G407" s="275"/>
      <c r="H407" s="276"/>
      <c r="I407" s="270"/>
      <c r="J407" s="277"/>
      <c r="K407" s="270"/>
      <c r="M407" s="271" t="s">
        <v>574</v>
      </c>
      <c r="O407" s="259"/>
    </row>
    <row r="408" spans="1:80" x14ac:dyDescent="0.2">
      <c r="A408" s="260">
        <v>119</v>
      </c>
      <c r="B408" s="261" t="s">
        <v>575</v>
      </c>
      <c r="C408" s="262" t="s">
        <v>576</v>
      </c>
      <c r="D408" s="263" t="s">
        <v>110</v>
      </c>
      <c r="E408" s="264">
        <v>117.88</v>
      </c>
      <c r="F408" s="264">
        <v>0</v>
      </c>
      <c r="G408" s="265">
        <f>E408*F408</f>
        <v>0</v>
      </c>
      <c r="H408" s="266">
        <v>0</v>
      </c>
      <c r="I408" s="267">
        <f>E408*H408</f>
        <v>0</v>
      </c>
      <c r="J408" s="266">
        <v>-0.05</v>
      </c>
      <c r="K408" s="267">
        <f>E408*J408</f>
        <v>-5.8940000000000001</v>
      </c>
      <c r="O408" s="259">
        <v>2</v>
      </c>
      <c r="AA408" s="232">
        <v>1</v>
      </c>
      <c r="AB408" s="232">
        <v>1</v>
      </c>
      <c r="AC408" s="232">
        <v>1</v>
      </c>
      <c r="AZ408" s="232">
        <v>1</v>
      </c>
      <c r="BA408" s="232">
        <f>IF(AZ408=1,G408,0)</f>
        <v>0</v>
      </c>
      <c r="BB408" s="232">
        <f>IF(AZ408=2,G408,0)</f>
        <v>0</v>
      </c>
      <c r="BC408" s="232">
        <f>IF(AZ408=3,G408,0)</f>
        <v>0</v>
      </c>
      <c r="BD408" s="232">
        <f>IF(AZ408=4,G408,0)</f>
        <v>0</v>
      </c>
      <c r="BE408" s="232">
        <f>IF(AZ408=5,G408,0)</f>
        <v>0</v>
      </c>
      <c r="CA408" s="259">
        <v>1</v>
      </c>
      <c r="CB408" s="259">
        <v>1</v>
      </c>
    </row>
    <row r="409" spans="1:80" x14ac:dyDescent="0.2">
      <c r="A409" s="268"/>
      <c r="B409" s="272"/>
      <c r="C409" s="346" t="s">
        <v>354</v>
      </c>
      <c r="D409" s="347"/>
      <c r="E409" s="273">
        <v>74.88</v>
      </c>
      <c r="F409" s="274"/>
      <c r="G409" s="275"/>
      <c r="H409" s="276"/>
      <c r="I409" s="270"/>
      <c r="J409" s="277"/>
      <c r="K409" s="270"/>
      <c r="M409" s="271" t="s">
        <v>354</v>
      </c>
      <c r="O409" s="259"/>
    </row>
    <row r="410" spans="1:80" x14ac:dyDescent="0.2">
      <c r="A410" s="268"/>
      <c r="B410" s="272"/>
      <c r="C410" s="346" t="s">
        <v>577</v>
      </c>
      <c r="D410" s="347"/>
      <c r="E410" s="273">
        <v>43</v>
      </c>
      <c r="F410" s="274"/>
      <c r="G410" s="275"/>
      <c r="H410" s="276"/>
      <c r="I410" s="270"/>
      <c r="J410" s="277"/>
      <c r="K410" s="270"/>
      <c r="M410" s="271" t="s">
        <v>577</v>
      </c>
      <c r="O410" s="259"/>
    </row>
    <row r="411" spans="1:80" x14ac:dyDescent="0.2">
      <c r="A411" s="260">
        <v>120</v>
      </c>
      <c r="B411" s="261" t="s">
        <v>578</v>
      </c>
      <c r="C411" s="262" t="s">
        <v>579</v>
      </c>
      <c r="D411" s="263" t="s">
        <v>110</v>
      </c>
      <c r="E411" s="264">
        <v>214.96</v>
      </c>
      <c r="F411" s="264">
        <v>0</v>
      </c>
      <c r="G411" s="265">
        <f>E411*F411</f>
        <v>0</v>
      </c>
      <c r="H411" s="266">
        <v>0</v>
      </c>
      <c r="I411" s="267">
        <f>E411*H411</f>
        <v>0</v>
      </c>
      <c r="J411" s="266">
        <v>-4.5999999999999999E-2</v>
      </c>
      <c r="K411" s="267">
        <f>E411*J411</f>
        <v>-9.8881600000000009</v>
      </c>
      <c r="O411" s="259">
        <v>2</v>
      </c>
      <c r="AA411" s="232">
        <v>1</v>
      </c>
      <c r="AB411" s="232">
        <v>1</v>
      </c>
      <c r="AC411" s="232">
        <v>1</v>
      </c>
      <c r="AZ411" s="232">
        <v>1</v>
      </c>
      <c r="BA411" s="232">
        <f>IF(AZ411=1,G411,0)</f>
        <v>0</v>
      </c>
      <c r="BB411" s="232">
        <f>IF(AZ411=2,G411,0)</f>
        <v>0</v>
      </c>
      <c r="BC411" s="232">
        <f>IF(AZ411=3,G411,0)</f>
        <v>0</v>
      </c>
      <c r="BD411" s="232">
        <f>IF(AZ411=4,G411,0)</f>
        <v>0</v>
      </c>
      <c r="BE411" s="232">
        <f>IF(AZ411=5,G411,0)</f>
        <v>0</v>
      </c>
      <c r="CA411" s="259">
        <v>1</v>
      </c>
      <c r="CB411" s="259">
        <v>1</v>
      </c>
    </row>
    <row r="412" spans="1:80" x14ac:dyDescent="0.2">
      <c r="A412" s="268"/>
      <c r="B412" s="272"/>
      <c r="C412" s="346" t="s">
        <v>366</v>
      </c>
      <c r="D412" s="347"/>
      <c r="E412" s="273">
        <v>116.03</v>
      </c>
      <c r="F412" s="274"/>
      <c r="G412" s="275"/>
      <c r="H412" s="276"/>
      <c r="I412" s="270"/>
      <c r="J412" s="277"/>
      <c r="K412" s="270"/>
      <c r="M412" s="271" t="s">
        <v>366</v>
      </c>
      <c r="O412" s="259"/>
    </row>
    <row r="413" spans="1:80" x14ac:dyDescent="0.2">
      <c r="A413" s="268"/>
      <c r="B413" s="272"/>
      <c r="C413" s="346" t="s">
        <v>367</v>
      </c>
      <c r="D413" s="347"/>
      <c r="E413" s="273">
        <v>-5.45</v>
      </c>
      <c r="F413" s="274"/>
      <c r="G413" s="275"/>
      <c r="H413" s="276"/>
      <c r="I413" s="270"/>
      <c r="J413" s="277"/>
      <c r="K413" s="270"/>
      <c r="M413" s="271" t="s">
        <v>367</v>
      </c>
      <c r="O413" s="259"/>
    </row>
    <row r="414" spans="1:80" x14ac:dyDescent="0.2">
      <c r="A414" s="268"/>
      <c r="B414" s="272"/>
      <c r="C414" s="346" t="s">
        <v>368</v>
      </c>
      <c r="D414" s="347"/>
      <c r="E414" s="273">
        <v>95.76</v>
      </c>
      <c r="F414" s="274"/>
      <c r="G414" s="275"/>
      <c r="H414" s="276"/>
      <c r="I414" s="270"/>
      <c r="J414" s="277"/>
      <c r="K414" s="270"/>
      <c r="M414" s="271" t="s">
        <v>368</v>
      </c>
      <c r="O414" s="259"/>
    </row>
    <row r="415" spans="1:80" x14ac:dyDescent="0.2">
      <c r="A415" s="268"/>
      <c r="B415" s="272"/>
      <c r="C415" s="346" t="s">
        <v>369</v>
      </c>
      <c r="D415" s="347"/>
      <c r="E415" s="273">
        <v>-14.75</v>
      </c>
      <c r="F415" s="274"/>
      <c r="G415" s="275"/>
      <c r="H415" s="276"/>
      <c r="I415" s="270"/>
      <c r="J415" s="277"/>
      <c r="K415" s="270"/>
      <c r="M415" s="271" t="s">
        <v>369</v>
      </c>
      <c r="O415" s="259"/>
    </row>
    <row r="416" spans="1:80" x14ac:dyDescent="0.2">
      <c r="A416" s="268"/>
      <c r="B416" s="272"/>
      <c r="C416" s="346" t="s">
        <v>371</v>
      </c>
      <c r="D416" s="347"/>
      <c r="E416" s="273">
        <v>0</v>
      </c>
      <c r="F416" s="274"/>
      <c r="G416" s="275"/>
      <c r="H416" s="276"/>
      <c r="I416" s="270"/>
      <c r="J416" s="277"/>
      <c r="K416" s="270"/>
      <c r="M416" s="271" t="s">
        <v>371</v>
      </c>
      <c r="O416" s="259"/>
    </row>
    <row r="417" spans="1:80" x14ac:dyDescent="0.2">
      <c r="A417" s="268"/>
      <c r="B417" s="272"/>
      <c r="C417" s="346" t="s">
        <v>372</v>
      </c>
      <c r="D417" s="347"/>
      <c r="E417" s="273">
        <v>11.6</v>
      </c>
      <c r="F417" s="274"/>
      <c r="G417" s="275"/>
      <c r="H417" s="276"/>
      <c r="I417" s="270"/>
      <c r="J417" s="277"/>
      <c r="K417" s="270"/>
      <c r="M417" s="271" t="s">
        <v>372</v>
      </c>
      <c r="O417" s="259"/>
    </row>
    <row r="418" spans="1:80" x14ac:dyDescent="0.2">
      <c r="A418" s="268"/>
      <c r="B418" s="272"/>
      <c r="C418" s="346" t="s">
        <v>374</v>
      </c>
      <c r="D418" s="347"/>
      <c r="E418" s="273">
        <v>11.77</v>
      </c>
      <c r="F418" s="274"/>
      <c r="G418" s="275"/>
      <c r="H418" s="276"/>
      <c r="I418" s="270"/>
      <c r="J418" s="277"/>
      <c r="K418" s="270"/>
      <c r="M418" s="271" t="s">
        <v>374</v>
      </c>
      <c r="O418" s="259"/>
    </row>
    <row r="419" spans="1:80" x14ac:dyDescent="0.2">
      <c r="A419" s="260">
        <v>121</v>
      </c>
      <c r="B419" s="261" t="s">
        <v>580</v>
      </c>
      <c r="C419" s="262" t="s">
        <v>581</v>
      </c>
      <c r="D419" s="263" t="s">
        <v>110</v>
      </c>
      <c r="E419" s="264">
        <v>2.65</v>
      </c>
      <c r="F419" s="264">
        <v>0</v>
      </c>
      <c r="G419" s="265">
        <f>E419*F419</f>
        <v>0</v>
      </c>
      <c r="H419" s="266">
        <v>0</v>
      </c>
      <c r="I419" s="267">
        <f>E419*H419</f>
        <v>0</v>
      </c>
      <c r="J419" s="266">
        <v>-5.8999999999999997E-2</v>
      </c>
      <c r="K419" s="267">
        <f>E419*J419</f>
        <v>-0.15634999999999999</v>
      </c>
      <c r="O419" s="259">
        <v>2</v>
      </c>
      <c r="AA419" s="232">
        <v>1</v>
      </c>
      <c r="AB419" s="232">
        <v>1</v>
      </c>
      <c r="AC419" s="232">
        <v>1</v>
      </c>
      <c r="AZ419" s="232">
        <v>1</v>
      </c>
      <c r="BA419" s="232">
        <f>IF(AZ419=1,G419,0)</f>
        <v>0</v>
      </c>
      <c r="BB419" s="232">
        <f>IF(AZ419=2,G419,0)</f>
        <v>0</v>
      </c>
      <c r="BC419" s="232">
        <f>IF(AZ419=3,G419,0)</f>
        <v>0</v>
      </c>
      <c r="BD419" s="232">
        <f>IF(AZ419=4,G419,0)</f>
        <v>0</v>
      </c>
      <c r="BE419" s="232">
        <f>IF(AZ419=5,G419,0)</f>
        <v>0</v>
      </c>
      <c r="CA419" s="259">
        <v>1</v>
      </c>
      <c r="CB419" s="259">
        <v>1</v>
      </c>
    </row>
    <row r="420" spans="1:80" x14ac:dyDescent="0.2">
      <c r="A420" s="268"/>
      <c r="B420" s="272"/>
      <c r="C420" s="346" t="s">
        <v>416</v>
      </c>
      <c r="D420" s="347"/>
      <c r="E420" s="273">
        <v>4</v>
      </c>
      <c r="F420" s="274"/>
      <c r="G420" s="275"/>
      <c r="H420" s="276"/>
      <c r="I420" s="270"/>
      <c r="J420" s="277"/>
      <c r="K420" s="270"/>
      <c r="M420" s="271" t="s">
        <v>416</v>
      </c>
      <c r="O420" s="259"/>
    </row>
    <row r="421" spans="1:80" x14ac:dyDescent="0.2">
      <c r="A421" s="268"/>
      <c r="B421" s="272"/>
      <c r="C421" s="346" t="s">
        <v>417</v>
      </c>
      <c r="D421" s="347"/>
      <c r="E421" s="273">
        <v>-1.35</v>
      </c>
      <c r="F421" s="274"/>
      <c r="G421" s="275"/>
      <c r="H421" s="276"/>
      <c r="I421" s="270"/>
      <c r="J421" s="277"/>
      <c r="K421" s="270"/>
      <c r="M421" s="271" t="s">
        <v>417</v>
      </c>
      <c r="O421" s="259"/>
    </row>
    <row r="422" spans="1:80" x14ac:dyDescent="0.2">
      <c r="A422" s="278"/>
      <c r="B422" s="279" t="s">
        <v>101</v>
      </c>
      <c r="C422" s="280" t="s">
        <v>531</v>
      </c>
      <c r="D422" s="281"/>
      <c r="E422" s="282"/>
      <c r="F422" s="283"/>
      <c r="G422" s="284">
        <f>SUM(G375:G421)</f>
        <v>0</v>
      </c>
      <c r="H422" s="285"/>
      <c r="I422" s="286">
        <f>SUM(I375:I421)</f>
        <v>2.7743430670000002</v>
      </c>
      <c r="J422" s="285"/>
      <c r="K422" s="286">
        <f>SUM(K375:K421)</f>
        <v>-51.359708199999993</v>
      </c>
      <c r="O422" s="259">
        <v>4</v>
      </c>
      <c r="BA422" s="287">
        <f>SUM(BA375:BA421)</f>
        <v>0</v>
      </c>
      <c r="BB422" s="287">
        <f>SUM(BB375:BB421)</f>
        <v>0</v>
      </c>
      <c r="BC422" s="287">
        <f>SUM(BC375:BC421)</f>
        <v>0</v>
      </c>
      <c r="BD422" s="287">
        <f>SUM(BD375:BD421)</f>
        <v>0</v>
      </c>
      <c r="BE422" s="287">
        <f>SUM(BE375:BE421)</f>
        <v>0</v>
      </c>
    </row>
    <row r="423" spans="1:80" x14ac:dyDescent="0.2">
      <c r="A423" s="249" t="s">
        <v>97</v>
      </c>
      <c r="B423" s="250" t="s">
        <v>582</v>
      </c>
      <c r="C423" s="251" t="s">
        <v>583</v>
      </c>
      <c r="D423" s="252"/>
      <c r="E423" s="253"/>
      <c r="F423" s="253"/>
      <c r="G423" s="254"/>
      <c r="H423" s="255"/>
      <c r="I423" s="256"/>
      <c r="J423" s="257"/>
      <c r="K423" s="258"/>
      <c r="O423" s="259">
        <v>1</v>
      </c>
    </row>
    <row r="424" spans="1:80" x14ac:dyDescent="0.2">
      <c r="A424" s="260">
        <v>122</v>
      </c>
      <c r="B424" s="261" t="s">
        <v>585</v>
      </c>
      <c r="C424" s="262" t="s">
        <v>586</v>
      </c>
      <c r="D424" s="263" t="s">
        <v>194</v>
      </c>
      <c r="E424" s="264">
        <v>246.074611914</v>
      </c>
      <c r="F424" s="264">
        <v>0</v>
      </c>
      <c r="G424" s="265">
        <f>E424*F424</f>
        <v>0</v>
      </c>
      <c r="H424" s="266">
        <v>0</v>
      </c>
      <c r="I424" s="267">
        <f>E424*H424</f>
        <v>0</v>
      </c>
      <c r="J424" s="266"/>
      <c r="K424" s="267">
        <f>E424*J424</f>
        <v>0</v>
      </c>
      <c r="O424" s="259">
        <v>2</v>
      </c>
      <c r="AA424" s="232">
        <v>7</v>
      </c>
      <c r="AB424" s="232">
        <v>1</v>
      </c>
      <c r="AC424" s="232">
        <v>2</v>
      </c>
      <c r="AZ424" s="232">
        <v>1</v>
      </c>
      <c r="BA424" s="232">
        <f>IF(AZ424=1,G424,0)</f>
        <v>0</v>
      </c>
      <c r="BB424" s="232">
        <f>IF(AZ424=2,G424,0)</f>
        <v>0</v>
      </c>
      <c r="BC424" s="232">
        <f>IF(AZ424=3,G424,0)</f>
        <v>0</v>
      </c>
      <c r="BD424" s="232">
        <f>IF(AZ424=4,G424,0)</f>
        <v>0</v>
      </c>
      <c r="BE424" s="232">
        <f>IF(AZ424=5,G424,0)</f>
        <v>0</v>
      </c>
      <c r="CA424" s="259">
        <v>7</v>
      </c>
      <c r="CB424" s="259">
        <v>1</v>
      </c>
    </row>
    <row r="425" spans="1:80" x14ac:dyDescent="0.2">
      <c r="A425" s="278"/>
      <c r="B425" s="279" t="s">
        <v>101</v>
      </c>
      <c r="C425" s="280" t="s">
        <v>584</v>
      </c>
      <c r="D425" s="281"/>
      <c r="E425" s="282"/>
      <c r="F425" s="283"/>
      <c r="G425" s="284">
        <f>SUM(G423:G424)</f>
        <v>0</v>
      </c>
      <c r="H425" s="285"/>
      <c r="I425" s="286">
        <f>SUM(I423:I424)</f>
        <v>0</v>
      </c>
      <c r="J425" s="285"/>
      <c r="K425" s="286">
        <f>SUM(K423:K424)</f>
        <v>0</v>
      </c>
      <c r="O425" s="259">
        <v>4</v>
      </c>
      <c r="BA425" s="287">
        <f>SUM(BA423:BA424)</f>
        <v>0</v>
      </c>
      <c r="BB425" s="287">
        <f>SUM(BB423:BB424)</f>
        <v>0</v>
      </c>
      <c r="BC425" s="287">
        <f>SUM(BC423:BC424)</f>
        <v>0</v>
      </c>
      <c r="BD425" s="287">
        <f>SUM(BD423:BD424)</f>
        <v>0</v>
      </c>
      <c r="BE425" s="287">
        <f>SUM(BE423:BE424)</f>
        <v>0</v>
      </c>
    </row>
    <row r="426" spans="1:80" x14ac:dyDescent="0.2">
      <c r="A426" s="249" t="s">
        <v>97</v>
      </c>
      <c r="B426" s="250" t="s">
        <v>587</v>
      </c>
      <c r="C426" s="251" t="s">
        <v>588</v>
      </c>
      <c r="D426" s="252"/>
      <c r="E426" s="253"/>
      <c r="F426" s="253"/>
      <c r="G426" s="254"/>
      <c r="H426" s="255"/>
      <c r="I426" s="256"/>
      <c r="J426" s="257"/>
      <c r="K426" s="258"/>
      <c r="O426" s="259">
        <v>1</v>
      </c>
    </row>
    <row r="427" spans="1:80" ht="22.5" x14ac:dyDescent="0.2">
      <c r="A427" s="260">
        <v>123</v>
      </c>
      <c r="B427" s="261" t="s">
        <v>590</v>
      </c>
      <c r="C427" s="262" t="s">
        <v>591</v>
      </c>
      <c r="D427" s="263" t="s">
        <v>110</v>
      </c>
      <c r="E427" s="264">
        <v>127.98699999999999</v>
      </c>
      <c r="F427" s="264">
        <v>0</v>
      </c>
      <c r="G427" s="265">
        <f>E427*F427</f>
        <v>0</v>
      </c>
      <c r="H427" s="266">
        <v>3.3E-4</v>
      </c>
      <c r="I427" s="267">
        <f>E427*H427</f>
        <v>4.2235709999999996E-2</v>
      </c>
      <c r="J427" s="266">
        <v>0</v>
      </c>
      <c r="K427" s="267">
        <f>E427*J427</f>
        <v>0</v>
      </c>
      <c r="O427" s="259">
        <v>2</v>
      </c>
      <c r="AA427" s="232">
        <v>1</v>
      </c>
      <c r="AB427" s="232">
        <v>7</v>
      </c>
      <c r="AC427" s="232">
        <v>7</v>
      </c>
      <c r="AZ427" s="232">
        <v>2</v>
      </c>
      <c r="BA427" s="232">
        <f>IF(AZ427=1,G427,0)</f>
        <v>0</v>
      </c>
      <c r="BB427" s="232">
        <f>IF(AZ427=2,G427,0)</f>
        <v>0</v>
      </c>
      <c r="BC427" s="232">
        <f>IF(AZ427=3,G427,0)</f>
        <v>0</v>
      </c>
      <c r="BD427" s="232">
        <f>IF(AZ427=4,G427,0)</f>
        <v>0</v>
      </c>
      <c r="BE427" s="232">
        <f>IF(AZ427=5,G427,0)</f>
        <v>0</v>
      </c>
      <c r="CA427" s="259">
        <v>1</v>
      </c>
      <c r="CB427" s="259">
        <v>7</v>
      </c>
    </row>
    <row r="428" spans="1:80" ht="22.5" x14ac:dyDescent="0.2">
      <c r="A428" s="268"/>
      <c r="B428" s="272"/>
      <c r="C428" s="346" t="s">
        <v>592</v>
      </c>
      <c r="D428" s="347"/>
      <c r="E428" s="273">
        <v>121.387</v>
      </c>
      <c r="F428" s="274"/>
      <c r="G428" s="275"/>
      <c r="H428" s="276"/>
      <c r="I428" s="270"/>
      <c r="J428" s="277"/>
      <c r="K428" s="270"/>
      <c r="M428" s="271" t="s">
        <v>592</v>
      </c>
      <c r="O428" s="259"/>
    </row>
    <row r="429" spans="1:80" x14ac:dyDescent="0.2">
      <c r="A429" s="268"/>
      <c r="B429" s="272"/>
      <c r="C429" s="346" t="s">
        <v>593</v>
      </c>
      <c r="D429" s="347"/>
      <c r="E429" s="273">
        <v>6.6</v>
      </c>
      <c r="F429" s="274"/>
      <c r="G429" s="275"/>
      <c r="H429" s="276"/>
      <c r="I429" s="270"/>
      <c r="J429" s="277"/>
      <c r="K429" s="270"/>
      <c r="M429" s="271" t="s">
        <v>593</v>
      </c>
      <c r="O429" s="259"/>
    </row>
    <row r="430" spans="1:80" ht="22.5" x14ac:dyDescent="0.2">
      <c r="A430" s="260">
        <v>124</v>
      </c>
      <c r="B430" s="261" t="s">
        <v>594</v>
      </c>
      <c r="C430" s="262" t="s">
        <v>595</v>
      </c>
      <c r="D430" s="263" t="s">
        <v>110</v>
      </c>
      <c r="E430" s="264">
        <v>72.471999999999994</v>
      </c>
      <c r="F430" s="264">
        <v>0</v>
      </c>
      <c r="G430" s="265">
        <f>E430*F430</f>
        <v>0</v>
      </c>
      <c r="H430" s="266">
        <v>5.1999999999999995E-4</v>
      </c>
      <c r="I430" s="267">
        <f>E430*H430</f>
        <v>3.7685439999999994E-2</v>
      </c>
      <c r="J430" s="266">
        <v>0</v>
      </c>
      <c r="K430" s="267">
        <f>E430*J430</f>
        <v>0</v>
      </c>
      <c r="O430" s="259">
        <v>2</v>
      </c>
      <c r="AA430" s="232">
        <v>1</v>
      </c>
      <c r="AB430" s="232">
        <v>7</v>
      </c>
      <c r="AC430" s="232">
        <v>7</v>
      </c>
      <c r="AZ430" s="232">
        <v>2</v>
      </c>
      <c r="BA430" s="232">
        <f>IF(AZ430=1,G430,0)</f>
        <v>0</v>
      </c>
      <c r="BB430" s="232">
        <f>IF(AZ430=2,G430,0)</f>
        <v>0</v>
      </c>
      <c r="BC430" s="232">
        <f>IF(AZ430=3,G430,0)</f>
        <v>0</v>
      </c>
      <c r="BD430" s="232">
        <f>IF(AZ430=4,G430,0)</f>
        <v>0</v>
      </c>
      <c r="BE430" s="232">
        <f>IF(AZ430=5,G430,0)</f>
        <v>0</v>
      </c>
      <c r="CA430" s="259">
        <v>1</v>
      </c>
      <c r="CB430" s="259">
        <v>7</v>
      </c>
    </row>
    <row r="431" spans="1:80" x14ac:dyDescent="0.2">
      <c r="A431" s="268"/>
      <c r="B431" s="272"/>
      <c r="C431" s="346" t="s">
        <v>596</v>
      </c>
      <c r="D431" s="347"/>
      <c r="E431" s="273">
        <v>0</v>
      </c>
      <c r="F431" s="274"/>
      <c r="G431" s="275"/>
      <c r="H431" s="276"/>
      <c r="I431" s="270"/>
      <c r="J431" s="277"/>
      <c r="K431" s="270"/>
      <c r="M431" s="271" t="s">
        <v>596</v>
      </c>
      <c r="O431" s="259"/>
    </row>
    <row r="432" spans="1:80" x14ac:dyDescent="0.2">
      <c r="A432" s="268"/>
      <c r="B432" s="272"/>
      <c r="C432" s="346" t="s">
        <v>597</v>
      </c>
      <c r="D432" s="347"/>
      <c r="E432" s="273">
        <v>19.431999999999999</v>
      </c>
      <c r="F432" s="274"/>
      <c r="G432" s="275"/>
      <c r="H432" s="276"/>
      <c r="I432" s="270"/>
      <c r="J432" s="277"/>
      <c r="K432" s="270"/>
      <c r="M432" s="271" t="s">
        <v>597</v>
      </c>
      <c r="O432" s="259"/>
    </row>
    <row r="433" spans="1:80" x14ac:dyDescent="0.2">
      <c r="A433" s="268"/>
      <c r="B433" s="272"/>
      <c r="C433" s="346" t="s">
        <v>598</v>
      </c>
      <c r="D433" s="347"/>
      <c r="E433" s="273">
        <v>16.899999999999999</v>
      </c>
      <c r="F433" s="274"/>
      <c r="G433" s="275"/>
      <c r="H433" s="276"/>
      <c r="I433" s="270"/>
      <c r="J433" s="277"/>
      <c r="K433" s="270"/>
      <c r="M433" s="271" t="s">
        <v>598</v>
      </c>
      <c r="O433" s="259"/>
    </row>
    <row r="434" spans="1:80" x14ac:dyDescent="0.2">
      <c r="A434" s="268"/>
      <c r="B434" s="272"/>
      <c r="C434" s="346" t="s">
        <v>599</v>
      </c>
      <c r="D434" s="347"/>
      <c r="E434" s="273">
        <v>4.6399999999999997</v>
      </c>
      <c r="F434" s="274"/>
      <c r="G434" s="275"/>
      <c r="H434" s="276"/>
      <c r="I434" s="270"/>
      <c r="J434" s="277"/>
      <c r="K434" s="270"/>
      <c r="M434" s="271" t="s">
        <v>599</v>
      </c>
      <c r="O434" s="259"/>
    </row>
    <row r="435" spans="1:80" x14ac:dyDescent="0.2">
      <c r="A435" s="268"/>
      <c r="B435" s="272"/>
      <c r="C435" s="346" t="s">
        <v>600</v>
      </c>
      <c r="D435" s="347"/>
      <c r="E435" s="273">
        <v>31.5</v>
      </c>
      <c r="F435" s="274"/>
      <c r="G435" s="275"/>
      <c r="H435" s="276"/>
      <c r="I435" s="270"/>
      <c r="J435" s="277"/>
      <c r="K435" s="270"/>
      <c r="M435" s="271" t="s">
        <v>600</v>
      </c>
      <c r="O435" s="259"/>
    </row>
    <row r="436" spans="1:80" ht="22.5" x14ac:dyDescent="0.2">
      <c r="A436" s="260">
        <v>125</v>
      </c>
      <c r="B436" s="261" t="s">
        <v>601</v>
      </c>
      <c r="C436" s="262" t="s">
        <v>602</v>
      </c>
      <c r="D436" s="263" t="s">
        <v>110</v>
      </c>
      <c r="E436" s="264">
        <v>146.19499999999999</v>
      </c>
      <c r="F436" s="264">
        <v>0</v>
      </c>
      <c r="G436" s="265">
        <f>E436*F436</f>
        <v>0</v>
      </c>
      <c r="H436" s="266">
        <v>5.5900000000000004E-3</v>
      </c>
      <c r="I436" s="267">
        <f>E436*H436</f>
        <v>0.81723005000000004</v>
      </c>
      <c r="J436" s="266">
        <v>0</v>
      </c>
      <c r="K436" s="267">
        <f>E436*J436</f>
        <v>0</v>
      </c>
      <c r="O436" s="259">
        <v>2</v>
      </c>
      <c r="AA436" s="232">
        <v>1</v>
      </c>
      <c r="AB436" s="232">
        <v>0</v>
      </c>
      <c r="AC436" s="232">
        <v>0</v>
      </c>
      <c r="AZ436" s="232">
        <v>2</v>
      </c>
      <c r="BA436" s="232">
        <f>IF(AZ436=1,G436,0)</f>
        <v>0</v>
      </c>
      <c r="BB436" s="232">
        <f>IF(AZ436=2,G436,0)</f>
        <v>0</v>
      </c>
      <c r="BC436" s="232">
        <f>IF(AZ436=3,G436,0)</f>
        <v>0</v>
      </c>
      <c r="BD436" s="232">
        <f>IF(AZ436=4,G436,0)</f>
        <v>0</v>
      </c>
      <c r="BE436" s="232">
        <f>IF(AZ436=5,G436,0)</f>
        <v>0</v>
      </c>
      <c r="CA436" s="259">
        <v>1</v>
      </c>
      <c r="CB436" s="259">
        <v>0</v>
      </c>
    </row>
    <row r="437" spans="1:80" ht="33.75" x14ac:dyDescent="0.2">
      <c r="A437" s="268"/>
      <c r="B437" s="272"/>
      <c r="C437" s="346" t="s">
        <v>603</v>
      </c>
      <c r="D437" s="347"/>
      <c r="E437" s="273">
        <v>139.595</v>
      </c>
      <c r="F437" s="274"/>
      <c r="G437" s="275"/>
      <c r="H437" s="276"/>
      <c r="I437" s="270"/>
      <c r="J437" s="277"/>
      <c r="K437" s="270"/>
      <c r="M437" s="271" t="s">
        <v>603</v>
      </c>
      <c r="O437" s="259"/>
    </row>
    <row r="438" spans="1:80" x14ac:dyDescent="0.2">
      <c r="A438" s="268"/>
      <c r="B438" s="272"/>
      <c r="C438" s="346" t="s">
        <v>593</v>
      </c>
      <c r="D438" s="347"/>
      <c r="E438" s="273">
        <v>6.6</v>
      </c>
      <c r="F438" s="274"/>
      <c r="G438" s="275"/>
      <c r="H438" s="276"/>
      <c r="I438" s="270"/>
      <c r="J438" s="277"/>
      <c r="K438" s="270"/>
      <c r="M438" s="271" t="s">
        <v>593</v>
      </c>
      <c r="O438" s="259"/>
    </row>
    <row r="439" spans="1:80" ht="22.5" x14ac:dyDescent="0.2">
      <c r="A439" s="260">
        <v>126</v>
      </c>
      <c r="B439" s="261" t="s">
        <v>604</v>
      </c>
      <c r="C439" s="262" t="s">
        <v>605</v>
      </c>
      <c r="D439" s="263" t="s">
        <v>110</v>
      </c>
      <c r="E439" s="264">
        <v>72.471999999999994</v>
      </c>
      <c r="F439" s="264">
        <v>0</v>
      </c>
      <c r="G439" s="265">
        <f>E439*F439</f>
        <v>0</v>
      </c>
      <c r="H439" s="266">
        <v>5.9800000000000001E-3</v>
      </c>
      <c r="I439" s="267">
        <f>E439*H439</f>
        <v>0.43338255999999997</v>
      </c>
      <c r="J439" s="266">
        <v>0</v>
      </c>
      <c r="K439" s="267">
        <f>E439*J439</f>
        <v>0</v>
      </c>
      <c r="O439" s="259">
        <v>2</v>
      </c>
      <c r="AA439" s="232">
        <v>1</v>
      </c>
      <c r="AB439" s="232">
        <v>7</v>
      </c>
      <c r="AC439" s="232">
        <v>7</v>
      </c>
      <c r="AZ439" s="232">
        <v>2</v>
      </c>
      <c r="BA439" s="232">
        <f>IF(AZ439=1,G439,0)</f>
        <v>0</v>
      </c>
      <c r="BB439" s="232">
        <f>IF(AZ439=2,G439,0)</f>
        <v>0</v>
      </c>
      <c r="BC439" s="232">
        <f>IF(AZ439=3,G439,0)</f>
        <v>0</v>
      </c>
      <c r="BD439" s="232">
        <f>IF(AZ439=4,G439,0)</f>
        <v>0</v>
      </c>
      <c r="BE439" s="232">
        <f>IF(AZ439=5,G439,0)</f>
        <v>0</v>
      </c>
      <c r="CA439" s="259">
        <v>1</v>
      </c>
      <c r="CB439" s="259">
        <v>7</v>
      </c>
    </row>
    <row r="440" spans="1:80" x14ac:dyDescent="0.2">
      <c r="A440" s="268"/>
      <c r="B440" s="272"/>
      <c r="C440" s="346" t="s">
        <v>596</v>
      </c>
      <c r="D440" s="347"/>
      <c r="E440" s="273">
        <v>0</v>
      </c>
      <c r="F440" s="274"/>
      <c r="G440" s="275"/>
      <c r="H440" s="276"/>
      <c r="I440" s="270"/>
      <c r="J440" s="277"/>
      <c r="K440" s="270"/>
      <c r="M440" s="271" t="s">
        <v>596</v>
      </c>
      <c r="O440" s="259"/>
    </row>
    <row r="441" spans="1:80" x14ac:dyDescent="0.2">
      <c r="A441" s="268"/>
      <c r="B441" s="272"/>
      <c r="C441" s="346" t="s">
        <v>597</v>
      </c>
      <c r="D441" s="347"/>
      <c r="E441" s="273">
        <v>19.431999999999999</v>
      </c>
      <c r="F441" s="274"/>
      <c r="G441" s="275"/>
      <c r="H441" s="276"/>
      <c r="I441" s="270"/>
      <c r="J441" s="277"/>
      <c r="K441" s="270"/>
      <c r="M441" s="271" t="s">
        <v>597</v>
      </c>
      <c r="O441" s="259"/>
    </row>
    <row r="442" spans="1:80" x14ac:dyDescent="0.2">
      <c r="A442" s="268"/>
      <c r="B442" s="272"/>
      <c r="C442" s="346" t="s">
        <v>598</v>
      </c>
      <c r="D442" s="347"/>
      <c r="E442" s="273">
        <v>16.899999999999999</v>
      </c>
      <c r="F442" s="274"/>
      <c r="G442" s="275"/>
      <c r="H442" s="276"/>
      <c r="I442" s="270"/>
      <c r="J442" s="277"/>
      <c r="K442" s="270"/>
      <c r="M442" s="271" t="s">
        <v>598</v>
      </c>
      <c r="O442" s="259"/>
    </row>
    <row r="443" spans="1:80" x14ac:dyDescent="0.2">
      <c r="A443" s="268"/>
      <c r="B443" s="272"/>
      <c r="C443" s="346" t="s">
        <v>599</v>
      </c>
      <c r="D443" s="347"/>
      <c r="E443" s="273">
        <v>4.6399999999999997</v>
      </c>
      <c r="F443" s="274"/>
      <c r="G443" s="275"/>
      <c r="H443" s="276"/>
      <c r="I443" s="270"/>
      <c r="J443" s="277"/>
      <c r="K443" s="270"/>
      <c r="M443" s="271" t="s">
        <v>599</v>
      </c>
      <c r="O443" s="259"/>
    </row>
    <row r="444" spans="1:80" x14ac:dyDescent="0.2">
      <c r="A444" s="268"/>
      <c r="B444" s="272"/>
      <c r="C444" s="346" t="s">
        <v>600</v>
      </c>
      <c r="D444" s="347"/>
      <c r="E444" s="273">
        <v>31.5</v>
      </c>
      <c r="F444" s="274"/>
      <c r="G444" s="275"/>
      <c r="H444" s="276"/>
      <c r="I444" s="270"/>
      <c r="J444" s="277"/>
      <c r="K444" s="270"/>
      <c r="M444" s="271" t="s">
        <v>600</v>
      </c>
      <c r="O444" s="259"/>
    </row>
    <row r="445" spans="1:80" ht="22.5" x14ac:dyDescent="0.2">
      <c r="A445" s="260">
        <v>127</v>
      </c>
      <c r="B445" s="261" t="s">
        <v>606</v>
      </c>
      <c r="C445" s="262" t="s">
        <v>607</v>
      </c>
      <c r="D445" s="263" t="s">
        <v>110</v>
      </c>
      <c r="E445" s="264">
        <v>37.094999999999999</v>
      </c>
      <c r="F445" s="264">
        <v>0</v>
      </c>
      <c r="G445" s="265">
        <f>E445*F445</f>
        <v>0</v>
      </c>
      <c r="H445" s="266">
        <v>3.6800000000000001E-3</v>
      </c>
      <c r="I445" s="267">
        <f>E445*H445</f>
        <v>0.13650960000000001</v>
      </c>
      <c r="J445" s="266">
        <v>0</v>
      </c>
      <c r="K445" s="267">
        <f>E445*J445</f>
        <v>0</v>
      </c>
      <c r="O445" s="259">
        <v>2</v>
      </c>
      <c r="AA445" s="232">
        <v>1</v>
      </c>
      <c r="AB445" s="232">
        <v>7</v>
      </c>
      <c r="AC445" s="232">
        <v>7</v>
      </c>
      <c r="AZ445" s="232">
        <v>2</v>
      </c>
      <c r="BA445" s="232">
        <f>IF(AZ445=1,G445,0)</f>
        <v>0</v>
      </c>
      <c r="BB445" s="232">
        <f>IF(AZ445=2,G445,0)</f>
        <v>0</v>
      </c>
      <c r="BC445" s="232">
        <f>IF(AZ445=3,G445,0)</f>
        <v>0</v>
      </c>
      <c r="BD445" s="232">
        <f>IF(AZ445=4,G445,0)</f>
        <v>0</v>
      </c>
      <c r="BE445" s="232">
        <f>IF(AZ445=5,G445,0)</f>
        <v>0</v>
      </c>
      <c r="CA445" s="259">
        <v>1</v>
      </c>
      <c r="CB445" s="259">
        <v>7</v>
      </c>
    </row>
    <row r="446" spans="1:80" x14ac:dyDescent="0.2">
      <c r="A446" s="268"/>
      <c r="B446" s="272"/>
      <c r="C446" s="346" t="s">
        <v>608</v>
      </c>
      <c r="D446" s="347"/>
      <c r="E446" s="273">
        <v>6.1950000000000003</v>
      </c>
      <c r="F446" s="274"/>
      <c r="G446" s="275"/>
      <c r="H446" s="276"/>
      <c r="I446" s="270"/>
      <c r="J446" s="277"/>
      <c r="K446" s="270"/>
      <c r="M446" s="271" t="s">
        <v>608</v>
      </c>
      <c r="O446" s="259"/>
    </row>
    <row r="447" spans="1:80" ht="22.5" x14ac:dyDescent="0.2">
      <c r="A447" s="268"/>
      <c r="B447" s="272"/>
      <c r="C447" s="346" t="s">
        <v>609</v>
      </c>
      <c r="D447" s="347"/>
      <c r="E447" s="273">
        <v>12.3</v>
      </c>
      <c r="F447" s="274"/>
      <c r="G447" s="275"/>
      <c r="H447" s="276"/>
      <c r="I447" s="270"/>
      <c r="J447" s="277"/>
      <c r="K447" s="270"/>
      <c r="M447" s="271" t="s">
        <v>609</v>
      </c>
      <c r="O447" s="259"/>
    </row>
    <row r="448" spans="1:80" x14ac:dyDescent="0.2">
      <c r="A448" s="268"/>
      <c r="B448" s="272"/>
      <c r="C448" s="346" t="s">
        <v>610</v>
      </c>
      <c r="D448" s="347"/>
      <c r="E448" s="273">
        <v>18.600000000000001</v>
      </c>
      <c r="F448" s="274"/>
      <c r="G448" s="275"/>
      <c r="H448" s="276"/>
      <c r="I448" s="270"/>
      <c r="J448" s="277"/>
      <c r="K448" s="270"/>
      <c r="M448" s="271" t="s">
        <v>610</v>
      </c>
      <c r="O448" s="259"/>
    </row>
    <row r="449" spans="1:80" ht="22.5" x14ac:dyDescent="0.2">
      <c r="A449" s="260">
        <v>128</v>
      </c>
      <c r="B449" s="261" t="s">
        <v>611</v>
      </c>
      <c r="C449" s="262" t="s">
        <v>612</v>
      </c>
      <c r="D449" s="263" t="s">
        <v>110</v>
      </c>
      <c r="E449" s="264">
        <v>118.288</v>
      </c>
      <c r="F449" s="264">
        <v>0</v>
      </c>
      <c r="G449" s="265">
        <f>E449*F449</f>
        <v>0</v>
      </c>
      <c r="H449" s="266">
        <v>8.0999999999999996E-4</v>
      </c>
      <c r="I449" s="267">
        <f>E449*H449</f>
        <v>9.5813279999999987E-2</v>
      </c>
      <c r="J449" s="266">
        <v>0</v>
      </c>
      <c r="K449" s="267">
        <f>E449*J449</f>
        <v>0</v>
      </c>
      <c r="O449" s="259">
        <v>2</v>
      </c>
      <c r="AA449" s="232">
        <v>1</v>
      </c>
      <c r="AB449" s="232">
        <v>7</v>
      </c>
      <c r="AC449" s="232">
        <v>7</v>
      </c>
      <c r="AZ449" s="232">
        <v>2</v>
      </c>
      <c r="BA449" s="232">
        <f>IF(AZ449=1,G449,0)</f>
        <v>0</v>
      </c>
      <c r="BB449" s="232">
        <f>IF(AZ449=2,G449,0)</f>
        <v>0</v>
      </c>
      <c r="BC449" s="232">
        <f>IF(AZ449=3,G449,0)</f>
        <v>0</v>
      </c>
      <c r="BD449" s="232">
        <f>IF(AZ449=4,G449,0)</f>
        <v>0</v>
      </c>
      <c r="BE449" s="232">
        <f>IF(AZ449=5,G449,0)</f>
        <v>0</v>
      </c>
      <c r="CA449" s="259">
        <v>1</v>
      </c>
      <c r="CB449" s="259">
        <v>7</v>
      </c>
    </row>
    <row r="450" spans="1:80" ht="22.5" x14ac:dyDescent="0.2">
      <c r="A450" s="268"/>
      <c r="B450" s="272"/>
      <c r="C450" s="346" t="s">
        <v>613</v>
      </c>
      <c r="D450" s="347"/>
      <c r="E450" s="273">
        <v>75.988</v>
      </c>
      <c r="F450" s="274"/>
      <c r="G450" s="275"/>
      <c r="H450" s="276"/>
      <c r="I450" s="270"/>
      <c r="J450" s="277"/>
      <c r="K450" s="270"/>
      <c r="M450" s="271" t="s">
        <v>613</v>
      </c>
      <c r="O450" s="259"/>
    </row>
    <row r="451" spans="1:80" x14ac:dyDescent="0.2">
      <c r="A451" s="268"/>
      <c r="B451" s="272"/>
      <c r="C451" s="346" t="s">
        <v>614</v>
      </c>
      <c r="D451" s="347"/>
      <c r="E451" s="273">
        <v>37.799999999999997</v>
      </c>
      <c r="F451" s="274"/>
      <c r="G451" s="275"/>
      <c r="H451" s="276"/>
      <c r="I451" s="270"/>
      <c r="J451" s="277"/>
      <c r="K451" s="270"/>
      <c r="M451" s="271" t="s">
        <v>614</v>
      </c>
      <c r="O451" s="259"/>
    </row>
    <row r="452" spans="1:80" x14ac:dyDescent="0.2">
      <c r="A452" s="268"/>
      <c r="B452" s="272"/>
      <c r="C452" s="346" t="s">
        <v>615</v>
      </c>
      <c r="D452" s="347"/>
      <c r="E452" s="273">
        <v>4.5</v>
      </c>
      <c r="F452" s="274"/>
      <c r="G452" s="275"/>
      <c r="H452" s="276"/>
      <c r="I452" s="270"/>
      <c r="J452" s="277"/>
      <c r="K452" s="270"/>
      <c r="M452" s="271" t="s">
        <v>615</v>
      </c>
      <c r="O452" s="259"/>
    </row>
    <row r="453" spans="1:80" x14ac:dyDescent="0.2">
      <c r="A453" s="260">
        <v>129</v>
      </c>
      <c r="B453" s="261" t="s">
        <v>616</v>
      </c>
      <c r="C453" s="262" t="s">
        <v>617</v>
      </c>
      <c r="D453" s="263" t="s">
        <v>12</v>
      </c>
      <c r="E453" s="264"/>
      <c r="F453" s="264">
        <v>0</v>
      </c>
      <c r="G453" s="265">
        <f>E453*F453</f>
        <v>0</v>
      </c>
      <c r="H453" s="266">
        <v>0</v>
      </c>
      <c r="I453" s="267">
        <f>E453*H453</f>
        <v>0</v>
      </c>
      <c r="J453" s="266"/>
      <c r="K453" s="267">
        <f>E453*J453</f>
        <v>0</v>
      </c>
      <c r="O453" s="259">
        <v>2</v>
      </c>
      <c r="AA453" s="232">
        <v>7</v>
      </c>
      <c r="AB453" s="232">
        <v>1002</v>
      </c>
      <c r="AC453" s="232">
        <v>5</v>
      </c>
      <c r="AZ453" s="232">
        <v>2</v>
      </c>
      <c r="BA453" s="232">
        <f>IF(AZ453=1,G453,0)</f>
        <v>0</v>
      </c>
      <c r="BB453" s="232">
        <f>IF(AZ453=2,G453,0)</f>
        <v>0</v>
      </c>
      <c r="BC453" s="232">
        <f>IF(AZ453=3,G453,0)</f>
        <v>0</v>
      </c>
      <c r="BD453" s="232">
        <f>IF(AZ453=4,G453,0)</f>
        <v>0</v>
      </c>
      <c r="BE453" s="232">
        <f>IF(AZ453=5,G453,0)</f>
        <v>0</v>
      </c>
      <c r="CA453" s="259">
        <v>7</v>
      </c>
      <c r="CB453" s="259">
        <v>1002</v>
      </c>
    </row>
    <row r="454" spans="1:80" x14ac:dyDescent="0.2">
      <c r="A454" s="278"/>
      <c r="B454" s="279" t="s">
        <v>101</v>
      </c>
      <c r="C454" s="280" t="s">
        <v>589</v>
      </c>
      <c r="D454" s="281"/>
      <c r="E454" s="282"/>
      <c r="F454" s="283"/>
      <c r="G454" s="284">
        <f>SUM(G426:G453)</f>
        <v>0</v>
      </c>
      <c r="H454" s="285"/>
      <c r="I454" s="286">
        <f>SUM(I426:I453)</f>
        <v>1.5628566399999999</v>
      </c>
      <c r="J454" s="285"/>
      <c r="K454" s="286">
        <f>SUM(K426:K453)</f>
        <v>0</v>
      </c>
      <c r="O454" s="259">
        <v>4</v>
      </c>
      <c r="BA454" s="287">
        <f>SUM(BA426:BA453)</f>
        <v>0</v>
      </c>
      <c r="BB454" s="287">
        <f>SUM(BB426:BB453)</f>
        <v>0</v>
      </c>
      <c r="BC454" s="287">
        <f>SUM(BC426:BC453)</f>
        <v>0</v>
      </c>
      <c r="BD454" s="287">
        <f>SUM(BD426:BD453)</f>
        <v>0</v>
      </c>
      <c r="BE454" s="287">
        <f>SUM(BE426:BE453)</f>
        <v>0</v>
      </c>
    </row>
    <row r="455" spans="1:80" x14ac:dyDescent="0.2">
      <c r="A455" s="249" t="s">
        <v>97</v>
      </c>
      <c r="B455" s="250" t="s">
        <v>618</v>
      </c>
      <c r="C455" s="251" t="s">
        <v>619</v>
      </c>
      <c r="D455" s="252"/>
      <c r="E455" s="253"/>
      <c r="F455" s="253"/>
      <c r="G455" s="254"/>
      <c r="H455" s="255"/>
      <c r="I455" s="256"/>
      <c r="J455" s="257"/>
      <c r="K455" s="258"/>
      <c r="O455" s="259">
        <v>1</v>
      </c>
    </row>
    <row r="456" spans="1:80" x14ac:dyDescent="0.2">
      <c r="A456" s="260">
        <v>130</v>
      </c>
      <c r="B456" s="261" t="s">
        <v>621</v>
      </c>
      <c r="C456" s="262" t="s">
        <v>622</v>
      </c>
      <c r="D456" s="263" t="s">
        <v>115</v>
      </c>
      <c r="E456" s="264">
        <v>18.399999999999999</v>
      </c>
      <c r="F456" s="264">
        <v>0</v>
      </c>
      <c r="G456" s="265">
        <f>E456*F456</f>
        <v>0</v>
      </c>
      <c r="H456" s="266">
        <v>1.67E-3</v>
      </c>
      <c r="I456" s="267">
        <f>E456*H456</f>
        <v>3.0727999999999998E-2</v>
      </c>
      <c r="J456" s="266">
        <v>0</v>
      </c>
      <c r="K456" s="267">
        <f>E456*J456</f>
        <v>0</v>
      </c>
      <c r="O456" s="259">
        <v>2</v>
      </c>
      <c r="AA456" s="232">
        <v>1</v>
      </c>
      <c r="AB456" s="232">
        <v>0</v>
      </c>
      <c r="AC456" s="232">
        <v>0</v>
      </c>
      <c r="AZ456" s="232">
        <v>2</v>
      </c>
      <c r="BA456" s="232">
        <f>IF(AZ456=1,G456,0)</f>
        <v>0</v>
      </c>
      <c r="BB456" s="232">
        <f>IF(AZ456=2,G456,0)</f>
        <v>0</v>
      </c>
      <c r="BC456" s="232">
        <f>IF(AZ456=3,G456,0)</f>
        <v>0</v>
      </c>
      <c r="BD456" s="232">
        <f>IF(AZ456=4,G456,0)</f>
        <v>0</v>
      </c>
      <c r="BE456" s="232">
        <f>IF(AZ456=5,G456,0)</f>
        <v>0</v>
      </c>
      <c r="CA456" s="259">
        <v>1</v>
      </c>
      <c r="CB456" s="259">
        <v>0</v>
      </c>
    </row>
    <row r="457" spans="1:80" x14ac:dyDescent="0.2">
      <c r="A457" s="268"/>
      <c r="B457" s="272"/>
      <c r="C457" s="346" t="s">
        <v>623</v>
      </c>
      <c r="D457" s="347"/>
      <c r="E457" s="273">
        <v>18.399999999999999</v>
      </c>
      <c r="F457" s="274"/>
      <c r="G457" s="275"/>
      <c r="H457" s="276"/>
      <c r="I457" s="270"/>
      <c r="J457" s="277"/>
      <c r="K457" s="270"/>
      <c r="M457" s="271" t="s">
        <v>623</v>
      </c>
      <c r="O457" s="259"/>
    </row>
    <row r="458" spans="1:80" ht="22.5" x14ac:dyDescent="0.2">
      <c r="A458" s="260">
        <v>131</v>
      </c>
      <c r="B458" s="261" t="s">
        <v>624</v>
      </c>
      <c r="C458" s="262" t="s">
        <v>625</v>
      </c>
      <c r="D458" s="263" t="s">
        <v>110</v>
      </c>
      <c r="E458" s="264">
        <v>58.96</v>
      </c>
      <c r="F458" s="264">
        <v>0</v>
      </c>
      <c r="G458" s="265">
        <f>E458*F458</f>
        <v>0</v>
      </c>
      <c r="H458" s="266">
        <v>2.0899999999999998E-3</v>
      </c>
      <c r="I458" s="267">
        <f>E458*H458</f>
        <v>0.12322639999999999</v>
      </c>
      <c r="J458" s="266">
        <v>0</v>
      </c>
      <c r="K458" s="267">
        <f>E458*J458</f>
        <v>0</v>
      </c>
      <c r="O458" s="259">
        <v>2</v>
      </c>
      <c r="AA458" s="232">
        <v>1</v>
      </c>
      <c r="AB458" s="232">
        <v>7</v>
      </c>
      <c r="AC458" s="232">
        <v>7</v>
      </c>
      <c r="AZ458" s="232">
        <v>2</v>
      </c>
      <c r="BA458" s="232">
        <f>IF(AZ458=1,G458,0)</f>
        <v>0</v>
      </c>
      <c r="BB458" s="232">
        <f>IF(AZ458=2,G458,0)</f>
        <v>0</v>
      </c>
      <c r="BC458" s="232">
        <f>IF(AZ458=3,G458,0)</f>
        <v>0</v>
      </c>
      <c r="BD458" s="232">
        <f>IF(AZ458=4,G458,0)</f>
        <v>0</v>
      </c>
      <c r="BE458" s="232">
        <f>IF(AZ458=5,G458,0)</f>
        <v>0</v>
      </c>
      <c r="CA458" s="259">
        <v>1</v>
      </c>
      <c r="CB458" s="259">
        <v>7</v>
      </c>
    </row>
    <row r="459" spans="1:80" x14ac:dyDescent="0.2">
      <c r="A459" s="268"/>
      <c r="B459" s="272"/>
      <c r="C459" s="346" t="s">
        <v>447</v>
      </c>
      <c r="D459" s="347"/>
      <c r="E459" s="273">
        <v>55</v>
      </c>
      <c r="F459" s="274"/>
      <c r="G459" s="275"/>
      <c r="H459" s="276"/>
      <c r="I459" s="270"/>
      <c r="J459" s="277"/>
      <c r="K459" s="270"/>
      <c r="M459" s="271" t="s">
        <v>447</v>
      </c>
      <c r="O459" s="259"/>
    </row>
    <row r="460" spans="1:80" x14ac:dyDescent="0.2">
      <c r="A460" s="268"/>
      <c r="B460" s="272"/>
      <c r="C460" s="346" t="s">
        <v>626</v>
      </c>
      <c r="D460" s="347"/>
      <c r="E460" s="273">
        <v>3.96</v>
      </c>
      <c r="F460" s="274"/>
      <c r="G460" s="275"/>
      <c r="H460" s="276"/>
      <c r="I460" s="270"/>
      <c r="J460" s="277"/>
      <c r="K460" s="270"/>
      <c r="M460" s="271" t="s">
        <v>626</v>
      </c>
      <c r="O460" s="259"/>
    </row>
    <row r="461" spans="1:80" x14ac:dyDescent="0.2">
      <c r="A461" s="260">
        <v>132</v>
      </c>
      <c r="B461" s="261" t="s">
        <v>627</v>
      </c>
      <c r="C461" s="262" t="s">
        <v>628</v>
      </c>
      <c r="D461" s="263" t="s">
        <v>115</v>
      </c>
      <c r="E461" s="264">
        <v>18.399999999999999</v>
      </c>
      <c r="F461" s="264">
        <v>0</v>
      </c>
      <c r="G461" s="265">
        <f>E461*F461</f>
        <v>0</v>
      </c>
      <c r="H461" s="266">
        <v>1.5200000000000001E-3</v>
      </c>
      <c r="I461" s="267">
        <f>E461*H461</f>
        <v>2.7968E-2</v>
      </c>
      <c r="J461" s="266">
        <v>0</v>
      </c>
      <c r="K461" s="267">
        <f>E461*J461</f>
        <v>0</v>
      </c>
      <c r="O461" s="259">
        <v>2</v>
      </c>
      <c r="AA461" s="232">
        <v>1</v>
      </c>
      <c r="AB461" s="232">
        <v>7</v>
      </c>
      <c r="AC461" s="232">
        <v>7</v>
      </c>
      <c r="AZ461" s="232">
        <v>2</v>
      </c>
      <c r="BA461" s="232">
        <f>IF(AZ461=1,G461,0)</f>
        <v>0</v>
      </c>
      <c r="BB461" s="232">
        <f>IF(AZ461=2,G461,0)</f>
        <v>0</v>
      </c>
      <c r="BC461" s="232">
        <f>IF(AZ461=3,G461,0)</f>
        <v>0</v>
      </c>
      <c r="BD461" s="232">
        <f>IF(AZ461=4,G461,0)</f>
        <v>0</v>
      </c>
      <c r="BE461" s="232">
        <f>IF(AZ461=5,G461,0)</f>
        <v>0</v>
      </c>
      <c r="CA461" s="259">
        <v>1</v>
      </c>
      <c r="CB461" s="259">
        <v>7</v>
      </c>
    </row>
    <row r="462" spans="1:80" x14ac:dyDescent="0.2">
      <c r="A462" s="268"/>
      <c r="B462" s="272"/>
      <c r="C462" s="346" t="s">
        <v>623</v>
      </c>
      <c r="D462" s="347"/>
      <c r="E462" s="273">
        <v>18.399999999999999</v>
      </c>
      <c r="F462" s="274"/>
      <c r="G462" s="275"/>
      <c r="H462" s="276"/>
      <c r="I462" s="270"/>
      <c r="J462" s="277"/>
      <c r="K462" s="270"/>
      <c r="M462" s="271" t="s">
        <v>623</v>
      </c>
      <c r="O462" s="259"/>
    </row>
    <row r="463" spans="1:80" x14ac:dyDescent="0.2">
      <c r="A463" s="260">
        <v>133</v>
      </c>
      <c r="B463" s="261" t="s">
        <v>629</v>
      </c>
      <c r="C463" s="262" t="s">
        <v>630</v>
      </c>
      <c r="D463" s="263" t="s">
        <v>115</v>
      </c>
      <c r="E463" s="264">
        <v>24.1</v>
      </c>
      <c r="F463" s="264">
        <v>0</v>
      </c>
      <c r="G463" s="265">
        <f>E463*F463</f>
        <v>0</v>
      </c>
      <c r="H463" s="266">
        <v>5.6999999999999998E-4</v>
      </c>
      <c r="I463" s="267">
        <f>E463*H463</f>
        <v>1.3737000000000001E-2</v>
      </c>
      <c r="J463" s="266">
        <v>0</v>
      </c>
      <c r="K463" s="267">
        <f>E463*J463</f>
        <v>0</v>
      </c>
      <c r="O463" s="259">
        <v>2</v>
      </c>
      <c r="AA463" s="232">
        <v>1</v>
      </c>
      <c r="AB463" s="232">
        <v>7</v>
      </c>
      <c r="AC463" s="232">
        <v>7</v>
      </c>
      <c r="AZ463" s="232">
        <v>2</v>
      </c>
      <c r="BA463" s="232">
        <f>IF(AZ463=1,G463,0)</f>
        <v>0</v>
      </c>
      <c r="BB463" s="232">
        <f>IF(AZ463=2,G463,0)</f>
        <v>0</v>
      </c>
      <c r="BC463" s="232">
        <f>IF(AZ463=3,G463,0)</f>
        <v>0</v>
      </c>
      <c r="BD463" s="232">
        <f>IF(AZ463=4,G463,0)</f>
        <v>0</v>
      </c>
      <c r="BE463" s="232">
        <f>IF(AZ463=5,G463,0)</f>
        <v>0</v>
      </c>
      <c r="CA463" s="259">
        <v>1</v>
      </c>
      <c r="CB463" s="259">
        <v>7</v>
      </c>
    </row>
    <row r="464" spans="1:80" x14ac:dyDescent="0.2">
      <c r="A464" s="268"/>
      <c r="B464" s="272"/>
      <c r="C464" s="346" t="s">
        <v>631</v>
      </c>
      <c r="D464" s="347"/>
      <c r="E464" s="273">
        <v>12.9</v>
      </c>
      <c r="F464" s="274"/>
      <c r="G464" s="275"/>
      <c r="H464" s="276"/>
      <c r="I464" s="270"/>
      <c r="J464" s="277"/>
      <c r="K464" s="270"/>
      <c r="M464" s="271" t="s">
        <v>631</v>
      </c>
      <c r="O464" s="259"/>
    </row>
    <row r="465" spans="1:80" x14ac:dyDescent="0.2">
      <c r="A465" s="268"/>
      <c r="B465" s="272"/>
      <c r="C465" s="346" t="s">
        <v>632</v>
      </c>
      <c r="D465" s="347"/>
      <c r="E465" s="273">
        <v>11.2</v>
      </c>
      <c r="F465" s="274"/>
      <c r="G465" s="275"/>
      <c r="H465" s="276"/>
      <c r="I465" s="270"/>
      <c r="J465" s="277"/>
      <c r="K465" s="270"/>
      <c r="M465" s="271" t="s">
        <v>632</v>
      </c>
      <c r="O465" s="259"/>
    </row>
    <row r="466" spans="1:80" x14ac:dyDescent="0.2">
      <c r="A466" s="260">
        <v>134</v>
      </c>
      <c r="B466" s="261" t="s">
        <v>633</v>
      </c>
      <c r="C466" s="262" t="s">
        <v>634</v>
      </c>
      <c r="D466" s="263" t="s">
        <v>115</v>
      </c>
      <c r="E466" s="264">
        <v>24.1</v>
      </c>
      <c r="F466" s="264">
        <v>0</v>
      </c>
      <c r="G466" s="265">
        <f>E466*F466</f>
        <v>0</v>
      </c>
      <c r="H466" s="266">
        <v>7.6000000000000004E-4</v>
      </c>
      <c r="I466" s="267">
        <f>E466*H466</f>
        <v>1.8316000000000002E-2</v>
      </c>
      <c r="J466" s="266">
        <v>0</v>
      </c>
      <c r="K466" s="267">
        <f>E466*J466</f>
        <v>0</v>
      </c>
      <c r="O466" s="259">
        <v>2</v>
      </c>
      <c r="AA466" s="232">
        <v>1</v>
      </c>
      <c r="AB466" s="232">
        <v>7</v>
      </c>
      <c r="AC466" s="232">
        <v>7</v>
      </c>
      <c r="AZ466" s="232">
        <v>2</v>
      </c>
      <c r="BA466" s="232">
        <f>IF(AZ466=1,G466,0)</f>
        <v>0</v>
      </c>
      <c r="BB466" s="232">
        <f>IF(AZ466=2,G466,0)</f>
        <v>0</v>
      </c>
      <c r="BC466" s="232">
        <f>IF(AZ466=3,G466,0)</f>
        <v>0</v>
      </c>
      <c r="BD466" s="232">
        <f>IF(AZ466=4,G466,0)</f>
        <v>0</v>
      </c>
      <c r="BE466" s="232">
        <f>IF(AZ466=5,G466,0)</f>
        <v>0</v>
      </c>
      <c r="CA466" s="259">
        <v>1</v>
      </c>
      <c r="CB466" s="259">
        <v>7</v>
      </c>
    </row>
    <row r="467" spans="1:80" x14ac:dyDescent="0.2">
      <c r="A467" s="268"/>
      <c r="B467" s="272"/>
      <c r="C467" s="346" t="s">
        <v>631</v>
      </c>
      <c r="D467" s="347"/>
      <c r="E467" s="273">
        <v>12.9</v>
      </c>
      <c r="F467" s="274"/>
      <c r="G467" s="275"/>
      <c r="H467" s="276"/>
      <c r="I467" s="270"/>
      <c r="J467" s="277"/>
      <c r="K467" s="270"/>
      <c r="M467" s="271" t="s">
        <v>631</v>
      </c>
      <c r="O467" s="259"/>
    </row>
    <row r="468" spans="1:80" x14ac:dyDescent="0.2">
      <c r="A468" s="268"/>
      <c r="B468" s="272"/>
      <c r="C468" s="346" t="s">
        <v>632</v>
      </c>
      <c r="D468" s="347"/>
      <c r="E468" s="273">
        <v>11.2</v>
      </c>
      <c r="F468" s="274"/>
      <c r="G468" s="275"/>
      <c r="H468" s="276"/>
      <c r="I468" s="270"/>
      <c r="J468" s="277"/>
      <c r="K468" s="270"/>
      <c r="M468" s="271" t="s">
        <v>632</v>
      </c>
      <c r="O468" s="259"/>
    </row>
    <row r="469" spans="1:80" ht="22.5" x14ac:dyDescent="0.2">
      <c r="A469" s="260">
        <v>135</v>
      </c>
      <c r="B469" s="261" t="s">
        <v>635</v>
      </c>
      <c r="C469" s="262" t="s">
        <v>636</v>
      </c>
      <c r="D469" s="263" t="s">
        <v>110</v>
      </c>
      <c r="E469" s="264">
        <v>58.96</v>
      </c>
      <c r="F469" s="264">
        <v>0</v>
      </c>
      <c r="G469" s="265">
        <f>E469*F469</f>
        <v>0</v>
      </c>
      <c r="H469" s="266">
        <v>2.3000000000000001E-4</v>
      </c>
      <c r="I469" s="267">
        <f>E469*H469</f>
        <v>1.3560800000000001E-2</v>
      </c>
      <c r="J469" s="266">
        <v>0</v>
      </c>
      <c r="K469" s="267">
        <f>E469*J469</f>
        <v>0</v>
      </c>
      <c r="O469" s="259">
        <v>2</v>
      </c>
      <c r="AA469" s="232">
        <v>1</v>
      </c>
      <c r="AB469" s="232">
        <v>7</v>
      </c>
      <c r="AC469" s="232">
        <v>7</v>
      </c>
      <c r="AZ469" s="232">
        <v>2</v>
      </c>
      <c r="BA469" s="232">
        <f>IF(AZ469=1,G469,0)</f>
        <v>0</v>
      </c>
      <c r="BB469" s="232">
        <f>IF(AZ469=2,G469,0)</f>
        <v>0</v>
      </c>
      <c r="BC469" s="232">
        <f>IF(AZ469=3,G469,0)</f>
        <v>0</v>
      </c>
      <c r="BD469" s="232">
        <f>IF(AZ469=4,G469,0)</f>
        <v>0</v>
      </c>
      <c r="BE469" s="232">
        <f>IF(AZ469=5,G469,0)</f>
        <v>0</v>
      </c>
      <c r="CA469" s="259">
        <v>1</v>
      </c>
      <c r="CB469" s="259">
        <v>7</v>
      </c>
    </row>
    <row r="470" spans="1:80" x14ac:dyDescent="0.2">
      <c r="A470" s="268"/>
      <c r="B470" s="272"/>
      <c r="C470" s="346" t="s">
        <v>447</v>
      </c>
      <c r="D470" s="347"/>
      <c r="E470" s="273">
        <v>55</v>
      </c>
      <c r="F470" s="274"/>
      <c r="G470" s="275"/>
      <c r="H470" s="276"/>
      <c r="I470" s="270"/>
      <c r="J470" s="277"/>
      <c r="K470" s="270"/>
      <c r="M470" s="271" t="s">
        <v>447</v>
      </c>
      <c r="O470" s="259"/>
    </row>
    <row r="471" spans="1:80" x14ac:dyDescent="0.2">
      <c r="A471" s="268"/>
      <c r="B471" s="272"/>
      <c r="C471" s="346" t="s">
        <v>626</v>
      </c>
      <c r="D471" s="347"/>
      <c r="E471" s="273">
        <v>3.96</v>
      </c>
      <c r="F471" s="274"/>
      <c r="G471" s="275"/>
      <c r="H471" s="276"/>
      <c r="I471" s="270"/>
      <c r="J471" s="277"/>
      <c r="K471" s="270"/>
      <c r="M471" s="271" t="s">
        <v>626</v>
      </c>
      <c r="O471" s="259"/>
    </row>
    <row r="472" spans="1:80" ht="22.5" x14ac:dyDescent="0.2">
      <c r="A472" s="260">
        <v>136</v>
      </c>
      <c r="B472" s="261" t="s">
        <v>637</v>
      </c>
      <c r="C472" s="262" t="s">
        <v>638</v>
      </c>
      <c r="D472" s="263" t="s">
        <v>110</v>
      </c>
      <c r="E472" s="264">
        <v>58.96</v>
      </c>
      <c r="F472" s="264">
        <v>0</v>
      </c>
      <c r="G472" s="265">
        <f>E472*F472</f>
        <v>0</v>
      </c>
      <c r="H472" s="266">
        <v>2.5999999999999998E-4</v>
      </c>
      <c r="I472" s="267">
        <f>E472*H472</f>
        <v>1.5329599999999999E-2</v>
      </c>
      <c r="J472" s="266">
        <v>0</v>
      </c>
      <c r="K472" s="267">
        <f>E472*J472</f>
        <v>0</v>
      </c>
      <c r="O472" s="259">
        <v>2</v>
      </c>
      <c r="AA472" s="232">
        <v>1</v>
      </c>
      <c r="AB472" s="232">
        <v>7</v>
      </c>
      <c r="AC472" s="232">
        <v>7</v>
      </c>
      <c r="AZ472" s="232">
        <v>2</v>
      </c>
      <c r="BA472" s="232">
        <f>IF(AZ472=1,G472,0)</f>
        <v>0</v>
      </c>
      <c r="BB472" s="232">
        <f>IF(AZ472=2,G472,0)</f>
        <v>0</v>
      </c>
      <c r="BC472" s="232">
        <f>IF(AZ472=3,G472,0)</f>
        <v>0</v>
      </c>
      <c r="BD472" s="232">
        <f>IF(AZ472=4,G472,0)</f>
        <v>0</v>
      </c>
      <c r="BE472" s="232">
        <f>IF(AZ472=5,G472,0)</f>
        <v>0</v>
      </c>
      <c r="CA472" s="259">
        <v>1</v>
      </c>
      <c r="CB472" s="259">
        <v>7</v>
      </c>
    </row>
    <row r="473" spans="1:80" x14ac:dyDescent="0.2">
      <c r="A473" s="268"/>
      <c r="B473" s="272"/>
      <c r="C473" s="346" t="s">
        <v>447</v>
      </c>
      <c r="D473" s="347"/>
      <c r="E473" s="273">
        <v>55</v>
      </c>
      <c r="F473" s="274"/>
      <c r="G473" s="275"/>
      <c r="H473" s="276"/>
      <c r="I473" s="270"/>
      <c r="J473" s="277"/>
      <c r="K473" s="270"/>
      <c r="M473" s="271" t="s">
        <v>447</v>
      </c>
      <c r="O473" s="259"/>
    </row>
    <row r="474" spans="1:80" x14ac:dyDescent="0.2">
      <c r="A474" s="268"/>
      <c r="B474" s="272"/>
      <c r="C474" s="346" t="s">
        <v>626</v>
      </c>
      <c r="D474" s="347"/>
      <c r="E474" s="273">
        <v>3.96</v>
      </c>
      <c r="F474" s="274"/>
      <c r="G474" s="275"/>
      <c r="H474" s="276"/>
      <c r="I474" s="270"/>
      <c r="J474" s="277"/>
      <c r="K474" s="270"/>
      <c r="M474" s="271" t="s">
        <v>626</v>
      </c>
      <c r="O474" s="259"/>
    </row>
    <row r="475" spans="1:80" x14ac:dyDescent="0.2">
      <c r="A475" s="260">
        <v>137</v>
      </c>
      <c r="B475" s="261" t="s">
        <v>639</v>
      </c>
      <c r="C475" s="262" t="s">
        <v>640</v>
      </c>
      <c r="D475" s="263" t="s">
        <v>12</v>
      </c>
      <c r="E475" s="264"/>
      <c r="F475" s="264">
        <v>0</v>
      </c>
      <c r="G475" s="265">
        <f>E475*F475</f>
        <v>0</v>
      </c>
      <c r="H475" s="266">
        <v>0</v>
      </c>
      <c r="I475" s="267">
        <f>E475*H475</f>
        <v>0</v>
      </c>
      <c r="J475" s="266"/>
      <c r="K475" s="267">
        <f>E475*J475</f>
        <v>0</v>
      </c>
      <c r="O475" s="259">
        <v>2</v>
      </c>
      <c r="AA475" s="232">
        <v>7</v>
      </c>
      <c r="AB475" s="232">
        <v>1002</v>
      </c>
      <c r="AC475" s="232">
        <v>5</v>
      </c>
      <c r="AZ475" s="232">
        <v>2</v>
      </c>
      <c r="BA475" s="232">
        <f>IF(AZ475=1,G475,0)</f>
        <v>0</v>
      </c>
      <c r="BB475" s="232">
        <f>IF(AZ475=2,G475,0)</f>
        <v>0</v>
      </c>
      <c r="BC475" s="232">
        <f>IF(AZ475=3,G475,0)</f>
        <v>0</v>
      </c>
      <c r="BD475" s="232">
        <f>IF(AZ475=4,G475,0)</f>
        <v>0</v>
      </c>
      <c r="BE475" s="232">
        <f>IF(AZ475=5,G475,0)</f>
        <v>0</v>
      </c>
      <c r="CA475" s="259">
        <v>7</v>
      </c>
      <c r="CB475" s="259">
        <v>1002</v>
      </c>
    </row>
    <row r="476" spans="1:80" x14ac:dyDescent="0.2">
      <c r="A476" s="278"/>
      <c r="B476" s="279" t="s">
        <v>101</v>
      </c>
      <c r="C476" s="280" t="s">
        <v>620</v>
      </c>
      <c r="D476" s="281"/>
      <c r="E476" s="282"/>
      <c r="F476" s="283"/>
      <c r="G476" s="284">
        <f>SUM(G455:G475)</f>
        <v>0</v>
      </c>
      <c r="H476" s="285"/>
      <c r="I476" s="286">
        <f>SUM(I455:I475)</f>
        <v>0.24286579999999999</v>
      </c>
      <c r="J476" s="285"/>
      <c r="K476" s="286">
        <f>SUM(K455:K475)</f>
        <v>0</v>
      </c>
      <c r="O476" s="259">
        <v>4</v>
      </c>
      <c r="BA476" s="287">
        <f>SUM(BA455:BA475)</f>
        <v>0</v>
      </c>
      <c r="BB476" s="287">
        <f>SUM(BB455:BB475)</f>
        <v>0</v>
      </c>
      <c r="BC476" s="287">
        <f>SUM(BC455:BC475)</f>
        <v>0</v>
      </c>
      <c r="BD476" s="287">
        <f>SUM(BD455:BD475)</f>
        <v>0</v>
      </c>
      <c r="BE476" s="287">
        <f>SUM(BE455:BE475)</f>
        <v>0</v>
      </c>
    </row>
    <row r="477" spans="1:80" x14ac:dyDescent="0.2">
      <c r="A477" s="249" t="s">
        <v>97</v>
      </c>
      <c r="B477" s="250" t="s">
        <v>641</v>
      </c>
      <c r="C477" s="251" t="s">
        <v>642</v>
      </c>
      <c r="D477" s="252"/>
      <c r="E477" s="253"/>
      <c r="F477" s="253"/>
      <c r="G477" s="254"/>
      <c r="H477" s="255"/>
      <c r="I477" s="256"/>
      <c r="J477" s="257"/>
      <c r="K477" s="258"/>
      <c r="O477" s="259">
        <v>1</v>
      </c>
    </row>
    <row r="478" spans="1:80" ht="22.5" x14ac:dyDescent="0.2">
      <c r="A478" s="260">
        <v>138</v>
      </c>
      <c r="B478" s="261" t="s">
        <v>644</v>
      </c>
      <c r="C478" s="262" t="s">
        <v>645</v>
      </c>
      <c r="D478" s="263" t="s">
        <v>110</v>
      </c>
      <c r="E478" s="264">
        <v>43</v>
      </c>
      <c r="F478" s="264">
        <v>0</v>
      </c>
      <c r="G478" s="265">
        <f>E478*F478</f>
        <v>0</v>
      </c>
      <c r="H478" s="266">
        <v>8.3000000000000001E-4</v>
      </c>
      <c r="I478" s="267">
        <f>E478*H478</f>
        <v>3.569E-2</v>
      </c>
      <c r="J478" s="266">
        <v>0</v>
      </c>
      <c r="K478" s="267">
        <f>E478*J478</f>
        <v>0</v>
      </c>
      <c r="O478" s="259">
        <v>2</v>
      </c>
      <c r="AA478" s="232">
        <v>1</v>
      </c>
      <c r="AB478" s="232">
        <v>7</v>
      </c>
      <c r="AC478" s="232">
        <v>7</v>
      </c>
      <c r="AZ478" s="232">
        <v>2</v>
      </c>
      <c r="BA478" s="232">
        <f>IF(AZ478=1,G478,0)</f>
        <v>0</v>
      </c>
      <c r="BB478" s="232">
        <f>IF(AZ478=2,G478,0)</f>
        <v>0</v>
      </c>
      <c r="BC478" s="232">
        <f>IF(AZ478=3,G478,0)</f>
        <v>0</v>
      </c>
      <c r="BD478" s="232">
        <f>IF(AZ478=4,G478,0)</f>
        <v>0</v>
      </c>
      <c r="BE478" s="232">
        <f>IF(AZ478=5,G478,0)</f>
        <v>0</v>
      </c>
      <c r="CA478" s="259">
        <v>1</v>
      </c>
      <c r="CB478" s="259">
        <v>7</v>
      </c>
    </row>
    <row r="479" spans="1:80" x14ac:dyDescent="0.2">
      <c r="A479" s="268"/>
      <c r="B479" s="272"/>
      <c r="C479" s="346" t="s">
        <v>273</v>
      </c>
      <c r="D479" s="347"/>
      <c r="E479" s="273">
        <v>43</v>
      </c>
      <c r="F479" s="274"/>
      <c r="G479" s="275"/>
      <c r="H479" s="276"/>
      <c r="I479" s="270"/>
      <c r="J479" s="277"/>
      <c r="K479" s="270"/>
      <c r="M479" s="271" t="s">
        <v>273</v>
      </c>
      <c r="O479" s="259"/>
    </row>
    <row r="480" spans="1:80" ht="22.5" x14ac:dyDescent="0.2">
      <c r="A480" s="260">
        <v>139</v>
      </c>
      <c r="B480" s="261" t="s">
        <v>646</v>
      </c>
      <c r="C480" s="262" t="s">
        <v>647</v>
      </c>
      <c r="D480" s="263" t="s">
        <v>110</v>
      </c>
      <c r="E480" s="264">
        <v>43</v>
      </c>
      <c r="F480" s="264">
        <v>0</v>
      </c>
      <c r="G480" s="265">
        <f>E480*F480</f>
        <v>0</v>
      </c>
      <c r="H480" s="266">
        <v>1.4999999999999999E-4</v>
      </c>
      <c r="I480" s="267">
        <f>E480*H480</f>
        <v>6.4499999999999991E-3</v>
      </c>
      <c r="J480" s="266">
        <v>0</v>
      </c>
      <c r="K480" s="267">
        <f>E480*J480</f>
        <v>0</v>
      </c>
      <c r="O480" s="259">
        <v>2</v>
      </c>
      <c r="AA480" s="232">
        <v>1</v>
      </c>
      <c r="AB480" s="232">
        <v>7</v>
      </c>
      <c r="AC480" s="232">
        <v>7</v>
      </c>
      <c r="AZ480" s="232">
        <v>2</v>
      </c>
      <c r="BA480" s="232">
        <f>IF(AZ480=1,G480,0)</f>
        <v>0</v>
      </c>
      <c r="BB480" s="232">
        <f>IF(AZ480=2,G480,0)</f>
        <v>0</v>
      </c>
      <c r="BC480" s="232">
        <f>IF(AZ480=3,G480,0)</f>
        <v>0</v>
      </c>
      <c r="BD480" s="232">
        <f>IF(AZ480=4,G480,0)</f>
        <v>0</v>
      </c>
      <c r="BE480" s="232">
        <f>IF(AZ480=5,G480,0)</f>
        <v>0</v>
      </c>
      <c r="CA480" s="259">
        <v>1</v>
      </c>
      <c r="CB480" s="259">
        <v>7</v>
      </c>
    </row>
    <row r="481" spans="1:80" x14ac:dyDescent="0.2">
      <c r="A481" s="268"/>
      <c r="B481" s="272"/>
      <c r="C481" s="346" t="s">
        <v>273</v>
      </c>
      <c r="D481" s="347"/>
      <c r="E481" s="273">
        <v>43</v>
      </c>
      <c r="F481" s="274"/>
      <c r="G481" s="275"/>
      <c r="H481" s="276"/>
      <c r="I481" s="270"/>
      <c r="J481" s="277"/>
      <c r="K481" s="270"/>
      <c r="M481" s="271" t="s">
        <v>273</v>
      </c>
      <c r="O481" s="259"/>
    </row>
    <row r="482" spans="1:80" x14ac:dyDescent="0.2">
      <c r="A482" s="260">
        <v>140</v>
      </c>
      <c r="B482" s="261" t="s">
        <v>648</v>
      </c>
      <c r="C482" s="262" t="s">
        <v>649</v>
      </c>
      <c r="D482" s="263" t="s">
        <v>110</v>
      </c>
      <c r="E482" s="264">
        <v>45.15</v>
      </c>
      <c r="F482" s="264">
        <v>0</v>
      </c>
      <c r="G482" s="265">
        <f>E482*F482</f>
        <v>0</v>
      </c>
      <c r="H482" s="266">
        <v>1.5E-3</v>
      </c>
      <c r="I482" s="267">
        <f>E482*H482</f>
        <v>6.7724999999999994E-2</v>
      </c>
      <c r="J482" s="266"/>
      <c r="K482" s="267">
        <f>E482*J482</f>
        <v>0</v>
      </c>
      <c r="O482" s="259">
        <v>2</v>
      </c>
      <c r="AA482" s="232">
        <v>3</v>
      </c>
      <c r="AB482" s="232">
        <v>7</v>
      </c>
      <c r="AC482" s="232" t="s">
        <v>648</v>
      </c>
      <c r="AZ482" s="232">
        <v>2</v>
      </c>
      <c r="BA482" s="232">
        <f>IF(AZ482=1,G482,0)</f>
        <v>0</v>
      </c>
      <c r="BB482" s="232">
        <f>IF(AZ482=2,G482,0)</f>
        <v>0</v>
      </c>
      <c r="BC482" s="232">
        <f>IF(AZ482=3,G482,0)</f>
        <v>0</v>
      </c>
      <c r="BD482" s="232">
        <f>IF(AZ482=4,G482,0)</f>
        <v>0</v>
      </c>
      <c r="BE482" s="232">
        <f>IF(AZ482=5,G482,0)</f>
        <v>0</v>
      </c>
      <c r="CA482" s="259">
        <v>3</v>
      </c>
      <c r="CB482" s="259">
        <v>7</v>
      </c>
    </row>
    <row r="483" spans="1:80" x14ac:dyDescent="0.2">
      <c r="A483" s="268"/>
      <c r="B483" s="272"/>
      <c r="C483" s="346" t="s">
        <v>650</v>
      </c>
      <c r="D483" s="347"/>
      <c r="E483" s="273">
        <v>45.15</v>
      </c>
      <c r="F483" s="274"/>
      <c r="G483" s="275"/>
      <c r="H483" s="276"/>
      <c r="I483" s="270"/>
      <c r="J483" s="277"/>
      <c r="K483" s="270"/>
      <c r="M483" s="271" t="s">
        <v>650</v>
      </c>
      <c r="O483" s="259"/>
    </row>
    <row r="484" spans="1:80" x14ac:dyDescent="0.2">
      <c r="A484" s="260">
        <v>141</v>
      </c>
      <c r="B484" s="261" t="s">
        <v>651</v>
      </c>
      <c r="C484" s="262" t="s">
        <v>652</v>
      </c>
      <c r="D484" s="263" t="s">
        <v>110</v>
      </c>
      <c r="E484" s="264">
        <v>45.15</v>
      </c>
      <c r="F484" s="264">
        <v>0</v>
      </c>
      <c r="G484" s="265">
        <f>E484*F484</f>
        <v>0</v>
      </c>
      <c r="H484" s="266">
        <v>6.0000000000000001E-3</v>
      </c>
      <c r="I484" s="267">
        <f>E484*H484</f>
        <v>0.27089999999999997</v>
      </c>
      <c r="J484" s="266"/>
      <c r="K484" s="267">
        <f>E484*J484</f>
        <v>0</v>
      </c>
      <c r="O484" s="259">
        <v>2</v>
      </c>
      <c r="AA484" s="232">
        <v>3</v>
      </c>
      <c r="AB484" s="232">
        <v>7</v>
      </c>
      <c r="AC484" s="232" t="s">
        <v>651</v>
      </c>
      <c r="AZ484" s="232">
        <v>2</v>
      </c>
      <c r="BA484" s="232">
        <f>IF(AZ484=1,G484,0)</f>
        <v>0</v>
      </c>
      <c r="BB484" s="232">
        <f>IF(AZ484=2,G484,0)</f>
        <v>0</v>
      </c>
      <c r="BC484" s="232">
        <f>IF(AZ484=3,G484,0)</f>
        <v>0</v>
      </c>
      <c r="BD484" s="232">
        <f>IF(AZ484=4,G484,0)</f>
        <v>0</v>
      </c>
      <c r="BE484" s="232">
        <f>IF(AZ484=5,G484,0)</f>
        <v>0</v>
      </c>
      <c r="CA484" s="259">
        <v>3</v>
      </c>
      <c r="CB484" s="259">
        <v>7</v>
      </c>
    </row>
    <row r="485" spans="1:80" x14ac:dyDescent="0.2">
      <c r="A485" s="268"/>
      <c r="B485" s="272"/>
      <c r="C485" s="346" t="s">
        <v>650</v>
      </c>
      <c r="D485" s="347"/>
      <c r="E485" s="273">
        <v>45.15</v>
      </c>
      <c r="F485" s="274"/>
      <c r="G485" s="275"/>
      <c r="H485" s="276"/>
      <c r="I485" s="270"/>
      <c r="J485" s="277"/>
      <c r="K485" s="270"/>
      <c r="M485" s="271" t="s">
        <v>650</v>
      </c>
      <c r="O485" s="259"/>
    </row>
    <row r="486" spans="1:80" x14ac:dyDescent="0.2">
      <c r="A486" s="260">
        <v>142</v>
      </c>
      <c r="B486" s="261" t="s">
        <v>653</v>
      </c>
      <c r="C486" s="262" t="s">
        <v>654</v>
      </c>
      <c r="D486" s="263" t="s">
        <v>12</v>
      </c>
      <c r="E486" s="264"/>
      <c r="F486" s="264">
        <v>0</v>
      </c>
      <c r="G486" s="265">
        <f>E486*F486</f>
        <v>0</v>
      </c>
      <c r="H486" s="266">
        <v>0</v>
      </c>
      <c r="I486" s="267">
        <f>E486*H486</f>
        <v>0</v>
      </c>
      <c r="J486" s="266"/>
      <c r="K486" s="267">
        <f>E486*J486</f>
        <v>0</v>
      </c>
      <c r="O486" s="259">
        <v>2</v>
      </c>
      <c r="AA486" s="232">
        <v>7</v>
      </c>
      <c r="AB486" s="232">
        <v>1002</v>
      </c>
      <c r="AC486" s="232">
        <v>5</v>
      </c>
      <c r="AZ486" s="232">
        <v>2</v>
      </c>
      <c r="BA486" s="232">
        <f>IF(AZ486=1,G486,0)</f>
        <v>0</v>
      </c>
      <c r="BB486" s="232">
        <f>IF(AZ486=2,G486,0)</f>
        <v>0</v>
      </c>
      <c r="BC486" s="232">
        <f>IF(AZ486=3,G486,0)</f>
        <v>0</v>
      </c>
      <c r="BD486" s="232">
        <f>IF(AZ486=4,G486,0)</f>
        <v>0</v>
      </c>
      <c r="BE486" s="232">
        <f>IF(AZ486=5,G486,0)</f>
        <v>0</v>
      </c>
      <c r="CA486" s="259">
        <v>7</v>
      </c>
      <c r="CB486" s="259">
        <v>1002</v>
      </c>
    </row>
    <row r="487" spans="1:80" x14ac:dyDescent="0.2">
      <c r="A487" s="278"/>
      <c r="B487" s="279" t="s">
        <v>101</v>
      </c>
      <c r="C487" s="280" t="s">
        <v>643</v>
      </c>
      <c r="D487" s="281"/>
      <c r="E487" s="282"/>
      <c r="F487" s="283"/>
      <c r="G487" s="284">
        <f>SUM(G477:G486)</f>
        <v>0</v>
      </c>
      <c r="H487" s="285"/>
      <c r="I487" s="286">
        <f>SUM(I477:I486)</f>
        <v>0.38076499999999996</v>
      </c>
      <c r="J487" s="285"/>
      <c r="K487" s="286">
        <f>SUM(K477:K486)</f>
        <v>0</v>
      </c>
      <c r="O487" s="259">
        <v>4</v>
      </c>
      <c r="BA487" s="287">
        <f>SUM(BA477:BA486)</f>
        <v>0</v>
      </c>
      <c r="BB487" s="287">
        <f>SUM(BB477:BB486)</f>
        <v>0</v>
      </c>
      <c r="BC487" s="287">
        <f>SUM(BC477:BC486)</f>
        <v>0</v>
      </c>
      <c r="BD487" s="287">
        <f>SUM(BD477:BD486)</f>
        <v>0</v>
      </c>
      <c r="BE487" s="287">
        <f>SUM(BE477:BE486)</f>
        <v>0</v>
      </c>
    </row>
    <row r="488" spans="1:80" x14ac:dyDescent="0.2">
      <c r="A488" s="249" t="s">
        <v>97</v>
      </c>
      <c r="B488" s="250" t="s">
        <v>655</v>
      </c>
      <c r="C488" s="251" t="s">
        <v>656</v>
      </c>
      <c r="D488" s="252"/>
      <c r="E488" s="253"/>
      <c r="F488" s="253"/>
      <c r="G488" s="254"/>
      <c r="H488" s="255"/>
      <c r="I488" s="256"/>
      <c r="J488" s="257"/>
      <c r="K488" s="258"/>
      <c r="O488" s="259">
        <v>1</v>
      </c>
    </row>
    <row r="489" spans="1:80" x14ac:dyDescent="0.2">
      <c r="A489" s="260">
        <v>143</v>
      </c>
      <c r="B489" s="261" t="s">
        <v>658</v>
      </c>
      <c r="C489" s="262" t="s">
        <v>659</v>
      </c>
      <c r="D489" s="263" t="s">
        <v>660</v>
      </c>
      <c r="E489" s="264">
        <v>1</v>
      </c>
      <c r="F489" s="264">
        <v>0</v>
      </c>
      <c r="G489" s="265">
        <f>E489*F489</f>
        <v>0</v>
      </c>
      <c r="H489" s="266">
        <v>0</v>
      </c>
      <c r="I489" s="267">
        <f>E489*H489</f>
        <v>0</v>
      </c>
      <c r="J489" s="266">
        <v>-9.5100000000000004E-2</v>
      </c>
      <c r="K489" s="267">
        <f>E489*J489</f>
        <v>-9.5100000000000004E-2</v>
      </c>
      <c r="O489" s="259">
        <v>2</v>
      </c>
      <c r="AA489" s="232">
        <v>1</v>
      </c>
      <c r="AB489" s="232">
        <v>7</v>
      </c>
      <c r="AC489" s="232">
        <v>7</v>
      </c>
      <c r="AZ489" s="232">
        <v>2</v>
      </c>
      <c r="BA489" s="232">
        <f>IF(AZ489=1,G489,0)</f>
        <v>0</v>
      </c>
      <c r="BB489" s="232">
        <f>IF(AZ489=2,G489,0)</f>
        <v>0</v>
      </c>
      <c r="BC489" s="232">
        <f>IF(AZ489=3,G489,0)</f>
        <v>0</v>
      </c>
      <c r="BD489" s="232">
        <f>IF(AZ489=4,G489,0)</f>
        <v>0</v>
      </c>
      <c r="BE489" s="232">
        <f>IF(AZ489=5,G489,0)</f>
        <v>0</v>
      </c>
      <c r="CA489" s="259">
        <v>1</v>
      </c>
      <c r="CB489" s="259">
        <v>7</v>
      </c>
    </row>
    <row r="490" spans="1:80" x14ac:dyDescent="0.2">
      <c r="A490" s="260">
        <v>144</v>
      </c>
      <c r="B490" s="261" t="s">
        <v>661</v>
      </c>
      <c r="C490" s="262" t="s">
        <v>662</v>
      </c>
      <c r="D490" s="263" t="s">
        <v>660</v>
      </c>
      <c r="E490" s="264">
        <v>1</v>
      </c>
      <c r="F490" s="264">
        <v>0</v>
      </c>
      <c r="G490" s="265">
        <f>E490*F490</f>
        <v>0</v>
      </c>
      <c r="H490" s="266">
        <v>0</v>
      </c>
      <c r="I490" s="267">
        <f>E490*H490</f>
        <v>0</v>
      </c>
      <c r="J490" s="266">
        <v>-1.7069999999999998E-2</v>
      </c>
      <c r="K490" s="267">
        <f>E490*J490</f>
        <v>-1.7069999999999998E-2</v>
      </c>
      <c r="O490" s="259">
        <v>2</v>
      </c>
      <c r="AA490" s="232">
        <v>1</v>
      </c>
      <c r="AB490" s="232">
        <v>7</v>
      </c>
      <c r="AC490" s="232">
        <v>7</v>
      </c>
      <c r="AZ490" s="232">
        <v>2</v>
      </c>
      <c r="BA490" s="232">
        <f>IF(AZ490=1,G490,0)</f>
        <v>0</v>
      </c>
      <c r="BB490" s="232">
        <f>IF(AZ490=2,G490,0)</f>
        <v>0</v>
      </c>
      <c r="BC490" s="232">
        <f>IF(AZ490=3,G490,0)</f>
        <v>0</v>
      </c>
      <c r="BD490" s="232">
        <f>IF(AZ490=4,G490,0)</f>
        <v>0</v>
      </c>
      <c r="BE490" s="232">
        <f>IF(AZ490=5,G490,0)</f>
        <v>0</v>
      </c>
      <c r="CA490" s="259">
        <v>1</v>
      </c>
      <c r="CB490" s="259">
        <v>7</v>
      </c>
    </row>
    <row r="491" spans="1:80" x14ac:dyDescent="0.2">
      <c r="A491" s="260">
        <v>145</v>
      </c>
      <c r="B491" s="261" t="s">
        <v>663</v>
      </c>
      <c r="C491" s="262" t="s">
        <v>664</v>
      </c>
      <c r="D491" s="263" t="s">
        <v>660</v>
      </c>
      <c r="E491" s="264">
        <v>2</v>
      </c>
      <c r="F491" s="264">
        <v>0</v>
      </c>
      <c r="G491" s="265">
        <f>E491*F491</f>
        <v>0</v>
      </c>
      <c r="H491" s="266">
        <v>0</v>
      </c>
      <c r="I491" s="267">
        <f>E491*H491</f>
        <v>0</v>
      </c>
      <c r="J491" s="266">
        <v>-1.56E-3</v>
      </c>
      <c r="K491" s="267">
        <f>E491*J491</f>
        <v>-3.1199999999999999E-3</v>
      </c>
      <c r="O491" s="259">
        <v>2</v>
      </c>
      <c r="AA491" s="232">
        <v>1</v>
      </c>
      <c r="AB491" s="232">
        <v>7</v>
      </c>
      <c r="AC491" s="232">
        <v>7</v>
      </c>
      <c r="AZ491" s="232">
        <v>2</v>
      </c>
      <c r="BA491" s="232">
        <f>IF(AZ491=1,G491,0)</f>
        <v>0</v>
      </c>
      <c r="BB491" s="232">
        <f>IF(AZ491=2,G491,0)</f>
        <v>0</v>
      </c>
      <c r="BC491" s="232">
        <f>IF(AZ491=3,G491,0)</f>
        <v>0</v>
      </c>
      <c r="BD491" s="232">
        <f>IF(AZ491=4,G491,0)</f>
        <v>0</v>
      </c>
      <c r="BE491" s="232">
        <f>IF(AZ491=5,G491,0)</f>
        <v>0</v>
      </c>
      <c r="CA491" s="259">
        <v>1</v>
      </c>
      <c r="CB491" s="259">
        <v>7</v>
      </c>
    </row>
    <row r="492" spans="1:80" x14ac:dyDescent="0.2">
      <c r="A492" s="260">
        <v>146</v>
      </c>
      <c r="B492" s="261" t="s">
        <v>665</v>
      </c>
      <c r="C492" s="262" t="s">
        <v>666</v>
      </c>
      <c r="D492" s="263" t="s">
        <v>229</v>
      </c>
      <c r="E492" s="264">
        <v>1</v>
      </c>
      <c r="F492" s="264">
        <v>0</v>
      </c>
      <c r="G492" s="265">
        <f>E492*F492</f>
        <v>0</v>
      </c>
      <c r="H492" s="266">
        <v>6.9999999999999999E-4</v>
      </c>
      <c r="I492" s="267">
        <f>E492*H492</f>
        <v>6.9999999999999999E-4</v>
      </c>
      <c r="J492" s="266">
        <v>0</v>
      </c>
      <c r="K492" s="267">
        <f>E492*J492</f>
        <v>0</v>
      </c>
      <c r="O492" s="259">
        <v>2</v>
      </c>
      <c r="AA492" s="232">
        <v>1</v>
      </c>
      <c r="AB492" s="232">
        <v>7</v>
      </c>
      <c r="AC492" s="232">
        <v>7</v>
      </c>
      <c r="AZ492" s="232">
        <v>2</v>
      </c>
      <c r="BA492" s="232">
        <f>IF(AZ492=1,G492,0)</f>
        <v>0</v>
      </c>
      <c r="BB492" s="232">
        <f>IF(AZ492=2,G492,0)</f>
        <v>0</v>
      </c>
      <c r="BC492" s="232">
        <f>IF(AZ492=3,G492,0)</f>
        <v>0</v>
      </c>
      <c r="BD492" s="232">
        <f>IF(AZ492=4,G492,0)</f>
        <v>0</v>
      </c>
      <c r="BE492" s="232">
        <f>IF(AZ492=5,G492,0)</f>
        <v>0</v>
      </c>
      <c r="CA492" s="259">
        <v>1</v>
      </c>
      <c r="CB492" s="259">
        <v>7</v>
      </c>
    </row>
    <row r="493" spans="1:80" x14ac:dyDescent="0.2">
      <c r="A493" s="268"/>
      <c r="B493" s="272"/>
      <c r="C493" s="346" t="s">
        <v>667</v>
      </c>
      <c r="D493" s="347"/>
      <c r="E493" s="273">
        <v>1</v>
      </c>
      <c r="F493" s="274"/>
      <c r="G493" s="275"/>
      <c r="H493" s="276"/>
      <c r="I493" s="270"/>
      <c r="J493" s="277"/>
      <c r="K493" s="270"/>
      <c r="M493" s="271" t="s">
        <v>667</v>
      </c>
      <c r="O493" s="259"/>
    </row>
    <row r="494" spans="1:80" x14ac:dyDescent="0.2">
      <c r="A494" s="260">
        <v>147</v>
      </c>
      <c r="B494" s="261" t="s">
        <v>668</v>
      </c>
      <c r="C494" s="262" t="s">
        <v>669</v>
      </c>
      <c r="D494" s="263" t="s">
        <v>12</v>
      </c>
      <c r="E494" s="264"/>
      <c r="F494" s="264">
        <v>0</v>
      </c>
      <c r="G494" s="265">
        <f>E494*F494</f>
        <v>0</v>
      </c>
      <c r="H494" s="266">
        <v>0</v>
      </c>
      <c r="I494" s="267">
        <f>E494*H494</f>
        <v>0</v>
      </c>
      <c r="J494" s="266"/>
      <c r="K494" s="267">
        <f>E494*J494</f>
        <v>0</v>
      </c>
      <c r="O494" s="259">
        <v>2</v>
      </c>
      <c r="AA494" s="232">
        <v>7</v>
      </c>
      <c r="AB494" s="232">
        <v>1002</v>
      </c>
      <c r="AC494" s="232">
        <v>5</v>
      </c>
      <c r="AZ494" s="232">
        <v>2</v>
      </c>
      <c r="BA494" s="232">
        <f>IF(AZ494=1,G494,0)</f>
        <v>0</v>
      </c>
      <c r="BB494" s="232">
        <f>IF(AZ494=2,G494,0)</f>
        <v>0</v>
      </c>
      <c r="BC494" s="232">
        <f>IF(AZ494=3,G494,0)</f>
        <v>0</v>
      </c>
      <c r="BD494" s="232">
        <f>IF(AZ494=4,G494,0)</f>
        <v>0</v>
      </c>
      <c r="BE494" s="232">
        <f>IF(AZ494=5,G494,0)</f>
        <v>0</v>
      </c>
      <c r="CA494" s="259">
        <v>7</v>
      </c>
      <c r="CB494" s="259">
        <v>1002</v>
      </c>
    </row>
    <row r="495" spans="1:80" x14ac:dyDescent="0.2">
      <c r="A495" s="278"/>
      <c r="B495" s="279" t="s">
        <v>101</v>
      </c>
      <c r="C495" s="280" t="s">
        <v>657</v>
      </c>
      <c r="D495" s="281"/>
      <c r="E495" s="282"/>
      <c r="F495" s="283"/>
      <c r="G495" s="284">
        <f>SUM(G488:G494)</f>
        <v>0</v>
      </c>
      <c r="H495" s="285"/>
      <c r="I495" s="286">
        <f>SUM(I488:I494)</f>
        <v>6.9999999999999999E-4</v>
      </c>
      <c r="J495" s="285"/>
      <c r="K495" s="286">
        <f>SUM(K488:K494)</f>
        <v>-0.11529</v>
      </c>
      <c r="O495" s="259">
        <v>4</v>
      </c>
      <c r="BA495" s="287">
        <f>SUM(BA488:BA494)</f>
        <v>0</v>
      </c>
      <c r="BB495" s="287">
        <f>SUM(BB488:BB494)</f>
        <v>0</v>
      </c>
      <c r="BC495" s="287">
        <f>SUM(BC488:BC494)</f>
        <v>0</v>
      </c>
      <c r="BD495" s="287">
        <f>SUM(BD488:BD494)</f>
        <v>0</v>
      </c>
      <c r="BE495" s="287">
        <f>SUM(BE488:BE494)</f>
        <v>0</v>
      </c>
    </row>
    <row r="496" spans="1:80" x14ac:dyDescent="0.2">
      <c r="A496" s="249" t="s">
        <v>97</v>
      </c>
      <c r="B496" s="250" t="s">
        <v>670</v>
      </c>
      <c r="C496" s="251" t="s">
        <v>671</v>
      </c>
      <c r="D496" s="252"/>
      <c r="E496" s="253"/>
      <c r="F496" s="253"/>
      <c r="G496" s="254"/>
      <c r="H496" s="255"/>
      <c r="I496" s="256"/>
      <c r="J496" s="257"/>
      <c r="K496" s="258"/>
      <c r="O496" s="259">
        <v>1</v>
      </c>
    </row>
    <row r="497" spans="1:80" x14ac:dyDescent="0.2">
      <c r="A497" s="260">
        <v>148</v>
      </c>
      <c r="B497" s="261" t="s">
        <v>673</v>
      </c>
      <c r="C497" s="262" t="s">
        <v>674</v>
      </c>
      <c r="D497" s="263" t="s">
        <v>110</v>
      </c>
      <c r="E497" s="264">
        <v>0.9</v>
      </c>
      <c r="F497" s="264">
        <v>0</v>
      </c>
      <c r="G497" s="265">
        <f>E497*F497</f>
        <v>0</v>
      </c>
      <c r="H497" s="266">
        <v>1.8870000000000001E-2</v>
      </c>
      <c r="I497" s="267">
        <f>E497*H497</f>
        <v>1.6983000000000002E-2</v>
      </c>
      <c r="J497" s="266">
        <v>0</v>
      </c>
      <c r="K497" s="267">
        <f>E497*J497</f>
        <v>0</v>
      </c>
      <c r="O497" s="259">
        <v>2</v>
      </c>
      <c r="AA497" s="232">
        <v>1</v>
      </c>
      <c r="AB497" s="232">
        <v>7</v>
      </c>
      <c r="AC497" s="232">
        <v>7</v>
      </c>
      <c r="AZ497" s="232">
        <v>2</v>
      </c>
      <c r="BA497" s="232">
        <f>IF(AZ497=1,G497,0)</f>
        <v>0</v>
      </c>
      <c r="BB497" s="232">
        <f>IF(AZ497=2,G497,0)</f>
        <v>0</v>
      </c>
      <c r="BC497" s="232">
        <f>IF(AZ497=3,G497,0)</f>
        <v>0</v>
      </c>
      <c r="BD497" s="232">
        <f>IF(AZ497=4,G497,0)</f>
        <v>0</v>
      </c>
      <c r="BE497" s="232">
        <f>IF(AZ497=5,G497,0)</f>
        <v>0</v>
      </c>
      <c r="CA497" s="259">
        <v>1</v>
      </c>
      <c r="CB497" s="259">
        <v>7</v>
      </c>
    </row>
    <row r="498" spans="1:80" x14ac:dyDescent="0.2">
      <c r="A498" s="268"/>
      <c r="B498" s="272"/>
      <c r="C498" s="346" t="s">
        <v>675</v>
      </c>
      <c r="D498" s="347"/>
      <c r="E498" s="273">
        <v>0.9</v>
      </c>
      <c r="F498" s="274"/>
      <c r="G498" s="275"/>
      <c r="H498" s="276"/>
      <c r="I498" s="270"/>
      <c r="J498" s="277"/>
      <c r="K498" s="270"/>
      <c r="M498" s="271" t="s">
        <v>675</v>
      </c>
      <c r="O498" s="259"/>
    </row>
    <row r="499" spans="1:80" x14ac:dyDescent="0.2">
      <c r="A499" s="260">
        <v>149</v>
      </c>
      <c r="B499" s="261" t="s">
        <v>676</v>
      </c>
      <c r="C499" s="262" t="s">
        <v>677</v>
      </c>
      <c r="D499" s="263" t="s">
        <v>115</v>
      </c>
      <c r="E499" s="264">
        <v>2.1</v>
      </c>
      <c r="F499" s="264">
        <v>0</v>
      </c>
      <c r="G499" s="265">
        <f>E499*F499</f>
        <v>0</v>
      </c>
      <c r="H499" s="266">
        <v>1.4499999999999999E-3</v>
      </c>
      <c r="I499" s="267">
        <f>E499*H499</f>
        <v>3.045E-3</v>
      </c>
      <c r="J499" s="266">
        <v>0</v>
      </c>
      <c r="K499" s="267">
        <f>E499*J499</f>
        <v>0</v>
      </c>
      <c r="O499" s="259">
        <v>2</v>
      </c>
      <c r="AA499" s="232">
        <v>1</v>
      </c>
      <c r="AB499" s="232">
        <v>7</v>
      </c>
      <c r="AC499" s="232">
        <v>7</v>
      </c>
      <c r="AZ499" s="232">
        <v>2</v>
      </c>
      <c r="BA499" s="232">
        <f>IF(AZ499=1,G499,0)</f>
        <v>0</v>
      </c>
      <c r="BB499" s="232">
        <f>IF(AZ499=2,G499,0)</f>
        <v>0</v>
      </c>
      <c r="BC499" s="232">
        <f>IF(AZ499=3,G499,0)</f>
        <v>0</v>
      </c>
      <c r="BD499" s="232">
        <f>IF(AZ499=4,G499,0)</f>
        <v>0</v>
      </c>
      <c r="BE499" s="232">
        <f>IF(AZ499=5,G499,0)</f>
        <v>0</v>
      </c>
      <c r="CA499" s="259">
        <v>1</v>
      </c>
      <c r="CB499" s="259">
        <v>7</v>
      </c>
    </row>
    <row r="500" spans="1:80" x14ac:dyDescent="0.2">
      <c r="A500" s="268"/>
      <c r="B500" s="272"/>
      <c r="C500" s="346" t="s">
        <v>678</v>
      </c>
      <c r="D500" s="347"/>
      <c r="E500" s="273">
        <v>2.1</v>
      </c>
      <c r="F500" s="274"/>
      <c r="G500" s="275"/>
      <c r="H500" s="276"/>
      <c r="I500" s="270"/>
      <c r="J500" s="277"/>
      <c r="K500" s="270"/>
      <c r="M500" s="271" t="s">
        <v>678</v>
      </c>
      <c r="O500" s="259"/>
    </row>
    <row r="501" spans="1:80" x14ac:dyDescent="0.2">
      <c r="A501" s="260">
        <v>150</v>
      </c>
      <c r="B501" s="261" t="s">
        <v>679</v>
      </c>
      <c r="C501" s="262" t="s">
        <v>680</v>
      </c>
      <c r="D501" s="263" t="s">
        <v>229</v>
      </c>
      <c r="E501" s="264">
        <v>1</v>
      </c>
      <c r="F501" s="264">
        <v>0</v>
      </c>
      <c r="G501" s="265">
        <f>E501*F501</f>
        <v>0</v>
      </c>
      <c r="H501" s="266">
        <v>0</v>
      </c>
      <c r="I501" s="267">
        <f>E501*H501</f>
        <v>0</v>
      </c>
      <c r="J501" s="266">
        <v>-8.0999999999999996E-4</v>
      </c>
      <c r="K501" s="267">
        <f>E501*J501</f>
        <v>-8.0999999999999996E-4</v>
      </c>
      <c r="O501" s="259">
        <v>2</v>
      </c>
      <c r="AA501" s="232">
        <v>1</v>
      </c>
      <c r="AB501" s="232">
        <v>7</v>
      </c>
      <c r="AC501" s="232">
        <v>7</v>
      </c>
      <c r="AZ501" s="232">
        <v>2</v>
      </c>
      <c r="BA501" s="232">
        <f>IF(AZ501=1,G501,0)</f>
        <v>0</v>
      </c>
      <c r="BB501" s="232">
        <f>IF(AZ501=2,G501,0)</f>
        <v>0</v>
      </c>
      <c r="BC501" s="232">
        <f>IF(AZ501=3,G501,0)</f>
        <v>0</v>
      </c>
      <c r="BD501" s="232">
        <f>IF(AZ501=4,G501,0)</f>
        <v>0</v>
      </c>
      <c r="BE501" s="232">
        <f>IF(AZ501=5,G501,0)</f>
        <v>0</v>
      </c>
      <c r="CA501" s="259">
        <v>1</v>
      </c>
      <c r="CB501" s="259">
        <v>7</v>
      </c>
    </row>
    <row r="502" spans="1:80" x14ac:dyDescent="0.2">
      <c r="A502" s="268"/>
      <c r="B502" s="272"/>
      <c r="C502" s="346" t="s">
        <v>98</v>
      </c>
      <c r="D502" s="347"/>
      <c r="E502" s="273">
        <v>1</v>
      </c>
      <c r="F502" s="274"/>
      <c r="G502" s="275"/>
      <c r="H502" s="276"/>
      <c r="I502" s="270"/>
      <c r="J502" s="277"/>
      <c r="K502" s="270"/>
      <c r="M502" s="271">
        <v>1</v>
      </c>
      <c r="O502" s="259"/>
    </row>
    <row r="503" spans="1:80" x14ac:dyDescent="0.2">
      <c r="A503" s="260">
        <v>151</v>
      </c>
      <c r="B503" s="261" t="s">
        <v>681</v>
      </c>
      <c r="C503" s="262" t="s">
        <v>682</v>
      </c>
      <c r="D503" s="263" t="s">
        <v>115</v>
      </c>
      <c r="E503" s="264">
        <v>1.5</v>
      </c>
      <c r="F503" s="264">
        <v>0</v>
      </c>
      <c r="G503" s="265">
        <f>E503*F503</f>
        <v>0</v>
      </c>
      <c r="H503" s="266">
        <v>3.4499999999999999E-3</v>
      </c>
      <c r="I503" s="267">
        <f>E503*H503</f>
        <v>5.1749999999999999E-3</v>
      </c>
      <c r="J503" s="266">
        <v>0</v>
      </c>
      <c r="K503" s="267">
        <f>E503*J503</f>
        <v>0</v>
      </c>
      <c r="O503" s="259">
        <v>2</v>
      </c>
      <c r="AA503" s="232">
        <v>1</v>
      </c>
      <c r="AB503" s="232">
        <v>7</v>
      </c>
      <c r="AC503" s="232">
        <v>7</v>
      </c>
      <c r="AZ503" s="232">
        <v>2</v>
      </c>
      <c r="BA503" s="232">
        <f>IF(AZ503=1,G503,0)</f>
        <v>0</v>
      </c>
      <c r="BB503" s="232">
        <f>IF(AZ503=2,G503,0)</f>
        <v>0</v>
      </c>
      <c r="BC503" s="232">
        <f>IF(AZ503=3,G503,0)</f>
        <v>0</v>
      </c>
      <c r="BD503" s="232">
        <f>IF(AZ503=4,G503,0)</f>
        <v>0</v>
      </c>
      <c r="BE503" s="232">
        <f>IF(AZ503=5,G503,0)</f>
        <v>0</v>
      </c>
      <c r="CA503" s="259">
        <v>1</v>
      </c>
      <c r="CB503" s="259">
        <v>7</v>
      </c>
    </row>
    <row r="504" spans="1:80" x14ac:dyDescent="0.2">
      <c r="A504" s="268"/>
      <c r="B504" s="272"/>
      <c r="C504" s="346" t="s">
        <v>683</v>
      </c>
      <c r="D504" s="347"/>
      <c r="E504" s="273">
        <v>1.5</v>
      </c>
      <c r="F504" s="274"/>
      <c r="G504" s="275"/>
      <c r="H504" s="276"/>
      <c r="I504" s="270"/>
      <c r="J504" s="277"/>
      <c r="K504" s="270"/>
      <c r="M504" s="271" t="s">
        <v>683</v>
      </c>
      <c r="O504" s="259"/>
    </row>
    <row r="505" spans="1:80" x14ac:dyDescent="0.2">
      <c r="A505" s="260">
        <v>152</v>
      </c>
      <c r="B505" s="261" t="s">
        <v>684</v>
      </c>
      <c r="C505" s="262" t="s">
        <v>685</v>
      </c>
      <c r="D505" s="263" t="s">
        <v>115</v>
      </c>
      <c r="E505" s="264">
        <v>4.5</v>
      </c>
      <c r="F505" s="264">
        <v>0</v>
      </c>
      <c r="G505" s="265">
        <f>E505*F505</f>
        <v>0</v>
      </c>
      <c r="H505" s="266">
        <v>3.8300000000000001E-3</v>
      </c>
      <c r="I505" s="267">
        <f>E505*H505</f>
        <v>1.7235E-2</v>
      </c>
      <c r="J505" s="266">
        <v>0</v>
      </c>
      <c r="K505" s="267">
        <f>E505*J505</f>
        <v>0</v>
      </c>
      <c r="O505" s="259">
        <v>2</v>
      </c>
      <c r="AA505" s="232">
        <v>1</v>
      </c>
      <c r="AB505" s="232">
        <v>7</v>
      </c>
      <c r="AC505" s="232">
        <v>7</v>
      </c>
      <c r="AZ505" s="232">
        <v>2</v>
      </c>
      <c r="BA505" s="232">
        <f>IF(AZ505=1,G505,0)</f>
        <v>0</v>
      </c>
      <c r="BB505" s="232">
        <f>IF(AZ505=2,G505,0)</f>
        <v>0</v>
      </c>
      <c r="BC505" s="232">
        <f>IF(AZ505=3,G505,0)</f>
        <v>0</v>
      </c>
      <c r="BD505" s="232">
        <f>IF(AZ505=4,G505,0)</f>
        <v>0</v>
      </c>
      <c r="BE505" s="232">
        <f>IF(AZ505=5,G505,0)</f>
        <v>0</v>
      </c>
      <c r="CA505" s="259">
        <v>1</v>
      </c>
      <c r="CB505" s="259">
        <v>7</v>
      </c>
    </row>
    <row r="506" spans="1:80" x14ac:dyDescent="0.2">
      <c r="A506" s="268"/>
      <c r="B506" s="272"/>
      <c r="C506" s="346" t="s">
        <v>686</v>
      </c>
      <c r="D506" s="347"/>
      <c r="E506" s="273">
        <v>4.5</v>
      </c>
      <c r="F506" s="274"/>
      <c r="G506" s="275"/>
      <c r="H506" s="276"/>
      <c r="I506" s="270"/>
      <c r="J506" s="277"/>
      <c r="K506" s="270"/>
      <c r="M506" s="271" t="s">
        <v>686</v>
      </c>
      <c r="O506" s="259"/>
    </row>
    <row r="507" spans="1:80" x14ac:dyDescent="0.2">
      <c r="A507" s="260">
        <v>153</v>
      </c>
      <c r="B507" s="261" t="s">
        <v>687</v>
      </c>
      <c r="C507" s="262" t="s">
        <v>688</v>
      </c>
      <c r="D507" s="263" t="s">
        <v>12</v>
      </c>
      <c r="E507" s="264"/>
      <c r="F507" s="264">
        <v>0</v>
      </c>
      <c r="G507" s="265">
        <f>E507*F507</f>
        <v>0</v>
      </c>
      <c r="H507" s="266">
        <v>0</v>
      </c>
      <c r="I507" s="267">
        <f>E507*H507</f>
        <v>0</v>
      </c>
      <c r="J507" s="266"/>
      <c r="K507" s="267">
        <f>E507*J507</f>
        <v>0</v>
      </c>
      <c r="O507" s="259">
        <v>2</v>
      </c>
      <c r="AA507" s="232">
        <v>7</v>
      </c>
      <c r="AB507" s="232">
        <v>1002</v>
      </c>
      <c r="AC507" s="232">
        <v>5</v>
      </c>
      <c r="AZ507" s="232">
        <v>2</v>
      </c>
      <c r="BA507" s="232">
        <f>IF(AZ507=1,G507,0)</f>
        <v>0</v>
      </c>
      <c r="BB507" s="232">
        <f>IF(AZ507=2,G507,0)</f>
        <v>0</v>
      </c>
      <c r="BC507" s="232">
        <f>IF(AZ507=3,G507,0)</f>
        <v>0</v>
      </c>
      <c r="BD507" s="232">
        <f>IF(AZ507=4,G507,0)</f>
        <v>0</v>
      </c>
      <c r="BE507" s="232">
        <f>IF(AZ507=5,G507,0)</f>
        <v>0</v>
      </c>
      <c r="CA507" s="259">
        <v>7</v>
      </c>
      <c r="CB507" s="259">
        <v>1002</v>
      </c>
    </row>
    <row r="508" spans="1:80" x14ac:dyDescent="0.2">
      <c r="A508" s="278"/>
      <c r="B508" s="279" t="s">
        <v>101</v>
      </c>
      <c r="C508" s="280" t="s">
        <v>672</v>
      </c>
      <c r="D508" s="281"/>
      <c r="E508" s="282"/>
      <c r="F508" s="283"/>
      <c r="G508" s="284">
        <f>SUM(G496:G507)</f>
        <v>0</v>
      </c>
      <c r="H508" s="285"/>
      <c r="I508" s="286">
        <f>SUM(I496:I507)</f>
        <v>4.2438000000000003E-2</v>
      </c>
      <c r="J508" s="285"/>
      <c r="K508" s="286">
        <f>SUM(K496:K507)</f>
        <v>-8.0999999999999996E-4</v>
      </c>
      <c r="O508" s="259">
        <v>4</v>
      </c>
      <c r="BA508" s="287">
        <f>SUM(BA496:BA507)</f>
        <v>0</v>
      </c>
      <c r="BB508" s="287">
        <f>SUM(BB496:BB507)</f>
        <v>0</v>
      </c>
      <c r="BC508" s="287">
        <f>SUM(BC496:BC507)</f>
        <v>0</v>
      </c>
      <c r="BD508" s="287">
        <f>SUM(BD496:BD507)</f>
        <v>0</v>
      </c>
      <c r="BE508" s="287">
        <f>SUM(BE496:BE507)</f>
        <v>0</v>
      </c>
    </row>
    <row r="509" spans="1:80" x14ac:dyDescent="0.2">
      <c r="A509" s="249" t="s">
        <v>97</v>
      </c>
      <c r="B509" s="250" t="s">
        <v>689</v>
      </c>
      <c r="C509" s="251" t="s">
        <v>690</v>
      </c>
      <c r="D509" s="252"/>
      <c r="E509" s="253"/>
      <c r="F509" s="253"/>
      <c r="G509" s="254"/>
      <c r="H509" s="255"/>
      <c r="I509" s="256"/>
      <c r="J509" s="257"/>
      <c r="K509" s="258"/>
      <c r="O509" s="259">
        <v>1</v>
      </c>
    </row>
    <row r="510" spans="1:80" x14ac:dyDescent="0.2">
      <c r="A510" s="260">
        <v>154</v>
      </c>
      <c r="B510" s="261" t="s">
        <v>692</v>
      </c>
      <c r="C510" s="262" t="s">
        <v>693</v>
      </c>
      <c r="D510" s="263" t="s">
        <v>229</v>
      </c>
      <c r="E510" s="264">
        <v>3</v>
      </c>
      <c r="F510" s="264">
        <v>0</v>
      </c>
      <c r="G510" s="265">
        <f>E510*F510</f>
        <v>0</v>
      </c>
      <c r="H510" s="266">
        <v>0</v>
      </c>
      <c r="I510" s="267">
        <f>E510*H510</f>
        <v>0</v>
      </c>
      <c r="J510" s="266">
        <v>0</v>
      </c>
      <c r="K510" s="267">
        <f>E510*J510</f>
        <v>0</v>
      </c>
      <c r="O510" s="259">
        <v>2</v>
      </c>
      <c r="AA510" s="232">
        <v>1</v>
      </c>
      <c r="AB510" s="232">
        <v>7</v>
      </c>
      <c r="AC510" s="232">
        <v>7</v>
      </c>
      <c r="AZ510" s="232">
        <v>2</v>
      </c>
      <c r="BA510" s="232">
        <f>IF(AZ510=1,G510,0)</f>
        <v>0</v>
      </c>
      <c r="BB510" s="232">
        <f>IF(AZ510=2,G510,0)</f>
        <v>0</v>
      </c>
      <c r="BC510" s="232">
        <f>IF(AZ510=3,G510,0)</f>
        <v>0</v>
      </c>
      <c r="BD510" s="232">
        <f>IF(AZ510=4,G510,0)</f>
        <v>0</v>
      </c>
      <c r="BE510" s="232">
        <f>IF(AZ510=5,G510,0)</f>
        <v>0</v>
      </c>
      <c r="CA510" s="259">
        <v>1</v>
      </c>
      <c r="CB510" s="259">
        <v>7</v>
      </c>
    </row>
    <row r="511" spans="1:80" x14ac:dyDescent="0.2">
      <c r="A511" s="268"/>
      <c r="B511" s="272"/>
      <c r="C511" s="346" t="s">
        <v>213</v>
      </c>
      <c r="D511" s="347"/>
      <c r="E511" s="273">
        <v>3</v>
      </c>
      <c r="F511" s="274"/>
      <c r="G511" s="275"/>
      <c r="H511" s="276"/>
      <c r="I511" s="270"/>
      <c r="J511" s="277"/>
      <c r="K511" s="270"/>
      <c r="M511" s="271">
        <v>3</v>
      </c>
      <c r="O511" s="259"/>
    </row>
    <row r="512" spans="1:80" x14ac:dyDescent="0.2">
      <c r="A512" s="260">
        <v>155</v>
      </c>
      <c r="B512" s="261" t="s">
        <v>694</v>
      </c>
      <c r="C512" s="262" t="s">
        <v>695</v>
      </c>
      <c r="D512" s="263" t="s">
        <v>229</v>
      </c>
      <c r="E512" s="264">
        <v>1</v>
      </c>
      <c r="F512" s="264">
        <v>0</v>
      </c>
      <c r="G512" s="265">
        <f>E512*F512</f>
        <v>0</v>
      </c>
      <c r="H512" s="266">
        <v>0</v>
      </c>
      <c r="I512" s="267">
        <f>E512*H512</f>
        <v>0</v>
      </c>
      <c r="J512" s="266">
        <v>0</v>
      </c>
      <c r="K512" s="267">
        <f>E512*J512</f>
        <v>0</v>
      </c>
      <c r="O512" s="259">
        <v>2</v>
      </c>
      <c r="AA512" s="232">
        <v>1</v>
      </c>
      <c r="AB512" s="232">
        <v>7</v>
      </c>
      <c r="AC512" s="232">
        <v>7</v>
      </c>
      <c r="AZ512" s="232">
        <v>2</v>
      </c>
      <c r="BA512" s="232">
        <f>IF(AZ512=1,G512,0)</f>
        <v>0</v>
      </c>
      <c r="BB512" s="232">
        <f>IF(AZ512=2,G512,0)</f>
        <v>0</v>
      </c>
      <c r="BC512" s="232">
        <f>IF(AZ512=3,G512,0)</f>
        <v>0</v>
      </c>
      <c r="BD512" s="232">
        <f>IF(AZ512=4,G512,0)</f>
        <v>0</v>
      </c>
      <c r="BE512" s="232">
        <f>IF(AZ512=5,G512,0)</f>
        <v>0</v>
      </c>
      <c r="CA512" s="259">
        <v>1</v>
      </c>
      <c r="CB512" s="259">
        <v>7</v>
      </c>
    </row>
    <row r="513" spans="1:80" x14ac:dyDescent="0.2">
      <c r="A513" s="268"/>
      <c r="B513" s="272"/>
      <c r="C513" s="346" t="s">
        <v>98</v>
      </c>
      <c r="D513" s="347"/>
      <c r="E513" s="273">
        <v>1</v>
      </c>
      <c r="F513" s="274"/>
      <c r="G513" s="275"/>
      <c r="H513" s="276"/>
      <c r="I513" s="270"/>
      <c r="J513" s="277"/>
      <c r="K513" s="270"/>
      <c r="M513" s="271">
        <v>1</v>
      </c>
      <c r="O513" s="259"/>
    </row>
    <row r="514" spans="1:80" x14ac:dyDescent="0.2">
      <c r="A514" s="260">
        <v>156</v>
      </c>
      <c r="B514" s="261" t="s">
        <v>696</v>
      </c>
      <c r="C514" s="262" t="s">
        <v>697</v>
      </c>
      <c r="D514" s="263" t="s">
        <v>229</v>
      </c>
      <c r="E514" s="264">
        <v>4</v>
      </c>
      <c r="F514" s="264">
        <v>0</v>
      </c>
      <c r="G514" s="265">
        <f>E514*F514</f>
        <v>0</v>
      </c>
      <c r="H514" s="266">
        <v>0</v>
      </c>
      <c r="I514" s="267">
        <f>E514*H514</f>
        <v>0</v>
      </c>
      <c r="J514" s="266">
        <v>0</v>
      </c>
      <c r="K514" s="267">
        <f>E514*J514</f>
        <v>0</v>
      </c>
      <c r="O514" s="259">
        <v>2</v>
      </c>
      <c r="AA514" s="232">
        <v>1</v>
      </c>
      <c r="AB514" s="232">
        <v>7</v>
      </c>
      <c r="AC514" s="232">
        <v>7</v>
      </c>
      <c r="AZ514" s="232">
        <v>2</v>
      </c>
      <c r="BA514" s="232">
        <f>IF(AZ514=1,G514,0)</f>
        <v>0</v>
      </c>
      <c r="BB514" s="232">
        <f>IF(AZ514=2,G514,0)</f>
        <v>0</v>
      </c>
      <c r="BC514" s="232">
        <f>IF(AZ514=3,G514,0)</f>
        <v>0</v>
      </c>
      <c r="BD514" s="232">
        <f>IF(AZ514=4,G514,0)</f>
        <v>0</v>
      </c>
      <c r="BE514" s="232">
        <f>IF(AZ514=5,G514,0)</f>
        <v>0</v>
      </c>
      <c r="CA514" s="259">
        <v>1</v>
      </c>
      <c r="CB514" s="259">
        <v>7</v>
      </c>
    </row>
    <row r="515" spans="1:80" x14ac:dyDescent="0.2">
      <c r="A515" s="268"/>
      <c r="B515" s="272"/>
      <c r="C515" s="346" t="s">
        <v>301</v>
      </c>
      <c r="D515" s="347"/>
      <c r="E515" s="273">
        <v>4</v>
      </c>
      <c r="F515" s="274"/>
      <c r="G515" s="275"/>
      <c r="H515" s="276"/>
      <c r="I515" s="270"/>
      <c r="J515" s="277"/>
      <c r="K515" s="270"/>
      <c r="M515" s="271">
        <v>4</v>
      </c>
      <c r="O515" s="259"/>
    </row>
    <row r="516" spans="1:80" x14ac:dyDescent="0.2">
      <c r="A516" s="260">
        <v>157</v>
      </c>
      <c r="B516" s="261" t="s">
        <v>698</v>
      </c>
      <c r="C516" s="262" t="s">
        <v>699</v>
      </c>
      <c r="D516" s="263" t="s">
        <v>229</v>
      </c>
      <c r="E516" s="264">
        <v>5</v>
      </c>
      <c r="F516" s="264">
        <v>0</v>
      </c>
      <c r="G516" s="265">
        <f>E516*F516</f>
        <v>0</v>
      </c>
      <c r="H516" s="266">
        <v>0</v>
      </c>
      <c r="I516" s="267">
        <f>E516*H516</f>
        <v>0</v>
      </c>
      <c r="J516" s="266">
        <v>0</v>
      </c>
      <c r="K516" s="267">
        <f>E516*J516</f>
        <v>0</v>
      </c>
      <c r="O516" s="259">
        <v>2</v>
      </c>
      <c r="AA516" s="232">
        <v>1</v>
      </c>
      <c r="AB516" s="232">
        <v>7</v>
      </c>
      <c r="AC516" s="232">
        <v>7</v>
      </c>
      <c r="AZ516" s="232">
        <v>2</v>
      </c>
      <c r="BA516" s="232">
        <f>IF(AZ516=1,G516,0)</f>
        <v>0</v>
      </c>
      <c r="BB516" s="232">
        <f>IF(AZ516=2,G516,0)</f>
        <v>0</v>
      </c>
      <c r="BC516" s="232">
        <f>IF(AZ516=3,G516,0)</f>
        <v>0</v>
      </c>
      <c r="BD516" s="232">
        <f>IF(AZ516=4,G516,0)</f>
        <v>0</v>
      </c>
      <c r="BE516" s="232">
        <f>IF(AZ516=5,G516,0)</f>
        <v>0</v>
      </c>
      <c r="CA516" s="259">
        <v>1</v>
      </c>
      <c r="CB516" s="259">
        <v>7</v>
      </c>
    </row>
    <row r="517" spans="1:80" x14ac:dyDescent="0.2">
      <c r="A517" s="268"/>
      <c r="B517" s="272"/>
      <c r="C517" s="346" t="s">
        <v>700</v>
      </c>
      <c r="D517" s="347"/>
      <c r="E517" s="273">
        <v>5</v>
      </c>
      <c r="F517" s="274"/>
      <c r="G517" s="275"/>
      <c r="H517" s="276"/>
      <c r="I517" s="270"/>
      <c r="J517" s="277"/>
      <c r="K517" s="270"/>
      <c r="M517" s="271" t="s">
        <v>700</v>
      </c>
      <c r="O517" s="259"/>
    </row>
    <row r="518" spans="1:80" x14ac:dyDescent="0.2">
      <c r="A518" s="260">
        <v>158</v>
      </c>
      <c r="B518" s="261" t="s">
        <v>701</v>
      </c>
      <c r="C518" s="262" t="s">
        <v>702</v>
      </c>
      <c r="D518" s="263" t="s">
        <v>229</v>
      </c>
      <c r="E518" s="264">
        <v>4</v>
      </c>
      <c r="F518" s="264">
        <v>0</v>
      </c>
      <c r="G518" s="265">
        <f>E518*F518</f>
        <v>0</v>
      </c>
      <c r="H518" s="266">
        <v>2.0000000000000002E-5</v>
      </c>
      <c r="I518" s="267">
        <f>E518*H518</f>
        <v>8.0000000000000007E-5</v>
      </c>
      <c r="J518" s="266">
        <v>0</v>
      </c>
      <c r="K518" s="267">
        <f>E518*J518</f>
        <v>0</v>
      </c>
      <c r="O518" s="259">
        <v>2</v>
      </c>
      <c r="AA518" s="232">
        <v>1</v>
      </c>
      <c r="AB518" s="232">
        <v>0</v>
      </c>
      <c r="AC518" s="232">
        <v>0</v>
      </c>
      <c r="AZ518" s="232">
        <v>2</v>
      </c>
      <c r="BA518" s="232">
        <f>IF(AZ518=1,G518,0)</f>
        <v>0</v>
      </c>
      <c r="BB518" s="232">
        <f>IF(AZ518=2,G518,0)</f>
        <v>0</v>
      </c>
      <c r="BC518" s="232">
        <f>IF(AZ518=3,G518,0)</f>
        <v>0</v>
      </c>
      <c r="BD518" s="232">
        <f>IF(AZ518=4,G518,0)</f>
        <v>0</v>
      </c>
      <c r="BE518" s="232">
        <f>IF(AZ518=5,G518,0)</f>
        <v>0</v>
      </c>
      <c r="CA518" s="259">
        <v>1</v>
      </c>
      <c r="CB518" s="259">
        <v>0</v>
      </c>
    </row>
    <row r="519" spans="1:80" x14ac:dyDescent="0.2">
      <c r="A519" s="268"/>
      <c r="B519" s="272"/>
      <c r="C519" s="346" t="s">
        <v>301</v>
      </c>
      <c r="D519" s="347"/>
      <c r="E519" s="273">
        <v>4</v>
      </c>
      <c r="F519" s="274"/>
      <c r="G519" s="275"/>
      <c r="H519" s="276"/>
      <c r="I519" s="270"/>
      <c r="J519" s="277"/>
      <c r="K519" s="270"/>
      <c r="M519" s="271">
        <v>4</v>
      </c>
      <c r="O519" s="259"/>
    </row>
    <row r="520" spans="1:80" x14ac:dyDescent="0.2">
      <c r="A520" s="260">
        <v>159</v>
      </c>
      <c r="B520" s="261" t="s">
        <v>703</v>
      </c>
      <c r="C520" s="262" t="s">
        <v>704</v>
      </c>
      <c r="D520" s="263" t="s">
        <v>229</v>
      </c>
      <c r="E520" s="264">
        <v>4</v>
      </c>
      <c r="F520" s="264">
        <v>0</v>
      </c>
      <c r="G520" s="265">
        <f>E520*F520</f>
        <v>0</v>
      </c>
      <c r="H520" s="266">
        <v>2.0000000000000002E-5</v>
      </c>
      <c r="I520" s="267">
        <f>E520*H520</f>
        <v>8.0000000000000007E-5</v>
      </c>
      <c r="J520" s="266">
        <v>0</v>
      </c>
      <c r="K520" s="267">
        <f>E520*J520</f>
        <v>0</v>
      </c>
      <c r="O520" s="259">
        <v>2</v>
      </c>
      <c r="AA520" s="232">
        <v>1</v>
      </c>
      <c r="AB520" s="232">
        <v>7</v>
      </c>
      <c r="AC520" s="232">
        <v>7</v>
      </c>
      <c r="AZ520" s="232">
        <v>2</v>
      </c>
      <c r="BA520" s="232">
        <f>IF(AZ520=1,G520,0)</f>
        <v>0</v>
      </c>
      <c r="BB520" s="232">
        <f>IF(AZ520=2,G520,0)</f>
        <v>0</v>
      </c>
      <c r="BC520" s="232">
        <f>IF(AZ520=3,G520,0)</f>
        <v>0</v>
      </c>
      <c r="BD520" s="232">
        <f>IF(AZ520=4,G520,0)</f>
        <v>0</v>
      </c>
      <c r="BE520" s="232">
        <f>IF(AZ520=5,G520,0)</f>
        <v>0</v>
      </c>
      <c r="CA520" s="259">
        <v>1</v>
      </c>
      <c r="CB520" s="259">
        <v>7</v>
      </c>
    </row>
    <row r="521" spans="1:80" x14ac:dyDescent="0.2">
      <c r="A521" s="268"/>
      <c r="B521" s="272"/>
      <c r="C521" s="346" t="s">
        <v>705</v>
      </c>
      <c r="D521" s="347"/>
      <c r="E521" s="273">
        <v>4</v>
      </c>
      <c r="F521" s="274"/>
      <c r="G521" s="275"/>
      <c r="H521" s="276"/>
      <c r="I521" s="270"/>
      <c r="J521" s="277"/>
      <c r="K521" s="270"/>
      <c r="M521" s="271" t="s">
        <v>705</v>
      </c>
      <c r="O521" s="259"/>
    </row>
    <row r="522" spans="1:80" x14ac:dyDescent="0.2">
      <c r="A522" s="260">
        <v>160</v>
      </c>
      <c r="B522" s="261" t="s">
        <v>706</v>
      </c>
      <c r="C522" s="262" t="s">
        <v>707</v>
      </c>
      <c r="D522" s="263" t="s">
        <v>229</v>
      </c>
      <c r="E522" s="264">
        <v>8</v>
      </c>
      <c r="F522" s="264">
        <v>0</v>
      </c>
      <c r="G522" s="265">
        <f>E522*F522</f>
        <v>0</v>
      </c>
      <c r="H522" s="266">
        <v>0</v>
      </c>
      <c r="I522" s="267">
        <f>E522*H522</f>
        <v>0</v>
      </c>
      <c r="J522" s="266">
        <v>0</v>
      </c>
      <c r="K522" s="267">
        <f>E522*J522</f>
        <v>0</v>
      </c>
      <c r="O522" s="259">
        <v>2</v>
      </c>
      <c r="AA522" s="232">
        <v>1</v>
      </c>
      <c r="AB522" s="232">
        <v>7</v>
      </c>
      <c r="AC522" s="232">
        <v>7</v>
      </c>
      <c r="AZ522" s="232">
        <v>2</v>
      </c>
      <c r="BA522" s="232">
        <f>IF(AZ522=1,G522,0)</f>
        <v>0</v>
      </c>
      <c r="BB522" s="232">
        <f>IF(AZ522=2,G522,0)</f>
        <v>0</v>
      </c>
      <c r="BC522" s="232">
        <f>IF(AZ522=3,G522,0)</f>
        <v>0</v>
      </c>
      <c r="BD522" s="232">
        <f>IF(AZ522=4,G522,0)</f>
        <v>0</v>
      </c>
      <c r="BE522" s="232">
        <f>IF(AZ522=5,G522,0)</f>
        <v>0</v>
      </c>
      <c r="CA522" s="259">
        <v>1</v>
      </c>
      <c r="CB522" s="259">
        <v>7</v>
      </c>
    </row>
    <row r="523" spans="1:80" x14ac:dyDescent="0.2">
      <c r="A523" s="268"/>
      <c r="B523" s="272"/>
      <c r="C523" s="346" t="s">
        <v>708</v>
      </c>
      <c r="D523" s="347"/>
      <c r="E523" s="273">
        <v>8</v>
      </c>
      <c r="F523" s="274"/>
      <c r="G523" s="275"/>
      <c r="H523" s="276"/>
      <c r="I523" s="270"/>
      <c r="J523" s="277"/>
      <c r="K523" s="270"/>
      <c r="M523" s="271" t="s">
        <v>708</v>
      </c>
      <c r="O523" s="259"/>
    </row>
    <row r="524" spans="1:80" x14ac:dyDescent="0.2">
      <c r="A524" s="260">
        <v>161</v>
      </c>
      <c r="B524" s="261" t="s">
        <v>709</v>
      </c>
      <c r="C524" s="262" t="s">
        <v>710</v>
      </c>
      <c r="D524" s="263" t="s">
        <v>115</v>
      </c>
      <c r="E524" s="264">
        <v>19.2</v>
      </c>
      <c r="F524" s="264">
        <v>0</v>
      </c>
      <c r="G524" s="265">
        <f>E524*F524</f>
        <v>0</v>
      </c>
      <c r="H524" s="266">
        <v>2.0000000000000002E-5</v>
      </c>
      <c r="I524" s="267">
        <f>E524*H524</f>
        <v>3.8400000000000001E-4</v>
      </c>
      <c r="J524" s="266">
        <v>0</v>
      </c>
      <c r="K524" s="267">
        <f>E524*J524</f>
        <v>0</v>
      </c>
      <c r="O524" s="259">
        <v>2</v>
      </c>
      <c r="AA524" s="232">
        <v>1</v>
      </c>
      <c r="AB524" s="232">
        <v>7</v>
      </c>
      <c r="AC524" s="232">
        <v>7</v>
      </c>
      <c r="AZ524" s="232">
        <v>2</v>
      </c>
      <c r="BA524" s="232">
        <f>IF(AZ524=1,G524,0)</f>
        <v>0</v>
      </c>
      <c r="BB524" s="232">
        <f>IF(AZ524=2,G524,0)</f>
        <v>0</v>
      </c>
      <c r="BC524" s="232">
        <f>IF(AZ524=3,G524,0)</f>
        <v>0</v>
      </c>
      <c r="BD524" s="232">
        <f>IF(AZ524=4,G524,0)</f>
        <v>0</v>
      </c>
      <c r="BE524" s="232">
        <f>IF(AZ524=5,G524,0)</f>
        <v>0</v>
      </c>
      <c r="CA524" s="259">
        <v>1</v>
      </c>
      <c r="CB524" s="259">
        <v>7</v>
      </c>
    </row>
    <row r="525" spans="1:80" x14ac:dyDescent="0.2">
      <c r="A525" s="268"/>
      <c r="B525" s="272"/>
      <c r="C525" s="346" t="s">
        <v>711</v>
      </c>
      <c r="D525" s="347"/>
      <c r="E525" s="273">
        <v>4.8</v>
      </c>
      <c r="F525" s="274"/>
      <c r="G525" s="275"/>
      <c r="H525" s="276"/>
      <c r="I525" s="270"/>
      <c r="J525" s="277"/>
      <c r="K525" s="270"/>
      <c r="M525" s="271" t="s">
        <v>711</v>
      </c>
      <c r="O525" s="259"/>
    </row>
    <row r="526" spans="1:80" x14ac:dyDescent="0.2">
      <c r="A526" s="268"/>
      <c r="B526" s="272"/>
      <c r="C526" s="346" t="s">
        <v>712</v>
      </c>
      <c r="D526" s="347"/>
      <c r="E526" s="273">
        <v>14.4</v>
      </c>
      <c r="F526" s="274"/>
      <c r="G526" s="275"/>
      <c r="H526" s="276"/>
      <c r="I526" s="270"/>
      <c r="J526" s="277"/>
      <c r="K526" s="270"/>
      <c r="M526" s="271" t="s">
        <v>712</v>
      </c>
      <c r="O526" s="259"/>
    </row>
    <row r="527" spans="1:80" ht="22.5" x14ac:dyDescent="0.2">
      <c r="A527" s="260">
        <v>162</v>
      </c>
      <c r="B527" s="261" t="s">
        <v>713</v>
      </c>
      <c r="C527" s="262" t="s">
        <v>714</v>
      </c>
      <c r="D527" s="263" t="s">
        <v>229</v>
      </c>
      <c r="E527" s="264">
        <v>1</v>
      </c>
      <c r="F527" s="264">
        <v>0</v>
      </c>
      <c r="G527" s="265">
        <f>E527*F527</f>
        <v>0</v>
      </c>
      <c r="H527" s="266">
        <v>0</v>
      </c>
      <c r="I527" s="267">
        <f>E527*H527</f>
        <v>0</v>
      </c>
      <c r="J527" s="266"/>
      <c r="K527" s="267">
        <f>E527*J527</f>
        <v>0</v>
      </c>
      <c r="O527" s="259">
        <v>2</v>
      </c>
      <c r="AA527" s="232">
        <v>12</v>
      </c>
      <c r="AB527" s="232">
        <v>0</v>
      </c>
      <c r="AC527" s="232">
        <v>70</v>
      </c>
      <c r="AZ527" s="232">
        <v>2</v>
      </c>
      <c r="BA527" s="232">
        <f>IF(AZ527=1,G527,0)</f>
        <v>0</v>
      </c>
      <c r="BB527" s="232">
        <f>IF(AZ527=2,G527,0)</f>
        <v>0</v>
      </c>
      <c r="BC527" s="232">
        <f>IF(AZ527=3,G527,0)</f>
        <v>0</v>
      </c>
      <c r="BD527" s="232">
        <f>IF(AZ527=4,G527,0)</f>
        <v>0</v>
      </c>
      <c r="BE527" s="232">
        <f>IF(AZ527=5,G527,0)</f>
        <v>0</v>
      </c>
      <c r="CA527" s="259">
        <v>12</v>
      </c>
      <c r="CB527" s="259">
        <v>0</v>
      </c>
    </row>
    <row r="528" spans="1:80" ht="22.5" x14ac:dyDescent="0.2">
      <c r="A528" s="260">
        <v>163</v>
      </c>
      <c r="B528" s="261" t="s">
        <v>715</v>
      </c>
      <c r="C528" s="262" t="s">
        <v>716</v>
      </c>
      <c r="D528" s="263" t="s">
        <v>229</v>
      </c>
      <c r="E528" s="264">
        <v>3</v>
      </c>
      <c r="F528" s="264">
        <v>0</v>
      </c>
      <c r="G528" s="265">
        <f>E528*F528</f>
        <v>0</v>
      </c>
      <c r="H528" s="266">
        <v>0</v>
      </c>
      <c r="I528" s="267">
        <f>E528*H528</f>
        <v>0</v>
      </c>
      <c r="J528" s="266"/>
      <c r="K528" s="267">
        <f>E528*J528</f>
        <v>0</v>
      </c>
      <c r="O528" s="259">
        <v>2</v>
      </c>
      <c r="AA528" s="232">
        <v>12</v>
      </c>
      <c r="AB528" s="232">
        <v>0</v>
      </c>
      <c r="AC528" s="232">
        <v>71</v>
      </c>
      <c r="AZ528" s="232">
        <v>2</v>
      </c>
      <c r="BA528" s="232">
        <f>IF(AZ528=1,G528,0)</f>
        <v>0</v>
      </c>
      <c r="BB528" s="232">
        <f>IF(AZ528=2,G528,0)</f>
        <v>0</v>
      </c>
      <c r="BC528" s="232">
        <f>IF(AZ528=3,G528,0)</f>
        <v>0</v>
      </c>
      <c r="BD528" s="232">
        <f>IF(AZ528=4,G528,0)</f>
        <v>0</v>
      </c>
      <c r="BE528" s="232">
        <f>IF(AZ528=5,G528,0)</f>
        <v>0</v>
      </c>
      <c r="CA528" s="259">
        <v>12</v>
      </c>
      <c r="CB528" s="259">
        <v>0</v>
      </c>
    </row>
    <row r="529" spans="1:80" ht="22.5" x14ac:dyDescent="0.2">
      <c r="A529" s="260">
        <v>164</v>
      </c>
      <c r="B529" s="261" t="s">
        <v>717</v>
      </c>
      <c r="C529" s="262" t="s">
        <v>718</v>
      </c>
      <c r="D529" s="263" t="s">
        <v>229</v>
      </c>
      <c r="E529" s="264">
        <v>2</v>
      </c>
      <c r="F529" s="264">
        <v>0</v>
      </c>
      <c r="G529" s="265">
        <f>E529*F529</f>
        <v>0</v>
      </c>
      <c r="H529" s="266">
        <v>0</v>
      </c>
      <c r="I529" s="267">
        <f>E529*H529</f>
        <v>0</v>
      </c>
      <c r="J529" s="266"/>
      <c r="K529" s="267">
        <f>E529*J529</f>
        <v>0</v>
      </c>
      <c r="O529" s="259">
        <v>2</v>
      </c>
      <c r="AA529" s="232">
        <v>12</v>
      </c>
      <c r="AB529" s="232">
        <v>0</v>
      </c>
      <c r="AC529" s="232">
        <v>131</v>
      </c>
      <c r="AZ529" s="232">
        <v>2</v>
      </c>
      <c r="BA529" s="232">
        <f>IF(AZ529=1,G529,0)</f>
        <v>0</v>
      </c>
      <c r="BB529" s="232">
        <f>IF(AZ529=2,G529,0)</f>
        <v>0</v>
      </c>
      <c r="BC529" s="232">
        <f>IF(AZ529=3,G529,0)</f>
        <v>0</v>
      </c>
      <c r="BD529" s="232">
        <f>IF(AZ529=4,G529,0)</f>
        <v>0</v>
      </c>
      <c r="BE529" s="232">
        <f>IF(AZ529=5,G529,0)</f>
        <v>0</v>
      </c>
      <c r="CA529" s="259">
        <v>12</v>
      </c>
      <c r="CB529" s="259">
        <v>0</v>
      </c>
    </row>
    <row r="530" spans="1:80" x14ac:dyDescent="0.2">
      <c r="A530" s="268"/>
      <c r="B530" s="272"/>
      <c r="C530" s="346" t="s">
        <v>198</v>
      </c>
      <c r="D530" s="347"/>
      <c r="E530" s="273">
        <v>2</v>
      </c>
      <c r="F530" s="274"/>
      <c r="G530" s="275"/>
      <c r="H530" s="276"/>
      <c r="I530" s="270"/>
      <c r="J530" s="277"/>
      <c r="K530" s="270"/>
      <c r="M530" s="271">
        <v>2</v>
      </c>
      <c r="O530" s="259"/>
    </row>
    <row r="531" spans="1:80" ht="22.5" x14ac:dyDescent="0.2">
      <c r="A531" s="260">
        <v>165</v>
      </c>
      <c r="B531" s="261" t="s">
        <v>719</v>
      </c>
      <c r="C531" s="262" t="s">
        <v>720</v>
      </c>
      <c r="D531" s="263" t="s">
        <v>229</v>
      </c>
      <c r="E531" s="264">
        <v>2</v>
      </c>
      <c r="F531" s="264">
        <v>0</v>
      </c>
      <c r="G531" s="265">
        <f>E531*F531</f>
        <v>0</v>
      </c>
      <c r="H531" s="266">
        <v>0</v>
      </c>
      <c r="I531" s="267">
        <f>E531*H531</f>
        <v>0</v>
      </c>
      <c r="J531" s="266"/>
      <c r="K531" s="267">
        <f>E531*J531</f>
        <v>0</v>
      </c>
      <c r="O531" s="259">
        <v>2</v>
      </c>
      <c r="AA531" s="232">
        <v>12</v>
      </c>
      <c r="AB531" s="232">
        <v>0</v>
      </c>
      <c r="AC531" s="232">
        <v>144</v>
      </c>
      <c r="AZ531" s="232">
        <v>2</v>
      </c>
      <c r="BA531" s="232">
        <f>IF(AZ531=1,G531,0)</f>
        <v>0</v>
      </c>
      <c r="BB531" s="232">
        <f>IF(AZ531=2,G531,0)</f>
        <v>0</v>
      </c>
      <c r="BC531" s="232">
        <f>IF(AZ531=3,G531,0)</f>
        <v>0</v>
      </c>
      <c r="BD531" s="232">
        <f>IF(AZ531=4,G531,0)</f>
        <v>0</v>
      </c>
      <c r="BE531" s="232">
        <f>IF(AZ531=5,G531,0)</f>
        <v>0</v>
      </c>
      <c r="CA531" s="259">
        <v>12</v>
      </c>
      <c r="CB531" s="259">
        <v>0</v>
      </c>
    </row>
    <row r="532" spans="1:80" ht="22.5" x14ac:dyDescent="0.2">
      <c r="A532" s="260">
        <v>166</v>
      </c>
      <c r="B532" s="261" t="s">
        <v>721</v>
      </c>
      <c r="C532" s="262" t="s">
        <v>722</v>
      </c>
      <c r="D532" s="263" t="s">
        <v>229</v>
      </c>
      <c r="E532" s="264">
        <v>1</v>
      </c>
      <c r="F532" s="264">
        <v>0</v>
      </c>
      <c r="G532" s="265">
        <f>E532*F532</f>
        <v>0</v>
      </c>
      <c r="H532" s="266">
        <v>0</v>
      </c>
      <c r="I532" s="267">
        <f>E532*H532</f>
        <v>0</v>
      </c>
      <c r="J532" s="266"/>
      <c r="K532" s="267">
        <f>E532*J532</f>
        <v>0</v>
      </c>
      <c r="O532" s="259">
        <v>2</v>
      </c>
      <c r="AA532" s="232">
        <v>12</v>
      </c>
      <c r="AB532" s="232">
        <v>0</v>
      </c>
      <c r="AC532" s="232">
        <v>145</v>
      </c>
      <c r="AZ532" s="232">
        <v>2</v>
      </c>
      <c r="BA532" s="232">
        <f>IF(AZ532=1,G532,0)</f>
        <v>0</v>
      </c>
      <c r="BB532" s="232">
        <f>IF(AZ532=2,G532,0)</f>
        <v>0</v>
      </c>
      <c r="BC532" s="232">
        <f>IF(AZ532=3,G532,0)</f>
        <v>0</v>
      </c>
      <c r="BD532" s="232">
        <f>IF(AZ532=4,G532,0)</f>
        <v>0</v>
      </c>
      <c r="BE532" s="232">
        <f>IF(AZ532=5,G532,0)</f>
        <v>0</v>
      </c>
      <c r="CA532" s="259">
        <v>12</v>
      </c>
      <c r="CB532" s="259">
        <v>0</v>
      </c>
    </row>
    <row r="533" spans="1:80" ht="22.5" x14ac:dyDescent="0.2">
      <c r="A533" s="260">
        <v>167</v>
      </c>
      <c r="B533" s="261" t="s">
        <v>723</v>
      </c>
      <c r="C533" s="262" t="s">
        <v>724</v>
      </c>
      <c r="D533" s="263" t="s">
        <v>229</v>
      </c>
      <c r="E533" s="264">
        <v>1</v>
      </c>
      <c r="F533" s="264">
        <v>0</v>
      </c>
      <c r="G533" s="265">
        <f>E533*F533</f>
        <v>0</v>
      </c>
      <c r="H533" s="266">
        <v>0</v>
      </c>
      <c r="I533" s="267">
        <f>E533*H533</f>
        <v>0</v>
      </c>
      <c r="J533" s="266"/>
      <c r="K533" s="267">
        <f>E533*J533</f>
        <v>0</v>
      </c>
      <c r="O533" s="259">
        <v>2</v>
      </c>
      <c r="AA533" s="232">
        <v>12</v>
      </c>
      <c r="AB533" s="232">
        <v>0</v>
      </c>
      <c r="AC533" s="232">
        <v>146</v>
      </c>
      <c r="AZ533" s="232">
        <v>2</v>
      </c>
      <c r="BA533" s="232">
        <f>IF(AZ533=1,G533,0)</f>
        <v>0</v>
      </c>
      <c r="BB533" s="232">
        <f>IF(AZ533=2,G533,0)</f>
        <v>0</v>
      </c>
      <c r="BC533" s="232">
        <f>IF(AZ533=3,G533,0)</f>
        <v>0</v>
      </c>
      <c r="BD533" s="232">
        <f>IF(AZ533=4,G533,0)</f>
        <v>0</v>
      </c>
      <c r="BE533" s="232">
        <f>IF(AZ533=5,G533,0)</f>
        <v>0</v>
      </c>
      <c r="CA533" s="259">
        <v>12</v>
      </c>
      <c r="CB533" s="259">
        <v>0</v>
      </c>
    </row>
    <row r="534" spans="1:80" x14ac:dyDescent="0.2">
      <c r="A534" s="268"/>
      <c r="B534" s="272"/>
      <c r="C534" s="346" t="s">
        <v>725</v>
      </c>
      <c r="D534" s="347"/>
      <c r="E534" s="273">
        <v>1</v>
      </c>
      <c r="F534" s="274"/>
      <c r="G534" s="275"/>
      <c r="H534" s="276"/>
      <c r="I534" s="270"/>
      <c r="J534" s="277"/>
      <c r="K534" s="270"/>
      <c r="M534" s="299">
        <v>0.25069444444444444</v>
      </c>
      <c r="O534" s="259"/>
    </row>
    <row r="535" spans="1:80" ht="22.5" x14ac:dyDescent="0.2">
      <c r="A535" s="260">
        <v>168</v>
      </c>
      <c r="B535" s="261" t="s">
        <v>726</v>
      </c>
      <c r="C535" s="262" t="s">
        <v>727</v>
      </c>
      <c r="D535" s="263" t="s">
        <v>229</v>
      </c>
      <c r="E535" s="264">
        <v>1</v>
      </c>
      <c r="F535" s="264">
        <v>0</v>
      </c>
      <c r="G535" s="265">
        <f>E535*F535</f>
        <v>0</v>
      </c>
      <c r="H535" s="266">
        <v>0</v>
      </c>
      <c r="I535" s="267">
        <f>E535*H535</f>
        <v>0</v>
      </c>
      <c r="J535" s="266"/>
      <c r="K535" s="267">
        <f>E535*J535</f>
        <v>0</v>
      </c>
      <c r="O535" s="259">
        <v>2</v>
      </c>
      <c r="AA535" s="232">
        <v>12</v>
      </c>
      <c r="AB535" s="232">
        <v>0</v>
      </c>
      <c r="AC535" s="232">
        <v>147</v>
      </c>
      <c r="AZ535" s="232">
        <v>2</v>
      </c>
      <c r="BA535" s="232">
        <f>IF(AZ535=1,G535,0)</f>
        <v>0</v>
      </c>
      <c r="BB535" s="232">
        <f>IF(AZ535=2,G535,0)</f>
        <v>0</v>
      </c>
      <c r="BC535" s="232">
        <f>IF(AZ535=3,G535,0)</f>
        <v>0</v>
      </c>
      <c r="BD535" s="232">
        <f>IF(AZ535=4,G535,0)</f>
        <v>0</v>
      </c>
      <c r="BE535" s="232">
        <f>IF(AZ535=5,G535,0)</f>
        <v>0</v>
      </c>
      <c r="CA535" s="259">
        <v>12</v>
      </c>
      <c r="CB535" s="259">
        <v>0</v>
      </c>
    </row>
    <row r="536" spans="1:80" x14ac:dyDescent="0.2">
      <c r="A536" s="268"/>
      <c r="B536" s="272"/>
      <c r="C536" s="346" t="s">
        <v>728</v>
      </c>
      <c r="D536" s="347"/>
      <c r="E536" s="273">
        <v>1</v>
      </c>
      <c r="F536" s="274"/>
      <c r="G536" s="275"/>
      <c r="H536" s="276"/>
      <c r="I536" s="270"/>
      <c r="J536" s="277"/>
      <c r="K536" s="270"/>
      <c r="M536" s="299">
        <v>0.29236111111111113</v>
      </c>
      <c r="O536" s="259"/>
    </row>
    <row r="537" spans="1:80" ht="22.5" x14ac:dyDescent="0.2">
      <c r="A537" s="260">
        <v>169</v>
      </c>
      <c r="B537" s="261" t="s">
        <v>729</v>
      </c>
      <c r="C537" s="262" t="s">
        <v>730</v>
      </c>
      <c r="D537" s="263" t="s">
        <v>229</v>
      </c>
      <c r="E537" s="264">
        <v>1</v>
      </c>
      <c r="F537" s="264">
        <v>0</v>
      </c>
      <c r="G537" s="265">
        <f>E537*F537</f>
        <v>0</v>
      </c>
      <c r="H537" s="266">
        <v>0</v>
      </c>
      <c r="I537" s="267">
        <f>E537*H537</f>
        <v>0</v>
      </c>
      <c r="J537" s="266"/>
      <c r="K537" s="267">
        <f>E537*J537</f>
        <v>0</v>
      </c>
      <c r="O537" s="259">
        <v>2</v>
      </c>
      <c r="AA537" s="232">
        <v>12</v>
      </c>
      <c r="AB537" s="232">
        <v>0</v>
      </c>
      <c r="AC537" s="232">
        <v>148</v>
      </c>
      <c r="AZ537" s="232">
        <v>2</v>
      </c>
      <c r="BA537" s="232">
        <f>IF(AZ537=1,G537,0)</f>
        <v>0</v>
      </c>
      <c r="BB537" s="232">
        <f>IF(AZ537=2,G537,0)</f>
        <v>0</v>
      </c>
      <c r="BC537" s="232">
        <f>IF(AZ537=3,G537,0)</f>
        <v>0</v>
      </c>
      <c r="BD537" s="232">
        <f>IF(AZ537=4,G537,0)</f>
        <v>0</v>
      </c>
      <c r="BE537" s="232">
        <f>IF(AZ537=5,G537,0)</f>
        <v>0</v>
      </c>
      <c r="CA537" s="259">
        <v>12</v>
      </c>
      <c r="CB537" s="259">
        <v>0</v>
      </c>
    </row>
    <row r="538" spans="1:80" x14ac:dyDescent="0.2">
      <c r="A538" s="268"/>
      <c r="B538" s="272"/>
      <c r="C538" s="346" t="s">
        <v>731</v>
      </c>
      <c r="D538" s="347"/>
      <c r="E538" s="273">
        <v>1</v>
      </c>
      <c r="F538" s="274"/>
      <c r="G538" s="275"/>
      <c r="H538" s="276"/>
      <c r="I538" s="270"/>
      <c r="J538" s="277"/>
      <c r="K538" s="270"/>
      <c r="M538" s="299">
        <v>0.33402777777777781</v>
      </c>
      <c r="O538" s="259"/>
    </row>
    <row r="539" spans="1:80" x14ac:dyDescent="0.2">
      <c r="A539" s="260">
        <v>170</v>
      </c>
      <c r="B539" s="261" t="s">
        <v>732</v>
      </c>
      <c r="C539" s="262" t="s">
        <v>733</v>
      </c>
      <c r="D539" s="263" t="s">
        <v>229</v>
      </c>
      <c r="E539" s="264">
        <v>8</v>
      </c>
      <c r="F539" s="264">
        <v>0</v>
      </c>
      <c r="G539" s="265">
        <f>E539*F539</f>
        <v>0</v>
      </c>
      <c r="H539" s="266">
        <v>8.0000000000000004E-4</v>
      </c>
      <c r="I539" s="267">
        <f>E539*H539</f>
        <v>6.4000000000000003E-3</v>
      </c>
      <c r="J539" s="266"/>
      <c r="K539" s="267">
        <f>E539*J539</f>
        <v>0</v>
      </c>
      <c r="O539" s="259">
        <v>2</v>
      </c>
      <c r="AA539" s="232">
        <v>3</v>
      </c>
      <c r="AB539" s="232">
        <v>7</v>
      </c>
      <c r="AC539" s="232" t="s">
        <v>732</v>
      </c>
      <c r="AZ539" s="232">
        <v>2</v>
      </c>
      <c r="BA539" s="232">
        <f>IF(AZ539=1,G539,0)</f>
        <v>0</v>
      </c>
      <c r="BB539" s="232">
        <f>IF(AZ539=2,G539,0)</f>
        <v>0</v>
      </c>
      <c r="BC539" s="232">
        <f>IF(AZ539=3,G539,0)</f>
        <v>0</v>
      </c>
      <c r="BD539" s="232">
        <f>IF(AZ539=4,G539,0)</f>
        <v>0</v>
      </c>
      <c r="BE539" s="232">
        <f>IF(AZ539=5,G539,0)</f>
        <v>0</v>
      </c>
      <c r="CA539" s="259">
        <v>3</v>
      </c>
      <c r="CB539" s="259">
        <v>7</v>
      </c>
    </row>
    <row r="540" spans="1:80" x14ac:dyDescent="0.2">
      <c r="A540" s="260">
        <v>171</v>
      </c>
      <c r="B540" s="261" t="s">
        <v>734</v>
      </c>
      <c r="C540" s="262" t="s">
        <v>735</v>
      </c>
      <c r="D540" s="263" t="s">
        <v>229</v>
      </c>
      <c r="E540" s="264">
        <v>5</v>
      </c>
      <c r="F540" s="264">
        <v>0</v>
      </c>
      <c r="G540" s="265">
        <f>E540*F540</f>
        <v>0</v>
      </c>
      <c r="H540" s="266">
        <v>4.0000000000000002E-4</v>
      </c>
      <c r="I540" s="267">
        <f>E540*H540</f>
        <v>2E-3</v>
      </c>
      <c r="J540" s="266"/>
      <c r="K540" s="267">
        <f>E540*J540</f>
        <v>0</v>
      </c>
      <c r="O540" s="259">
        <v>2</v>
      </c>
      <c r="AA540" s="232">
        <v>3</v>
      </c>
      <c r="AB540" s="232">
        <v>7</v>
      </c>
      <c r="AC540" s="232" t="s">
        <v>734</v>
      </c>
      <c r="AZ540" s="232">
        <v>2</v>
      </c>
      <c r="BA540" s="232">
        <f>IF(AZ540=1,G540,0)</f>
        <v>0</v>
      </c>
      <c r="BB540" s="232">
        <f>IF(AZ540=2,G540,0)</f>
        <v>0</v>
      </c>
      <c r="BC540" s="232">
        <f>IF(AZ540=3,G540,0)</f>
        <v>0</v>
      </c>
      <c r="BD540" s="232">
        <f>IF(AZ540=4,G540,0)</f>
        <v>0</v>
      </c>
      <c r="BE540" s="232">
        <f>IF(AZ540=5,G540,0)</f>
        <v>0</v>
      </c>
      <c r="CA540" s="259">
        <v>3</v>
      </c>
      <c r="CB540" s="259">
        <v>7</v>
      </c>
    </row>
    <row r="541" spans="1:80" x14ac:dyDescent="0.2">
      <c r="A541" s="268"/>
      <c r="B541" s="272"/>
      <c r="C541" s="346" t="s">
        <v>337</v>
      </c>
      <c r="D541" s="347"/>
      <c r="E541" s="273">
        <v>5</v>
      </c>
      <c r="F541" s="274"/>
      <c r="G541" s="275"/>
      <c r="H541" s="276"/>
      <c r="I541" s="270"/>
      <c r="J541" s="277"/>
      <c r="K541" s="270"/>
      <c r="M541" s="271">
        <v>5</v>
      </c>
      <c r="O541" s="259"/>
    </row>
    <row r="542" spans="1:80" x14ac:dyDescent="0.2">
      <c r="A542" s="260">
        <v>172</v>
      </c>
      <c r="B542" s="261" t="s">
        <v>736</v>
      </c>
      <c r="C542" s="262" t="s">
        <v>737</v>
      </c>
      <c r="D542" s="263" t="s">
        <v>229</v>
      </c>
      <c r="E542" s="264">
        <v>2</v>
      </c>
      <c r="F542" s="264">
        <v>0</v>
      </c>
      <c r="G542" s="265">
        <f>E542*F542</f>
        <v>0</v>
      </c>
      <c r="H542" s="266">
        <v>3.1E-2</v>
      </c>
      <c r="I542" s="267">
        <f>E542*H542</f>
        <v>6.2E-2</v>
      </c>
      <c r="J542" s="266"/>
      <c r="K542" s="267">
        <f>E542*J542</f>
        <v>0</v>
      </c>
      <c r="O542" s="259">
        <v>2</v>
      </c>
      <c r="AA542" s="232">
        <v>3</v>
      </c>
      <c r="AB542" s="232">
        <v>7</v>
      </c>
      <c r="AC542" s="232" t="s">
        <v>736</v>
      </c>
      <c r="AZ542" s="232">
        <v>2</v>
      </c>
      <c r="BA542" s="232">
        <f>IF(AZ542=1,G542,0)</f>
        <v>0</v>
      </c>
      <c r="BB542" s="232">
        <f>IF(AZ542=2,G542,0)</f>
        <v>0</v>
      </c>
      <c r="BC542" s="232">
        <f>IF(AZ542=3,G542,0)</f>
        <v>0</v>
      </c>
      <c r="BD542" s="232">
        <f>IF(AZ542=4,G542,0)</f>
        <v>0</v>
      </c>
      <c r="BE542" s="232">
        <f>IF(AZ542=5,G542,0)</f>
        <v>0</v>
      </c>
      <c r="CA542" s="259">
        <v>3</v>
      </c>
      <c r="CB542" s="259">
        <v>7</v>
      </c>
    </row>
    <row r="543" spans="1:80" x14ac:dyDescent="0.2">
      <c r="A543" s="268"/>
      <c r="B543" s="272"/>
      <c r="C543" s="346" t="s">
        <v>738</v>
      </c>
      <c r="D543" s="347"/>
      <c r="E543" s="273">
        <v>1</v>
      </c>
      <c r="F543" s="274"/>
      <c r="G543" s="275"/>
      <c r="H543" s="276"/>
      <c r="I543" s="270"/>
      <c r="J543" s="277"/>
      <c r="K543" s="270"/>
      <c r="M543" s="299">
        <v>4.2361111111111106E-2</v>
      </c>
      <c r="O543" s="259"/>
    </row>
    <row r="544" spans="1:80" x14ac:dyDescent="0.2">
      <c r="A544" s="268"/>
      <c r="B544" s="272"/>
      <c r="C544" s="346" t="s">
        <v>739</v>
      </c>
      <c r="D544" s="347"/>
      <c r="E544" s="273">
        <v>1</v>
      </c>
      <c r="F544" s="274"/>
      <c r="G544" s="275"/>
      <c r="H544" s="276"/>
      <c r="I544" s="270"/>
      <c r="J544" s="277"/>
      <c r="K544" s="270"/>
      <c r="M544" s="299">
        <v>8.4027777777777771E-2</v>
      </c>
      <c r="O544" s="259"/>
    </row>
    <row r="545" spans="1:80" ht="22.5" x14ac:dyDescent="0.2">
      <c r="A545" s="260">
        <v>173</v>
      </c>
      <c r="B545" s="261" t="s">
        <v>740</v>
      </c>
      <c r="C545" s="262" t="s">
        <v>741</v>
      </c>
      <c r="D545" s="263" t="s">
        <v>229</v>
      </c>
      <c r="E545" s="264">
        <v>1</v>
      </c>
      <c r="F545" s="264">
        <v>0</v>
      </c>
      <c r="G545" s="265">
        <f>E545*F545</f>
        <v>0</v>
      </c>
      <c r="H545" s="266">
        <v>2.5000000000000001E-2</v>
      </c>
      <c r="I545" s="267">
        <f>E545*H545</f>
        <v>2.5000000000000001E-2</v>
      </c>
      <c r="J545" s="266"/>
      <c r="K545" s="267">
        <f>E545*J545</f>
        <v>0</v>
      </c>
      <c r="O545" s="259">
        <v>2</v>
      </c>
      <c r="AA545" s="232">
        <v>3</v>
      </c>
      <c r="AB545" s="232">
        <v>7</v>
      </c>
      <c r="AC545" s="232" t="s">
        <v>740</v>
      </c>
      <c r="AZ545" s="232">
        <v>2</v>
      </c>
      <c r="BA545" s="232">
        <f>IF(AZ545=1,G545,0)</f>
        <v>0</v>
      </c>
      <c r="BB545" s="232">
        <f>IF(AZ545=2,G545,0)</f>
        <v>0</v>
      </c>
      <c r="BC545" s="232">
        <f>IF(AZ545=3,G545,0)</f>
        <v>0</v>
      </c>
      <c r="BD545" s="232">
        <f>IF(AZ545=4,G545,0)</f>
        <v>0</v>
      </c>
      <c r="BE545" s="232">
        <f>IF(AZ545=5,G545,0)</f>
        <v>0</v>
      </c>
      <c r="CA545" s="259">
        <v>3</v>
      </c>
      <c r="CB545" s="259">
        <v>7</v>
      </c>
    </row>
    <row r="546" spans="1:80" x14ac:dyDescent="0.2">
      <c r="A546" s="268"/>
      <c r="B546" s="272"/>
      <c r="C546" s="346" t="s">
        <v>731</v>
      </c>
      <c r="D546" s="347"/>
      <c r="E546" s="273">
        <v>1</v>
      </c>
      <c r="F546" s="274"/>
      <c r="G546" s="275"/>
      <c r="H546" s="276"/>
      <c r="I546" s="270"/>
      <c r="J546" s="277"/>
      <c r="K546" s="270"/>
      <c r="M546" s="299">
        <v>0.33402777777777781</v>
      </c>
      <c r="O546" s="259"/>
    </row>
    <row r="547" spans="1:80" ht="22.5" x14ac:dyDescent="0.2">
      <c r="A547" s="260">
        <v>174</v>
      </c>
      <c r="B547" s="261" t="s">
        <v>742</v>
      </c>
      <c r="C547" s="262" t="s">
        <v>743</v>
      </c>
      <c r="D547" s="263" t="s">
        <v>229</v>
      </c>
      <c r="E547" s="264">
        <v>1</v>
      </c>
      <c r="F547" s="264">
        <v>0</v>
      </c>
      <c r="G547" s="265">
        <f>E547*F547</f>
        <v>0</v>
      </c>
      <c r="H547" s="266">
        <v>2.5000000000000001E-2</v>
      </c>
      <c r="I547" s="267">
        <f>E547*H547</f>
        <v>2.5000000000000001E-2</v>
      </c>
      <c r="J547" s="266"/>
      <c r="K547" s="267">
        <f>E547*J547</f>
        <v>0</v>
      </c>
      <c r="O547" s="259">
        <v>2</v>
      </c>
      <c r="AA547" s="232">
        <v>3</v>
      </c>
      <c r="AB547" s="232">
        <v>7</v>
      </c>
      <c r="AC547" s="232" t="s">
        <v>742</v>
      </c>
      <c r="AZ547" s="232">
        <v>2</v>
      </c>
      <c r="BA547" s="232">
        <f>IF(AZ547=1,G547,0)</f>
        <v>0</v>
      </c>
      <c r="BB547" s="232">
        <f>IF(AZ547=2,G547,0)</f>
        <v>0</v>
      </c>
      <c r="BC547" s="232">
        <f>IF(AZ547=3,G547,0)</f>
        <v>0</v>
      </c>
      <c r="BD547" s="232">
        <f>IF(AZ547=4,G547,0)</f>
        <v>0</v>
      </c>
      <c r="BE547" s="232">
        <f>IF(AZ547=5,G547,0)</f>
        <v>0</v>
      </c>
      <c r="CA547" s="259">
        <v>3</v>
      </c>
      <c r="CB547" s="259">
        <v>7</v>
      </c>
    </row>
    <row r="548" spans="1:80" x14ac:dyDescent="0.2">
      <c r="A548" s="268"/>
      <c r="B548" s="272"/>
      <c r="C548" s="346" t="s">
        <v>728</v>
      </c>
      <c r="D548" s="347"/>
      <c r="E548" s="273">
        <v>1</v>
      </c>
      <c r="F548" s="274"/>
      <c r="G548" s="275"/>
      <c r="H548" s="276"/>
      <c r="I548" s="270"/>
      <c r="J548" s="277"/>
      <c r="K548" s="270"/>
      <c r="M548" s="299">
        <v>0.29236111111111113</v>
      </c>
      <c r="O548" s="259"/>
    </row>
    <row r="549" spans="1:80" ht="22.5" x14ac:dyDescent="0.2">
      <c r="A549" s="260">
        <v>175</v>
      </c>
      <c r="B549" s="261" t="s">
        <v>744</v>
      </c>
      <c r="C549" s="262" t="s">
        <v>745</v>
      </c>
      <c r="D549" s="263" t="s">
        <v>229</v>
      </c>
      <c r="E549" s="264">
        <v>1</v>
      </c>
      <c r="F549" s="264">
        <v>0</v>
      </c>
      <c r="G549" s="265">
        <f>E549*F549</f>
        <v>0</v>
      </c>
      <c r="H549" s="266">
        <v>2.5000000000000001E-2</v>
      </c>
      <c r="I549" s="267">
        <f>E549*H549</f>
        <v>2.5000000000000001E-2</v>
      </c>
      <c r="J549" s="266"/>
      <c r="K549" s="267">
        <f>E549*J549</f>
        <v>0</v>
      </c>
      <c r="O549" s="259">
        <v>2</v>
      </c>
      <c r="AA549" s="232">
        <v>3</v>
      </c>
      <c r="AB549" s="232">
        <v>7</v>
      </c>
      <c r="AC549" s="232">
        <v>611814071</v>
      </c>
      <c r="AZ549" s="232">
        <v>2</v>
      </c>
      <c r="BA549" s="232">
        <f>IF(AZ549=1,G549,0)</f>
        <v>0</v>
      </c>
      <c r="BB549" s="232">
        <f>IF(AZ549=2,G549,0)</f>
        <v>0</v>
      </c>
      <c r="BC549" s="232">
        <f>IF(AZ549=3,G549,0)</f>
        <v>0</v>
      </c>
      <c r="BD549" s="232">
        <f>IF(AZ549=4,G549,0)</f>
        <v>0</v>
      </c>
      <c r="BE549" s="232">
        <f>IF(AZ549=5,G549,0)</f>
        <v>0</v>
      </c>
      <c r="CA549" s="259">
        <v>3</v>
      </c>
      <c r="CB549" s="259">
        <v>7</v>
      </c>
    </row>
    <row r="550" spans="1:80" x14ac:dyDescent="0.2">
      <c r="A550" s="268"/>
      <c r="B550" s="272"/>
      <c r="C550" s="346" t="s">
        <v>746</v>
      </c>
      <c r="D550" s="347"/>
      <c r="E550" s="273">
        <v>1</v>
      </c>
      <c r="F550" s="274"/>
      <c r="G550" s="275"/>
      <c r="H550" s="276"/>
      <c r="I550" s="270"/>
      <c r="J550" s="277"/>
      <c r="K550" s="270"/>
      <c r="M550" s="299">
        <v>0.20902777777777778</v>
      </c>
      <c r="O550" s="259"/>
    </row>
    <row r="551" spans="1:80" ht="22.5" x14ac:dyDescent="0.2">
      <c r="A551" s="260">
        <v>176</v>
      </c>
      <c r="B551" s="261" t="s">
        <v>747</v>
      </c>
      <c r="C551" s="262" t="s">
        <v>748</v>
      </c>
      <c r="D551" s="263" t="s">
        <v>229</v>
      </c>
      <c r="E551" s="264">
        <v>1</v>
      </c>
      <c r="F551" s="264">
        <v>0</v>
      </c>
      <c r="G551" s="265">
        <f>E551*F551</f>
        <v>0</v>
      </c>
      <c r="H551" s="266">
        <v>2.5000000000000001E-2</v>
      </c>
      <c r="I551" s="267">
        <f>E551*H551</f>
        <v>2.5000000000000001E-2</v>
      </c>
      <c r="J551" s="266"/>
      <c r="K551" s="267">
        <f>E551*J551</f>
        <v>0</v>
      </c>
      <c r="O551" s="259">
        <v>2</v>
      </c>
      <c r="AA551" s="232">
        <v>3</v>
      </c>
      <c r="AB551" s="232">
        <v>7</v>
      </c>
      <c r="AC551" s="232" t="s">
        <v>747</v>
      </c>
      <c r="AZ551" s="232">
        <v>2</v>
      </c>
      <c r="BA551" s="232">
        <f>IF(AZ551=1,G551,0)</f>
        <v>0</v>
      </c>
      <c r="BB551" s="232">
        <f>IF(AZ551=2,G551,0)</f>
        <v>0</v>
      </c>
      <c r="BC551" s="232">
        <f>IF(AZ551=3,G551,0)</f>
        <v>0</v>
      </c>
      <c r="BD551" s="232">
        <f>IF(AZ551=4,G551,0)</f>
        <v>0</v>
      </c>
      <c r="BE551" s="232">
        <f>IF(AZ551=5,G551,0)</f>
        <v>0</v>
      </c>
      <c r="CA551" s="259">
        <v>3</v>
      </c>
      <c r="CB551" s="259">
        <v>7</v>
      </c>
    </row>
    <row r="552" spans="1:80" x14ac:dyDescent="0.2">
      <c r="A552" s="268"/>
      <c r="B552" s="272"/>
      <c r="C552" s="346" t="s">
        <v>725</v>
      </c>
      <c r="D552" s="347"/>
      <c r="E552" s="273">
        <v>1</v>
      </c>
      <c r="F552" s="274"/>
      <c r="G552" s="275"/>
      <c r="H552" s="276"/>
      <c r="I552" s="270"/>
      <c r="J552" s="277"/>
      <c r="K552" s="270"/>
      <c r="M552" s="299">
        <v>0.25069444444444444</v>
      </c>
      <c r="O552" s="259"/>
    </row>
    <row r="553" spans="1:80" ht="22.5" x14ac:dyDescent="0.2">
      <c r="A553" s="260">
        <v>177</v>
      </c>
      <c r="B553" s="261" t="s">
        <v>749</v>
      </c>
      <c r="C553" s="262" t="s">
        <v>750</v>
      </c>
      <c r="D553" s="263" t="s">
        <v>229</v>
      </c>
      <c r="E553" s="264">
        <v>2</v>
      </c>
      <c r="F553" s="264">
        <v>0</v>
      </c>
      <c r="G553" s="265">
        <f>E553*F553</f>
        <v>0</v>
      </c>
      <c r="H553" s="266">
        <v>2.5000000000000001E-2</v>
      </c>
      <c r="I553" s="267">
        <f>E553*H553</f>
        <v>0.05</v>
      </c>
      <c r="J553" s="266"/>
      <c r="K553" s="267">
        <f>E553*J553</f>
        <v>0</v>
      </c>
      <c r="O553" s="259">
        <v>2</v>
      </c>
      <c r="AA553" s="232">
        <v>3</v>
      </c>
      <c r="AB553" s="232">
        <v>7</v>
      </c>
      <c r="AC553" s="232" t="s">
        <v>749</v>
      </c>
      <c r="AZ553" s="232">
        <v>2</v>
      </c>
      <c r="BA553" s="232">
        <f>IF(AZ553=1,G553,0)</f>
        <v>0</v>
      </c>
      <c r="BB553" s="232">
        <f>IF(AZ553=2,G553,0)</f>
        <v>0</v>
      </c>
      <c r="BC553" s="232">
        <f>IF(AZ553=3,G553,0)</f>
        <v>0</v>
      </c>
      <c r="BD553" s="232">
        <f>IF(AZ553=4,G553,0)</f>
        <v>0</v>
      </c>
      <c r="BE553" s="232">
        <f>IF(AZ553=5,G553,0)</f>
        <v>0</v>
      </c>
      <c r="CA553" s="259">
        <v>3</v>
      </c>
      <c r="CB553" s="259">
        <v>7</v>
      </c>
    </row>
    <row r="554" spans="1:80" x14ac:dyDescent="0.2">
      <c r="A554" s="268"/>
      <c r="B554" s="272"/>
      <c r="C554" s="346" t="s">
        <v>198</v>
      </c>
      <c r="D554" s="347"/>
      <c r="E554" s="273">
        <v>2</v>
      </c>
      <c r="F554" s="274"/>
      <c r="G554" s="275"/>
      <c r="H554" s="276"/>
      <c r="I554" s="270"/>
      <c r="J554" s="277"/>
      <c r="K554" s="270"/>
      <c r="M554" s="271">
        <v>2</v>
      </c>
      <c r="O554" s="259"/>
    </row>
    <row r="555" spans="1:80" ht="22.5" x14ac:dyDescent="0.2">
      <c r="A555" s="260">
        <v>178</v>
      </c>
      <c r="B555" s="261" t="s">
        <v>751</v>
      </c>
      <c r="C555" s="262" t="s">
        <v>750</v>
      </c>
      <c r="D555" s="263" t="s">
        <v>229</v>
      </c>
      <c r="E555" s="264">
        <v>2</v>
      </c>
      <c r="F555" s="264">
        <v>0</v>
      </c>
      <c r="G555" s="265">
        <f>E555*F555</f>
        <v>0</v>
      </c>
      <c r="H555" s="266">
        <v>2.5000000000000001E-2</v>
      </c>
      <c r="I555" s="267">
        <f>E555*H555</f>
        <v>0.05</v>
      </c>
      <c r="J555" s="266"/>
      <c r="K555" s="267">
        <f>E555*J555</f>
        <v>0</v>
      </c>
      <c r="O555" s="259">
        <v>2</v>
      </c>
      <c r="AA555" s="232">
        <v>3</v>
      </c>
      <c r="AB555" s="232">
        <v>7</v>
      </c>
      <c r="AC555" s="232" t="s">
        <v>751</v>
      </c>
      <c r="AZ555" s="232">
        <v>2</v>
      </c>
      <c r="BA555" s="232">
        <f>IF(AZ555=1,G555,0)</f>
        <v>0</v>
      </c>
      <c r="BB555" s="232">
        <f>IF(AZ555=2,G555,0)</f>
        <v>0</v>
      </c>
      <c r="BC555" s="232">
        <f>IF(AZ555=3,G555,0)</f>
        <v>0</v>
      </c>
      <c r="BD555" s="232">
        <f>IF(AZ555=4,G555,0)</f>
        <v>0</v>
      </c>
      <c r="BE555" s="232">
        <f>IF(AZ555=5,G555,0)</f>
        <v>0</v>
      </c>
      <c r="CA555" s="259">
        <v>3</v>
      </c>
      <c r="CB555" s="259">
        <v>7</v>
      </c>
    </row>
    <row r="556" spans="1:80" x14ac:dyDescent="0.2">
      <c r="A556" s="268"/>
      <c r="B556" s="272"/>
      <c r="C556" s="346" t="s">
        <v>198</v>
      </c>
      <c r="D556" s="347"/>
      <c r="E556" s="273">
        <v>2</v>
      </c>
      <c r="F556" s="274"/>
      <c r="G556" s="275"/>
      <c r="H556" s="276"/>
      <c r="I556" s="270"/>
      <c r="J556" s="277"/>
      <c r="K556" s="270"/>
      <c r="M556" s="271">
        <v>2</v>
      </c>
      <c r="O556" s="259"/>
    </row>
    <row r="557" spans="1:80" x14ac:dyDescent="0.2">
      <c r="A557" s="260">
        <v>179</v>
      </c>
      <c r="B557" s="261" t="s">
        <v>752</v>
      </c>
      <c r="C557" s="262" t="s">
        <v>753</v>
      </c>
      <c r="D557" s="263" t="s">
        <v>12</v>
      </c>
      <c r="E557" s="264"/>
      <c r="F557" s="264">
        <v>0</v>
      </c>
      <c r="G557" s="265">
        <f>E557*F557</f>
        <v>0</v>
      </c>
      <c r="H557" s="266">
        <v>0</v>
      </c>
      <c r="I557" s="267">
        <f>E557*H557</f>
        <v>0</v>
      </c>
      <c r="J557" s="266"/>
      <c r="K557" s="267">
        <f>E557*J557</f>
        <v>0</v>
      </c>
      <c r="O557" s="259">
        <v>2</v>
      </c>
      <c r="AA557" s="232">
        <v>7</v>
      </c>
      <c r="AB557" s="232">
        <v>1002</v>
      </c>
      <c r="AC557" s="232">
        <v>5</v>
      </c>
      <c r="AZ557" s="232">
        <v>2</v>
      </c>
      <c r="BA557" s="232">
        <f>IF(AZ557=1,G557,0)</f>
        <v>0</v>
      </c>
      <c r="BB557" s="232">
        <f>IF(AZ557=2,G557,0)</f>
        <v>0</v>
      </c>
      <c r="BC557" s="232">
        <f>IF(AZ557=3,G557,0)</f>
        <v>0</v>
      </c>
      <c r="BD557" s="232">
        <f>IF(AZ557=4,G557,0)</f>
        <v>0</v>
      </c>
      <c r="BE557" s="232">
        <f>IF(AZ557=5,G557,0)</f>
        <v>0</v>
      </c>
      <c r="CA557" s="259">
        <v>7</v>
      </c>
      <c r="CB557" s="259">
        <v>1002</v>
      </c>
    </row>
    <row r="558" spans="1:80" x14ac:dyDescent="0.2">
      <c r="A558" s="278"/>
      <c r="B558" s="279" t="s">
        <v>101</v>
      </c>
      <c r="C558" s="280" t="s">
        <v>691</v>
      </c>
      <c r="D558" s="281"/>
      <c r="E558" s="282"/>
      <c r="F558" s="283"/>
      <c r="G558" s="284">
        <f>SUM(G509:G557)</f>
        <v>0</v>
      </c>
      <c r="H558" s="285"/>
      <c r="I558" s="286">
        <f>SUM(I509:I557)</f>
        <v>0.27094399999999996</v>
      </c>
      <c r="J558" s="285"/>
      <c r="K558" s="286">
        <f>SUM(K509:K557)</f>
        <v>0</v>
      </c>
      <c r="O558" s="259">
        <v>4</v>
      </c>
      <c r="BA558" s="287">
        <f>SUM(BA509:BA557)</f>
        <v>0</v>
      </c>
      <c r="BB558" s="287">
        <f>SUM(BB509:BB557)</f>
        <v>0</v>
      </c>
      <c r="BC558" s="287">
        <f>SUM(BC509:BC557)</f>
        <v>0</v>
      </c>
      <c r="BD558" s="287">
        <f>SUM(BD509:BD557)</f>
        <v>0</v>
      </c>
      <c r="BE558" s="287">
        <f>SUM(BE509:BE557)</f>
        <v>0</v>
      </c>
    </row>
    <row r="559" spans="1:80" x14ac:dyDescent="0.2">
      <c r="A559" s="249" t="s">
        <v>97</v>
      </c>
      <c r="B559" s="250" t="s">
        <v>754</v>
      </c>
      <c r="C559" s="251" t="s">
        <v>755</v>
      </c>
      <c r="D559" s="252"/>
      <c r="E559" s="253"/>
      <c r="F559" s="253"/>
      <c r="G559" s="254"/>
      <c r="H559" s="255"/>
      <c r="I559" s="256"/>
      <c r="J559" s="257"/>
      <c r="K559" s="258"/>
      <c r="O559" s="259">
        <v>1</v>
      </c>
    </row>
    <row r="560" spans="1:80" x14ac:dyDescent="0.2">
      <c r="A560" s="260">
        <v>180</v>
      </c>
      <c r="B560" s="261" t="s">
        <v>757</v>
      </c>
      <c r="C560" s="262" t="s">
        <v>758</v>
      </c>
      <c r="D560" s="263" t="s">
        <v>115</v>
      </c>
      <c r="E560" s="264">
        <v>4.8499999999999996</v>
      </c>
      <c r="F560" s="264">
        <v>0</v>
      </c>
      <c r="G560" s="265">
        <f>E560*F560</f>
        <v>0</v>
      </c>
      <c r="H560" s="266">
        <v>6.8999999999999997E-4</v>
      </c>
      <c r="I560" s="267">
        <f>E560*H560</f>
        <v>3.3464999999999996E-3</v>
      </c>
      <c r="J560" s="266">
        <v>0</v>
      </c>
      <c r="K560" s="267">
        <f>E560*J560</f>
        <v>0</v>
      </c>
      <c r="O560" s="259">
        <v>2</v>
      </c>
      <c r="AA560" s="232">
        <v>1</v>
      </c>
      <c r="AB560" s="232">
        <v>7</v>
      </c>
      <c r="AC560" s="232">
        <v>7</v>
      </c>
      <c r="AZ560" s="232">
        <v>2</v>
      </c>
      <c r="BA560" s="232">
        <f>IF(AZ560=1,G560,0)</f>
        <v>0</v>
      </c>
      <c r="BB560" s="232">
        <f>IF(AZ560=2,G560,0)</f>
        <v>0</v>
      </c>
      <c r="BC560" s="232">
        <f>IF(AZ560=3,G560,0)</f>
        <v>0</v>
      </c>
      <c r="BD560" s="232">
        <f>IF(AZ560=4,G560,0)</f>
        <v>0</v>
      </c>
      <c r="BE560" s="232">
        <f>IF(AZ560=5,G560,0)</f>
        <v>0</v>
      </c>
      <c r="CA560" s="259">
        <v>1</v>
      </c>
      <c r="CB560" s="259">
        <v>7</v>
      </c>
    </row>
    <row r="561" spans="1:80" x14ac:dyDescent="0.2">
      <c r="A561" s="268"/>
      <c r="B561" s="272"/>
      <c r="C561" s="346" t="s">
        <v>759</v>
      </c>
      <c r="D561" s="347"/>
      <c r="E561" s="273">
        <v>4.8499999999999996</v>
      </c>
      <c r="F561" s="274"/>
      <c r="G561" s="275"/>
      <c r="H561" s="276"/>
      <c r="I561" s="270"/>
      <c r="J561" s="277"/>
      <c r="K561" s="270"/>
      <c r="M561" s="271" t="s">
        <v>759</v>
      </c>
      <c r="O561" s="259"/>
    </row>
    <row r="562" spans="1:80" x14ac:dyDescent="0.2">
      <c r="A562" s="260">
        <v>181</v>
      </c>
      <c r="B562" s="261" t="s">
        <v>760</v>
      </c>
      <c r="C562" s="262" t="s">
        <v>761</v>
      </c>
      <c r="D562" s="263" t="s">
        <v>762</v>
      </c>
      <c r="E562" s="264">
        <v>105</v>
      </c>
      <c r="F562" s="264">
        <v>0</v>
      </c>
      <c r="G562" s="265">
        <f>E562*F562</f>
        <v>0</v>
      </c>
      <c r="H562" s="266">
        <v>6.0000000000000002E-5</v>
      </c>
      <c r="I562" s="267">
        <f>E562*H562</f>
        <v>6.3E-3</v>
      </c>
      <c r="J562" s="266">
        <v>0</v>
      </c>
      <c r="K562" s="267">
        <f>E562*J562</f>
        <v>0</v>
      </c>
      <c r="O562" s="259">
        <v>2</v>
      </c>
      <c r="AA562" s="232">
        <v>1</v>
      </c>
      <c r="AB562" s="232">
        <v>7</v>
      </c>
      <c r="AC562" s="232">
        <v>7</v>
      </c>
      <c r="AZ562" s="232">
        <v>2</v>
      </c>
      <c r="BA562" s="232">
        <f>IF(AZ562=1,G562,0)</f>
        <v>0</v>
      </c>
      <c r="BB562" s="232">
        <f>IF(AZ562=2,G562,0)</f>
        <v>0</v>
      </c>
      <c r="BC562" s="232">
        <f>IF(AZ562=3,G562,0)</f>
        <v>0</v>
      </c>
      <c r="BD562" s="232">
        <f>IF(AZ562=4,G562,0)</f>
        <v>0</v>
      </c>
      <c r="BE562" s="232">
        <f>IF(AZ562=5,G562,0)</f>
        <v>0</v>
      </c>
      <c r="CA562" s="259">
        <v>1</v>
      </c>
      <c r="CB562" s="259">
        <v>7</v>
      </c>
    </row>
    <row r="563" spans="1:80" x14ac:dyDescent="0.2">
      <c r="A563" s="268"/>
      <c r="B563" s="272"/>
      <c r="C563" s="346" t="s">
        <v>763</v>
      </c>
      <c r="D563" s="347"/>
      <c r="E563" s="273">
        <v>105</v>
      </c>
      <c r="F563" s="274"/>
      <c r="G563" s="275"/>
      <c r="H563" s="276"/>
      <c r="I563" s="270"/>
      <c r="J563" s="277"/>
      <c r="K563" s="270"/>
      <c r="M563" s="271" t="s">
        <v>763</v>
      </c>
      <c r="O563" s="259"/>
    </row>
    <row r="564" spans="1:80" x14ac:dyDescent="0.2">
      <c r="A564" s="260">
        <v>182</v>
      </c>
      <c r="B564" s="261" t="s">
        <v>764</v>
      </c>
      <c r="C564" s="262" t="s">
        <v>765</v>
      </c>
      <c r="D564" s="263" t="s">
        <v>762</v>
      </c>
      <c r="E564" s="264">
        <v>32.603999999999999</v>
      </c>
      <c r="F564" s="264">
        <v>0</v>
      </c>
      <c r="G564" s="265">
        <f>E564*F564</f>
        <v>0</v>
      </c>
      <c r="H564" s="266">
        <v>6.0000000000000002E-5</v>
      </c>
      <c r="I564" s="267">
        <f>E564*H564</f>
        <v>1.9562400000000001E-3</v>
      </c>
      <c r="J564" s="266">
        <v>0</v>
      </c>
      <c r="K564" s="267">
        <f>E564*J564</f>
        <v>0</v>
      </c>
      <c r="O564" s="259">
        <v>2</v>
      </c>
      <c r="AA564" s="232">
        <v>1</v>
      </c>
      <c r="AB564" s="232">
        <v>7</v>
      </c>
      <c r="AC564" s="232">
        <v>7</v>
      </c>
      <c r="AZ564" s="232">
        <v>2</v>
      </c>
      <c r="BA564" s="232">
        <f>IF(AZ564=1,G564,0)</f>
        <v>0</v>
      </c>
      <c r="BB564" s="232">
        <f>IF(AZ564=2,G564,0)</f>
        <v>0</v>
      </c>
      <c r="BC564" s="232">
        <f>IF(AZ564=3,G564,0)</f>
        <v>0</v>
      </c>
      <c r="BD564" s="232">
        <f>IF(AZ564=4,G564,0)</f>
        <v>0</v>
      </c>
      <c r="BE564" s="232">
        <f>IF(AZ564=5,G564,0)</f>
        <v>0</v>
      </c>
      <c r="CA564" s="259">
        <v>1</v>
      </c>
      <c r="CB564" s="259">
        <v>7</v>
      </c>
    </row>
    <row r="565" spans="1:80" x14ac:dyDescent="0.2">
      <c r="A565" s="268"/>
      <c r="B565" s="272"/>
      <c r="C565" s="346" t="s">
        <v>766</v>
      </c>
      <c r="D565" s="347"/>
      <c r="E565" s="273">
        <v>32.603999999999999</v>
      </c>
      <c r="F565" s="274"/>
      <c r="G565" s="275"/>
      <c r="H565" s="276"/>
      <c r="I565" s="270"/>
      <c r="J565" s="277"/>
      <c r="K565" s="270"/>
      <c r="M565" s="271" t="s">
        <v>766</v>
      </c>
      <c r="O565" s="259"/>
    </row>
    <row r="566" spans="1:80" x14ac:dyDescent="0.2">
      <c r="A566" s="260">
        <v>183</v>
      </c>
      <c r="B566" s="261" t="s">
        <v>767</v>
      </c>
      <c r="C566" s="262" t="s">
        <v>768</v>
      </c>
      <c r="D566" s="263" t="s">
        <v>762</v>
      </c>
      <c r="E566" s="264">
        <v>75</v>
      </c>
      <c r="F566" s="264">
        <v>0</v>
      </c>
      <c r="G566" s="265">
        <f>E566*F566</f>
        <v>0</v>
      </c>
      <c r="H566" s="266">
        <v>6.0000000000000002E-5</v>
      </c>
      <c r="I566" s="267">
        <f>E566*H566</f>
        <v>4.5000000000000005E-3</v>
      </c>
      <c r="J566" s="266">
        <v>0</v>
      </c>
      <c r="K566" s="267">
        <f>E566*J566</f>
        <v>0</v>
      </c>
      <c r="O566" s="259">
        <v>2</v>
      </c>
      <c r="AA566" s="232">
        <v>1</v>
      </c>
      <c r="AB566" s="232">
        <v>7</v>
      </c>
      <c r="AC566" s="232">
        <v>7</v>
      </c>
      <c r="AZ566" s="232">
        <v>2</v>
      </c>
      <c r="BA566" s="232">
        <f>IF(AZ566=1,G566,0)</f>
        <v>0</v>
      </c>
      <c r="BB566" s="232">
        <f>IF(AZ566=2,G566,0)</f>
        <v>0</v>
      </c>
      <c r="BC566" s="232">
        <f>IF(AZ566=3,G566,0)</f>
        <v>0</v>
      </c>
      <c r="BD566" s="232">
        <f>IF(AZ566=4,G566,0)</f>
        <v>0</v>
      </c>
      <c r="BE566" s="232">
        <f>IF(AZ566=5,G566,0)</f>
        <v>0</v>
      </c>
      <c r="CA566" s="259">
        <v>1</v>
      </c>
      <c r="CB566" s="259">
        <v>7</v>
      </c>
    </row>
    <row r="567" spans="1:80" x14ac:dyDescent="0.2">
      <c r="A567" s="268"/>
      <c r="B567" s="272"/>
      <c r="C567" s="346" t="s">
        <v>769</v>
      </c>
      <c r="D567" s="347"/>
      <c r="E567" s="273">
        <v>30</v>
      </c>
      <c r="F567" s="274"/>
      <c r="G567" s="275"/>
      <c r="H567" s="276"/>
      <c r="I567" s="270"/>
      <c r="J567" s="277"/>
      <c r="K567" s="270"/>
      <c r="M567" s="271" t="s">
        <v>769</v>
      </c>
      <c r="O567" s="259"/>
    </row>
    <row r="568" spans="1:80" x14ac:dyDescent="0.2">
      <c r="A568" s="268"/>
      <c r="B568" s="272"/>
      <c r="C568" s="346" t="s">
        <v>770</v>
      </c>
      <c r="D568" s="347"/>
      <c r="E568" s="273">
        <v>45</v>
      </c>
      <c r="F568" s="274"/>
      <c r="G568" s="275"/>
      <c r="H568" s="276"/>
      <c r="I568" s="270"/>
      <c r="J568" s="277"/>
      <c r="K568" s="270"/>
      <c r="M568" s="271" t="s">
        <v>770</v>
      </c>
      <c r="O568" s="259"/>
    </row>
    <row r="569" spans="1:80" x14ac:dyDescent="0.2">
      <c r="A569" s="260">
        <v>184</v>
      </c>
      <c r="B569" s="261" t="s">
        <v>771</v>
      </c>
      <c r="C569" s="262" t="s">
        <v>772</v>
      </c>
      <c r="D569" s="263" t="s">
        <v>762</v>
      </c>
      <c r="E569" s="264">
        <v>35.212299999999999</v>
      </c>
      <c r="F569" s="264">
        <v>0</v>
      </c>
      <c r="G569" s="265">
        <f>E569*F569</f>
        <v>0</v>
      </c>
      <c r="H569" s="266">
        <v>0</v>
      </c>
      <c r="I569" s="267">
        <f>E569*H569</f>
        <v>0</v>
      </c>
      <c r="J569" s="266"/>
      <c r="K569" s="267">
        <f>E569*J569</f>
        <v>0</v>
      </c>
      <c r="O569" s="259">
        <v>2</v>
      </c>
      <c r="AA569" s="232">
        <v>12</v>
      </c>
      <c r="AB569" s="232">
        <v>0</v>
      </c>
      <c r="AC569" s="232">
        <v>219</v>
      </c>
      <c r="AZ569" s="232">
        <v>2</v>
      </c>
      <c r="BA569" s="232">
        <f>IF(AZ569=1,G569,0)</f>
        <v>0</v>
      </c>
      <c r="BB569" s="232">
        <f>IF(AZ569=2,G569,0)</f>
        <v>0</v>
      </c>
      <c r="BC569" s="232">
        <f>IF(AZ569=3,G569,0)</f>
        <v>0</v>
      </c>
      <c r="BD569" s="232">
        <f>IF(AZ569=4,G569,0)</f>
        <v>0</v>
      </c>
      <c r="BE569" s="232">
        <f>IF(AZ569=5,G569,0)</f>
        <v>0</v>
      </c>
      <c r="CA569" s="259">
        <v>12</v>
      </c>
      <c r="CB569" s="259">
        <v>0</v>
      </c>
    </row>
    <row r="570" spans="1:80" x14ac:dyDescent="0.2">
      <c r="A570" s="268"/>
      <c r="B570" s="272"/>
      <c r="C570" s="346" t="s">
        <v>773</v>
      </c>
      <c r="D570" s="347"/>
      <c r="E570" s="273">
        <v>35.212299999999999</v>
      </c>
      <c r="F570" s="274"/>
      <c r="G570" s="275"/>
      <c r="H570" s="276"/>
      <c r="I570" s="270"/>
      <c r="J570" s="277"/>
      <c r="K570" s="270"/>
      <c r="M570" s="271" t="s">
        <v>773</v>
      </c>
      <c r="O570" s="259"/>
    </row>
    <row r="571" spans="1:80" x14ac:dyDescent="0.2">
      <c r="A571" s="260">
        <v>185</v>
      </c>
      <c r="B571" s="261" t="s">
        <v>774</v>
      </c>
      <c r="C571" s="262" t="s">
        <v>775</v>
      </c>
      <c r="D571" s="263" t="s">
        <v>762</v>
      </c>
      <c r="E571" s="264">
        <v>35.212299999999999</v>
      </c>
      <c r="F571" s="264">
        <v>0</v>
      </c>
      <c r="G571" s="265">
        <f>E571*F571</f>
        <v>0</v>
      </c>
      <c r="H571" s="266">
        <v>1E-3</v>
      </c>
      <c r="I571" s="267">
        <f>E571*H571</f>
        <v>3.5212300000000002E-2</v>
      </c>
      <c r="J571" s="266"/>
      <c r="K571" s="267">
        <f>E571*J571</f>
        <v>0</v>
      </c>
      <c r="O571" s="259">
        <v>2</v>
      </c>
      <c r="AA571" s="232">
        <v>3</v>
      </c>
      <c r="AB571" s="232">
        <v>7</v>
      </c>
      <c r="AC571" s="232">
        <v>132301410000</v>
      </c>
      <c r="AZ571" s="232">
        <v>2</v>
      </c>
      <c r="BA571" s="232">
        <f>IF(AZ571=1,G571,0)</f>
        <v>0</v>
      </c>
      <c r="BB571" s="232">
        <f>IF(AZ571=2,G571,0)</f>
        <v>0</v>
      </c>
      <c r="BC571" s="232">
        <f>IF(AZ571=3,G571,0)</f>
        <v>0</v>
      </c>
      <c r="BD571" s="232">
        <f>IF(AZ571=4,G571,0)</f>
        <v>0</v>
      </c>
      <c r="BE571" s="232">
        <f>IF(AZ571=5,G571,0)</f>
        <v>0</v>
      </c>
      <c r="CA571" s="259">
        <v>3</v>
      </c>
      <c r="CB571" s="259">
        <v>7</v>
      </c>
    </row>
    <row r="572" spans="1:80" x14ac:dyDescent="0.2">
      <c r="A572" s="268"/>
      <c r="B572" s="272"/>
      <c r="C572" s="346" t="s">
        <v>773</v>
      </c>
      <c r="D572" s="347"/>
      <c r="E572" s="273">
        <v>35.212299999999999</v>
      </c>
      <c r="F572" s="274"/>
      <c r="G572" s="275"/>
      <c r="H572" s="276"/>
      <c r="I572" s="270"/>
      <c r="J572" s="277"/>
      <c r="K572" s="270"/>
      <c r="M572" s="271" t="s">
        <v>773</v>
      </c>
      <c r="O572" s="259"/>
    </row>
    <row r="573" spans="1:80" ht="22.5" x14ac:dyDescent="0.2">
      <c r="A573" s="260">
        <v>186</v>
      </c>
      <c r="B573" s="261" t="s">
        <v>776</v>
      </c>
      <c r="C573" s="262" t="s">
        <v>777</v>
      </c>
      <c r="D573" s="263" t="s">
        <v>229</v>
      </c>
      <c r="E573" s="264">
        <v>3</v>
      </c>
      <c r="F573" s="264">
        <v>0</v>
      </c>
      <c r="G573" s="265">
        <f>E573*F573</f>
        <v>0</v>
      </c>
      <c r="H573" s="266">
        <v>6.08E-2</v>
      </c>
      <c r="I573" s="267">
        <f>E573*H573</f>
        <v>0.18240000000000001</v>
      </c>
      <c r="J573" s="266"/>
      <c r="K573" s="267">
        <f>E573*J573</f>
        <v>0</v>
      </c>
      <c r="O573" s="259">
        <v>2</v>
      </c>
      <c r="AA573" s="232">
        <v>3</v>
      </c>
      <c r="AB573" s="232">
        <v>7</v>
      </c>
      <c r="AC573" s="232" t="s">
        <v>776</v>
      </c>
      <c r="AZ573" s="232">
        <v>2</v>
      </c>
      <c r="BA573" s="232">
        <f>IF(AZ573=1,G573,0)</f>
        <v>0</v>
      </c>
      <c r="BB573" s="232">
        <f>IF(AZ573=2,G573,0)</f>
        <v>0</v>
      </c>
      <c r="BC573" s="232">
        <f>IF(AZ573=3,G573,0)</f>
        <v>0</v>
      </c>
      <c r="BD573" s="232">
        <f>IF(AZ573=4,G573,0)</f>
        <v>0</v>
      </c>
      <c r="BE573" s="232">
        <f>IF(AZ573=5,G573,0)</f>
        <v>0</v>
      </c>
      <c r="CA573" s="259">
        <v>3</v>
      </c>
      <c r="CB573" s="259">
        <v>7</v>
      </c>
    </row>
    <row r="574" spans="1:80" ht="22.5" x14ac:dyDescent="0.2">
      <c r="A574" s="260">
        <v>187</v>
      </c>
      <c r="B574" s="261" t="s">
        <v>778</v>
      </c>
      <c r="C574" s="262" t="s">
        <v>779</v>
      </c>
      <c r="D574" s="263" t="s">
        <v>229</v>
      </c>
      <c r="E574" s="264">
        <v>1</v>
      </c>
      <c r="F574" s="264">
        <v>0</v>
      </c>
      <c r="G574" s="265">
        <f>E574*F574</f>
        <v>0</v>
      </c>
      <c r="H574" s="266">
        <v>1.2E-2</v>
      </c>
      <c r="I574" s="267">
        <f>E574*H574</f>
        <v>1.2E-2</v>
      </c>
      <c r="J574" s="266"/>
      <c r="K574" s="267">
        <f>E574*J574</f>
        <v>0</v>
      </c>
      <c r="O574" s="259">
        <v>2</v>
      </c>
      <c r="AA574" s="232">
        <v>3</v>
      </c>
      <c r="AB574" s="232">
        <v>7</v>
      </c>
      <c r="AC574" s="232" t="s">
        <v>778</v>
      </c>
      <c r="AZ574" s="232">
        <v>2</v>
      </c>
      <c r="BA574" s="232">
        <f>IF(AZ574=1,G574,0)</f>
        <v>0</v>
      </c>
      <c r="BB574" s="232">
        <f>IF(AZ574=2,G574,0)</f>
        <v>0</v>
      </c>
      <c r="BC574" s="232">
        <f>IF(AZ574=3,G574,0)</f>
        <v>0</v>
      </c>
      <c r="BD574" s="232">
        <f>IF(AZ574=4,G574,0)</f>
        <v>0</v>
      </c>
      <c r="BE574" s="232">
        <f>IF(AZ574=5,G574,0)</f>
        <v>0</v>
      </c>
      <c r="CA574" s="259">
        <v>3</v>
      </c>
      <c r="CB574" s="259">
        <v>7</v>
      </c>
    </row>
    <row r="575" spans="1:80" x14ac:dyDescent="0.2">
      <c r="A575" s="268"/>
      <c r="B575" s="272"/>
      <c r="C575" s="346" t="s">
        <v>780</v>
      </c>
      <c r="D575" s="347"/>
      <c r="E575" s="273">
        <v>1</v>
      </c>
      <c r="F575" s="274"/>
      <c r="G575" s="275"/>
      <c r="H575" s="276"/>
      <c r="I575" s="270"/>
      <c r="J575" s="277"/>
      <c r="K575" s="270"/>
      <c r="M575" s="271" t="s">
        <v>780</v>
      </c>
      <c r="O575" s="259"/>
    </row>
    <row r="576" spans="1:80" x14ac:dyDescent="0.2">
      <c r="A576" s="260">
        <v>188</v>
      </c>
      <c r="B576" s="261" t="s">
        <v>781</v>
      </c>
      <c r="C576" s="262" t="s">
        <v>782</v>
      </c>
      <c r="D576" s="263" t="s">
        <v>12</v>
      </c>
      <c r="E576" s="264"/>
      <c r="F576" s="264">
        <v>0</v>
      </c>
      <c r="G576" s="265">
        <f>E576*F576</f>
        <v>0</v>
      </c>
      <c r="H576" s="266">
        <v>0</v>
      </c>
      <c r="I576" s="267">
        <f>E576*H576</f>
        <v>0</v>
      </c>
      <c r="J576" s="266"/>
      <c r="K576" s="267">
        <f>E576*J576</f>
        <v>0</v>
      </c>
      <c r="O576" s="259">
        <v>2</v>
      </c>
      <c r="AA576" s="232">
        <v>7</v>
      </c>
      <c r="AB576" s="232">
        <v>1002</v>
      </c>
      <c r="AC576" s="232">
        <v>5</v>
      </c>
      <c r="AZ576" s="232">
        <v>2</v>
      </c>
      <c r="BA576" s="232">
        <f>IF(AZ576=1,G576,0)</f>
        <v>0</v>
      </c>
      <c r="BB576" s="232">
        <f>IF(AZ576=2,G576,0)</f>
        <v>0</v>
      </c>
      <c r="BC576" s="232">
        <f>IF(AZ576=3,G576,0)</f>
        <v>0</v>
      </c>
      <c r="BD576" s="232">
        <f>IF(AZ576=4,G576,0)</f>
        <v>0</v>
      </c>
      <c r="BE576" s="232">
        <f>IF(AZ576=5,G576,0)</f>
        <v>0</v>
      </c>
      <c r="CA576" s="259">
        <v>7</v>
      </c>
      <c r="CB576" s="259">
        <v>1002</v>
      </c>
    </row>
    <row r="577" spans="1:80" x14ac:dyDescent="0.2">
      <c r="A577" s="278"/>
      <c r="B577" s="279" t="s">
        <v>101</v>
      </c>
      <c r="C577" s="280" t="s">
        <v>756</v>
      </c>
      <c r="D577" s="281"/>
      <c r="E577" s="282"/>
      <c r="F577" s="283"/>
      <c r="G577" s="284">
        <f>SUM(G559:G576)</f>
        <v>0</v>
      </c>
      <c r="H577" s="285"/>
      <c r="I577" s="286">
        <f>SUM(I559:I576)</f>
        <v>0.24571504000000002</v>
      </c>
      <c r="J577" s="285"/>
      <c r="K577" s="286">
        <f>SUM(K559:K576)</f>
        <v>0</v>
      </c>
      <c r="O577" s="259">
        <v>4</v>
      </c>
      <c r="BA577" s="287">
        <f>SUM(BA559:BA576)</f>
        <v>0</v>
      </c>
      <c r="BB577" s="287">
        <f>SUM(BB559:BB576)</f>
        <v>0</v>
      </c>
      <c r="BC577" s="287">
        <f>SUM(BC559:BC576)</f>
        <v>0</v>
      </c>
      <c r="BD577" s="287">
        <f>SUM(BD559:BD576)</f>
        <v>0</v>
      </c>
      <c r="BE577" s="287">
        <f>SUM(BE559:BE576)</f>
        <v>0</v>
      </c>
    </row>
    <row r="578" spans="1:80" x14ac:dyDescent="0.2">
      <c r="A578" s="249" t="s">
        <v>97</v>
      </c>
      <c r="B578" s="250" t="s">
        <v>783</v>
      </c>
      <c r="C578" s="251" t="s">
        <v>784</v>
      </c>
      <c r="D578" s="252"/>
      <c r="E578" s="253"/>
      <c r="F578" s="253"/>
      <c r="G578" s="254"/>
      <c r="H578" s="255"/>
      <c r="I578" s="256"/>
      <c r="J578" s="257"/>
      <c r="K578" s="258"/>
      <c r="O578" s="259">
        <v>1</v>
      </c>
    </row>
    <row r="579" spans="1:80" x14ac:dyDescent="0.2">
      <c r="A579" s="260">
        <v>189</v>
      </c>
      <c r="B579" s="261" t="s">
        <v>786</v>
      </c>
      <c r="C579" s="262" t="s">
        <v>787</v>
      </c>
      <c r="D579" s="263" t="s">
        <v>115</v>
      </c>
      <c r="E579" s="264">
        <v>51.74</v>
      </c>
      <c r="F579" s="264">
        <v>0</v>
      </c>
      <c r="G579" s="265">
        <f>E579*F579</f>
        <v>0</v>
      </c>
      <c r="H579" s="266">
        <v>6.2E-4</v>
      </c>
      <c r="I579" s="267">
        <f>E579*H579</f>
        <v>3.2078800000000005E-2</v>
      </c>
      <c r="J579" s="266">
        <v>0</v>
      </c>
      <c r="K579" s="267">
        <f>E579*J579</f>
        <v>0</v>
      </c>
      <c r="O579" s="259">
        <v>2</v>
      </c>
      <c r="AA579" s="232">
        <v>1</v>
      </c>
      <c r="AB579" s="232">
        <v>7</v>
      </c>
      <c r="AC579" s="232">
        <v>7</v>
      </c>
      <c r="AZ579" s="232">
        <v>2</v>
      </c>
      <c r="BA579" s="232">
        <f>IF(AZ579=1,G579,0)</f>
        <v>0</v>
      </c>
      <c r="BB579" s="232">
        <f>IF(AZ579=2,G579,0)</f>
        <v>0</v>
      </c>
      <c r="BC579" s="232">
        <f>IF(AZ579=3,G579,0)</f>
        <v>0</v>
      </c>
      <c r="BD579" s="232">
        <f>IF(AZ579=4,G579,0)</f>
        <v>0</v>
      </c>
      <c r="BE579" s="232">
        <f>IF(AZ579=5,G579,0)</f>
        <v>0</v>
      </c>
      <c r="CA579" s="259">
        <v>1</v>
      </c>
      <c r="CB579" s="259">
        <v>7</v>
      </c>
    </row>
    <row r="580" spans="1:80" x14ac:dyDescent="0.2">
      <c r="A580" s="268"/>
      <c r="B580" s="272"/>
      <c r="C580" s="346" t="s">
        <v>788</v>
      </c>
      <c r="D580" s="347"/>
      <c r="E580" s="273">
        <v>29.7</v>
      </c>
      <c r="F580" s="274"/>
      <c r="G580" s="275"/>
      <c r="H580" s="276"/>
      <c r="I580" s="270"/>
      <c r="J580" s="277"/>
      <c r="K580" s="270"/>
      <c r="M580" s="271" t="s">
        <v>788</v>
      </c>
      <c r="O580" s="259"/>
    </row>
    <row r="581" spans="1:80" x14ac:dyDescent="0.2">
      <c r="A581" s="268"/>
      <c r="B581" s="272"/>
      <c r="C581" s="346" t="s">
        <v>789</v>
      </c>
      <c r="D581" s="347"/>
      <c r="E581" s="273">
        <v>16.04</v>
      </c>
      <c r="F581" s="274"/>
      <c r="G581" s="275"/>
      <c r="H581" s="276"/>
      <c r="I581" s="270"/>
      <c r="J581" s="277"/>
      <c r="K581" s="270"/>
      <c r="M581" s="271" t="s">
        <v>789</v>
      </c>
      <c r="O581" s="259"/>
    </row>
    <row r="582" spans="1:80" x14ac:dyDescent="0.2">
      <c r="A582" s="268"/>
      <c r="B582" s="272"/>
      <c r="C582" s="346" t="s">
        <v>790</v>
      </c>
      <c r="D582" s="347"/>
      <c r="E582" s="273">
        <v>6</v>
      </c>
      <c r="F582" s="274"/>
      <c r="G582" s="275"/>
      <c r="H582" s="276"/>
      <c r="I582" s="270"/>
      <c r="J582" s="277"/>
      <c r="K582" s="270"/>
      <c r="M582" s="271" t="s">
        <v>790</v>
      </c>
      <c r="O582" s="259"/>
    </row>
    <row r="583" spans="1:80" x14ac:dyDescent="0.2">
      <c r="A583" s="260">
        <v>190</v>
      </c>
      <c r="B583" s="261" t="s">
        <v>791</v>
      </c>
      <c r="C583" s="262" t="s">
        <v>792</v>
      </c>
      <c r="D583" s="263" t="s">
        <v>115</v>
      </c>
      <c r="E583" s="264">
        <v>51.74</v>
      </c>
      <c r="F583" s="264">
        <v>0</v>
      </c>
      <c r="G583" s="265">
        <f>E583*F583</f>
        <v>0</v>
      </c>
      <c r="H583" s="266">
        <v>0</v>
      </c>
      <c r="I583" s="267">
        <f>E583*H583</f>
        <v>0</v>
      </c>
      <c r="J583" s="266">
        <v>0</v>
      </c>
      <c r="K583" s="267">
        <f>E583*J583</f>
        <v>0</v>
      </c>
      <c r="O583" s="259">
        <v>2</v>
      </c>
      <c r="AA583" s="232">
        <v>1</v>
      </c>
      <c r="AB583" s="232">
        <v>7</v>
      </c>
      <c r="AC583" s="232">
        <v>7</v>
      </c>
      <c r="AZ583" s="232">
        <v>2</v>
      </c>
      <c r="BA583" s="232">
        <f>IF(AZ583=1,G583,0)</f>
        <v>0</v>
      </c>
      <c r="BB583" s="232">
        <f>IF(AZ583=2,G583,0)</f>
        <v>0</v>
      </c>
      <c r="BC583" s="232">
        <f>IF(AZ583=3,G583,0)</f>
        <v>0</v>
      </c>
      <c r="BD583" s="232">
        <f>IF(AZ583=4,G583,0)</f>
        <v>0</v>
      </c>
      <c r="BE583" s="232">
        <f>IF(AZ583=5,G583,0)</f>
        <v>0</v>
      </c>
      <c r="CA583" s="259">
        <v>1</v>
      </c>
      <c r="CB583" s="259">
        <v>7</v>
      </c>
    </row>
    <row r="584" spans="1:80" ht="22.5" x14ac:dyDescent="0.2">
      <c r="A584" s="260">
        <v>191</v>
      </c>
      <c r="B584" s="261" t="s">
        <v>793</v>
      </c>
      <c r="C584" s="262" t="s">
        <v>794</v>
      </c>
      <c r="D584" s="263" t="s">
        <v>110</v>
      </c>
      <c r="E584" s="264">
        <v>116.105</v>
      </c>
      <c r="F584" s="264">
        <v>0</v>
      </c>
      <c r="G584" s="265">
        <f>E584*F584</f>
        <v>0</v>
      </c>
      <c r="H584" s="266">
        <v>5.8100000000000001E-3</v>
      </c>
      <c r="I584" s="267">
        <f>E584*H584</f>
        <v>0.67457005000000003</v>
      </c>
      <c r="J584" s="266">
        <v>0</v>
      </c>
      <c r="K584" s="267">
        <f>E584*J584</f>
        <v>0</v>
      </c>
      <c r="O584" s="259">
        <v>2</v>
      </c>
      <c r="AA584" s="232">
        <v>1</v>
      </c>
      <c r="AB584" s="232">
        <v>7</v>
      </c>
      <c r="AC584" s="232">
        <v>7</v>
      </c>
      <c r="AZ584" s="232">
        <v>2</v>
      </c>
      <c r="BA584" s="232">
        <f>IF(AZ584=1,G584,0)</f>
        <v>0</v>
      </c>
      <c r="BB584" s="232">
        <f>IF(AZ584=2,G584,0)</f>
        <v>0</v>
      </c>
      <c r="BC584" s="232">
        <f>IF(AZ584=3,G584,0)</f>
        <v>0</v>
      </c>
      <c r="BD584" s="232">
        <f>IF(AZ584=4,G584,0)</f>
        <v>0</v>
      </c>
      <c r="BE584" s="232">
        <f>IF(AZ584=5,G584,0)</f>
        <v>0</v>
      </c>
      <c r="CA584" s="259">
        <v>1</v>
      </c>
      <c r="CB584" s="259">
        <v>7</v>
      </c>
    </row>
    <row r="585" spans="1:80" x14ac:dyDescent="0.2">
      <c r="A585" s="268"/>
      <c r="B585" s="272"/>
      <c r="C585" s="346" t="s">
        <v>795</v>
      </c>
      <c r="D585" s="347"/>
      <c r="E585" s="273">
        <v>109</v>
      </c>
      <c r="F585" s="274"/>
      <c r="G585" s="275"/>
      <c r="H585" s="276"/>
      <c r="I585" s="270"/>
      <c r="J585" s="277"/>
      <c r="K585" s="270"/>
      <c r="M585" s="271" t="s">
        <v>795</v>
      </c>
      <c r="O585" s="259"/>
    </row>
    <row r="586" spans="1:80" x14ac:dyDescent="0.2">
      <c r="A586" s="268"/>
      <c r="B586" s="272"/>
      <c r="C586" s="346" t="s">
        <v>796</v>
      </c>
      <c r="D586" s="347"/>
      <c r="E586" s="273">
        <v>7.1050000000000004</v>
      </c>
      <c r="F586" s="274"/>
      <c r="G586" s="275"/>
      <c r="H586" s="276"/>
      <c r="I586" s="270"/>
      <c r="J586" s="277"/>
      <c r="K586" s="270"/>
      <c r="M586" s="271" t="s">
        <v>796</v>
      </c>
      <c r="O586" s="259"/>
    </row>
    <row r="587" spans="1:80" ht="22.5" x14ac:dyDescent="0.2">
      <c r="A587" s="260">
        <v>192</v>
      </c>
      <c r="B587" s="261" t="s">
        <v>797</v>
      </c>
      <c r="C587" s="262" t="s">
        <v>798</v>
      </c>
      <c r="D587" s="263" t="s">
        <v>115</v>
      </c>
      <c r="E587" s="264">
        <v>1.9</v>
      </c>
      <c r="F587" s="264">
        <v>0</v>
      </c>
      <c r="G587" s="265">
        <f>E587*F587</f>
        <v>0</v>
      </c>
      <c r="H587" s="266">
        <v>8.0000000000000007E-5</v>
      </c>
      <c r="I587" s="267">
        <f>E587*H587</f>
        <v>1.5200000000000001E-4</v>
      </c>
      <c r="J587" s="266">
        <v>0</v>
      </c>
      <c r="K587" s="267">
        <f>E587*J587</f>
        <v>0</v>
      </c>
      <c r="O587" s="259">
        <v>2</v>
      </c>
      <c r="AA587" s="232">
        <v>1</v>
      </c>
      <c r="AB587" s="232">
        <v>7</v>
      </c>
      <c r="AC587" s="232">
        <v>7</v>
      </c>
      <c r="AZ587" s="232">
        <v>2</v>
      </c>
      <c r="BA587" s="232">
        <f>IF(AZ587=1,G587,0)</f>
        <v>0</v>
      </c>
      <c r="BB587" s="232">
        <f>IF(AZ587=2,G587,0)</f>
        <v>0</v>
      </c>
      <c r="BC587" s="232">
        <f>IF(AZ587=3,G587,0)</f>
        <v>0</v>
      </c>
      <c r="BD587" s="232">
        <f>IF(AZ587=4,G587,0)</f>
        <v>0</v>
      </c>
      <c r="BE587" s="232">
        <f>IF(AZ587=5,G587,0)</f>
        <v>0</v>
      </c>
      <c r="CA587" s="259">
        <v>1</v>
      </c>
      <c r="CB587" s="259">
        <v>7</v>
      </c>
    </row>
    <row r="588" spans="1:80" x14ac:dyDescent="0.2">
      <c r="A588" s="268"/>
      <c r="B588" s="272"/>
      <c r="C588" s="346" t="s">
        <v>799</v>
      </c>
      <c r="D588" s="347"/>
      <c r="E588" s="273">
        <v>1.9</v>
      </c>
      <c r="F588" s="274"/>
      <c r="G588" s="275"/>
      <c r="H588" s="276"/>
      <c r="I588" s="270"/>
      <c r="J588" s="277"/>
      <c r="K588" s="270"/>
      <c r="M588" s="271" t="s">
        <v>799</v>
      </c>
      <c r="O588" s="259"/>
    </row>
    <row r="589" spans="1:80" ht="22.5" x14ac:dyDescent="0.2">
      <c r="A589" s="260">
        <v>193</v>
      </c>
      <c r="B589" s="261" t="s">
        <v>800</v>
      </c>
      <c r="C589" s="262" t="s">
        <v>801</v>
      </c>
      <c r="D589" s="263" t="s">
        <v>115</v>
      </c>
      <c r="E589" s="264">
        <v>9.4</v>
      </c>
      <c r="F589" s="264">
        <v>0</v>
      </c>
      <c r="G589" s="265">
        <f>E589*F589</f>
        <v>0</v>
      </c>
      <c r="H589" s="266">
        <v>1.8000000000000001E-4</v>
      </c>
      <c r="I589" s="267">
        <f>E589*H589</f>
        <v>1.6920000000000001E-3</v>
      </c>
      <c r="J589" s="266">
        <v>0</v>
      </c>
      <c r="K589" s="267">
        <f>E589*J589</f>
        <v>0</v>
      </c>
      <c r="O589" s="259">
        <v>2</v>
      </c>
      <c r="AA589" s="232">
        <v>1</v>
      </c>
      <c r="AB589" s="232">
        <v>7</v>
      </c>
      <c r="AC589" s="232">
        <v>7</v>
      </c>
      <c r="AZ589" s="232">
        <v>2</v>
      </c>
      <c r="BA589" s="232">
        <f>IF(AZ589=1,G589,0)</f>
        <v>0</v>
      </c>
      <c r="BB589" s="232">
        <f>IF(AZ589=2,G589,0)</f>
        <v>0</v>
      </c>
      <c r="BC589" s="232">
        <f>IF(AZ589=3,G589,0)</f>
        <v>0</v>
      </c>
      <c r="BD589" s="232">
        <f>IF(AZ589=4,G589,0)</f>
        <v>0</v>
      </c>
      <c r="BE589" s="232">
        <f>IF(AZ589=5,G589,0)</f>
        <v>0</v>
      </c>
      <c r="CA589" s="259">
        <v>1</v>
      </c>
      <c r="CB589" s="259">
        <v>7</v>
      </c>
    </row>
    <row r="590" spans="1:80" x14ac:dyDescent="0.2">
      <c r="A590" s="268"/>
      <c r="B590" s="272"/>
      <c r="C590" s="346" t="s">
        <v>802</v>
      </c>
      <c r="D590" s="347"/>
      <c r="E590" s="273">
        <v>9.4</v>
      </c>
      <c r="F590" s="274"/>
      <c r="G590" s="275"/>
      <c r="H590" s="276"/>
      <c r="I590" s="270"/>
      <c r="J590" s="277"/>
      <c r="K590" s="270"/>
      <c r="M590" s="271" t="s">
        <v>802</v>
      </c>
      <c r="O590" s="259"/>
    </row>
    <row r="591" spans="1:80" x14ac:dyDescent="0.2">
      <c r="A591" s="260">
        <v>194</v>
      </c>
      <c r="B591" s="261" t="s">
        <v>803</v>
      </c>
      <c r="C591" s="262" t="s">
        <v>804</v>
      </c>
      <c r="D591" s="263" t="s">
        <v>115</v>
      </c>
      <c r="E591" s="264">
        <v>51.74</v>
      </c>
      <c r="F591" s="264">
        <v>0</v>
      </c>
      <c r="G591" s="265">
        <f>E591*F591</f>
        <v>0</v>
      </c>
      <c r="H591" s="266">
        <v>4.0000000000000003E-5</v>
      </c>
      <c r="I591" s="267">
        <f>E591*H591</f>
        <v>2.0696000000000004E-3</v>
      </c>
      <c r="J591" s="266">
        <v>0</v>
      </c>
      <c r="K591" s="267">
        <f>E591*J591</f>
        <v>0</v>
      </c>
      <c r="O591" s="259">
        <v>2</v>
      </c>
      <c r="AA591" s="232">
        <v>1</v>
      </c>
      <c r="AB591" s="232">
        <v>7</v>
      </c>
      <c r="AC591" s="232">
        <v>7</v>
      </c>
      <c r="AZ591" s="232">
        <v>2</v>
      </c>
      <c r="BA591" s="232">
        <f>IF(AZ591=1,G591,0)</f>
        <v>0</v>
      </c>
      <c r="BB591" s="232">
        <f>IF(AZ591=2,G591,0)</f>
        <v>0</v>
      </c>
      <c r="BC591" s="232">
        <f>IF(AZ591=3,G591,0)</f>
        <v>0</v>
      </c>
      <c r="BD591" s="232">
        <f>IF(AZ591=4,G591,0)</f>
        <v>0</v>
      </c>
      <c r="BE591" s="232">
        <f>IF(AZ591=5,G591,0)</f>
        <v>0</v>
      </c>
      <c r="CA591" s="259">
        <v>1</v>
      </c>
      <c r="CB591" s="259">
        <v>7</v>
      </c>
    </row>
    <row r="592" spans="1:80" x14ac:dyDescent="0.2">
      <c r="A592" s="260">
        <v>195</v>
      </c>
      <c r="B592" s="261" t="s">
        <v>805</v>
      </c>
      <c r="C592" s="262" t="s">
        <v>806</v>
      </c>
      <c r="D592" s="263" t="s">
        <v>110</v>
      </c>
      <c r="E592" s="264">
        <v>5.1740000000000004</v>
      </c>
      <c r="F592" s="264">
        <v>0</v>
      </c>
      <c r="G592" s="265">
        <f>E592*F592</f>
        <v>0</v>
      </c>
      <c r="H592" s="266">
        <v>1.1999999999999999E-3</v>
      </c>
      <c r="I592" s="267">
        <f>E592*H592</f>
        <v>6.2087999999999996E-3</v>
      </c>
      <c r="J592" s="266">
        <v>0</v>
      </c>
      <c r="K592" s="267">
        <f>E592*J592</f>
        <v>0</v>
      </c>
      <c r="O592" s="259">
        <v>2</v>
      </c>
      <c r="AA592" s="232">
        <v>1</v>
      </c>
      <c r="AB592" s="232">
        <v>7</v>
      </c>
      <c r="AC592" s="232">
        <v>7</v>
      </c>
      <c r="AZ592" s="232">
        <v>2</v>
      </c>
      <c r="BA592" s="232">
        <f>IF(AZ592=1,G592,0)</f>
        <v>0</v>
      </c>
      <c r="BB592" s="232">
        <f>IF(AZ592=2,G592,0)</f>
        <v>0</v>
      </c>
      <c r="BC592" s="232">
        <f>IF(AZ592=3,G592,0)</f>
        <v>0</v>
      </c>
      <c r="BD592" s="232">
        <f>IF(AZ592=4,G592,0)</f>
        <v>0</v>
      </c>
      <c r="BE592" s="232">
        <f>IF(AZ592=5,G592,0)</f>
        <v>0</v>
      </c>
      <c r="CA592" s="259">
        <v>1</v>
      </c>
      <c r="CB592" s="259">
        <v>7</v>
      </c>
    </row>
    <row r="593" spans="1:80" x14ac:dyDescent="0.2">
      <c r="A593" s="268"/>
      <c r="B593" s="272"/>
      <c r="C593" s="346" t="s">
        <v>807</v>
      </c>
      <c r="D593" s="347"/>
      <c r="E593" s="273">
        <v>5.1740000000000004</v>
      </c>
      <c r="F593" s="274"/>
      <c r="G593" s="275"/>
      <c r="H593" s="276"/>
      <c r="I593" s="270"/>
      <c r="J593" s="277"/>
      <c r="K593" s="270"/>
      <c r="M593" s="271" t="s">
        <v>807</v>
      </c>
      <c r="O593" s="259"/>
    </row>
    <row r="594" spans="1:80" x14ac:dyDescent="0.2">
      <c r="A594" s="260">
        <v>196</v>
      </c>
      <c r="B594" s="261" t="s">
        <v>808</v>
      </c>
      <c r="C594" s="262" t="s">
        <v>809</v>
      </c>
      <c r="D594" s="263" t="s">
        <v>110</v>
      </c>
      <c r="E594" s="264">
        <v>39.1</v>
      </c>
      <c r="F594" s="264">
        <v>0</v>
      </c>
      <c r="G594" s="265">
        <f>E594*F594</f>
        <v>0</v>
      </c>
      <c r="H594" s="266">
        <v>8.0000000000000004E-4</v>
      </c>
      <c r="I594" s="267">
        <f>E594*H594</f>
        <v>3.1280000000000002E-2</v>
      </c>
      <c r="J594" s="266">
        <v>0</v>
      </c>
      <c r="K594" s="267">
        <f>E594*J594</f>
        <v>0</v>
      </c>
      <c r="O594" s="259">
        <v>2</v>
      </c>
      <c r="AA594" s="232">
        <v>1</v>
      </c>
      <c r="AB594" s="232">
        <v>7</v>
      </c>
      <c r="AC594" s="232">
        <v>7</v>
      </c>
      <c r="AZ594" s="232">
        <v>2</v>
      </c>
      <c r="BA594" s="232">
        <f>IF(AZ594=1,G594,0)</f>
        <v>0</v>
      </c>
      <c r="BB594" s="232">
        <f>IF(AZ594=2,G594,0)</f>
        <v>0</v>
      </c>
      <c r="BC594" s="232">
        <f>IF(AZ594=3,G594,0)</f>
        <v>0</v>
      </c>
      <c r="BD594" s="232">
        <f>IF(AZ594=4,G594,0)</f>
        <v>0</v>
      </c>
      <c r="BE594" s="232">
        <f>IF(AZ594=5,G594,0)</f>
        <v>0</v>
      </c>
      <c r="CA594" s="259">
        <v>1</v>
      </c>
      <c r="CB594" s="259">
        <v>7</v>
      </c>
    </row>
    <row r="595" spans="1:80" x14ac:dyDescent="0.2">
      <c r="A595" s="268"/>
      <c r="B595" s="272"/>
      <c r="C595" s="346" t="s">
        <v>810</v>
      </c>
      <c r="D595" s="347"/>
      <c r="E595" s="273">
        <v>39.1</v>
      </c>
      <c r="F595" s="274"/>
      <c r="G595" s="275"/>
      <c r="H595" s="276"/>
      <c r="I595" s="270"/>
      <c r="J595" s="277"/>
      <c r="K595" s="270"/>
      <c r="M595" s="271" t="s">
        <v>810</v>
      </c>
      <c r="O595" s="259"/>
    </row>
    <row r="596" spans="1:80" ht="22.5" x14ac:dyDescent="0.2">
      <c r="A596" s="260">
        <v>197</v>
      </c>
      <c r="B596" s="261" t="s">
        <v>811</v>
      </c>
      <c r="C596" s="262" t="s">
        <v>812</v>
      </c>
      <c r="D596" s="263" t="s">
        <v>115</v>
      </c>
      <c r="E596" s="264">
        <v>51.74</v>
      </c>
      <c r="F596" s="264">
        <v>0</v>
      </c>
      <c r="G596" s="265">
        <f>E596*F596</f>
        <v>0</v>
      </c>
      <c r="H596" s="266">
        <v>0</v>
      </c>
      <c r="I596" s="267">
        <f>E596*H596</f>
        <v>0</v>
      </c>
      <c r="J596" s="266">
        <v>0</v>
      </c>
      <c r="K596" s="267">
        <f>E596*J596</f>
        <v>0</v>
      </c>
      <c r="O596" s="259">
        <v>2</v>
      </c>
      <c r="AA596" s="232">
        <v>1</v>
      </c>
      <c r="AB596" s="232">
        <v>7</v>
      </c>
      <c r="AC596" s="232">
        <v>7</v>
      </c>
      <c r="AZ596" s="232">
        <v>2</v>
      </c>
      <c r="BA596" s="232">
        <f>IF(AZ596=1,G596,0)</f>
        <v>0</v>
      </c>
      <c r="BB596" s="232">
        <f>IF(AZ596=2,G596,0)</f>
        <v>0</v>
      </c>
      <c r="BC596" s="232">
        <f>IF(AZ596=3,G596,0)</f>
        <v>0</v>
      </c>
      <c r="BD596" s="232">
        <f>IF(AZ596=4,G596,0)</f>
        <v>0</v>
      </c>
      <c r="BE596" s="232">
        <f>IF(AZ596=5,G596,0)</f>
        <v>0</v>
      </c>
      <c r="CA596" s="259">
        <v>1</v>
      </c>
      <c r="CB596" s="259">
        <v>7</v>
      </c>
    </row>
    <row r="597" spans="1:80" x14ac:dyDescent="0.2">
      <c r="A597" s="260">
        <v>198</v>
      </c>
      <c r="B597" s="261" t="s">
        <v>813</v>
      </c>
      <c r="C597" s="262" t="s">
        <v>814</v>
      </c>
      <c r="D597" s="263" t="s">
        <v>115</v>
      </c>
      <c r="E597" s="264">
        <v>56.914000000000001</v>
      </c>
      <c r="F597" s="264">
        <v>0</v>
      </c>
      <c r="G597" s="265">
        <f>E597*F597</f>
        <v>0</v>
      </c>
      <c r="H597" s="266">
        <v>2.2000000000000001E-4</v>
      </c>
      <c r="I597" s="267">
        <f>E597*H597</f>
        <v>1.252108E-2</v>
      </c>
      <c r="J597" s="266"/>
      <c r="K597" s="267">
        <f>E597*J597</f>
        <v>0</v>
      </c>
      <c r="O597" s="259">
        <v>2</v>
      </c>
      <c r="AA597" s="232">
        <v>3</v>
      </c>
      <c r="AB597" s="232">
        <v>7</v>
      </c>
      <c r="AC597" s="232" t="s">
        <v>813</v>
      </c>
      <c r="AZ597" s="232">
        <v>2</v>
      </c>
      <c r="BA597" s="232">
        <f>IF(AZ597=1,G597,0)</f>
        <v>0</v>
      </c>
      <c r="BB597" s="232">
        <f>IF(AZ597=2,G597,0)</f>
        <v>0</v>
      </c>
      <c r="BC597" s="232">
        <f>IF(AZ597=3,G597,0)</f>
        <v>0</v>
      </c>
      <c r="BD597" s="232">
        <f>IF(AZ597=4,G597,0)</f>
        <v>0</v>
      </c>
      <c r="BE597" s="232">
        <f>IF(AZ597=5,G597,0)</f>
        <v>0</v>
      </c>
      <c r="CA597" s="259">
        <v>3</v>
      </c>
      <c r="CB597" s="259">
        <v>7</v>
      </c>
    </row>
    <row r="598" spans="1:80" x14ac:dyDescent="0.2">
      <c r="A598" s="268"/>
      <c r="B598" s="272"/>
      <c r="C598" s="346" t="s">
        <v>815</v>
      </c>
      <c r="D598" s="347"/>
      <c r="E598" s="273">
        <v>56.914000000000001</v>
      </c>
      <c r="F598" s="274"/>
      <c r="G598" s="275"/>
      <c r="H598" s="276"/>
      <c r="I598" s="270"/>
      <c r="J598" s="277"/>
      <c r="K598" s="270"/>
      <c r="M598" s="271" t="s">
        <v>815</v>
      </c>
      <c r="O598" s="259"/>
    </row>
    <row r="599" spans="1:80" ht="22.5" x14ac:dyDescent="0.2">
      <c r="A599" s="260">
        <v>199</v>
      </c>
      <c r="B599" s="261" t="s">
        <v>816</v>
      </c>
      <c r="C599" s="262" t="s">
        <v>817</v>
      </c>
      <c r="D599" s="263" t="s">
        <v>110</v>
      </c>
      <c r="E599" s="264">
        <v>127.3377</v>
      </c>
      <c r="F599" s="264">
        <v>0</v>
      </c>
      <c r="G599" s="265">
        <f>E599*F599</f>
        <v>0</v>
      </c>
      <c r="H599" s="266">
        <v>1.9199999999999998E-2</v>
      </c>
      <c r="I599" s="267">
        <f>E599*H599</f>
        <v>2.4448838399999997</v>
      </c>
      <c r="J599" s="266"/>
      <c r="K599" s="267">
        <f>E599*J599</f>
        <v>0</v>
      </c>
      <c r="O599" s="259">
        <v>2</v>
      </c>
      <c r="AA599" s="232">
        <v>3</v>
      </c>
      <c r="AB599" s="232">
        <v>7</v>
      </c>
      <c r="AC599" s="232">
        <v>59764210</v>
      </c>
      <c r="AZ599" s="232">
        <v>2</v>
      </c>
      <c r="BA599" s="232">
        <f>IF(AZ599=1,G599,0)</f>
        <v>0</v>
      </c>
      <c r="BB599" s="232">
        <f>IF(AZ599=2,G599,0)</f>
        <v>0</v>
      </c>
      <c r="BC599" s="232">
        <f>IF(AZ599=3,G599,0)</f>
        <v>0</v>
      </c>
      <c r="BD599" s="232">
        <f>IF(AZ599=4,G599,0)</f>
        <v>0</v>
      </c>
      <c r="BE599" s="232">
        <f>IF(AZ599=5,G599,0)</f>
        <v>0</v>
      </c>
      <c r="CA599" s="259">
        <v>3</v>
      </c>
      <c r="CB599" s="259">
        <v>7</v>
      </c>
    </row>
    <row r="600" spans="1:80" x14ac:dyDescent="0.2">
      <c r="A600" s="268"/>
      <c r="B600" s="269"/>
      <c r="C600" s="348"/>
      <c r="D600" s="349"/>
      <c r="E600" s="349"/>
      <c r="F600" s="349"/>
      <c r="G600" s="350"/>
      <c r="I600" s="270"/>
      <c r="K600" s="270"/>
      <c r="L600" s="271"/>
      <c r="O600" s="259">
        <v>3</v>
      </c>
    </row>
    <row r="601" spans="1:80" x14ac:dyDescent="0.2">
      <c r="A601" s="268"/>
      <c r="B601" s="272"/>
      <c r="C601" s="346" t="s">
        <v>818</v>
      </c>
      <c r="D601" s="347"/>
      <c r="E601" s="273">
        <v>5.4326999999999996</v>
      </c>
      <c r="F601" s="274"/>
      <c r="G601" s="275"/>
      <c r="H601" s="276"/>
      <c r="I601" s="270"/>
      <c r="J601" s="277"/>
      <c r="K601" s="270"/>
      <c r="M601" s="271" t="s">
        <v>818</v>
      </c>
      <c r="O601" s="259"/>
    </row>
    <row r="602" spans="1:80" x14ac:dyDescent="0.2">
      <c r="A602" s="268"/>
      <c r="B602" s="272"/>
      <c r="C602" s="346" t="s">
        <v>819</v>
      </c>
      <c r="D602" s="347"/>
      <c r="E602" s="273">
        <v>121.905</v>
      </c>
      <c r="F602" s="274"/>
      <c r="G602" s="275"/>
      <c r="H602" s="276"/>
      <c r="I602" s="270"/>
      <c r="J602" s="277"/>
      <c r="K602" s="270"/>
      <c r="M602" s="271" t="s">
        <v>819</v>
      </c>
      <c r="O602" s="259"/>
    </row>
    <row r="603" spans="1:80" x14ac:dyDescent="0.2">
      <c r="A603" s="260">
        <v>200</v>
      </c>
      <c r="B603" s="261" t="s">
        <v>820</v>
      </c>
      <c r="C603" s="262" t="s">
        <v>821</v>
      </c>
      <c r="D603" s="263" t="s">
        <v>12</v>
      </c>
      <c r="E603" s="264"/>
      <c r="F603" s="264">
        <v>0</v>
      </c>
      <c r="G603" s="265">
        <f>E603*F603</f>
        <v>0</v>
      </c>
      <c r="H603" s="266">
        <v>0</v>
      </c>
      <c r="I603" s="267">
        <f>E603*H603</f>
        <v>0</v>
      </c>
      <c r="J603" s="266"/>
      <c r="K603" s="267">
        <f>E603*J603</f>
        <v>0</v>
      </c>
      <c r="O603" s="259">
        <v>2</v>
      </c>
      <c r="AA603" s="232">
        <v>7</v>
      </c>
      <c r="AB603" s="232">
        <v>1002</v>
      </c>
      <c r="AC603" s="232">
        <v>5</v>
      </c>
      <c r="AZ603" s="232">
        <v>2</v>
      </c>
      <c r="BA603" s="232">
        <f>IF(AZ603=1,G603,0)</f>
        <v>0</v>
      </c>
      <c r="BB603" s="232">
        <f>IF(AZ603=2,G603,0)</f>
        <v>0</v>
      </c>
      <c r="BC603" s="232">
        <f>IF(AZ603=3,G603,0)</f>
        <v>0</v>
      </c>
      <c r="BD603" s="232">
        <f>IF(AZ603=4,G603,0)</f>
        <v>0</v>
      </c>
      <c r="BE603" s="232">
        <f>IF(AZ603=5,G603,0)</f>
        <v>0</v>
      </c>
      <c r="CA603" s="259">
        <v>7</v>
      </c>
      <c r="CB603" s="259">
        <v>1002</v>
      </c>
    </row>
    <row r="604" spans="1:80" x14ac:dyDescent="0.2">
      <c r="A604" s="278"/>
      <c r="B604" s="279" t="s">
        <v>101</v>
      </c>
      <c r="C604" s="280" t="s">
        <v>785</v>
      </c>
      <c r="D604" s="281"/>
      <c r="E604" s="282"/>
      <c r="F604" s="283"/>
      <c r="G604" s="284">
        <f>SUM(G578:G603)</f>
        <v>0</v>
      </c>
      <c r="H604" s="285"/>
      <c r="I604" s="286">
        <f>SUM(I578:I603)</f>
        <v>3.2054561699999997</v>
      </c>
      <c r="J604" s="285"/>
      <c r="K604" s="286">
        <f>SUM(K578:K603)</f>
        <v>0</v>
      </c>
      <c r="O604" s="259">
        <v>4</v>
      </c>
      <c r="BA604" s="287">
        <f>SUM(BA578:BA603)</f>
        <v>0</v>
      </c>
      <c r="BB604" s="287">
        <f>SUM(BB578:BB603)</f>
        <v>0</v>
      </c>
      <c r="BC604" s="287">
        <f>SUM(BC578:BC603)</f>
        <v>0</v>
      </c>
      <c r="BD604" s="287">
        <f>SUM(BD578:BD603)</f>
        <v>0</v>
      </c>
      <c r="BE604" s="287">
        <f>SUM(BE578:BE603)</f>
        <v>0</v>
      </c>
    </row>
    <row r="605" spans="1:80" x14ac:dyDescent="0.2">
      <c r="A605" s="249" t="s">
        <v>97</v>
      </c>
      <c r="B605" s="250" t="s">
        <v>822</v>
      </c>
      <c r="C605" s="251" t="s">
        <v>823</v>
      </c>
      <c r="D605" s="252"/>
      <c r="E605" s="253"/>
      <c r="F605" s="253"/>
      <c r="G605" s="254"/>
      <c r="H605" s="255"/>
      <c r="I605" s="256"/>
      <c r="J605" s="257"/>
      <c r="K605" s="258"/>
      <c r="O605" s="259">
        <v>1</v>
      </c>
    </row>
    <row r="606" spans="1:80" ht="22.5" x14ac:dyDescent="0.2">
      <c r="A606" s="260">
        <v>201</v>
      </c>
      <c r="B606" s="261" t="s">
        <v>825</v>
      </c>
      <c r="C606" s="262" t="s">
        <v>826</v>
      </c>
      <c r="D606" s="263" t="s">
        <v>110</v>
      </c>
      <c r="E606" s="264">
        <v>52.6</v>
      </c>
      <c r="F606" s="264">
        <v>0</v>
      </c>
      <c r="G606" s="265">
        <f>E606*F606</f>
        <v>0</v>
      </c>
      <c r="H606" s="266">
        <v>9.5700000000000004E-3</v>
      </c>
      <c r="I606" s="267">
        <f>E606*H606</f>
        <v>0.503382</v>
      </c>
      <c r="J606" s="266">
        <v>0</v>
      </c>
      <c r="K606" s="267">
        <f>E606*J606</f>
        <v>0</v>
      </c>
      <c r="O606" s="259">
        <v>2</v>
      </c>
      <c r="AA606" s="232">
        <v>2</v>
      </c>
      <c r="AB606" s="232">
        <v>7</v>
      </c>
      <c r="AC606" s="232">
        <v>7</v>
      </c>
      <c r="AZ606" s="232">
        <v>2</v>
      </c>
      <c r="BA606" s="232">
        <f>IF(AZ606=1,G606,0)</f>
        <v>0</v>
      </c>
      <c r="BB606" s="232">
        <f>IF(AZ606=2,G606,0)</f>
        <v>0</v>
      </c>
      <c r="BC606" s="232">
        <f>IF(AZ606=3,G606,0)</f>
        <v>0</v>
      </c>
      <c r="BD606" s="232">
        <f>IF(AZ606=4,G606,0)</f>
        <v>0</v>
      </c>
      <c r="BE606" s="232">
        <f>IF(AZ606=5,G606,0)</f>
        <v>0</v>
      </c>
      <c r="CA606" s="259">
        <v>2</v>
      </c>
      <c r="CB606" s="259">
        <v>7</v>
      </c>
    </row>
    <row r="607" spans="1:80" x14ac:dyDescent="0.2">
      <c r="A607" s="268"/>
      <c r="B607" s="272"/>
      <c r="C607" s="346" t="s">
        <v>827</v>
      </c>
      <c r="D607" s="347"/>
      <c r="E607" s="273">
        <v>52.6</v>
      </c>
      <c r="F607" s="274"/>
      <c r="G607" s="275"/>
      <c r="H607" s="276"/>
      <c r="I607" s="270"/>
      <c r="J607" s="277"/>
      <c r="K607" s="270"/>
      <c r="M607" s="271" t="s">
        <v>827</v>
      </c>
      <c r="O607" s="259"/>
    </row>
    <row r="608" spans="1:80" x14ac:dyDescent="0.2">
      <c r="A608" s="278"/>
      <c r="B608" s="279" t="s">
        <v>101</v>
      </c>
      <c r="C608" s="280" t="s">
        <v>824</v>
      </c>
      <c r="D608" s="281"/>
      <c r="E608" s="282"/>
      <c r="F608" s="283"/>
      <c r="G608" s="284">
        <f>SUM(G605:G607)</f>
        <v>0</v>
      </c>
      <c r="H608" s="285"/>
      <c r="I608" s="286">
        <f>SUM(I605:I607)</f>
        <v>0.503382</v>
      </c>
      <c r="J608" s="285"/>
      <c r="K608" s="286">
        <f>SUM(K605:K607)</f>
        <v>0</v>
      </c>
      <c r="O608" s="259">
        <v>4</v>
      </c>
      <c r="BA608" s="287">
        <f>SUM(BA605:BA607)</f>
        <v>0</v>
      </c>
      <c r="BB608" s="287">
        <f>SUM(BB605:BB607)</f>
        <v>0</v>
      </c>
      <c r="BC608" s="287">
        <f>SUM(BC605:BC607)</f>
        <v>0</v>
      </c>
      <c r="BD608" s="287">
        <f>SUM(BD605:BD607)</f>
        <v>0</v>
      </c>
      <c r="BE608" s="287">
        <f>SUM(BE605:BE607)</f>
        <v>0</v>
      </c>
    </row>
    <row r="609" spans="1:80" x14ac:dyDescent="0.2">
      <c r="A609" s="249" t="s">
        <v>97</v>
      </c>
      <c r="B609" s="250" t="s">
        <v>828</v>
      </c>
      <c r="C609" s="251" t="s">
        <v>829</v>
      </c>
      <c r="D609" s="252"/>
      <c r="E609" s="253"/>
      <c r="F609" s="253"/>
      <c r="G609" s="254"/>
      <c r="H609" s="255"/>
      <c r="I609" s="256"/>
      <c r="J609" s="257"/>
      <c r="K609" s="258"/>
      <c r="O609" s="259">
        <v>1</v>
      </c>
    </row>
    <row r="610" spans="1:80" x14ac:dyDescent="0.2">
      <c r="A610" s="260">
        <v>202</v>
      </c>
      <c r="B610" s="261" t="s">
        <v>831</v>
      </c>
      <c r="C610" s="262" t="s">
        <v>832</v>
      </c>
      <c r="D610" s="263" t="s">
        <v>110</v>
      </c>
      <c r="E610" s="264">
        <v>6.1950000000000003</v>
      </c>
      <c r="F610" s="264">
        <v>0</v>
      </c>
      <c r="G610" s="265">
        <f>E610*F610</f>
        <v>0</v>
      </c>
      <c r="H610" s="266">
        <v>1.1E-4</v>
      </c>
      <c r="I610" s="267">
        <f>E610*H610</f>
        <v>6.8145E-4</v>
      </c>
      <c r="J610" s="266">
        <v>0</v>
      </c>
      <c r="K610" s="267">
        <f>E610*J610</f>
        <v>0</v>
      </c>
      <c r="O610" s="259">
        <v>2</v>
      </c>
      <c r="AA610" s="232">
        <v>1</v>
      </c>
      <c r="AB610" s="232">
        <v>7</v>
      </c>
      <c r="AC610" s="232">
        <v>7</v>
      </c>
      <c r="AZ610" s="232">
        <v>2</v>
      </c>
      <c r="BA610" s="232">
        <f>IF(AZ610=1,G610,0)</f>
        <v>0</v>
      </c>
      <c r="BB610" s="232">
        <f>IF(AZ610=2,G610,0)</f>
        <v>0</v>
      </c>
      <c r="BC610" s="232">
        <f>IF(AZ610=3,G610,0)</f>
        <v>0</v>
      </c>
      <c r="BD610" s="232">
        <f>IF(AZ610=4,G610,0)</f>
        <v>0</v>
      </c>
      <c r="BE610" s="232">
        <f>IF(AZ610=5,G610,0)</f>
        <v>0</v>
      </c>
      <c r="CA610" s="259">
        <v>1</v>
      </c>
      <c r="CB610" s="259">
        <v>7</v>
      </c>
    </row>
    <row r="611" spans="1:80" x14ac:dyDescent="0.2">
      <c r="A611" s="268"/>
      <c r="B611" s="272"/>
      <c r="C611" s="346" t="s">
        <v>608</v>
      </c>
      <c r="D611" s="347"/>
      <c r="E611" s="273">
        <v>6.1950000000000003</v>
      </c>
      <c r="F611" s="274"/>
      <c r="G611" s="275"/>
      <c r="H611" s="276"/>
      <c r="I611" s="270"/>
      <c r="J611" s="277"/>
      <c r="K611" s="270"/>
      <c r="M611" s="271" t="s">
        <v>608</v>
      </c>
      <c r="O611" s="259"/>
    </row>
    <row r="612" spans="1:80" ht="22.5" x14ac:dyDescent="0.2">
      <c r="A612" s="260">
        <v>203</v>
      </c>
      <c r="B612" s="261" t="s">
        <v>833</v>
      </c>
      <c r="C612" s="262" t="s">
        <v>834</v>
      </c>
      <c r="D612" s="263" t="s">
        <v>110</v>
      </c>
      <c r="E612" s="264">
        <v>67.864999999999995</v>
      </c>
      <c r="F612" s="264">
        <v>0</v>
      </c>
      <c r="G612" s="265">
        <f>E612*F612</f>
        <v>0</v>
      </c>
      <c r="H612" s="266">
        <v>4.9100000000000003E-3</v>
      </c>
      <c r="I612" s="267">
        <f>E612*H612</f>
        <v>0.33321715000000002</v>
      </c>
      <c r="J612" s="266">
        <v>0</v>
      </c>
      <c r="K612" s="267">
        <f>E612*J612</f>
        <v>0</v>
      </c>
      <c r="O612" s="259">
        <v>2</v>
      </c>
      <c r="AA612" s="232">
        <v>1</v>
      </c>
      <c r="AB612" s="232">
        <v>7</v>
      </c>
      <c r="AC612" s="232">
        <v>7</v>
      </c>
      <c r="AZ612" s="232">
        <v>2</v>
      </c>
      <c r="BA612" s="232">
        <f>IF(AZ612=1,G612,0)</f>
        <v>0</v>
      </c>
      <c r="BB612" s="232">
        <f>IF(AZ612=2,G612,0)</f>
        <v>0</v>
      </c>
      <c r="BC612" s="232">
        <f>IF(AZ612=3,G612,0)</f>
        <v>0</v>
      </c>
      <c r="BD612" s="232">
        <f>IF(AZ612=4,G612,0)</f>
        <v>0</v>
      </c>
      <c r="BE612" s="232">
        <f>IF(AZ612=5,G612,0)</f>
        <v>0</v>
      </c>
      <c r="CA612" s="259">
        <v>1</v>
      </c>
      <c r="CB612" s="259">
        <v>7</v>
      </c>
    </row>
    <row r="613" spans="1:80" x14ac:dyDescent="0.2">
      <c r="A613" s="268"/>
      <c r="B613" s="272"/>
      <c r="C613" s="346" t="s">
        <v>835</v>
      </c>
      <c r="D613" s="347"/>
      <c r="E613" s="273">
        <v>49.68</v>
      </c>
      <c r="F613" s="274"/>
      <c r="G613" s="275"/>
      <c r="H613" s="276"/>
      <c r="I613" s="270"/>
      <c r="J613" s="277"/>
      <c r="K613" s="270"/>
      <c r="M613" s="271" t="s">
        <v>835</v>
      </c>
      <c r="O613" s="259"/>
    </row>
    <row r="614" spans="1:80" x14ac:dyDescent="0.2">
      <c r="A614" s="268"/>
      <c r="B614" s="272"/>
      <c r="C614" s="346" t="s">
        <v>836</v>
      </c>
      <c r="D614" s="347"/>
      <c r="E614" s="273">
        <v>-10.7</v>
      </c>
      <c r="F614" s="274"/>
      <c r="G614" s="275"/>
      <c r="H614" s="276"/>
      <c r="I614" s="270"/>
      <c r="J614" s="277"/>
      <c r="K614" s="270"/>
      <c r="M614" s="271" t="s">
        <v>836</v>
      </c>
      <c r="O614" s="259"/>
    </row>
    <row r="615" spans="1:80" x14ac:dyDescent="0.2">
      <c r="A615" s="268"/>
      <c r="B615" s="272"/>
      <c r="C615" s="346" t="s">
        <v>837</v>
      </c>
      <c r="D615" s="347"/>
      <c r="E615" s="273">
        <v>7.2450000000000001</v>
      </c>
      <c r="F615" s="274"/>
      <c r="G615" s="275"/>
      <c r="H615" s="276"/>
      <c r="I615" s="270"/>
      <c r="J615" s="277"/>
      <c r="K615" s="270"/>
      <c r="M615" s="271" t="s">
        <v>837</v>
      </c>
      <c r="O615" s="259"/>
    </row>
    <row r="616" spans="1:80" x14ac:dyDescent="0.2">
      <c r="A616" s="268"/>
      <c r="B616" s="272"/>
      <c r="C616" s="346" t="s">
        <v>838</v>
      </c>
      <c r="D616" s="347"/>
      <c r="E616" s="273">
        <v>13.44</v>
      </c>
      <c r="F616" s="274"/>
      <c r="G616" s="275"/>
      <c r="H616" s="276"/>
      <c r="I616" s="270"/>
      <c r="J616" s="277"/>
      <c r="K616" s="270"/>
      <c r="M616" s="271" t="s">
        <v>838</v>
      </c>
      <c r="O616" s="259"/>
    </row>
    <row r="617" spans="1:80" x14ac:dyDescent="0.2">
      <c r="A617" s="268"/>
      <c r="B617" s="272"/>
      <c r="C617" s="346" t="s">
        <v>839</v>
      </c>
      <c r="D617" s="347"/>
      <c r="E617" s="273">
        <v>-1.4</v>
      </c>
      <c r="F617" s="274"/>
      <c r="G617" s="275"/>
      <c r="H617" s="276"/>
      <c r="I617" s="270"/>
      <c r="J617" s="277"/>
      <c r="K617" s="270"/>
      <c r="M617" s="271" t="s">
        <v>839</v>
      </c>
      <c r="O617" s="259"/>
    </row>
    <row r="618" spans="1:80" x14ac:dyDescent="0.2">
      <c r="A618" s="268"/>
      <c r="B618" s="272"/>
      <c r="C618" s="346" t="s">
        <v>840</v>
      </c>
      <c r="D618" s="347"/>
      <c r="E618" s="273">
        <v>10.8</v>
      </c>
      <c r="F618" s="274"/>
      <c r="G618" s="275"/>
      <c r="H618" s="276"/>
      <c r="I618" s="270"/>
      <c r="J618" s="277"/>
      <c r="K618" s="270"/>
      <c r="M618" s="271" t="s">
        <v>840</v>
      </c>
      <c r="O618" s="259"/>
    </row>
    <row r="619" spans="1:80" x14ac:dyDescent="0.2">
      <c r="A619" s="268"/>
      <c r="B619" s="272"/>
      <c r="C619" s="346" t="s">
        <v>841</v>
      </c>
      <c r="D619" s="347"/>
      <c r="E619" s="273">
        <v>-1.2</v>
      </c>
      <c r="F619" s="274"/>
      <c r="G619" s="275"/>
      <c r="H619" s="276"/>
      <c r="I619" s="270"/>
      <c r="J619" s="277"/>
      <c r="K619" s="270"/>
      <c r="M619" s="271" t="s">
        <v>841</v>
      </c>
      <c r="O619" s="259"/>
    </row>
    <row r="620" spans="1:80" ht="22.5" x14ac:dyDescent="0.2">
      <c r="A620" s="260">
        <v>204</v>
      </c>
      <c r="B620" s="261" t="s">
        <v>811</v>
      </c>
      <c r="C620" s="262" t="s">
        <v>812</v>
      </c>
      <c r="D620" s="263" t="s">
        <v>115</v>
      </c>
      <c r="E620" s="264">
        <v>54.74</v>
      </c>
      <c r="F620" s="264">
        <v>0</v>
      </c>
      <c r="G620" s="265">
        <f>E620*F620</f>
        <v>0</v>
      </c>
      <c r="H620" s="266">
        <v>0</v>
      </c>
      <c r="I620" s="267">
        <f>E620*H620</f>
        <v>0</v>
      </c>
      <c r="J620" s="266">
        <v>0</v>
      </c>
      <c r="K620" s="267">
        <f>E620*J620</f>
        <v>0</v>
      </c>
      <c r="O620" s="259">
        <v>2</v>
      </c>
      <c r="AA620" s="232">
        <v>1</v>
      </c>
      <c r="AB620" s="232">
        <v>7</v>
      </c>
      <c r="AC620" s="232">
        <v>7</v>
      </c>
      <c r="AZ620" s="232">
        <v>2</v>
      </c>
      <c r="BA620" s="232">
        <f>IF(AZ620=1,G620,0)</f>
        <v>0</v>
      </c>
      <c r="BB620" s="232">
        <f>IF(AZ620=2,G620,0)</f>
        <v>0</v>
      </c>
      <c r="BC620" s="232">
        <f>IF(AZ620=3,G620,0)</f>
        <v>0</v>
      </c>
      <c r="BD620" s="232">
        <f>IF(AZ620=4,G620,0)</f>
        <v>0</v>
      </c>
      <c r="BE620" s="232">
        <f>IF(AZ620=5,G620,0)</f>
        <v>0</v>
      </c>
      <c r="CA620" s="259">
        <v>1</v>
      </c>
      <c r="CB620" s="259">
        <v>7</v>
      </c>
    </row>
    <row r="621" spans="1:80" x14ac:dyDescent="0.2">
      <c r="A621" s="268"/>
      <c r="B621" s="272"/>
      <c r="C621" s="346" t="s">
        <v>842</v>
      </c>
      <c r="D621" s="347"/>
      <c r="E621" s="273">
        <v>26.84</v>
      </c>
      <c r="F621" s="274"/>
      <c r="G621" s="275"/>
      <c r="H621" s="276"/>
      <c r="I621" s="270"/>
      <c r="J621" s="277"/>
      <c r="K621" s="270"/>
      <c r="M621" s="271" t="s">
        <v>842</v>
      </c>
      <c r="O621" s="259"/>
    </row>
    <row r="622" spans="1:80" x14ac:dyDescent="0.2">
      <c r="A622" s="268"/>
      <c r="B622" s="272"/>
      <c r="C622" s="346" t="s">
        <v>843</v>
      </c>
      <c r="D622" s="347"/>
      <c r="E622" s="273">
        <v>16.100000000000001</v>
      </c>
      <c r="F622" s="274"/>
      <c r="G622" s="275"/>
      <c r="H622" s="276"/>
      <c r="I622" s="270"/>
      <c r="J622" s="277"/>
      <c r="K622" s="270"/>
      <c r="M622" s="271" t="s">
        <v>843</v>
      </c>
      <c r="O622" s="259"/>
    </row>
    <row r="623" spans="1:80" x14ac:dyDescent="0.2">
      <c r="A623" s="268"/>
      <c r="B623" s="272"/>
      <c r="C623" s="346" t="s">
        <v>844</v>
      </c>
      <c r="D623" s="347"/>
      <c r="E623" s="273">
        <v>6.4</v>
      </c>
      <c r="F623" s="274"/>
      <c r="G623" s="275"/>
      <c r="H623" s="276"/>
      <c r="I623" s="270"/>
      <c r="J623" s="277"/>
      <c r="K623" s="270"/>
      <c r="M623" s="271" t="s">
        <v>844</v>
      </c>
      <c r="O623" s="259"/>
    </row>
    <row r="624" spans="1:80" x14ac:dyDescent="0.2">
      <c r="A624" s="268"/>
      <c r="B624" s="272"/>
      <c r="C624" s="346" t="s">
        <v>845</v>
      </c>
      <c r="D624" s="347"/>
      <c r="E624" s="273">
        <v>5.4</v>
      </c>
      <c r="F624" s="274"/>
      <c r="G624" s="275"/>
      <c r="H624" s="276"/>
      <c r="I624" s="270"/>
      <c r="J624" s="277"/>
      <c r="K624" s="270"/>
      <c r="M624" s="271" t="s">
        <v>845</v>
      </c>
      <c r="O624" s="259"/>
    </row>
    <row r="625" spans="1:80" x14ac:dyDescent="0.2">
      <c r="A625" s="260">
        <v>205</v>
      </c>
      <c r="B625" s="261" t="s">
        <v>846</v>
      </c>
      <c r="C625" s="262" t="s">
        <v>847</v>
      </c>
      <c r="D625" s="263" t="s">
        <v>115</v>
      </c>
      <c r="E625" s="264">
        <v>57.476999999999997</v>
      </c>
      <c r="F625" s="264">
        <v>0</v>
      </c>
      <c r="G625" s="265">
        <f>E625*F625</f>
        <v>0</v>
      </c>
      <c r="H625" s="266">
        <v>0</v>
      </c>
      <c r="I625" s="267">
        <f>E625*H625</f>
        <v>0</v>
      </c>
      <c r="J625" s="266"/>
      <c r="K625" s="267">
        <f>E625*J625</f>
        <v>0</v>
      </c>
      <c r="O625" s="259">
        <v>2</v>
      </c>
      <c r="AA625" s="232">
        <v>3</v>
      </c>
      <c r="AB625" s="232">
        <v>7</v>
      </c>
      <c r="AC625" s="232">
        <v>28342462</v>
      </c>
      <c r="AZ625" s="232">
        <v>2</v>
      </c>
      <c r="BA625" s="232">
        <f>IF(AZ625=1,G625,0)</f>
        <v>0</v>
      </c>
      <c r="BB625" s="232">
        <f>IF(AZ625=2,G625,0)</f>
        <v>0</v>
      </c>
      <c r="BC625" s="232">
        <f>IF(AZ625=3,G625,0)</f>
        <v>0</v>
      </c>
      <c r="BD625" s="232">
        <f>IF(AZ625=4,G625,0)</f>
        <v>0</v>
      </c>
      <c r="BE625" s="232">
        <f>IF(AZ625=5,G625,0)</f>
        <v>0</v>
      </c>
      <c r="CA625" s="259">
        <v>3</v>
      </c>
      <c r="CB625" s="259">
        <v>7</v>
      </c>
    </row>
    <row r="626" spans="1:80" x14ac:dyDescent="0.2">
      <c r="A626" s="268"/>
      <c r="B626" s="269"/>
      <c r="C626" s="348"/>
      <c r="D626" s="349"/>
      <c r="E626" s="349"/>
      <c r="F626" s="349"/>
      <c r="G626" s="350"/>
      <c r="I626" s="270"/>
      <c r="K626" s="270"/>
      <c r="L626" s="271"/>
      <c r="O626" s="259">
        <v>3</v>
      </c>
    </row>
    <row r="627" spans="1:80" x14ac:dyDescent="0.2">
      <c r="A627" s="268"/>
      <c r="B627" s="272"/>
      <c r="C627" s="346" t="s">
        <v>848</v>
      </c>
      <c r="D627" s="347"/>
      <c r="E627" s="273">
        <v>57.476999999999997</v>
      </c>
      <c r="F627" s="274"/>
      <c r="G627" s="275"/>
      <c r="H627" s="276"/>
      <c r="I627" s="270"/>
      <c r="J627" s="277"/>
      <c r="K627" s="270"/>
      <c r="M627" s="271" t="s">
        <v>848</v>
      </c>
      <c r="O627" s="259"/>
    </row>
    <row r="628" spans="1:80" x14ac:dyDescent="0.2">
      <c r="A628" s="260">
        <v>206</v>
      </c>
      <c r="B628" s="261" t="s">
        <v>849</v>
      </c>
      <c r="C628" s="262" t="s">
        <v>850</v>
      </c>
      <c r="D628" s="263" t="s">
        <v>110</v>
      </c>
      <c r="E628" s="264">
        <v>71.258300000000006</v>
      </c>
      <c r="F628" s="264">
        <v>0</v>
      </c>
      <c r="G628" s="265">
        <f>E628*F628</f>
        <v>0</v>
      </c>
      <c r="H628" s="266">
        <v>1.3599999999999999E-2</v>
      </c>
      <c r="I628" s="267">
        <f>E628*H628</f>
        <v>0.96911288000000007</v>
      </c>
      <c r="J628" s="266"/>
      <c r="K628" s="267">
        <f>E628*J628</f>
        <v>0</v>
      </c>
      <c r="O628" s="259">
        <v>2</v>
      </c>
      <c r="AA628" s="232">
        <v>3</v>
      </c>
      <c r="AB628" s="232">
        <v>7</v>
      </c>
      <c r="AC628" s="232">
        <v>597813728</v>
      </c>
      <c r="AZ628" s="232">
        <v>2</v>
      </c>
      <c r="BA628" s="232">
        <f>IF(AZ628=1,G628,0)</f>
        <v>0</v>
      </c>
      <c r="BB628" s="232">
        <f>IF(AZ628=2,G628,0)</f>
        <v>0</v>
      </c>
      <c r="BC628" s="232">
        <f>IF(AZ628=3,G628,0)</f>
        <v>0</v>
      </c>
      <c r="BD628" s="232">
        <f>IF(AZ628=4,G628,0)</f>
        <v>0</v>
      </c>
      <c r="BE628" s="232">
        <f>IF(AZ628=5,G628,0)</f>
        <v>0</v>
      </c>
      <c r="CA628" s="259">
        <v>3</v>
      </c>
      <c r="CB628" s="259">
        <v>7</v>
      </c>
    </row>
    <row r="629" spans="1:80" x14ac:dyDescent="0.2">
      <c r="A629" s="268"/>
      <c r="B629" s="272"/>
      <c r="C629" s="346" t="s">
        <v>851</v>
      </c>
      <c r="D629" s="347"/>
      <c r="E629" s="273">
        <v>71.258300000000006</v>
      </c>
      <c r="F629" s="274"/>
      <c r="G629" s="275"/>
      <c r="H629" s="276"/>
      <c r="I629" s="270"/>
      <c r="J629" s="277"/>
      <c r="K629" s="270"/>
      <c r="M629" s="271" t="s">
        <v>851</v>
      </c>
      <c r="O629" s="259"/>
    </row>
    <row r="630" spans="1:80" x14ac:dyDescent="0.2">
      <c r="A630" s="260">
        <v>207</v>
      </c>
      <c r="B630" s="261" t="s">
        <v>852</v>
      </c>
      <c r="C630" s="262" t="s">
        <v>853</v>
      </c>
      <c r="D630" s="263" t="s">
        <v>12</v>
      </c>
      <c r="E630" s="264"/>
      <c r="F630" s="264">
        <v>0</v>
      </c>
      <c r="G630" s="265">
        <f>E630*F630</f>
        <v>0</v>
      </c>
      <c r="H630" s="266">
        <v>0</v>
      </c>
      <c r="I630" s="267">
        <f>E630*H630</f>
        <v>0</v>
      </c>
      <c r="J630" s="266"/>
      <c r="K630" s="267">
        <f>E630*J630</f>
        <v>0</v>
      </c>
      <c r="O630" s="259">
        <v>2</v>
      </c>
      <c r="AA630" s="232">
        <v>7</v>
      </c>
      <c r="AB630" s="232">
        <v>1002</v>
      </c>
      <c r="AC630" s="232">
        <v>5</v>
      </c>
      <c r="AZ630" s="232">
        <v>2</v>
      </c>
      <c r="BA630" s="232">
        <f>IF(AZ630=1,G630,0)</f>
        <v>0</v>
      </c>
      <c r="BB630" s="232">
        <f>IF(AZ630=2,G630,0)</f>
        <v>0</v>
      </c>
      <c r="BC630" s="232">
        <f>IF(AZ630=3,G630,0)</f>
        <v>0</v>
      </c>
      <c r="BD630" s="232">
        <f>IF(AZ630=4,G630,0)</f>
        <v>0</v>
      </c>
      <c r="BE630" s="232">
        <f>IF(AZ630=5,G630,0)</f>
        <v>0</v>
      </c>
      <c r="CA630" s="259">
        <v>7</v>
      </c>
      <c r="CB630" s="259">
        <v>1002</v>
      </c>
    </row>
    <row r="631" spans="1:80" x14ac:dyDescent="0.2">
      <c r="A631" s="278"/>
      <c r="B631" s="279" t="s">
        <v>101</v>
      </c>
      <c r="C631" s="280" t="s">
        <v>830</v>
      </c>
      <c r="D631" s="281"/>
      <c r="E631" s="282"/>
      <c r="F631" s="283"/>
      <c r="G631" s="284">
        <f>SUM(G609:G630)</f>
        <v>0</v>
      </c>
      <c r="H631" s="285"/>
      <c r="I631" s="286">
        <f>SUM(I609:I630)</f>
        <v>1.3030114800000001</v>
      </c>
      <c r="J631" s="285"/>
      <c r="K631" s="286">
        <f>SUM(K609:K630)</f>
        <v>0</v>
      </c>
      <c r="O631" s="259">
        <v>4</v>
      </c>
      <c r="BA631" s="287">
        <f>SUM(BA609:BA630)</f>
        <v>0</v>
      </c>
      <c r="BB631" s="287">
        <f>SUM(BB609:BB630)</f>
        <v>0</v>
      </c>
      <c r="BC631" s="287">
        <f>SUM(BC609:BC630)</f>
        <v>0</v>
      </c>
      <c r="BD631" s="287">
        <f>SUM(BD609:BD630)</f>
        <v>0</v>
      </c>
      <c r="BE631" s="287">
        <f>SUM(BE609:BE630)</f>
        <v>0</v>
      </c>
    </row>
    <row r="632" spans="1:80" x14ac:dyDescent="0.2">
      <c r="A632" s="249" t="s">
        <v>97</v>
      </c>
      <c r="B632" s="250" t="s">
        <v>854</v>
      </c>
      <c r="C632" s="251" t="s">
        <v>855</v>
      </c>
      <c r="D632" s="252"/>
      <c r="E632" s="253"/>
      <c r="F632" s="253"/>
      <c r="G632" s="254"/>
      <c r="H632" s="255"/>
      <c r="I632" s="256"/>
      <c r="J632" s="257"/>
      <c r="K632" s="258"/>
      <c r="O632" s="259">
        <v>1</v>
      </c>
    </row>
    <row r="633" spans="1:80" x14ac:dyDescent="0.2">
      <c r="A633" s="260">
        <v>208</v>
      </c>
      <c r="B633" s="261" t="s">
        <v>857</v>
      </c>
      <c r="C633" s="262" t="s">
        <v>858</v>
      </c>
      <c r="D633" s="263" t="s">
        <v>110</v>
      </c>
      <c r="E633" s="264">
        <v>5.6</v>
      </c>
      <c r="F633" s="264">
        <v>0</v>
      </c>
      <c r="G633" s="265">
        <f>E633*F633</f>
        <v>0</v>
      </c>
      <c r="H633" s="266">
        <v>2.5000000000000001E-4</v>
      </c>
      <c r="I633" s="267">
        <f>E633*H633</f>
        <v>1.4E-3</v>
      </c>
      <c r="J633" s="266">
        <v>0</v>
      </c>
      <c r="K633" s="267">
        <f>E633*J633</f>
        <v>0</v>
      </c>
      <c r="O633" s="259">
        <v>2</v>
      </c>
      <c r="AA633" s="232">
        <v>1</v>
      </c>
      <c r="AB633" s="232">
        <v>7</v>
      </c>
      <c r="AC633" s="232">
        <v>7</v>
      </c>
      <c r="AZ633" s="232">
        <v>2</v>
      </c>
      <c r="BA633" s="232">
        <f>IF(AZ633=1,G633,0)</f>
        <v>0</v>
      </c>
      <c r="BB633" s="232">
        <f>IF(AZ633=2,G633,0)</f>
        <v>0</v>
      </c>
      <c r="BC633" s="232">
        <f>IF(AZ633=3,G633,0)</f>
        <v>0</v>
      </c>
      <c r="BD633" s="232">
        <f>IF(AZ633=4,G633,0)</f>
        <v>0</v>
      </c>
      <c r="BE633" s="232">
        <f>IF(AZ633=5,G633,0)</f>
        <v>0</v>
      </c>
      <c r="CA633" s="259">
        <v>1</v>
      </c>
      <c r="CB633" s="259">
        <v>7</v>
      </c>
    </row>
    <row r="634" spans="1:80" x14ac:dyDescent="0.2">
      <c r="A634" s="268"/>
      <c r="B634" s="272"/>
      <c r="C634" s="346" t="s">
        <v>859</v>
      </c>
      <c r="D634" s="347"/>
      <c r="E634" s="273">
        <v>5.6</v>
      </c>
      <c r="F634" s="274"/>
      <c r="G634" s="275"/>
      <c r="H634" s="276"/>
      <c r="I634" s="270"/>
      <c r="J634" s="277"/>
      <c r="K634" s="270"/>
      <c r="M634" s="271" t="s">
        <v>859</v>
      </c>
      <c r="O634" s="259"/>
    </row>
    <row r="635" spans="1:80" x14ac:dyDescent="0.2">
      <c r="A635" s="260">
        <v>209</v>
      </c>
      <c r="B635" s="261" t="s">
        <v>860</v>
      </c>
      <c r="C635" s="262" t="s">
        <v>861</v>
      </c>
      <c r="D635" s="263" t="s">
        <v>110</v>
      </c>
      <c r="E635" s="264">
        <v>0.75839999999999996</v>
      </c>
      <c r="F635" s="264">
        <v>0</v>
      </c>
      <c r="G635" s="265">
        <f>E635*F635</f>
        <v>0</v>
      </c>
      <c r="H635" s="266">
        <v>3.1E-4</v>
      </c>
      <c r="I635" s="267">
        <f>E635*H635</f>
        <v>2.3510399999999998E-4</v>
      </c>
      <c r="J635" s="266">
        <v>0</v>
      </c>
      <c r="K635" s="267">
        <f>E635*J635</f>
        <v>0</v>
      </c>
      <c r="O635" s="259">
        <v>2</v>
      </c>
      <c r="AA635" s="232">
        <v>1</v>
      </c>
      <c r="AB635" s="232">
        <v>7</v>
      </c>
      <c r="AC635" s="232">
        <v>7</v>
      </c>
      <c r="AZ635" s="232">
        <v>2</v>
      </c>
      <c r="BA635" s="232">
        <f>IF(AZ635=1,G635,0)</f>
        <v>0</v>
      </c>
      <c r="BB635" s="232">
        <f>IF(AZ635=2,G635,0)</f>
        <v>0</v>
      </c>
      <c r="BC635" s="232">
        <f>IF(AZ635=3,G635,0)</f>
        <v>0</v>
      </c>
      <c r="BD635" s="232">
        <f>IF(AZ635=4,G635,0)</f>
        <v>0</v>
      </c>
      <c r="BE635" s="232">
        <f>IF(AZ635=5,G635,0)</f>
        <v>0</v>
      </c>
      <c r="CA635" s="259">
        <v>1</v>
      </c>
      <c r="CB635" s="259">
        <v>7</v>
      </c>
    </row>
    <row r="636" spans="1:80" x14ac:dyDescent="0.2">
      <c r="A636" s="268"/>
      <c r="B636" s="272"/>
      <c r="C636" s="346" t="s">
        <v>862</v>
      </c>
      <c r="D636" s="347"/>
      <c r="E636" s="273">
        <v>0.75839999999999996</v>
      </c>
      <c r="F636" s="274"/>
      <c r="G636" s="275"/>
      <c r="H636" s="276"/>
      <c r="I636" s="270"/>
      <c r="J636" s="277"/>
      <c r="K636" s="270"/>
      <c r="M636" s="271" t="s">
        <v>862</v>
      </c>
      <c r="O636" s="259"/>
    </row>
    <row r="637" spans="1:80" x14ac:dyDescent="0.2">
      <c r="A637" s="278"/>
      <c r="B637" s="279" t="s">
        <v>101</v>
      </c>
      <c r="C637" s="280" t="s">
        <v>856</v>
      </c>
      <c r="D637" s="281"/>
      <c r="E637" s="282"/>
      <c r="F637" s="283"/>
      <c r="G637" s="284">
        <f>SUM(G632:G636)</f>
        <v>0</v>
      </c>
      <c r="H637" s="285"/>
      <c r="I637" s="286">
        <f>SUM(I632:I636)</f>
        <v>1.6351040000000001E-3</v>
      </c>
      <c r="J637" s="285"/>
      <c r="K637" s="286">
        <f>SUM(K632:K636)</f>
        <v>0</v>
      </c>
      <c r="O637" s="259">
        <v>4</v>
      </c>
      <c r="BA637" s="287">
        <f>SUM(BA632:BA636)</f>
        <v>0</v>
      </c>
      <c r="BB637" s="287">
        <f>SUM(BB632:BB636)</f>
        <v>0</v>
      </c>
      <c r="BC637" s="287">
        <f>SUM(BC632:BC636)</f>
        <v>0</v>
      </c>
      <c r="BD637" s="287">
        <f>SUM(BD632:BD636)</f>
        <v>0</v>
      </c>
      <c r="BE637" s="287">
        <f>SUM(BE632:BE636)</f>
        <v>0</v>
      </c>
    </row>
    <row r="638" spans="1:80" x14ac:dyDescent="0.2">
      <c r="A638" s="249" t="s">
        <v>97</v>
      </c>
      <c r="B638" s="250" t="s">
        <v>863</v>
      </c>
      <c r="C638" s="251" t="s">
        <v>864</v>
      </c>
      <c r="D638" s="252"/>
      <c r="E638" s="253"/>
      <c r="F638" s="253"/>
      <c r="G638" s="254"/>
      <c r="H638" s="255"/>
      <c r="I638" s="256"/>
      <c r="J638" s="257"/>
      <c r="K638" s="258"/>
      <c r="O638" s="259">
        <v>1</v>
      </c>
    </row>
    <row r="639" spans="1:80" x14ac:dyDescent="0.2">
      <c r="A639" s="260">
        <v>210</v>
      </c>
      <c r="B639" s="261" t="s">
        <v>866</v>
      </c>
      <c r="C639" s="262" t="s">
        <v>867</v>
      </c>
      <c r="D639" s="263" t="s">
        <v>110</v>
      </c>
      <c r="E639" s="264">
        <v>589.51</v>
      </c>
      <c r="F639" s="264">
        <v>0</v>
      </c>
      <c r="G639" s="265">
        <f>E639*F639</f>
        <v>0</v>
      </c>
      <c r="H639" s="266">
        <v>1.4999999999999999E-4</v>
      </c>
      <c r="I639" s="267">
        <f>E639*H639</f>
        <v>8.8426499999999991E-2</v>
      </c>
      <c r="J639" s="266">
        <v>0</v>
      </c>
      <c r="K639" s="267">
        <f>E639*J639</f>
        <v>0</v>
      </c>
      <c r="O639" s="259">
        <v>2</v>
      </c>
      <c r="AA639" s="232">
        <v>1</v>
      </c>
      <c r="AB639" s="232">
        <v>7</v>
      </c>
      <c r="AC639" s="232">
        <v>7</v>
      </c>
      <c r="AZ639" s="232">
        <v>2</v>
      </c>
      <c r="BA639" s="232">
        <f>IF(AZ639=1,G639,0)</f>
        <v>0</v>
      </c>
      <c r="BB639" s="232">
        <f>IF(AZ639=2,G639,0)</f>
        <v>0</v>
      </c>
      <c r="BC639" s="232">
        <f>IF(AZ639=3,G639,0)</f>
        <v>0</v>
      </c>
      <c r="BD639" s="232">
        <f>IF(AZ639=4,G639,0)</f>
        <v>0</v>
      </c>
      <c r="BE639" s="232">
        <f>IF(AZ639=5,G639,0)</f>
        <v>0</v>
      </c>
      <c r="CA639" s="259">
        <v>1</v>
      </c>
      <c r="CB639" s="259">
        <v>7</v>
      </c>
    </row>
    <row r="640" spans="1:80" x14ac:dyDescent="0.2">
      <c r="A640" s="268"/>
      <c r="B640" s="272"/>
      <c r="C640" s="346" t="s">
        <v>868</v>
      </c>
      <c r="D640" s="347"/>
      <c r="E640" s="273">
        <v>589.51</v>
      </c>
      <c r="F640" s="274"/>
      <c r="G640" s="275"/>
      <c r="H640" s="276"/>
      <c r="I640" s="270"/>
      <c r="J640" s="277"/>
      <c r="K640" s="270"/>
      <c r="M640" s="271" t="s">
        <v>868</v>
      </c>
      <c r="O640" s="259"/>
    </row>
    <row r="641" spans="1:80" x14ac:dyDescent="0.2">
      <c r="A641" s="260">
        <v>211</v>
      </c>
      <c r="B641" s="261" t="s">
        <v>869</v>
      </c>
      <c r="C641" s="262" t="s">
        <v>870</v>
      </c>
      <c r="D641" s="263" t="s">
        <v>110</v>
      </c>
      <c r="E641" s="264">
        <v>589.51</v>
      </c>
      <c r="F641" s="264">
        <v>0</v>
      </c>
      <c r="G641" s="265">
        <f>E641*F641</f>
        <v>0</v>
      </c>
      <c r="H641" s="266">
        <v>4.6000000000000001E-4</v>
      </c>
      <c r="I641" s="267">
        <f>E641*H641</f>
        <v>0.27117459999999999</v>
      </c>
      <c r="J641" s="266">
        <v>0</v>
      </c>
      <c r="K641" s="267">
        <f>E641*J641</f>
        <v>0</v>
      </c>
      <c r="O641" s="259">
        <v>2</v>
      </c>
      <c r="AA641" s="232">
        <v>1</v>
      </c>
      <c r="AB641" s="232">
        <v>7</v>
      </c>
      <c r="AC641" s="232">
        <v>7</v>
      </c>
      <c r="AZ641" s="232">
        <v>2</v>
      </c>
      <c r="BA641" s="232">
        <f>IF(AZ641=1,G641,0)</f>
        <v>0</v>
      </c>
      <c r="BB641" s="232">
        <f>IF(AZ641=2,G641,0)</f>
        <v>0</v>
      </c>
      <c r="BC641" s="232">
        <f>IF(AZ641=3,G641,0)</f>
        <v>0</v>
      </c>
      <c r="BD641" s="232">
        <f>IF(AZ641=4,G641,0)</f>
        <v>0</v>
      </c>
      <c r="BE641" s="232">
        <f>IF(AZ641=5,G641,0)</f>
        <v>0</v>
      </c>
      <c r="CA641" s="259">
        <v>1</v>
      </c>
      <c r="CB641" s="259">
        <v>7</v>
      </c>
    </row>
    <row r="642" spans="1:80" x14ac:dyDescent="0.2">
      <c r="A642" s="260">
        <v>212</v>
      </c>
      <c r="B642" s="261" t="s">
        <v>871</v>
      </c>
      <c r="C642" s="262" t="s">
        <v>872</v>
      </c>
      <c r="D642" s="263" t="s">
        <v>110</v>
      </c>
      <c r="E642" s="264">
        <v>196.072</v>
      </c>
      <c r="F642" s="264">
        <v>0</v>
      </c>
      <c r="G642" s="265">
        <f>E642*F642</f>
        <v>0</v>
      </c>
      <c r="H642" s="266">
        <v>0</v>
      </c>
      <c r="I642" s="267">
        <f>E642*H642</f>
        <v>0</v>
      </c>
      <c r="J642" s="266">
        <v>0</v>
      </c>
      <c r="K642" s="267">
        <f>E642*J642</f>
        <v>0</v>
      </c>
      <c r="O642" s="259">
        <v>2</v>
      </c>
      <c r="AA642" s="232">
        <v>1</v>
      </c>
      <c r="AB642" s="232">
        <v>7</v>
      </c>
      <c r="AC642" s="232">
        <v>7</v>
      </c>
      <c r="AZ642" s="232">
        <v>2</v>
      </c>
      <c r="BA642" s="232">
        <f>IF(AZ642=1,G642,0)</f>
        <v>0</v>
      </c>
      <c r="BB642" s="232">
        <f>IF(AZ642=2,G642,0)</f>
        <v>0</v>
      </c>
      <c r="BC642" s="232">
        <f>IF(AZ642=3,G642,0)</f>
        <v>0</v>
      </c>
      <c r="BD642" s="232">
        <f>IF(AZ642=4,G642,0)</f>
        <v>0</v>
      </c>
      <c r="BE642" s="232">
        <f>IF(AZ642=5,G642,0)</f>
        <v>0</v>
      </c>
      <c r="CA642" s="259">
        <v>1</v>
      </c>
      <c r="CB642" s="259">
        <v>7</v>
      </c>
    </row>
    <row r="643" spans="1:80" x14ac:dyDescent="0.2">
      <c r="A643" s="268"/>
      <c r="B643" s="272"/>
      <c r="C643" s="346" t="s">
        <v>873</v>
      </c>
      <c r="D643" s="347"/>
      <c r="E643" s="273">
        <v>139.85400000000001</v>
      </c>
      <c r="F643" s="274"/>
      <c r="G643" s="275"/>
      <c r="H643" s="276"/>
      <c r="I643" s="270"/>
      <c r="J643" s="277"/>
      <c r="K643" s="270"/>
      <c r="M643" s="271" t="s">
        <v>873</v>
      </c>
      <c r="O643" s="259"/>
    </row>
    <row r="644" spans="1:80" x14ac:dyDescent="0.2">
      <c r="A644" s="268"/>
      <c r="B644" s="272"/>
      <c r="C644" s="346" t="s">
        <v>384</v>
      </c>
      <c r="D644" s="347"/>
      <c r="E644" s="273">
        <v>-16.96</v>
      </c>
      <c r="F644" s="274"/>
      <c r="G644" s="275"/>
      <c r="H644" s="276"/>
      <c r="I644" s="270"/>
      <c r="J644" s="277"/>
      <c r="K644" s="270"/>
      <c r="M644" s="271" t="s">
        <v>384</v>
      </c>
      <c r="O644" s="259"/>
    </row>
    <row r="645" spans="1:80" x14ac:dyDescent="0.2">
      <c r="A645" s="268"/>
      <c r="B645" s="272"/>
      <c r="C645" s="346" t="s">
        <v>385</v>
      </c>
      <c r="D645" s="347"/>
      <c r="E645" s="273">
        <v>35.14</v>
      </c>
      <c r="F645" s="274"/>
      <c r="G645" s="275"/>
      <c r="H645" s="276"/>
      <c r="I645" s="270"/>
      <c r="J645" s="277"/>
      <c r="K645" s="270"/>
      <c r="M645" s="271" t="s">
        <v>385</v>
      </c>
      <c r="O645" s="259"/>
    </row>
    <row r="646" spans="1:80" x14ac:dyDescent="0.2">
      <c r="A646" s="268"/>
      <c r="B646" s="272"/>
      <c r="C646" s="346" t="s">
        <v>381</v>
      </c>
      <c r="D646" s="347"/>
      <c r="E646" s="273">
        <v>0</v>
      </c>
      <c r="F646" s="274"/>
      <c r="G646" s="275"/>
      <c r="H646" s="276"/>
      <c r="I646" s="270"/>
      <c r="J646" s="277"/>
      <c r="K646" s="270"/>
      <c r="M646" s="271">
        <v>0</v>
      </c>
      <c r="O646" s="259"/>
    </row>
    <row r="647" spans="1:80" x14ac:dyDescent="0.2">
      <c r="A647" s="268"/>
      <c r="B647" s="272"/>
      <c r="C647" s="346" t="s">
        <v>874</v>
      </c>
      <c r="D647" s="347"/>
      <c r="E647" s="273">
        <v>35.058</v>
      </c>
      <c r="F647" s="274"/>
      <c r="G647" s="275"/>
      <c r="H647" s="276"/>
      <c r="I647" s="270"/>
      <c r="J647" s="277"/>
      <c r="K647" s="270"/>
      <c r="M647" s="271" t="s">
        <v>874</v>
      </c>
      <c r="O647" s="259"/>
    </row>
    <row r="648" spans="1:80" x14ac:dyDescent="0.2">
      <c r="A648" s="268"/>
      <c r="B648" s="272"/>
      <c r="C648" s="346" t="s">
        <v>387</v>
      </c>
      <c r="D648" s="347"/>
      <c r="E648" s="273">
        <v>-2.52</v>
      </c>
      <c r="F648" s="274"/>
      <c r="G648" s="275"/>
      <c r="H648" s="276"/>
      <c r="I648" s="270"/>
      <c r="J648" s="277"/>
      <c r="K648" s="270"/>
      <c r="M648" s="271" t="s">
        <v>387</v>
      </c>
      <c r="O648" s="259"/>
    </row>
    <row r="649" spans="1:80" x14ac:dyDescent="0.2">
      <c r="A649" s="268"/>
      <c r="B649" s="272"/>
      <c r="C649" s="346" t="s">
        <v>388</v>
      </c>
      <c r="D649" s="347"/>
      <c r="E649" s="273">
        <v>5.5</v>
      </c>
      <c r="F649" s="274"/>
      <c r="G649" s="275"/>
      <c r="H649" s="276"/>
      <c r="I649" s="270"/>
      <c r="J649" s="277"/>
      <c r="K649" s="270"/>
      <c r="M649" s="271" t="s">
        <v>388</v>
      </c>
      <c r="O649" s="259"/>
    </row>
    <row r="650" spans="1:80" x14ac:dyDescent="0.2">
      <c r="A650" s="278"/>
      <c r="B650" s="279" t="s">
        <v>101</v>
      </c>
      <c r="C650" s="280" t="s">
        <v>865</v>
      </c>
      <c r="D650" s="281"/>
      <c r="E650" s="282"/>
      <c r="F650" s="283"/>
      <c r="G650" s="284">
        <f>SUM(G638:G649)</f>
        <v>0</v>
      </c>
      <c r="H650" s="285"/>
      <c r="I650" s="286">
        <f>SUM(I638:I649)</f>
        <v>0.35960110000000001</v>
      </c>
      <c r="J650" s="285"/>
      <c r="K650" s="286">
        <f>SUM(K638:K649)</f>
        <v>0</v>
      </c>
      <c r="O650" s="259">
        <v>4</v>
      </c>
      <c r="BA650" s="287">
        <f>SUM(BA638:BA649)</f>
        <v>0</v>
      </c>
      <c r="BB650" s="287">
        <f>SUM(BB638:BB649)</f>
        <v>0</v>
      </c>
      <c r="BC650" s="287">
        <f>SUM(BC638:BC649)</f>
        <v>0</v>
      </c>
      <c r="BD650" s="287">
        <f>SUM(BD638:BD649)</f>
        <v>0</v>
      </c>
      <c r="BE650" s="287">
        <f>SUM(BE638:BE649)</f>
        <v>0</v>
      </c>
    </row>
    <row r="651" spans="1:80" x14ac:dyDescent="0.2">
      <c r="A651" s="249" t="s">
        <v>97</v>
      </c>
      <c r="B651" s="250" t="s">
        <v>875</v>
      </c>
      <c r="C651" s="251" t="s">
        <v>876</v>
      </c>
      <c r="D651" s="252"/>
      <c r="E651" s="253"/>
      <c r="F651" s="253"/>
      <c r="G651" s="254"/>
      <c r="H651" s="255"/>
      <c r="I651" s="256"/>
      <c r="J651" s="257"/>
      <c r="K651" s="258"/>
      <c r="O651" s="259">
        <v>1</v>
      </c>
    </row>
    <row r="652" spans="1:80" x14ac:dyDescent="0.2">
      <c r="A652" s="260">
        <v>213</v>
      </c>
      <c r="B652" s="261" t="s">
        <v>878</v>
      </c>
      <c r="C652" s="262" t="s">
        <v>879</v>
      </c>
      <c r="D652" s="263" t="s">
        <v>194</v>
      </c>
      <c r="E652" s="264">
        <v>143.08976519999999</v>
      </c>
      <c r="F652" s="264">
        <v>0</v>
      </c>
      <c r="G652" s="265">
        <f t="shared" ref="G652:G657" si="0">E652*F652</f>
        <v>0</v>
      </c>
      <c r="H652" s="266">
        <v>0</v>
      </c>
      <c r="I652" s="267">
        <f t="shared" ref="I652:I657" si="1">E652*H652</f>
        <v>0</v>
      </c>
      <c r="J652" s="266"/>
      <c r="K652" s="267">
        <f t="shared" ref="K652:K657" si="2">E652*J652</f>
        <v>0</v>
      </c>
      <c r="O652" s="259">
        <v>2</v>
      </c>
      <c r="AA652" s="232">
        <v>8</v>
      </c>
      <c r="AB652" s="232">
        <v>0</v>
      </c>
      <c r="AC652" s="232">
        <v>3</v>
      </c>
      <c r="AZ652" s="232">
        <v>1</v>
      </c>
      <c r="BA652" s="232">
        <f t="shared" ref="BA652:BA657" si="3">IF(AZ652=1,G652,0)</f>
        <v>0</v>
      </c>
      <c r="BB652" s="232">
        <f t="shared" ref="BB652:BB657" si="4">IF(AZ652=2,G652,0)</f>
        <v>0</v>
      </c>
      <c r="BC652" s="232">
        <f t="shared" ref="BC652:BC657" si="5">IF(AZ652=3,G652,0)</f>
        <v>0</v>
      </c>
      <c r="BD652" s="232">
        <f t="shared" ref="BD652:BD657" si="6">IF(AZ652=4,G652,0)</f>
        <v>0</v>
      </c>
      <c r="BE652" s="232">
        <f t="shared" ref="BE652:BE657" si="7">IF(AZ652=5,G652,0)</f>
        <v>0</v>
      </c>
      <c r="CA652" s="259">
        <v>8</v>
      </c>
      <c r="CB652" s="259">
        <v>0</v>
      </c>
    </row>
    <row r="653" spans="1:80" x14ac:dyDescent="0.2">
      <c r="A653" s="260">
        <v>214</v>
      </c>
      <c r="B653" s="261" t="s">
        <v>880</v>
      </c>
      <c r="C653" s="262" t="s">
        <v>881</v>
      </c>
      <c r="D653" s="263" t="s">
        <v>194</v>
      </c>
      <c r="E653" s="264">
        <v>143.08976519999999</v>
      </c>
      <c r="F653" s="264">
        <v>0</v>
      </c>
      <c r="G653" s="265">
        <f t="shared" si="0"/>
        <v>0</v>
      </c>
      <c r="H653" s="266">
        <v>0</v>
      </c>
      <c r="I653" s="267">
        <f t="shared" si="1"/>
        <v>0</v>
      </c>
      <c r="J653" s="266"/>
      <c r="K653" s="267">
        <f t="shared" si="2"/>
        <v>0</v>
      </c>
      <c r="O653" s="259">
        <v>2</v>
      </c>
      <c r="AA653" s="232">
        <v>8</v>
      </c>
      <c r="AB653" s="232">
        <v>0</v>
      </c>
      <c r="AC653" s="232">
        <v>3</v>
      </c>
      <c r="AZ653" s="232">
        <v>1</v>
      </c>
      <c r="BA653" s="232">
        <f t="shared" si="3"/>
        <v>0</v>
      </c>
      <c r="BB653" s="232">
        <f t="shared" si="4"/>
        <v>0</v>
      </c>
      <c r="BC653" s="232">
        <f t="shared" si="5"/>
        <v>0</v>
      </c>
      <c r="BD653" s="232">
        <f t="shared" si="6"/>
        <v>0</v>
      </c>
      <c r="BE653" s="232">
        <f t="shared" si="7"/>
        <v>0</v>
      </c>
      <c r="CA653" s="259">
        <v>8</v>
      </c>
      <c r="CB653" s="259">
        <v>0</v>
      </c>
    </row>
    <row r="654" spans="1:80" x14ac:dyDescent="0.2">
      <c r="A654" s="260">
        <v>215</v>
      </c>
      <c r="B654" s="261" t="s">
        <v>882</v>
      </c>
      <c r="C654" s="262" t="s">
        <v>883</v>
      </c>
      <c r="D654" s="263" t="s">
        <v>194</v>
      </c>
      <c r="E654" s="264">
        <v>2718.7055387999999</v>
      </c>
      <c r="F654" s="264">
        <v>0</v>
      </c>
      <c r="G654" s="265">
        <f t="shared" si="0"/>
        <v>0</v>
      </c>
      <c r="H654" s="266">
        <v>0</v>
      </c>
      <c r="I654" s="267">
        <f t="shared" si="1"/>
        <v>0</v>
      </c>
      <c r="J654" s="266"/>
      <c r="K654" s="267">
        <f t="shared" si="2"/>
        <v>0</v>
      </c>
      <c r="O654" s="259">
        <v>2</v>
      </c>
      <c r="AA654" s="232">
        <v>8</v>
      </c>
      <c r="AB654" s="232">
        <v>0</v>
      </c>
      <c r="AC654" s="232">
        <v>3</v>
      </c>
      <c r="AZ654" s="232">
        <v>1</v>
      </c>
      <c r="BA654" s="232">
        <f t="shared" si="3"/>
        <v>0</v>
      </c>
      <c r="BB654" s="232">
        <f t="shared" si="4"/>
        <v>0</v>
      </c>
      <c r="BC654" s="232">
        <f t="shared" si="5"/>
        <v>0</v>
      </c>
      <c r="BD654" s="232">
        <f t="shared" si="6"/>
        <v>0</v>
      </c>
      <c r="BE654" s="232">
        <f t="shared" si="7"/>
        <v>0</v>
      </c>
      <c r="CA654" s="259">
        <v>8</v>
      </c>
      <c r="CB654" s="259">
        <v>0</v>
      </c>
    </row>
    <row r="655" spans="1:80" x14ac:dyDescent="0.2">
      <c r="A655" s="260">
        <v>216</v>
      </c>
      <c r="B655" s="261" t="s">
        <v>884</v>
      </c>
      <c r="C655" s="262" t="s">
        <v>885</v>
      </c>
      <c r="D655" s="263" t="s">
        <v>194</v>
      </c>
      <c r="E655" s="264">
        <v>143.08976519999999</v>
      </c>
      <c r="F655" s="264">
        <v>0</v>
      </c>
      <c r="G655" s="265">
        <f t="shared" si="0"/>
        <v>0</v>
      </c>
      <c r="H655" s="266">
        <v>0</v>
      </c>
      <c r="I655" s="267">
        <f t="shared" si="1"/>
        <v>0</v>
      </c>
      <c r="J655" s="266"/>
      <c r="K655" s="267">
        <f t="shared" si="2"/>
        <v>0</v>
      </c>
      <c r="O655" s="259">
        <v>2</v>
      </c>
      <c r="AA655" s="232">
        <v>8</v>
      </c>
      <c r="AB655" s="232">
        <v>0</v>
      </c>
      <c r="AC655" s="232">
        <v>3</v>
      </c>
      <c r="AZ655" s="232">
        <v>1</v>
      </c>
      <c r="BA655" s="232">
        <f t="shared" si="3"/>
        <v>0</v>
      </c>
      <c r="BB655" s="232">
        <f t="shared" si="4"/>
        <v>0</v>
      </c>
      <c r="BC655" s="232">
        <f t="shared" si="5"/>
        <v>0</v>
      </c>
      <c r="BD655" s="232">
        <f t="shared" si="6"/>
        <v>0</v>
      </c>
      <c r="BE655" s="232">
        <f t="shared" si="7"/>
        <v>0</v>
      </c>
      <c r="CA655" s="259">
        <v>8</v>
      </c>
      <c r="CB655" s="259">
        <v>0</v>
      </c>
    </row>
    <row r="656" spans="1:80" x14ac:dyDescent="0.2">
      <c r="A656" s="260">
        <v>217</v>
      </c>
      <c r="B656" s="261" t="s">
        <v>886</v>
      </c>
      <c r="C656" s="262" t="s">
        <v>887</v>
      </c>
      <c r="D656" s="263" t="s">
        <v>194</v>
      </c>
      <c r="E656" s="264">
        <v>143.08976519999999</v>
      </c>
      <c r="F656" s="264">
        <v>0</v>
      </c>
      <c r="G656" s="265">
        <f t="shared" si="0"/>
        <v>0</v>
      </c>
      <c r="H656" s="266">
        <v>0</v>
      </c>
      <c r="I656" s="267">
        <f t="shared" si="1"/>
        <v>0</v>
      </c>
      <c r="J656" s="266"/>
      <c r="K656" s="267">
        <f t="shared" si="2"/>
        <v>0</v>
      </c>
      <c r="O656" s="259">
        <v>2</v>
      </c>
      <c r="AA656" s="232">
        <v>8</v>
      </c>
      <c r="AB656" s="232">
        <v>0</v>
      </c>
      <c r="AC656" s="232">
        <v>3</v>
      </c>
      <c r="AZ656" s="232">
        <v>1</v>
      </c>
      <c r="BA656" s="232">
        <f t="shared" si="3"/>
        <v>0</v>
      </c>
      <c r="BB656" s="232">
        <f t="shared" si="4"/>
        <v>0</v>
      </c>
      <c r="BC656" s="232">
        <f t="shared" si="5"/>
        <v>0</v>
      </c>
      <c r="BD656" s="232">
        <f t="shared" si="6"/>
        <v>0</v>
      </c>
      <c r="BE656" s="232">
        <f t="shared" si="7"/>
        <v>0</v>
      </c>
      <c r="CA656" s="259">
        <v>8</v>
      </c>
      <c r="CB656" s="259">
        <v>0</v>
      </c>
    </row>
    <row r="657" spans="1:80" x14ac:dyDescent="0.2">
      <c r="A657" s="260">
        <v>218</v>
      </c>
      <c r="B657" s="261" t="s">
        <v>888</v>
      </c>
      <c r="C657" s="262" t="s">
        <v>889</v>
      </c>
      <c r="D657" s="263" t="s">
        <v>194</v>
      </c>
      <c r="E657" s="264">
        <v>143.08976519999999</v>
      </c>
      <c r="F657" s="264">
        <v>0</v>
      </c>
      <c r="G657" s="265">
        <f t="shared" si="0"/>
        <v>0</v>
      </c>
      <c r="H657" s="266">
        <v>0</v>
      </c>
      <c r="I657" s="267">
        <f t="shared" si="1"/>
        <v>0</v>
      </c>
      <c r="J657" s="266"/>
      <c r="K657" s="267">
        <f t="shared" si="2"/>
        <v>0</v>
      </c>
      <c r="O657" s="259">
        <v>2</v>
      </c>
      <c r="AA657" s="232">
        <v>8</v>
      </c>
      <c r="AB657" s="232">
        <v>0</v>
      </c>
      <c r="AC657" s="232">
        <v>3</v>
      </c>
      <c r="AZ657" s="232">
        <v>1</v>
      </c>
      <c r="BA657" s="232">
        <f t="shared" si="3"/>
        <v>0</v>
      </c>
      <c r="BB657" s="232">
        <f t="shared" si="4"/>
        <v>0</v>
      </c>
      <c r="BC657" s="232">
        <f t="shared" si="5"/>
        <v>0</v>
      </c>
      <c r="BD657" s="232">
        <f t="shared" si="6"/>
        <v>0</v>
      </c>
      <c r="BE657" s="232">
        <f t="shared" si="7"/>
        <v>0</v>
      </c>
      <c r="CA657" s="259">
        <v>8</v>
      </c>
      <c r="CB657" s="259">
        <v>0</v>
      </c>
    </row>
    <row r="658" spans="1:80" x14ac:dyDescent="0.2">
      <c r="A658" s="278"/>
      <c r="B658" s="279" t="s">
        <v>101</v>
      </c>
      <c r="C658" s="280" t="s">
        <v>877</v>
      </c>
      <c r="D658" s="281"/>
      <c r="E658" s="282"/>
      <c r="F658" s="283"/>
      <c r="G658" s="284">
        <f>SUM(G651:G657)</f>
        <v>0</v>
      </c>
      <c r="H658" s="285"/>
      <c r="I658" s="286">
        <f>SUM(I651:I657)</f>
        <v>0</v>
      </c>
      <c r="J658" s="285"/>
      <c r="K658" s="286">
        <f>SUM(K651:K657)</f>
        <v>0</v>
      </c>
      <c r="O658" s="259">
        <v>4</v>
      </c>
      <c r="BA658" s="287">
        <f>SUM(BA651:BA657)</f>
        <v>0</v>
      </c>
      <c r="BB658" s="287">
        <f>SUM(BB651:BB657)</f>
        <v>0</v>
      </c>
      <c r="BC658" s="287">
        <f>SUM(BC651:BC657)</f>
        <v>0</v>
      </c>
      <c r="BD658" s="287">
        <f>SUM(BD651:BD657)</f>
        <v>0</v>
      </c>
      <c r="BE658" s="287">
        <f>SUM(BE651:BE657)</f>
        <v>0</v>
      </c>
    </row>
    <row r="659" spans="1:80" x14ac:dyDescent="0.2">
      <c r="E659" s="232"/>
    </row>
    <row r="660" spans="1:80" x14ac:dyDescent="0.2">
      <c r="E660" s="232"/>
    </row>
    <row r="661" spans="1:80" x14ac:dyDescent="0.2">
      <c r="E661" s="232"/>
    </row>
    <row r="662" spans="1:80" x14ac:dyDescent="0.2">
      <c r="E662" s="232"/>
    </row>
    <row r="663" spans="1:80" x14ac:dyDescent="0.2">
      <c r="E663" s="232"/>
    </row>
    <row r="664" spans="1:80" x14ac:dyDescent="0.2">
      <c r="E664" s="232"/>
    </row>
    <row r="665" spans="1:80" x14ac:dyDescent="0.2">
      <c r="E665" s="232"/>
    </row>
    <row r="666" spans="1:80" x14ac:dyDescent="0.2">
      <c r="E666" s="232"/>
    </row>
    <row r="667" spans="1:80" x14ac:dyDescent="0.2">
      <c r="E667" s="232"/>
    </row>
    <row r="668" spans="1:80" x14ac:dyDescent="0.2">
      <c r="E668" s="232"/>
    </row>
    <row r="669" spans="1:80" x14ac:dyDescent="0.2">
      <c r="E669" s="232"/>
    </row>
    <row r="670" spans="1:80" x14ac:dyDescent="0.2">
      <c r="E670" s="232"/>
    </row>
    <row r="671" spans="1:80" x14ac:dyDescent="0.2">
      <c r="E671" s="232"/>
    </row>
    <row r="672" spans="1:80" x14ac:dyDescent="0.2">
      <c r="E672" s="232"/>
    </row>
    <row r="673" spans="1:7" x14ac:dyDescent="0.2">
      <c r="E673" s="232"/>
    </row>
    <row r="674" spans="1:7" x14ac:dyDescent="0.2">
      <c r="E674" s="232"/>
    </row>
    <row r="675" spans="1:7" x14ac:dyDescent="0.2">
      <c r="E675" s="232"/>
    </row>
    <row r="676" spans="1:7" x14ac:dyDescent="0.2">
      <c r="E676" s="232"/>
    </row>
    <row r="677" spans="1:7" x14ac:dyDescent="0.2">
      <c r="E677" s="232"/>
    </row>
    <row r="678" spans="1:7" x14ac:dyDescent="0.2">
      <c r="E678" s="232"/>
    </row>
    <row r="679" spans="1:7" x14ac:dyDescent="0.2">
      <c r="E679" s="232"/>
    </row>
    <row r="680" spans="1:7" x14ac:dyDescent="0.2">
      <c r="E680" s="232"/>
    </row>
    <row r="681" spans="1:7" x14ac:dyDescent="0.2">
      <c r="E681" s="232"/>
    </row>
    <row r="682" spans="1:7" x14ac:dyDescent="0.2">
      <c r="A682" s="277"/>
      <c r="B682" s="277"/>
      <c r="C682" s="277"/>
      <c r="D682" s="277"/>
      <c r="E682" s="277"/>
      <c r="F682" s="277"/>
      <c r="G682" s="277"/>
    </row>
    <row r="683" spans="1:7" x14ac:dyDescent="0.2">
      <c r="A683" s="277"/>
      <c r="B683" s="277"/>
      <c r="C683" s="277"/>
      <c r="D683" s="277"/>
      <c r="E683" s="277"/>
      <c r="F683" s="277"/>
      <c r="G683" s="277"/>
    </row>
    <row r="684" spans="1:7" x14ac:dyDescent="0.2">
      <c r="A684" s="277"/>
      <c r="B684" s="277"/>
      <c r="C684" s="277"/>
      <c r="D684" s="277"/>
      <c r="E684" s="277"/>
      <c r="F684" s="277"/>
      <c r="G684" s="277"/>
    </row>
    <row r="685" spans="1:7" x14ac:dyDescent="0.2">
      <c r="A685" s="277"/>
      <c r="B685" s="277"/>
      <c r="C685" s="277"/>
      <c r="D685" s="277"/>
      <c r="E685" s="277"/>
      <c r="F685" s="277"/>
      <c r="G685" s="277"/>
    </row>
    <row r="686" spans="1:7" x14ac:dyDescent="0.2">
      <c r="E686" s="232"/>
    </row>
    <row r="687" spans="1:7" x14ac:dyDescent="0.2">
      <c r="E687" s="232"/>
    </row>
    <row r="688" spans="1:7" x14ac:dyDescent="0.2">
      <c r="E688" s="232"/>
    </row>
    <row r="689" spans="5:5" x14ac:dyDescent="0.2">
      <c r="E689" s="232"/>
    </row>
    <row r="690" spans="5:5" x14ac:dyDescent="0.2">
      <c r="E690" s="232"/>
    </row>
    <row r="691" spans="5:5" x14ac:dyDescent="0.2">
      <c r="E691" s="232"/>
    </row>
    <row r="692" spans="5:5" x14ac:dyDescent="0.2">
      <c r="E692" s="232"/>
    </row>
    <row r="693" spans="5:5" x14ac:dyDescent="0.2">
      <c r="E693" s="232"/>
    </row>
    <row r="694" spans="5:5" x14ac:dyDescent="0.2">
      <c r="E694" s="232"/>
    </row>
    <row r="695" spans="5:5" x14ac:dyDescent="0.2">
      <c r="E695" s="232"/>
    </row>
    <row r="696" spans="5:5" x14ac:dyDescent="0.2">
      <c r="E696" s="232"/>
    </row>
    <row r="697" spans="5:5" x14ac:dyDescent="0.2">
      <c r="E697" s="232"/>
    </row>
    <row r="698" spans="5:5" x14ac:dyDescent="0.2">
      <c r="E698" s="232"/>
    </row>
    <row r="699" spans="5:5" x14ac:dyDescent="0.2">
      <c r="E699" s="232"/>
    </row>
    <row r="700" spans="5:5" x14ac:dyDescent="0.2">
      <c r="E700" s="232"/>
    </row>
    <row r="701" spans="5:5" x14ac:dyDescent="0.2">
      <c r="E701" s="232"/>
    </row>
    <row r="702" spans="5:5" x14ac:dyDescent="0.2">
      <c r="E702" s="232"/>
    </row>
    <row r="703" spans="5:5" x14ac:dyDescent="0.2">
      <c r="E703" s="232"/>
    </row>
    <row r="704" spans="5:5" x14ac:dyDescent="0.2">
      <c r="E704" s="232"/>
    </row>
    <row r="705" spans="1:7" x14ac:dyDescent="0.2">
      <c r="E705" s="232"/>
    </row>
    <row r="706" spans="1:7" x14ac:dyDescent="0.2">
      <c r="E706" s="232"/>
    </row>
    <row r="707" spans="1:7" x14ac:dyDescent="0.2">
      <c r="E707" s="232"/>
    </row>
    <row r="708" spans="1:7" x14ac:dyDescent="0.2">
      <c r="E708" s="232"/>
    </row>
    <row r="709" spans="1:7" x14ac:dyDescent="0.2">
      <c r="E709" s="232"/>
    </row>
    <row r="710" spans="1:7" x14ac:dyDescent="0.2">
      <c r="E710" s="232"/>
    </row>
    <row r="711" spans="1:7" x14ac:dyDescent="0.2">
      <c r="E711" s="232"/>
    </row>
    <row r="712" spans="1:7" x14ac:dyDescent="0.2">
      <c r="E712" s="232"/>
    </row>
    <row r="713" spans="1:7" x14ac:dyDescent="0.2">
      <c r="E713" s="232"/>
    </row>
    <row r="714" spans="1:7" x14ac:dyDescent="0.2">
      <c r="E714" s="232"/>
    </row>
    <row r="715" spans="1:7" x14ac:dyDescent="0.2">
      <c r="E715" s="232"/>
    </row>
    <row r="716" spans="1:7" x14ac:dyDescent="0.2">
      <c r="E716" s="232"/>
    </row>
    <row r="717" spans="1:7" x14ac:dyDescent="0.2">
      <c r="A717" s="288"/>
      <c r="B717" s="288"/>
    </row>
    <row r="718" spans="1:7" x14ac:dyDescent="0.2">
      <c r="A718" s="277"/>
      <c r="B718" s="277"/>
      <c r="C718" s="289"/>
      <c r="D718" s="289"/>
      <c r="E718" s="290"/>
      <c r="F718" s="289"/>
      <c r="G718" s="291"/>
    </row>
    <row r="719" spans="1:7" x14ac:dyDescent="0.2">
      <c r="A719" s="292"/>
      <c r="B719" s="292"/>
      <c r="C719" s="277"/>
      <c r="D719" s="277"/>
      <c r="E719" s="293"/>
      <c r="F719" s="277"/>
      <c r="G719" s="277"/>
    </row>
    <row r="720" spans="1:7" x14ac:dyDescent="0.2">
      <c r="A720" s="277"/>
      <c r="B720" s="277"/>
      <c r="C720" s="277"/>
      <c r="D720" s="277"/>
      <c r="E720" s="293"/>
      <c r="F720" s="277"/>
      <c r="G720" s="277"/>
    </row>
    <row r="721" spans="1:7" x14ac:dyDescent="0.2">
      <c r="A721" s="277"/>
      <c r="B721" s="277"/>
      <c r="C721" s="277"/>
      <c r="D721" s="277"/>
      <c r="E721" s="293"/>
      <c r="F721" s="277"/>
      <c r="G721" s="277"/>
    </row>
    <row r="722" spans="1:7" x14ac:dyDescent="0.2">
      <c r="A722" s="277"/>
      <c r="B722" s="277"/>
      <c r="C722" s="277"/>
      <c r="D722" s="277"/>
      <c r="E722" s="293"/>
      <c r="F722" s="277"/>
      <c r="G722" s="277"/>
    </row>
    <row r="723" spans="1:7" x14ac:dyDescent="0.2">
      <c r="A723" s="277"/>
      <c r="B723" s="277"/>
      <c r="C723" s="277"/>
      <c r="D723" s="277"/>
      <c r="E723" s="293"/>
      <c r="F723" s="277"/>
      <c r="G723" s="277"/>
    </row>
    <row r="724" spans="1:7" x14ac:dyDescent="0.2">
      <c r="A724" s="277"/>
      <c r="B724" s="277"/>
      <c r="C724" s="277"/>
      <c r="D724" s="277"/>
      <c r="E724" s="293"/>
      <c r="F724" s="277"/>
      <c r="G724" s="277"/>
    </row>
    <row r="725" spans="1:7" x14ac:dyDescent="0.2">
      <c r="A725" s="277"/>
      <c r="B725" s="277"/>
      <c r="C725" s="277"/>
      <c r="D725" s="277"/>
      <c r="E725" s="293"/>
      <c r="F725" s="277"/>
      <c r="G725" s="277"/>
    </row>
    <row r="726" spans="1:7" x14ac:dyDescent="0.2">
      <c r="A726" s="277"/>
      <c r="B726" s="277"/>
      <c r="C726" s="277"/>
      <c r="D726" s="277"/>
      <c r="E726" s="293"/>
      <c r="F726" s="277"/>
      <c r="G726" s="277"/>
    </row>
    <row r="727" spans="1:7" x14ac:dyDescent="0.2">
      <c r="A727" s="277"/>
      <c r="B727" s="277"/>
      <c r="C727" s="277"/>
      <c r="D727" s="277"/>
      <c r="E727" s="293"/>
      <c r="F727" s="277"/>
      <c r="G727" s="277"/>
    </row>
    <row r="728" spans="1:7" x14ac:dyDescent="0.2">
      <c r="A728" s="277"/>
      <c r="B728" s="277"/>
      <c r="C728" s="277"/>
      <c r="D728" s="277"/>
      <c r="E728" s="293"/>
      <c r="F728" s="277"/>
      <c r="G728" s="277"/>
    </row>
    <row r="729" spans="1:7" x14ac:dyDescent="0.2">
      <c r="A729" s="277"/>
      <c r="B729" s="277"/>
      <c r="C729" s="277"/>
      <c r="D729" s="277"/>
      <c r="E729" s="293"/>
      <c r="F729" s="277"/>
      <c r="G729" s="277"/>
    </row>
    <row r="730" spans="1:7" x14ac:dyDescent="0.2">
      <c r="A730" s="277"/>
      <c r="B730" s="277"/>
      <c r="C730" s="277"/>
      <c r="D730" s="277"/>
      <c r="E730" s="293"/>
      <c r="F730" s="277"/>
      <c r="G730" s="277"/>
    </row>
    <row r="731" spans="1:7" x14ac:dyDescent="0.2">
      <c r="A731" s="277"/>
      <c r="B731" s="277"/>
      <c r="C731" s="277"/>
      <c r="D731" s="277"/>
      <c r="E731" s="293"/>
      <c r="F731" s="277"/>
      <c r="G731" s="277"/>
    </row>
  </sheetData>
  <mergeCells count="384">
    <mergeCell ref="A1:G1"/>
    <mergeCell ref="A3:B3"/>
    <mergeCell ref="A4:B4"/>
    <mergeCell ref="E4:G4"/>
    <mergeCell ref="C9:D9"/>
    <mergeCell ref="C10:D10"/>
    <mergeCell ref="C12:D12"/>
    <mergeCell ref="C14:D14"/>
    <mergeCell ref="C24:D24"/>
    <mergeCell ref="C26:D26"/>
    <mergeCell ref="C27:D27"/>
    <mergeCell ref="C28:D28"/>
    <mergeCell ref="C29:D29"/>
    <mergeCell ref="C30:D30"/>
    <mergeCell ref="C16:D16"/>
    <mergeCell ref="C17:D17"/>
    <mergeCell ref="C20:D20"/>
    <mergeCell ref="C21:D21"/>
    <mergeCell ref="C22:D22"/>
    <mergeCell ref="C23:D23"/>
    <mergeCell ref="C41:D41"/>
    <mergeCell ref="C42:D42"/>
    <mergeCell ref="C43:D43"/>
    <mergeCell ref="C44:D44"/>
    <mergeCell ref="C45:D45"/>
    <mergeCell ref="C46:D46"/>
    <mergeCell ref="C31:D31"/>
    <mergeCell ref="C33:D33"/>
    <mergeCell ref="C34:D34"/>
    <mergeCell ref="C37:D37"/>
    <mergeCell ref="C38:D38"/>
    <mergeCell ref="C39:D39"/>
    <mergeCell ref="C59:D59"/>
    <mergeCell ref="C60:D60"/>
    <mergeCell ref="C61:D61"/>
    <mergeCell ref="C62:D62"/>
    <mergeCell ref="C64:D64"/>
    <mergeCell ref="C65:D65"/>
    <mergeCell ref="C47:D47"/>
    <mergeCell ref="C48:D48"/>
    <mergeCell ref="C49:D49"/>
    <mergeCell ref="C52:D52"/>
    <mergeCell ref="C53:D53"/>
    <mergeCell ref="C55:D55"/>
    <mergeCell ref="C76:D76"/>
    <mergeCell ref="C78:D78"/>
    <mergeCell ref="C80:D80"/>
    <mergeCell ref="C81:D81"/>
    <mergeCell ref="C82:D82"/>
    <mergeCell ref="C66:D66"/>
    <mergeCell ref="C67:D67"/>
    <mergeCell ref="C69:D69"/>
    <mergeCell ref="C70:D70"/>
    <mergeCell ref="C72:D72"/>
    <mergeCell ref="C74:D74"/>
    <mergeCell ref="C97:D97"/>
    <mergeCell ref="C99:D99"/>
    <mergeCell ref="C101:D101"/>
    <mergeCell ref="C104:D104"/>
    <mergeCell ref="C106:D106"/>
    <mergeCell ref="C108:D108"/>
    <mergeCell ref="C109:D109"/>
    <mergeCell ref="C111:D111"/>
    <mergeCell ref="C86:D86"/>
    <mergeCell ref="C88:D88"/>
    <mergeCell ref="C90:D90"/>
    <mergeCell ref="C91:D91"/>
    <mergeCell ref="C93:D93"/>
    <mergeCell ref="C119:D119"/>
    <mergeCell ref="C121:D121"/>
    <mergeCell ref="C123:D123"/>
    <mergeCell ref="C125:D125"/>
    <mergeCell ref="C127:D127"/>
    <mergeCell ref="C129:D129"/>
    <mergeCell ref="C113:D113"/>
    <mergeCell ref="C114:D114"/>
    <mergeCell ref="C115:D115"/>
    <mergeCell ref="C116:D116"/>
    <mergeCell ref="C117:D117"/>
    <mergeCell ref="C118:D118"/>
    <mergeCell ref="C141:D141"/>
    <mergeCell ref="C143:D143"/>
    <mergeCell ref="C145:D145"/>
    <mergeCell ref="C147:D147"/>
    <mergeCell ref="C148:D148"/>
    <mergeCell ref="C149:D149"/>
    <mergeCell ref="C131:D131"/>
    <mergeCell ref="C132:D132"/>
    <mergeCell ref="C134:D134"/>
    <mergeCell ref="C136:D136"/>
    <mergeCell ref="C138:D138"/>
    <mergeCell ref="C139:D139"/>
    <mergeCell ref="C157:D157"/>
    <mergeCell ref="C161:D161"/>
    <mergeCell ref="C163:D163"/>
    <mergeCell ref="C165:D165"/>
    <mergeCell ref="C166:D166"/>
    <mergeCell ref="C168:D168"/>
    <mergeCell ref="C170:D170"/>
    <mergeCell ref="C171:D171"/>
    <mergeCell ref="C150:D150"/>
    <mergeCell ref="C152:D152"/>
    <mergeCell ref="C153:D153"/>
    <mergeCell ref="C154:D154"/>
    <mergeCell ref="C155:D155"/>
    <mergeCell ref="C156:D156"/>
    <mergeCell ref="C182:D182"/>
    <mergeCell ref="C183:D183"/>
    <mergeCell ref="C187:D187"/>
    <mergeCell ref="C188:D188"/>
    <mergeCell ref="C189:D189"/>
    <mergeCell ref="C190:D190"/>
    <mergeCell ref="C192:D192"/>
    <mergeCell ref="C193:D193"/>
    <mergeCell ref="C173:D173"/>
    <mergeCell ref="C174:D174"/>
    <mergeCell ref="C177:D177"/>
    <mergeCell ref="C178:D178"/>
    <mergeCell ref="C180:D180"/>
    <mergeCell ref="C181:D181"/>
    <mergeCell ref="C209:D209"/>
    <mergeCell ref="C210:D210"/>
    <mergeCell ref="C211:D211"/>
    <mergeCell ref="C213:D213"/>
    <mergeCell ref="C214:D214"/>
    <mergeCell ref="C215:D215"/>
    <mergeCell ref="C194:D194"/>
    <mergeCell ref="C196:D196"/>
    <mergeCell ref="C200:D200"/>
    <mergeCell ref="C202:D202"/>
    <mergeCell ref="C204:D204"/>
    <mergeCell ref="C205:D205"/>
    <mergeCell ref="C206:D206"/>
    <mergeCell ref="C207:D207"/>
    <mergeCell ref="C222:D222"/>
    <mergeCell ref="C224:D224"/>
    <mergeCell ref="C225:D225"/>
    <mergeCell ref="C226:D226"/>
    <mergeCell ref="C227:D227"/>
    <mergeCell ref="C228:D228"/>
    <mergeCell ref="C216:D216"/>
    <mergeCell ref="C217:D217"/>
    <mergeCell ref="C218:D218"/>
    <mergeCell ref="C219:D219"/>
    <mergeCell ref="C220:D220"/>
    <mergeCell ref="C221:D221"/>
    <mergeCell ref="C236:D236"/>
    <mergeCell ref="C237:D237"/>
    <mergeCell ref="C238:D238"/>
    <mergeCell ref="C239:D239"/>
    <mergeCell ref="C240:D240"/>
    <mergeCell ref="C241:D241"/>
    <mergeCell ref="C229:D229"/>
    <mergeCell ref="C230:D230"/>
    <mergeCell ref="C231:D231"/>
    <mergeCell ref="C232:D232"/>
    <mergeCell ref="C233:D233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1:D261"/>
    <mergeCell ref="C262:D262"/>
    <mergeCell ref="C263:D263"/>
    <mergeCell ref="C264:D264"/>
    <mergeCell ref="C266:D266"/>
    <mergeCell ref="C268:D268"/>
    <mergeCell ref="C254:D254"/>
    <mergeCell ref="C256:D256"/>
    <mergeCell ref="C257:D257"/>
    <mergeCell ref="C258:D258"/>
    <mergeCell ref="C259:D259"/>
    <mergeCell ref="C260:D260"/>
    <mergeCell ref="C276:D276"/>
    <mergeCell ref="C277:D277"/>
    <mergeCell ref="C281:D281"/>
    <mergeCell ref="C283:D283"/>
    <mergeCell ref="C284:D284"/>
    <mergeCell ref="C285:D285"/>
    <mergeCell ref="C286:D286"/>
    <mergeCell ref="C287:D287"/>
    <mergeCell ref="C269:D269"/>
    <mergeCell ref="C270:D270"/>
    <mergeCell ref="C271:D271"/>
    <mergeCell ref="C273:D273"/>
    <mergeCell ref="C274:D274"/>
    <mergeCell ref="C275:D275"/>
    <mergeCell ref="C296:D296"/>
    <mergeCell ref="C300:D300"/>
    <mergeCell ref="C301:D301"/>
    <mergeCell ref="C303:D303"/>
    <mergeCell ref="C304:D304"/>
    <mergeCell ref="C305:D305"/>
    <mergeCell ref="C307:D307"/>
    <mergeCell ref="C309:D309"/>
    <mergeCell ref="C288:D288"/>
    <mergeCell ref="C290:D290"/>
    <mergeCell ref="C291:D291"/>
    <mergeCell ref="C293:D293"/>
    <mergeCell ref="C294:D294"/>
    <mergeCell ref="C295:D295"/>
    <mergeCell ref="C323:D323"/>
    <mergeCell ref="C324:D324"/>
    <mergeCell ref="C326:D326"/>
    <mergeCell ref="C327:D327"/>
    <mergeCell ref="C329:D329"/>
    <mergeCell ref="C330:D330"/>
    <mergeCell ref="C311:D311"/>
    <mergeCell ref="C313:D313"/>
    <mergeCell ref="C315:D315"/>
    <mergeCell ref="C318:D318"/>
    <mergeCell ref="C320:D320"/>
    <mergeCell ref="C321:D321"/>
    <mergeCell ref="C350:D350"/>
    <mergeCell ref="C354:D354"/>
    <mergeCell ref="C356:D356"/>
    <mergeCell ref="C358:D358"/>
    <mergeCell ref="C332:D332"/>
    <mergeCell ref="C334:D334"/>
    <mergeCell ref="C336:D336"/>
    <mergeCell ref="C338:D338"/>
    <mergeCell ref="C342:D342"/>
    <mergeCell ref="C344:D344"/>
    <mergeCell ref="C346:D346"/>
    <mergeCell ref="C377:D377"/>
    <mergeCell ref="C379:D379"/>
    <mergeCell ref="C381:D381"/>
    <mergeCell ref="C382:D382"/>
    <mergeCell ref="C384:D384"/>
    <mergeCell ref="C385:D385"/>
    <mergeCell ref="C387:D387"/>
    <mergeCell ref="C388:D388"/>
    <mergeCell ref="C363:D363"/>
    <mergeCell ref="C364:D364"/>
    <mergeCell ref="C365:D365"/>
    <mergeCell ref="C366:D366"/>
    <mergeCell ref="C368:D368"/>
    <mergeCell ref="C369:D369"/>
    <mergeCell ref="C371:D371"/>
    <mergeCell ref="C373:D373"/>
    <mergeCell ref="C397:D397"/>
    <mergeCell ref="C398:D398"/>
    <mergeCell ref="C399:D399"/>
    <mergeCell ref="C401:D401"/>
    <mergeCell ref="C403:D403"/>
    <mergeCell ref="C405:D405"/>
    <mergeCell ref="C389:D389"/>
    <mergeCell ref="C390:D390"/>
    <mergeCell ref="C392:D392"/>
    <mergeCell ref="C394:D394"/>
    <mergeCell ref="C395:D395"/>
    <mergeCell ref="C396:D396"/>
    <mergeCell ref="C415:D415"/>
    <mergeCell ref="C416:D416"/>
    <mergeCell ref="C417:D417"/>
    <mergeCell ref="C418:D418"/>
    <mergeCell ref="C420:D420"/>
    <mergeCell ref="C421:D421"/>
    <mergeCell ref="C407:D407"/>
    <mergeCell ref="C409:D409"/>
    <mergeCell ref="C410:D410"/>
    <mergeCell ref="C412:D412"/>
    <mergeCell ref="C413:D413"/>
    <mergeCell ref="C414:D414"/>
    <mergeCell ref="C435:D435"/>
    <mergeCell ref="C437:D437"/>
    <mergeCell ref="C438:D438"/>
    <mergeCell ref="C440:D440"/>
    <mergeCell ref="C441:D441"/>
    <mergeCell ref="C442:D442"/>
    <mergeCell ref="C428:D428"/>
    <mergeCell ref="C429:D429"/>
    <mergeCell ref="C431:D431"/>
    <mergeCell ref="C432:D432"/>
    <mergeCell ref="C433:D433"/>
    <mergeCell ref="C434:D434"/>
    <mergeCell ref="C451:D451"/>
    <mergeCell ref="C452:D452"/>
    <mergeCell ref="C457:D457"/>
    <mergeCell ref="C459:D459"/>
    <mergeCell ref="C460:D460"/>
    <mergeCell ref="C462:D462"/>
    <mergeCell ref="C464:D464"/>
    <mergeCell ref="C465:D465"/>
    <mergeCell ref="C443:D443"/>
    <mergeCell ref="C444:D444"/>
    <mergeCell ref="C446:D446"/>
    <mergeCell ref="C447:D447"/>
    <mergeCell ref="C448:D448"/>
    <mergeCell ref="C450:D450"/>
    <mergeCell ref="C479:D479"/>
    <mergeCell ref="C481:D481"/>
    <mergeCell ref="C483:D483"/>
    <mergeCell ref="C485:D485"/>
    <mergeCell ref="C467:D467"/>
    <mergeCell ref="C468:D468"/>
    <mergeCell ref="C470:D470"/>
    <mergeCell ref="C471:D471"/>
    <mergeCell ref="C473:D473"/>
    <mergeCell ref="C474:D474"/>
    <mergeCell ref="C511:D511"/>
    <mergeCell ref="C513:D513"/>
    <mergeCell ref="C515:D515"/>
    <mergeCell ref="C517:D517"/>
    <mergeCell ref="C519:D519"/>
    <mergeCell ref="C521:D521"/>
    <mergeCell ref="C523:D523"/>
    <mergeCell ref="C525:D525"/>
    <mergeCell ref="C493:D493"/>
    <mergeCell ref="C498:D498"/>
    <mergeCell ref="C500:D500"/>
    <mergeCell ref="C502:D502"/>
    <mergeCell ref="C504:D504"/>
    <mergeCell ref="C506:D506"/>
    <mergeCell ref="C543:D543"/>
    <mergeCell ref="C544:D544"/>
    <mergeCell ref="C546:D546"/>
    <mergeCell ref="C548:D548"/>
    <mergeCell ref="C550:D550"/>
    <mergeCell ref="C552:D552"/>
    <mergeCell ref="C526:D526"/>
    <mergeCell ref="C530:D530"/>
    <mergeCell ref="C534:D534"/>
    <mergeCell ref="C536:D536"/>
    <mergeCell ref="C538:D538"/>
    <mergeCell ref="C541:D541"/>
    <mergeCell ref="C572:D572"/>
    <mergeCell ref="C575:D575"/>
    <mergeCell ref="C580:D580"/>
    <mergeCell ref="C581:D581"/>
    <mergeCell ref="C582:D582"/>
    <mergeCell ref="C585:D585"/>
    <mergeCell ref="C586:D586"/>
    <mergeCell ref="C588:D588"/>
    <mergeCell ref="C554:D554"/>
    <mergeCell ref="C556:D556"/>
    <mergeCell ref="C561:D561"/>
    <mergeCell ref="C563:D563"/>
    <mergeCell ref="C565:D565"/>
    <mergeCell ref="C567:D567"/>
    <mergeCell ref="C568:D568"/>
    <mergeCell ref="C570:D570"/>
    <mergeCell ref="C602:D602"/>
    <mergeCell ref="C607:D607"/>
    <mergeCell ref="C611:D611"/>
    <mergeCell ref="C613:D613"/>
    <mergeCell ref="C614:D614"/>
    <mergeCell ref="C615:D615"/>
    <mergeCell ref="C590:D590"/>
    <mergeCell ref="C593:D593"/>
    <mergeCell ref="C595:D595"/>
    <mergeCell ref="C598:D598"/>
    <mergeCell ref="C600:G600"/>
    <mergeCell ref="C601:D601"/>
    <mergeCell ref="C623:D623"/>
    <mergeCell ref="C624:D624"/>
    <mergeCell ref="C626:G626"/>
    <mergeCell ref="C627:D627"/>
    <mergeCell ref="C629:D629"/>
    <mergeCell ref="C616:D616"/>
    <mergeCell ref="C617:D617"/>
    <mergeCell ref="C618:D618"/>
    <mergeCell ref="C619:D619"/>
    <mergeCell ref="C621:D621"/>
    <mergeCell ref="C622:D622"/>
    <mergeCell ref="C647:D647"/>
    <mergeCell ref="C648:D648"/>
    <mergeCell ref="C649:D649"/>
    <mergeCell ref="C634:D634"/>
    <mergeCell ref="C636:D636"/>
    <mergeCell ref="C640:D640"/>
    <mergeCell ref="C643:D643"/>
    <mergeCell ref="C644:D644"/>
    <mergeCell ref="C645:D645"/>
    <mergeCell ref="C646:D64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1191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102</v>
      </c>
      <c r="D2" s="97" t="s">
        <v>902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899</v>
      </c>
      <c r="B5" s="110"/>
      <c r="C5" s="111" t="s">
        <v>900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102</v>
      </c>
      <c r="B7" s="117"/>
      <c r="C7" s="118" t="s">
        <v>1186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32"/>
      <c r="D8" s="332"/>
      <c r="E8" s="33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32"/>
      <c r="D9" s="332"/>
      <c r="E9" s="333"/>
      <c r="F9" s="105"/>
      <c r="G9" s="126"/>
      <c r="H9" s="127"/>
    </row>
    <row r="10" spans="1:57" x14ac:dyDescent="0.2">
      <c r="A10" s="121" t="s">
        <v>43</v>
      </c>
      <c r="B10" s="105"/>
      <c r="C10" s="332" t="s">
        <v>1187</v>
      </c>
      <c r="D10" s="332"/>
      <c r="E10" s="33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32"/>
      <c r="D11" s="332"/>
      <c r="E11" s="33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34"/>
      <c r="D12" s="334"/>
      <c r="E12" s="33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'02 201740 Rek'!E14</f>
        <v>0</v>
      </c>
      <c r="D15" s="149" t="str">
        <f>'02 201740 Rek'!A19</f>
        <v>Ztížené výrobní podmínky</v>
      </c>
      <c r="E15" s="150"/>
      <c r="F15" s="151"/>
      <c r="G15" s="148">
        <f>'02 201740 Rek'!I19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'02 201740 Rek'!F14</f>
        <v>0</v>
      </c>
      <c r="D16" s="101" t="str">
        <f>'02 201740 Rek'!A20</f>
        <v>Oborová přirážka</v>
      </c>
      <c r="E16" s="152"/>
      <c r="F16" s="153"/>
      <c r="G16" s="148">
        <f>'02 201740 Rek'!I20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'02 201740 Rek'!H14</f>
        <v>0</v>
      </c>
      <c r="D17" s="101" t="str">
        <f>'02 201740 Rek'!A21</f>
        <v>Přesun stavebních kapacit</v>
      </c>
      <c r="E17" s="152"/>
      <c r="F17" s="153"/>
      <c r="G17" s="148">
        <f>'02 201740 Rek'!I21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'02 201740 Rek'!G14</f>
        <v>0</v>
      </c>
      <c r="D18" s="101" t="str">
        <f>'02 201740 Rek'!A22</f>
        <v>Mimostaveništní doprava</v>
      </c>
      <c r="E18" s="152"/>
      <c r="F18" s="153"/>
      <c r="G18" s="148">
        <f>'02 201740 Rek'!I22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'02 201740 Rek'!A23</f>
        <v>Zařízení staveniště</v>
      </c>
      <c r="E19" s="152"/>
      <c r="F19" s="153"/>
      <c r="G19" s="148">
        <f>'02 201740 Rek'!I23</f>
        <v>0</v>
      </c>
    </row>
    <row r="20" spans="1:7" ht="15.95" customHeight="1" x14ac:dyDescent="0.2">
      <c r="A20" s="156"/>
      <c r="B20" s="147"/>
      <c r="C20" s="148"/>
      <c r="D20" s="101" t="str">
        <f>'02 201740 Rek'!A24</f>
        <v>Provoz investora</v>
      </c>
      <c r="E20" s="152"/>
      <c r="F20" s="153"/>
      <c r="G20" s="148">
        <f>'02 201740 Rek'!I24</f>
        <v>0</v>
      </c>
    </row>
    <row r="21" spans="1:7" ht="15.95" customHeight="1" x14ac:dyDescent="0.2">
      <c r="A21" s="156" t="s">
        <v>29</v>
      </c>
      <c r="B21" s="147"/>
      <c r="C21" s="148">
        <f>'02 201740 Rek'!I14</f>
        <v>0</v>
      </c>
      <c r="D21" s="101" t="str">
        <f>'02 201740 Rek'!A25</f>
        <v>Kompletační činnost (IČD)</v>
      </c>
      <c r="E21" s="152"/>
      <c r="F21" s="153"/>
      <c r="G21" s="148">
        <f>'02 201740 Rek'!I25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35" t="s">
        <v>61</v>
      </c>
      <c r="B23" s="336"/>
      <c r="C23" s="158">
        <f>C22+G23</f>
        <v>0</v>
      </c>
      <c r="D23" s="159" t="s">
        <v>62</v>
      </c>
      <c r="E23" s="160"/>
      <c r="F23" s="161"/>
      <c r="G23" s="148">
        <f>'02 201740 Rek'!H27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15</v>
      </c>
      <c r="D30" s="176" t="s">
        <v>70</v>
      </c>
      <c r="E30" s="178"/>
      <c r="F30" s="327">
        <f>C23-F32</f>
        <v>0</v>
      </c>
      <c r="G30" s="328"/>
    </row>
    <row r="31" spans="1:7" x14ac:dyDescent="0.2">
      <c r="A31" s="175" t="s">
        <v>71</v>
      </c>
      <c r="B31" s="176"/>
      <c r="C31" s="177">
        <f>C30</f>
        <v>15</v>
      </c>
      <c r="D31" s="176" t="s">
        <v>72</v>
      </c>
      <c r="E31" s="178"/>
      <c r="F31" s="327">
        <f>ROUND(PRODUCT(F30,C31/100),0)</f>
        <v>0</v>
      </c>
      <c r="G31" s="32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27">
        <v>0</v>
      </c>
      <c r="G32" s="32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27">
        <f>ROUND(PRODUCT(F32,C33/100),0)</f>
        <v>0</v>
      </c>
      <c r="G33" s="32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29">
        <f>ROUND(SUM(F30:F33),0)</f>
        <v>0</v>
      </c>
      <c r="G34" s="33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31"/>
      <c r="C37" s="331"/>
      <c r="D37" s="331"/>
      <c r="E37" s="331"/>
      <c r="F37" s="331"/>
      <c r="G37" s="331"/>
      <c r="H37" s="1" t="s">
        <v>1</v>
      </c>
    </row>
    <row r="38" spans="1:8" ht="12.75" customHeight="1" x14ac:dyDescent="0.2">
      <c r="A38" s="185"/>
      <c r="B38" s="331"/>
      <c r="C38" s="331"/>
      <c r="D38" s="331"/>
      <c r="E38" s="331"/>
      <c r="F38" s="331"/>
      <c r="G38" s="331"/>
      <c r="H38" s="1" t="s">
        <v>1</v>
      </c>
    </row>
    <row r="39" spans="1:8" x14ac:dyDescent="0.2">
      <c r="A39" s="185"/>
      <c r="B39" s="331"/>
      <c r="C39" s="331"/>
      <c r="D39" s="331"/>
      <c r="E39" s="331"/>
      <c r="F39" s="331"/>
      <c r="G39" s="331"/>
      <c r="H39" s="1" t="s">
        <v>1</v>
      </c>
    </row>
    <row r="40" spans="1:8" x14ac:dyDescent="0.2">
      <c r="A40" s="185"/>
      <c r="B40" s="331"/>
      <c r="C40" s="331"/>
      <c r="D40" s="331"/>
      <c r="E40" s="331"/>
      <c r="F40" s="331"/>
      <c r="G40" s="331"/>
      <c r="H40" s="1" t="s">
        <v>1</v>
      </c>
    </row>
    <row r="41" spans="1:8" x14ac:dyDescent="0.2">
      <c r="A41" s="185"/>
      <c r="B41" s="331"/>
      <c r="C41" s="331"/>
      <c r="D41" s="331"/>
      <c r="E41" s="331"/>
      <c r="F41" s="331"/>
      <c r="G41" s="331"/>
      <c r="H41" s="1" t="s">
        <v>1</v>
      </c>
    </row>
    <row r="42" spans="1:8" x14ac:dyDescent="0.2">
      <c r="A42" s="185"/>
      <c r="B42" s="331"/>
      <c r="C42" s="331"/>
      <c r="D42" s="331"/>
      <c r="E42" s="331"/>
      <c r="F42" s="331"/>
      <c r="G42" s="331"/>
      <c r="H42" s="1" t="s">
        <v>1</v>
      </c>
    </row>
    <row r="43" spans="1:8" x14ac:dyDescent="0.2">
      <c r="A43" s="185"/>
      <c r="B43" s="331"/>
      <c r="C43" s="331"/>
      <c r="D43" s="331"/>
      <c r="E43" s="331"/>
      <c r="F43" s="331"/>
      <c r="G43" s="331"/>
      <c r="H43" s="1" t="s">
        <v>1</v>
      </c>
    </row>
    <row r="44" spans="1:8" ht="12.75" customHeight="1" x14ac:dyDescent="0.2">
      <c r="A44" s="185"/>
      <c r="B44" s="331"/>
      <c r="C44" s="331"/>
      <c r="D44" s="331"/>
      <c r="E44" s="331"/>
      <c r="F44" s="331"/>
      <c r="G44" s="331"/>
      <c r="H44" s="1" t="s">
        <v>1</v>
      </c>
    </row>
    <row r="45" spans="1:8" ht="12.75" customHeight="1" x14ac:dyDescent="0.2">
      <c r="A45" s="185"/>
      <c r="B45" s="331"/>
      <c r="C45" s="331"/>
      <c r="D45" s="331"/>
      <c r="E45" s="331"/>
      <c r="F45" s="331"/>
      <c r="G45" s="331"/>
      <c r="H45" s="1" t="s">
        <v>1</v>
      </c>
    </row>
    <row r="46" spans="1:8" x14ac:dyDescent="0.2">
      <c r="B46" s="326"/>
      <c r="C46" s="326"/>
      <c r="D46" s="326"/>
      <c r="E46" s="326"/>
      <c r="F46" s="326"/>
      <c r="G46" s="326"/>
    </row>
    <row r="47" spans="1:8" x14ac:dyDescent="0.2">
      <c r="B47" s="326"/>
      <c r="C47" s="326"/>
      <c r="D47" s="326"/>
      <c r="E47" s="326"/>
      <c r="F47" s="326"/>
      <c r="G47" s="326"/>
    </row>
    <row r="48" spans="1:8" x14ac:dyDescent="0.2">
      <c r="B48" s="326"/>
      <c r="C48" s="326"/>
      <c r="D48" s="326"/>
      <c r="E48" s="326"/>
      <c r="F48" s="326"/>
      <c r="G48" s="326"/>
    </row>
    <row r="49" spans="2:7" x14ac:dyDescent="0.2">
      <c r="B49" s="326"/>
      <c r="C49" s="326"/>
      <c r="D49" s="326"/>
      <c r="E49" s="326"/>
      <c r="F49" s="326"/>
      <c r="G49" s="326"/>
    </row>
    <row r="50" spans="2:7" x14ac:dyDescent="0.2">
      <c r="B50" s="326"/>
      <c r="C50" s="326"/>
      <c r="D50" s="326"/>
      <c r="E50" s="326"/>
      <c r="F50" s="326"/>
      <c r="G50" s="326"/>
    </row>
    <row r="51" spans="2:7" x14ac:dyDescent="0.2">
      <c r="B51" s="326"/>
      <c r="C51" s="326"/>
      <c r="D51" s="326"/>
      <c r="E51" s="326"/>
      <c r="F51" s="326"/>
      <c r="G51" s="32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78"/>
  <sheetViews>
    <sheetView workbookViewId="0">
      <selection activeCell="C2" sqref="C2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37" t="s">
        <v>2</v>
      </c>
      <c r="B1" s="338"/>
      <c r="C1" s="186" t="s">
        <v>1188</v>
      </c>
      <c r="D1" s="187"/>
      <c r="E1" s="188"/>
      <c r="F1" s="187"/>
      <c r="G1" s="189" t="s">
        <v>75</v>
      </c>
      <c r="H1" s="190" t="s">
        <v>102</v>
      </c>
      <c r="I1" s="191"/>
    </row>
    <row r="2" spans="1:57" ht="13.5" thickBot="1" x14ac:dyDescent="0.25">
      <c r="A2" s="339" t="s">
        <v>76</v>
      </c>
      <c r="B2" s="340"/>
      <c r="C2" s="192" t="s">
        <v>901</v>
      </c>
      <c r="D2" s="193"/>
      <c r="E2" s="194"/>
      <c r="F2" s="193"/>
      <c r="G2" s="341" t="s">
        <v>902</v>
      </c>
      <c r="H2" s="342"/>
      <c r="I2" s="343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94" t="str">
        <f>'02 201740 Pol'!B7</f>
        <v>713</v>
      </c>
      <c r="B7" s="62" t="str">
        <f>'02 201740 Pol'!C7</f>
        <v>Izolace tepelné</v>
      </c>
      <c r="D7" s="204"/>
      <c r="E7" s="295">
        <f>'02 201740 Pol'!BA14</f>
        <v>0</v>
      </c>
      <c r="F7" s="296">
        <f>'02 201740 Pol'!BB14</f>
        <v>0</v>
      </c>
      <c r="G7" s="296">
        <f>'02 201740 Pol'!BC14</f>
        <v>0</v>
      </c>
      <c r="H7" s="296">
        <f>'02 201740 Pol'!BD14</f>
        <v>0</v>
      </c>
      <c r="I7" s="297">
        <f>'02 201740 Pol'!BE14</f>
        <v>0</v>
      </c>
    </row>
    <row r="8" spans="1:57" s="127" customFormat="1" x14ac:dyDescent="0.2">
      <c r="A8" s="294" t="str">
        <f>'02 201740 Pol'!B15</f>
        <v>721</v>
      </c>
      <c r="B8" s="62" t="str">
        <f>'02 201740 Pol'!C15</f>
        <v>Vnitřní kanalizace</v>
      </c>
      <c r="D8" s="204"/>
      <c r="E8" s="295">
        <f>'02 201740 Pol'!BA45</f>
        <v>0</v>
      </c>
      <c r="F8" s="296">
        <f>'02 201740 Pol'!BB45</f>
        <v>0</v>
      </c>
      <c r="G8" s="296">
        <f>'02 201740 Pol'!BC45</f>
        <v>0</v>
      </c>
      <c r="H8" s="296">
        <f>'02 201740 Pol'!BD45</f>
        <v>0</v>
      </c>
      <c r="I8" s="297">
        <f>'02 201740 Pol'!BE45</f>
        <v>0</v>
      </c>
    </row>
    <row r="9" spans="1:57" s="127" customFormat="1" x14ac:dyDescent="0.2">
      <c r="A9" s="294" t="str">
        <f>'02 201740 Pol'!B46</f>
        <v>722</v>
      </c>
      <c r="B9" s="62" t="str">
        <f>'02 201740 Pol'!C46</f>
        <v>Vnitřní vodovod</v>
      </c>
      <c r="D9" s="204"/>
      <c r="E9" s="295">
        <f>'02 201740 Pol'!BA60</f>
        <v>0</v>
      </c>
      <c r="F9" s="296">
        <f>'02 201740 Pol'!BB60</f>
        <v>0</v>
      </c>
      <c r="G9" s="296">
        <f>'02 201740 Pol'!BC60</f>
        <v>0</v>
      </c>
      <c r="H9" s="296">
        <f>'02 201740 Pol'!BD60</f>
        <v>0</v>
      </c>
      <c r="I9" s="297">
        <f>'02 201740 Pol'!BE60</f>
        <v>0</v>
      </c>
    </row>
    <row r="10" spans="1:57" s="127" customFormat="1" x14ac:dyDescent="0.2">
      <c r="A10" s="294" t="str">
        <f>'02 201740 Pol'!B61</f>
        <v>723</v>
      </c>
      <c r="B10" s="62" t="str">
        <f>'02 201740 Pol'!C61</f>
        <v>Vnitřní plynovod</v>
      </c>
      <c r="D10" s="204"/>
      <c r="E10" s="295">
        <f>'02 201740 Pol'!BA74</f>
        <v>0</v>
      </c>
      <c r="F10" s="296">
        <f>'02 201740 Pol'!BB74</f>
        <v>0</v>
      </c>
      <c r="G10" s="296">
        <f>'02 201740 Pol'!BC74</f>
        <v>0</v>
      </c>
      <c r="H10" s="296">
        <f>'02 201740 Pol'!BD74</f>
        <v>0</v>
      </c>
      <c r="I10" s="297">
        <f>'02 201740 Pol'!BE74</f>
        <v>0</v>
      </c>
    </row>
    <row r="11" spans="1:57" s="127" customFormat="1" x14ac:dyDescent="0.2">
      <c r="A11" s="294" t="str">
        <f>'02 201740 Pol'!B75</f>
        <v>725</v>
      </c>
      <c r="B11" s="62" t="str">
        <f>'02 201740 Pol'!C75</f>
        <v>Zařizovací předměty</v>
      </c>
      <c r="D11" s="204"/>
      <c r="E11" s="295">
        <f>'02 201740 Pol'!BA91</f>
        <v>0</v>
      </c>
      <c r="F11" s="296">
        <f>'02 201740 Pol'!BB91</f>
        <v>0</v>
      </c>
      <c r="G11" s="296">
        <f>'02 201740 Pol'!BC91</f>
        <v>0</v>
      </c>
      <c r="H11" s="296">
        <f>'02 201740 Pol'!BD91</f>
        <v>0</v>
      </c>
      <c r="I11" s="297">
        <f>'02 201740 Pol'!BE91</f>
        <v>0</v>
      </c>
    </row>
    <row r="12" spans="1:57" s="127" customFormat="1" x14ac:dyDescent="0.2">
      <c r="A12" s="294" t="str">
        <f>'02 201740 Pol'!B92</f>
        <v>783</v>
      </c>
      <c r="B12" s="62" t="str">
        <f>'02 201740 Pol'!C92</f>
        <v>Nátěry</v>
      </c>
      <c r="D12" s="204"/>
      <c r="E12" s="295">
        <f>'02 201740 Pol'!BA95</f>
        <v>0</v>
      </c>
      <c r="F12" s="296">
        <f>'02 201740 Pol'!BB95</f>
        <v>0</v>
      </c>
      <c r="G12" s="296">
        <f>'02 201740 Pol'!BC95</f>
        <v>0</v>
      </c>
      <c r="H12" s="296">
        <f>'02 201740 Pol'!BD95</f>
        <v>0</v>
      </c>
      <c r="I12" s="297">
        <f>'02 201740 Pol'!BE95</f>
        <v>0</v>
      </c>
    </row>
    <row r="13" spans="1:57" s="127" customFormat="1" ht="13.5" thickBot="1" x14ac:dyDescent="0.25">
      <c r="A13" s="294" t="str">
        <f>'02 201740 Pol'!B96</f>
        <v>D96</v>
      </c>
      <c r="B13" s="62" t="str">
        <f>'02 201740 Pol'!C96</f>
        <v>Přesuny suti a vybouraných hmot</v>
      </c>
      <c r="D13" s="204"/>
      <c r="E13" s="295">
        <f>'02 201740 Pol'!BA103</f>
        <v>0</v>
      </c>
      <c r="F13" s="296">
        <f>'02 201740 Pol'!BB103</f>
        <v>0</v>
      </c>
      <c r="G13" s="296">
        <f>'02 201740 Pol'!BC103</f>
        <v>0</v>
      </c>
      <c r="H13" s="296">
        <f>'02 201740 Pol'!BD103</f>
        <v>0</v>
      </c>
      <c r="I13" s="297">
        <f>'02 201740 Pol'!BE103</f>
        <v>0</v>
      </c>
    </row>
    <row r="14" spans="1:57" s="14" customFormat="1" ht="13.5" thickBot="1" x14ac:dyDescent="0.25">
      <c r="A14" s="205"/>
      <c r="B14" s="206" t="s">
        <v>79</v>
      </c>
      <c r="C14" s="206"/>
      <c r="D14" s="207"/>
      <c r="E14" s="208">
        <f>SUM(E7:E13)</f>
        <v>0</v>
      </c>
      <c r="F14" s="209">
        <f>SUM(F7:F13)</f>
        <v>0</v>
      </c>
      <c r="G14" s="209">
        <f>SUM(G7:G13)</f>
        <v>0</v>
      </c>
      <c r="H14" s="209">
        <f>SUM(H7:H13)</f>
        <v>0</v>
      </c>
      <c r="I14" s="210">
        <f>SUM(I7:I13)</f>
        <v>0</v>
      </c>
    </row>
    <row r="15" spans="1:57" x14ac:dyDescent="0.2">
      <c r="A15" s="127"/>
      <c r="B15" s="127"/>
      <c r="C15" s="127"/>
      <c r="D15" s="127"/>
      <c r="E15" s="127"/>
      <c r="F15" s="127"/>
      <c r="G15" s="127"/>
      <c r="H15" s="127"/>
      <c r="I15" s="127"/>
    </row>
    <row r="16" spans="1:57" ht="19.5" customHeight="1" x14ac:dyDescent="0.25">
      <c r="A16" s="196" t="s">
        <v>80</v>
      </c>
      <c r="B16" s="196"/>
      <c r="C16" s="196"/>
      <c r="D16" s="196"/>
      <c r="E16" s="196"/>
      <c r="F16" s="196"/>
      <c r="G16" s="211"/>
      <c r="H16" s="196"/>
      <c r="I16" s="196"/>
      <c r="BA16" s="133"/>
      <c r="BB16" s="133"/>
      <c r="BC16" s="133"/>
      <c r="BD16" s="133"/>
      <c r="BE16" s="133"/>
    </row>
    <row r="17" spans="1:53" ht="13.5" thickBot="1" x14ac:dyDescent="0.25"/>
    <row r="18" spans="1:53" x14ac:dyDescent="0.2">
      <c r="A18" s="162" t="s">
        <v>81</v>
      </c>
      <c r="B18" s="163"/>
      <c r="C18" s="163"/>
      <c r="D18" s="212"/>
      <c r="E18" s="213" t="s">
        <v>82</v>
      </c>
      <c r="F18" s="214" t="s">
        <v>12</v>
      </c>
      <c r="G18" s="215" t="s">
        <v>83</v>
      </c>
      <c r="H18" s="216"/>
      <c r="I18" s="217" t="s">
        <v>82</v>
      </c>
    </row>
    <row r="19" spans="1:53" x14ac:dyDescent="0.2">
      <c r="A19" s="156" t="s">
        <v>890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ref="I19:I26" si="0">E19+F19*G19/100</f>
        <v>0</v>
      </c>
      <c r="BA19" s="1">
        <v>0</v>
      </c>
    </row>
    <row r="20" spans="1:53" x14ac:dyDescent="0.2">
      <c r="A20" s="156" t="s">
        <v>891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0</v>
      </c>
    </row>
    <row r="21" spans="1:53" x14ac:dyDescent="0.2">
      <c r="A21" s="156" t="s">
        <v>892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0</v>
      </c>
    </row>
    <row r="22" spans="1:53" x14ac:dyDescent="0.2">
      <c r="A22" s="156" t="s">
        <v>893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0</v>
      </c>
    </row>
    <row r="23" spans="1:53" x14ac:dyDescent="0.2">
      <c r="A23" s="156" t="s">
        <v>894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1</v>
      </c>
    </row>
    <row r="24" spans="1:53" x14ac:dyDescent="0.2">
      <c r="A24" s="156" t="s">
        <v>895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1</v>
      </c>
    </row>
    <row r="25" spans="1:53" x14ac:dyDescent="0.2">
      <c r="A25" s="156" t="s">
        <v>896</v>
      </c>
      <c r="B25" s="147"/>
      <c r="C25" s="147"/>
      <c r="D25" s="218"/>
      <c r="E25" s="219"/>
      <c r="F25" s="220"/>
      <c r="G25" s="221">
        <v>0</v>
      </c>
      <c r="H25" s="222"/>
      <c r="I25" s="223">
        <f t="shared" si="0"/>
        <v>0</v>
      </c>
      <c r="BA25" s="1">
        <v>2</v>
      </c>
    </row>
    <row r="26" spans="1:53" x14ac:dyDescent="0.2">
      <c r="A26" s="156" t="s">
        <v>897</v>
      </c>
      <c r="B26" s="147"/>
      <c r="C26" s="147"/>
      <c r="D26" s="218"/>
      <c r="E26" s="219"/>
      <c r="F26" s="220"/>
      <c r="G26" s="221">
        <v>0</v>
      </c>
      <c r="H26" s="222"/>
      <c r="I26" s="223">
        <f t="shared" si="0"/>
        <v>0</v>
      </c>
      <c r="BA26" s="1">
        <v>2</v>
      </c>
    </row>
    <row r="27" spans="1:53" ht="13.5" thickBot="1" x14ac:dyDescent="0.25">
      <c r="A27" s="224"/>
      <c r="B27" s="225" t="s">
        <v>84</v>
      </c>
      <c r="C27" s="226"/>
      <c r="D27" s="227"/>
      <c r="E27" s="228"/>
      <c r="F27" s="229"/>
      <c r="G27" s="229"/>
      <c r="H27" s="344">
        <f>SUM(I19:I26)</f>
        <v>0</v>
      </c>
      <c r="I27" s="345"/>
    </row>
    <row r="29" spans="1:53" x14ac:dyDescent="0.2">
      <c r="B29" s="14"/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176"/>
  <sheetViews>
    <sheetView showGridLines="0" showZeros="0" zoomScaleSheetLayoutView="100" workbookViewId="0">
      <selection sqref="A1:G1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51" t="s">
        <v>1192</v>
      </c>
      <c r="B1" s="351"/>
      <c r="C1" s="351"/>
      <c r="D1" s="351"/>
      <c r="E1" s="351"/>
      <c r="F1" s="351"/>
      <c r="G1" s="351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37" t="s">
        <v>2</v>
      </c>
      <c r="B3" s="338"/>
      <c r="C3" s="186" t="s">
        <v>1188</v>
      </c>
      <c r="D3" s="236"/>
      <c r="E3" s="237" t="s">
        <v>85</v>
      </c>
      <c r="F3" s="238" t="str">
        <f>'02 201740 Rek'!H1</f>
        <v>2017/40</v>
      </c>
      <c r="G3" s="239"/>
    </row>
    <row r="4" spans="1:80" ht="13.5" thickBot="1" x14ac:dyDescent="0.25">
      <c r="A4" s="352" t="s">
        <v>76</v>
      </c>
      <c r="B4" s="340"/>
      <c r="C4" s="192" t="s">
        <v>901</v>
      </c>
      <c r="D4" s="240"/>
      <c r="E4" s="353" t="str">
        <f>'02 201740 Rek'!G2</f>
        <v>ZTI instalace-kanalizace,voda,plyn,Ú.T.</v>
      </c>
      <c r="F4" s="354"/>
      <c r="G4" s="355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641</v>
      </c>
      <c r="C7" s="251" t="s">
        <v>642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903</v>
      </c>
      <c r="C8" s="262" t="s">
        <v>904</v>
      </c>
      <c r="D8" s="263" t="s">
        <v>110</v>
      </c>
      <c r="E8" s="264">
        <v>5</v>
      </c>
      <c r="F8" s="264">
        <v>0</v>
      </c>
      <c r="G8" s="265">
        <f>E8*F8</f>
        <v>0</v>
      </c>
      <c r="H8" s="266">
        <v>8.4000000000000003E-4</v>
      </c>
      <c r="I8" s="267">
        <f>E8*H8</f>
        <v>4.2000000000000006E-3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7</v>
      </c>
      <c r="AC8" s="232">
        <v>7</v>
      </c>
      <c r="AZ8" s="232">
        <v>2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7</v>
      </c>
    </row>
    <row r="9" spans="1:80" x14ac:dyDescent="0.2">
      <c r="A9" s="268"/>
      <c r="B9" s="272"/>
      <c r="C9" s="346" t="s">
        <v>905</v>
      </c>
      <c r="D9" s="347"/>
      <c r="E9" s="273">
        <v>5</v>
      </c>
      <c r="F9" s="274"/>
      <c r="G9" s="275"/>
      <c r="H9" s="276"/>
      <c r="I9" s="270"/>
      <c r="J9" s="277"/>
      <c r="K9" s="270"/>
      <c r="M9" s="271" t="s">
        <v>905</v>
      </c>
      <c r="O9" s="259"/>
    </row>
    <row r="10" spans="1:80" x14ac:dyDescent="0.2">
      <c r="A10" s="260">
        <v>2</v>
      </c>
      <c r="B10" s="261" t="s">
        <v>906</v>
      </c>
      <c r="C10" s="262" t="s">
        <v>907</v>
      </c>
      <c r="D10" s="263" t="s">
        <v>908</v>
      </c>
      <c r="E10" s="264">
        <v>8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/>
      <c r="K10" s="267">
        <f>E10*J10</f>
        <v>0</v>
      </c>
      <c r="O10" s="259">
        <v>2</v>
      </c>
      <c r="AA10" s="232">
        <v>12</v>
      </c>
      <c r="AB10" s="232">
        <v>0</v>
      </c>
      <c r="AC10" s="232">
        <v>18</v>
      </c>
      <c r="AZ10" s="232">
        <v>2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12</v>
      </c>
      <c r="CB10" s="259">
        <v>0</v>
      </c>
    </row>
    <row r="11" spans="1:80" x14ac:dyDescent="0.2">
      <c r="A11" s="260">
        <v>3</v>
      </c>
      <c r="B11" s="261" t="s">
        <v>909</v>
      </c>
      <c r="C11" s="262" t="s">
        <v>910</v>
      </c>
      <c r="D11" s="263" t="s">
        <v>110</v>
      </c>
      <c r="E11" s="264">
        <v>5</v>
      </c>
      <c r="F11" s="264">
        <v>0</v>
      </c>
      <c r="G11" s="265">
        <f>E11*F11</f>
        <v>0</v>
      </c>
      <c r="H11" s="266">
        <v>1E-3</v>
      </c>
      <c r="I11" s="267">
        <f>E11*H11</f>
        <v>5.0000000000000001E-3</v>
      </c>
      <c r="J11" s="266"/>
      <c r="K11" s="267">
        <f>E11*J11</f>
        <v>0</v>
      </c>
      <c r="O11" s="259">
        <v>2</v>
      </c>
      <c r="AA11" s="232">
        <v>3</v>
      </c>
      <c r="AB11" s="232">
        <v>7</v>
      </c>
      <c r="AC11" s="232">
        <v>63166612</v>
      </c>
      <c r="AZ11" s="232">
        <v>2</v>
      </c>
      <c r="BA11" s="232">
        <f>IF(AZ11=1,G11,0)</f>
        <v>0</v>
      </c>
      <c r="BB11" s="232">
        <f>IF(AZ11=2,G11,0)</f>
        <v>0</v>
      </c>
      <c r="BC11" s="232">
        <f>IF(AZ11=3,G11,0)</f>
        <v>0</v>
      </c>
      <c r="BD11" s="232">
        <f>IF(AZ11=4,G11,0)</f>
        <v>0</v>
      </c>
      <c r="BE11" s="232">
        <f>IF(AZ11=5,G11,0)</f>
        <v>0</v>
      </c>
      <c r="CA11" s="259">
        <v>3</v>
      </c>
      <c r="CB11" s="259">
        <v>7</v>
      </c>
    </row>
    <row r="12" spans="1:80" x14ac:dyDescent="0.2">
      <c r="A12" s="268"/>
      <c r="B12" s="272"/>
      <c r="C12" s="346" t="s">
        <v>905</v>
      </c>
      <c r="D12" s="347"/>
      <c r="E12" s="273">
        <v>5</v>
      </c>
      <c r="F12" s="274"/>
      <c r="G12" s="275"/>
      <c r="H12" s="276"/>
      <c r="I12" s="270"/>
      <c r="J12" s="277"/>
      <c r="K12" s="270"/>
      <c r="M12" s="271" t="s">
        <v>905</v>
      </c>
      <c r="O12" s="259"/>
    </row>
    <row r="13" spans="1:80" x14ac:dyDescent="0.2">
      <c r="A13" s="260">
        <v>4</v>
      </c>
      <c r="B13" s="261" t="s">
        <v>653</v>
      </c>
      <c r="C13" s="262" t="s">
        <v>654</v>
      </c>
      <c r="D13" s="263" t="s">
        <v>12</v>
      </c>
      <c r="E13" s="264"/>
      <c r="F13" s="264">
        <v>0</v>
      </c>
      <c r="G13" s="265">
        <f>E13*F13</f>
        <v>0</v>
      </c>
      <c r="H13" s="266">
        <v>0</v>
      </c>
      <c r="I13" s="267">
        <f>E13*H13</f>
        <v>0</v>
      </c>
      <c r="J13" s="266"/>
      <c r="K13" s="267">
        <f>E13*J13</f>
        <v>0</v>
      </c>
      <c r="O13" s="259">
        <v>2</v>
      </c>
      <c r="AA13" s="232">
        <v>7</v>
      </c>
      <c r="AB13" s="232">
        <v>1002</v>
      </c>
      <c r="AC13" s="232">
        <v>5</v>
      </c>
      <c r="AZ13" s="232">
        <v>2</v>
      </c>
      <c r="BA13" s="232">
        <f>IF(AZ13=1,G13,0)</f>
        <v>0</v>
      </c>
      <c r="BB13" s="232">
        <f>IF(AZ13=2,G13,0)</f>
        <v>0</v>
      </c>
      <c r="BC13" s="232">
        <f>IF(AZ13=3,G13,0)</f>
        <v>0</v>
      </c>
      <c r="BD13" s="232">
        <f>IF(AZ13=4,G13,0)</f>
        <v>0</v>
      </c>
      <c r="BE13" s="232">
        <f>IF(AZ13=5,G13,0)</f>
        <v>0</v>
      </c>
      <c r="CA13" s="259">
        <v>7</v>
      </c>
      <c r="CB13" s="259">
        <v>1002</v>
      </c>
    </row>
    <row r="14" spans="1:80" x14ac:dyDescent="0.2">
      <c r="A14" s="278"/>
      <c r="B14" s="279" t="s">
        <v>101</v>
      </c>
      <c r="C14" s="280" t="s">
        <v>643</v>
      </c>
      <c r="D14" s="281"/>
      <c r="E14" s="282"/>
      <c r="F14" s="283"/>
      <c r="G14" s="284">
        <f>SUM(G7:G13)</f>
        <v>0</v>
      </c>
      <c r="H14" s="285"/>
      <c r="I14" s="286">
        <f>SUM(I7:I13)</f>
        <v>9.1999999999999998E-3</v>
      </c>
      <c r="J14" s="285"/>
      <c r="K14" s="286">
        <f>SUM(K7:K13)</f>
        <v>0</v>
      </c>
      <c r="O14" s="259">
        <v>4</v>
      </c>
      <c r="BA14" s="287">
        <f>SUM(BA7:BA13)</f>
        <v>0</v>
      </c>
      <c r="BB14" s="287">
        <f>SUM(BB7:BB13)</f>
        <v>0</v>
      </c>
      <c r="BC14" s="287">
        <f>SUM(BC7:BC13)</f>
        <v>0</v>
      </c>
      <c r="BD14" s="287">
        <f>SUM(BD7:BD13)</f>
        <v>0</v>
      </c>
      <c r="BE14" s="287">
        <f>SUM(BE7:BE13)</f>
        <v>0</v>
      </c>
    </row>
    <row r="15" spans="1:80" x14ac:dyDescent="0.2">
      <c r="A15" s="249" t="s">
        <v>97</v>
      </c>
      <c r="B15" s="250" t="s">
        <v>911</v>
      </c>
      <c r="C15" s="251" t="s">
        <v>912</v>
      </c>
      <c r="D15" s="252"/>
      <c r="E15" s="253"/>
      <c r="F15" s="253"/>
      <c r="G15" s="254"/>
      <c r="H15" s="255"/>
      <c r="I15" s="256"/>
      <c r="J15" s="257"/>
      <c r="K15" s="258"/>
      <c r="O15" s="259">
        <v>1</v>
      </c>
    </row>
    <row r="16" spans="1:80" x14ac:dyDescent="0.2">
      <c r="A16" s="260">
        <v>5</v>
      </c>
      <c r="B16" s="261" t="s">
        <v>914</v>
      </c>
      <c r="C16" s="262" t="s">
        <v>915</v>
      </c>
      <c r="D16" s="263" t="s">
        <v>229</v>
      </c>
      <c r="E16" s="264">
        <v>2</v>
      </c>
      <c r="F16" s="264">
        <v>0</v>
      </c>
      <c r="G16" s="265">
        <f>E16*F16</f>
        <v>0</v>
      </c>
      <c r="H16" s="266">
        <v>1.227E-2</v>
      </c>
      <c r="I16" s="267">
        <f>E16*H16</f>
        <v>2.4539999999999999E-2</v>
      </c>
      <c r="J16" s="266">
        <v>0</v>
      </c>
      <c r="K16" s="267">
        <f>E16*J16</f>
        <v>0</v>
      </c>
      <c r="O16" s="259">
        <v>2</v>
      </c>
      <c r="AA16" s="232">
        <v>1</v>
      </c>
      <c r="AB16" s="232">
        <v>7</v>
      </c>
      <c r="AC16" s="232">
        <v>7</v>
      </c>
      <c r="AZ16" s="232">
        <v>2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</v>
      </c>
      <c r="CB16" s="259">
        <v>7</v>
      </c>
    </row>
    <row r="17" spans="1:80" x14ac:dyDescent="0.2">
      <c r="A17" s="268"/>
      <c r="B17" s="272"/>
      <c r="C17" s="346" t="s">
        <v>916</v>
      </c>
      <c r="D17" s="347"/>
      <c r="E17" s="273">
        <v>1</v>
      </c>
      <c r="F17" s="274"/>
      <c r="G17" s="275"/>
      <c r="H17" s="276"/>
      <c r="I17" s="270"/>
      <c r="J17" s="277"/>
      <c r="K17" s="270"/>
      <c r="M17" s="271" t="s">
        <v>916</v>
      </c>
      <c r="O17" s="259"/>
    </row>
    <row r="18" spans="1:80" x14ac:dyDescent="0.2">
      <c r="A18" s="268"/>
      <c r="B18" s="272"/>
      <c r="C18" s="346" t="s">
        <v>917</v>
      </c>
      <c r="D18" s="347"/>
      <c r="E18" s="273">
        <v>1</v>
      </c>
      <c r="F18" s="274"/>
      <c r="G18" s="275"/>
      <c r="H18" s="276"/>
      <c r="I18" s="270"/>
      <c r="J18" s="277"/>
      <c r="K18" s="270"/>
      <c r="M18" s="271" t="s">
        <v>917</v>
      </c>
      <c r="O18" s="259"/>
    </row>
    <row r="19" spans="1:80" x14ac:dyDescent="0.2">
      <c r="A19" s="260">
        <v>6</v>
      </c>
      <c r="B19" s="261" t="s">
        <v>918</v>
      </c>
      <c r="C19" s="262" t="s">
        <v>919</v>
      </c>
      <c r="D19" s="263" t="s">
        <v>229</v>
      </c>
      <c r="E19" s="264">
        <v>1</v>
      </c>
      <c r="F19" s="264">
        <v>0</v>
      </c>
      <c r="G19" s="265">
        <f>E19*F19</f>
        <v>0</v>
      </c>
      <c r="H19" s="266">
        <v>2.0000000000000001E-4</v>
      </c>
      <c r="I19" s="267">
        <f>E19*H19</f>
        <v>2.0000000000000001E-4</v>
      </c>
      <c r="J19" s="266">
        <v>0</v>
      </c>
      <c r="K19" s="267">
        <f>E19*J19</f>
        <v>0</v>
      </c>
      <c r="O19" s="259">
        <v>2</v>
      </c>
      <c r="AA19" s="232">
        <v>1</v>
      </c>
      <c r="AB19" s="232">
        <v>7</v>
      </c>
      <c r="AC19" s="232">
        <v>7</v>
      </c>
      <c r="AZ19" s="232">
        <v>2</v>
      </c>
      <c r="BA19" s="232">
        <f>IF(AZ19=1,G19,0)</f>
        <v>0</v>
      </c>
      <c r="BB19" s="232">
        <f>IF(AZ19=2,G19,0)</f>
        <v>0</v>
      </c>
      <c r="BC19" s="232">
        <f>IF(AZ19=3,G19,0)</f>
        <v>0</v>
      </c>
      <c r="BD19" s="232">
        <f>IF(AZ19=4,G19,0)</f>
        <v>0</v>
      </c>
      <c r="BE19" s="232">
        <f>IF(AZ19=5,G19,0)</f>
        <v>0</v>
      </c>
      <c r="CA19" s="259">
        <v>1</v>
      </c>
      <c r="CB19" s="259">
        <v>7</v>
      </c>
    </row>
    <row r="20" spans="1:80" x14ac:dyDescent="0.2">
      <c r="A20" s="260">
        <v>7</v>
      </c>
      <c r="B20" s="261" t="s">
        <v>920</v>
      </c>
      <c r="C20" s="262" t="s">
        <v>921</v>
      </c>
      <c r="D20" s="263" t="s">
        <v>115</v>
      </c>
      <c r="E20" s="264">
        <v>10.5</v>
      </c>
      <c r="F20" s="264">
        <v>0</v>
      </c>
      <c r="G20" s="265">
        <f>E20*F20</f>
        <v>0</v>
      </c>
      <c r="H20" s="266">
        <v>4.6999999999999999E-4</v>
      </c>
      <c r="I20" s="267">
        <f>E20*H20</f>
        <v>4.9350000000000002E-3</v>
      </c>
      <c r="J20" s="266">
        <v>0</v>
      </c>
      <c r="K20" s="267">
        <f>E20*J20</f>
        <v>0</v>
      </c>
      <c r="O20" s="259">
        <v>2</v>
      </c>
      <c r="AA20" s="232">
        <v>1</v>
      </c>
      <c r="AB20" s="232">
        <v>7</v>
      </c>
      <c r="AC20" s="232">
        <v>7</v>
      </c>
      <c r="AZ20" s="232">
        <v>2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7</v>
      </c>
    </row>
    <row r="21" spans="1:80" x14ac:dyDescent="0.2">
      <c r="A21" s="268"/>
      <c r="B21" s="272"/>
      <c r="C21" s="346" t="s">
        <v>922</v>
      </c>
      <c r="D21" s="347"/>
      <c r="E21" s="273">
        <v>10.5</v>
      </c>
      <c r="F21" s="274"/>
      <c r="G21" s="275"/>
      <c r="H21" s="276"/>
      <c r="I21" s="270"/>
      <c r="J21" s="277"/>
      <c r="K21" s="270"/>
      <c r="M21" s="271" t="s">
        <v>922</v>
      </c>
      <c r="O21" s="259"/>
    </row>
    <row r="22" spans="1:80" x14ac:dyDescent="0.2">
      <c r="A22" s="260">
        <v>8</v>
      </c>
      <c r="B22" s="261" t="s">
        <v>923</v>
      </c>
      <c r="C22" s="262" t="s">
        <v>924</v>
      </c>
      <c r="D22" s="263" t="s">
        <v>115</v>
      </c>
      <c r="E22" s="264">
        <v>4.2</v>
      </c>
      <c r="F22" s="264">
        <v>0</v>
      </c>
      <c r="G22" s="265">
        <f>E22*F22</f>
        <v>0</v>
      </c>
      <c r="H22" s="266">
        <v>6.9999999999999999E-4</v>
      </c>
      <c r="I22" s="267">
        <f>E22*H22</f>
        <v>2.9399999999999999E-3</v>
      </c>
      <c r="J22" s="266">
        <v>0</v>
      </c>
      <c r="K22" s="267">
        <f>E22*J22</f>
        <v>0</v>
      </c>
      <c r="O22" s="259">
        <v>2</v>
      </c>
      <c r="AA22" s="232">
        <v>1</v>
      </c>
      <c r="AB22" s="232">
        <v>7</v>
      </c>
      <c r="AC22" s="232">
        <v>7</v>
      </c>
      <c r="AZ22" s="232">
        <v>2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1</v>
      </c>
      <c r="CB22" s="259">
        <v>7</v>
      </c>
    </row>
    <row r="23" spans="1:80" x14ac:dyDescent="0.2">
      <c r="A23" s="268"/>
      <c r="B23" s="272"/>
      <c r="C23" s="346" t="s">
        <v>925</v>
      </c>
      <c r="D23" s="347"/>
      <c r="E23" s="273">
        <v>4.2</v>
      </c>
      <c r="F23" s="274"/>
      <c r="G23" s="275"/>
      <c r="H23" s="276"/>
      <c r="I23" s="270"/>
      <c r="J23" s="277"/>
      <c r="K23" s="270"/>
      <c r="M23" s="271" t="s">
        <v>925</v>
      </c>
      <c r="O23" s="259"/>
    </row>
    <row r="24" spans="1:80" x14ac:dyDescent="0.2">
      <c r="A24" s="260">
        <v>9</v>
      </c>
      <c r="B24" s="261" t="s">
        <v>926</v>
      </c>
      <c r="C24" s="262" t="s">
        <v>927</v>
      </c>
      <c r="D24" s="263" t="s">
        <v>115</v>
      </c>
      <c r="E24" s="264">
        <v>0.5</v>
      </c>
      <c r="F24" s="264">
        <v>0</v>
      </c>
      <c r="G24" s="265">
        <f>E24*F24</f>
        <v>0</v>
      </c>
      <c r="H24" s="266">
        <v>1.5200000000000001E-3</v>
      </c>
      <c r="I24" s="267">
        <f>E24*H24</f>
        <v>7.6000000000000004E-4</v>
      </c>
      <c r="J24" s="266">
        <v>0</v>
      </c>
      <c r="K24" s="267">
        <f>E24*J24</f>
        <v>0</v>
      </c>
      <c r="O24" s="259">
        <v>2</v>
      </c>
      <c r="AA24" s="232">
        <v>1</v>
      </c>
      <c r="AB24" s="232">
        <v>7</v>
      </c>
      <c r="AC24" s="232">
        <v>7</v>
      </c>
      <c r="AZ24" s="232">
        <v>2</v>
      </c>
      <c r="BA24" s="232">
        <f>IF(AZ24=1,G24,0)</f>
        <v>0</v>
      </c>
      <c r="BB24" s="232">
        <f>IF(AZ24=2,G24,0)</f>
        <v>0</v>
      </c>
      <c r="BC24" s="232">
        <f>IF(AZ24=3,G24,0)</f>
        <v>0</v>
      </c>
      <c r="BD24" s="232">
        <f>IF(AZ24=4,G24,0)</f>
        <v>0</v>
      </c>
      <c r="BE24" s="232">
        <f>IF(AZ24=5,G24,0)</f>
        <v>0</v>
      </c>
      <c r="CA24" s="259">
        <v>1</v>
      </c>
      <c r="CB24" s="259">
        <v>7</v>
      </c>
    </row>
    <row r="25" spans="1:80" x14ac:dyDescent="0.2">
      <c r="A25" s="268"/>
      <c r="B25" s="272"/>
      <c r="C25" s="346" t="s">
        <v>928</v>
      </c>
      <c r="D25" s="347"/>
      <c r="E25" s="273">
        <v>0.5</v>
      </c>
      <c r="F25" s="274"/>
      <c r="G25" s="275"/>
      <c r="H25" s="276"/>
      <c r="I25" s="270"/>
      <c r="J25" s="277"/>
      <c r="K25" s="270"/>
      <c r="M25" s="271" t="s">
        <v>928</v>
      </c>
      <c r="O25" s="259"/>
    </row>
    <row r="26" spans="1:80" x14ac:dyDescent="0.2">
      <c r="A26" s="260">
        <v>10</v>
      </c>
      <c r="B26" s="261" t="s">
        <v>929</v>
      </c>
      <c r="C26" s="262" t="s">
        <v>930</v>
      </c>
      <c r="D26" s="263" t="s">
        <v>115</v>
      </c>
      <c r="E26" s="264">
        <v>38</v>
      </c>
      <c r="F26" s="264">
        <v>0</v>
      </c>
      <c r="G26" s="265">
        <f>E26*F26</f>
        <v>0</v>
      </c>
      <c r="H26" s="266">
        <v>2.0999999999999999E-3</v>
      </c>
      <c r="I26" s="267">
        <f>E26*H26</f>
        <v>7.9799999999999996E-2</v>
      </c>
      <c r="J26" s="266">
        <v>0</v>
      </c>
      <c r="K26" s="267">
        <f>E26*J26</f>
        <v>0</v>
      </c>
      <c r="O26" s="259">
        <v>2</v>
      </c>
      <c r="AA26" s="232">
        <v>1</v>
      </c>
      <c r="AB26" s="232">
        <v>7</v>
      </c>
      <c r="AC26" s="232">
        <v>7</v>
      </c>
      <c r="AZ26" s="232">
        <v>2</v>
      </c>
      <c r="BA26" s="232">
        <f>IF(AZ26=1,G26,0)</f>
        <v>0</v>
      </c>
      <c r="BB26" s="232">
        <f>IF(AZ26=2,G26,0)</f>
        <v>0</v>
      </c>
      <c r="BC26" s="232">
        <f>IF(AZ26=3,G26,0)</f>
        <v>0</v>
      </c>
      <c r="BD26" s="232">
        <f>IF(AZ26=4,G26,0)</f>
        <v>0</v>
      </c>
      <c r="BE26" s="232">
        <f>IF(AZ26=5,G26,0)</f>
        <v>0</v>
      </c>
      <c r="CA26" s="259">
        <v>1</v>
      </c>
      <c r="CB26" s="259">
        <v>7</v>
      </c>
    </row>
    <row r="27" spans="1:80" x14ac:dyDescent="0.2">
      <c r="A27" s="268"/>
      <c r="B27" s="272"/>
      <c r="C27" s="346" t="s">
        <v>931</v>
      </c>
      <c r="D27" s="347"/>
      <c r="E27" s="273">
        <v>11</v>
      </c>
      <c r="F27" s="274"/>
      <c r="G27" s="275"/>
      <c r="H27" s="276"/>
      <c r="I27" s="270"/>
      <c r="J27" s="277"/>
      <c r="K27" s="270"/>
      <c r="M27" s="271" t="s">
        <v>931</v>
      </c>
      <c r="O27" s="259"/>
    </row>
    <row r="28" spans="1:80" x14ac:dyDescent="0.2">
      <c r="A28" s="268"/>
      <c r="B28" s="272"/>
      <c r="C28" s="346" t="s">
        <v>932</v>
      </c>
      <c r="D28" s="347"/>
      <c r="E28" s="273">
        <v>27</v>
      </c>
      <c r="F28" s="274"/>
      <c r="G28" s="275"/>
      <c r="H28" s="276"/>
      <c r="I28" s="270"/>
      <c r="J28" s="277"/>
      <c r="K28" s="270"/>
      <c r="M28" s="271" t="s">
        <v>932</v>
      </c>
      <c r="O28" s="259"/>
    </row>
    <row r="29" spans="1:80" x14ac:dyDescent="0.2">
      <c r="A29" s="260">
        <v>11</v>
      </c>
      <c r="B29" s="261" t="s">
        <v>933</v>
      </c>
      <c r="C29" s="262" t="s">
        <v>934</v>
      </c>
      <c r="D29" s="263" t="s">
        <v>229</v>
      </c>
      <c r="E29" s="264">
        <v>6</v>
      </c>
      <c r="F29" s="264">
        <v>0</v>
      </c>
      <c r="G29" s="265">
        <f>E29*F29</f>
        <v>0</v>
      </c>
      <c r="H29" s="266">
        <v>0</v>
      </c>
      <c r="I29" s="267">
        <f>E29*H29</f>
        <v>0</v>
      </c>
      <c r="J29" s="266">
        <v>0</v>
      </c>
      <c r="K29" s="267">
        <f>E29*J29</f>
        <v>0</v>
      </c>
      <c r="O29" s="259">
        <v>2</v>
      </c>
      <c r="AA29" s="232">
        <v>1</v>
      </c>
      <c r="AB29" s="232">
        <v>7</v>
      </c>
      <c r="AC29" s="232">
        <v>7</v>
      </c>
      <c r="AZ29" s="232">
        <v>2</v>
      </c>
      <c r="BA29" s="232">
        <f>IF(AZ29=1,G29,0)</f>
        <v>0</v>
      </c>
      <c r="BB29" s="232">
        <f>IF(AZ29=2,G29,0)</f>
        <v>0</v>
      </c>
      <c r="BC29" s="232">
        <f>IF(AZ29=3,G29,0)</f>
        <v>0</v>
      </c>
      <c r="BD29" s="232">
        <f>IF(AZ29=4,G29,0)</f>
        <v>0</v>
      </c>
      <c r="BE29" s="232">
        <f>IF(AZ29=5,G29,0)</f>
        <v>0</v>
      </c>
      <c r="CA29" s="259">
        <v>1</v>
      </c>
      <c r="CB29" s="259">
        <v>7</v>
      </c>
    </row>
    <row r="30" spans="1:80" x14ac:dyDescent="0.2">
      <c r="A30" s="268"/>
      <c r="B30" s="272"/>
      <c r="C30" s="346" t="s">
        <v>935</v>
      </c>
      <c r="D30" s="347"/>
      <c r="E30" s="273">
        <v>6</v>
      </c>
      <c r="F30" s="274"/>
      <c r="G30" s="275"/>
      <c r="H30" s="276"/>
      <c r="I30" s="270"/>
      <c r="J30" s="277"/>
      <c r="K30" s="270"/>
      <c r="M30" s="271" t="s">
        <v>935</v>
      </c>
      <c r="O30" s="259"/>
    </row>
    <row r="31" spans="1:80" x14ac:dyDescent="0.2">
      <c r="A31" s="260">
        <v>12</v>
      </c>
      <c r="B31" s="261" t="s">
        <v>936</v>
      </c>
      <c r="C31" s="262" t="s">
        <v>937</v>
      </c>
      <c r="D31" s="263" t="s">
        <v>229</v>
      </c>
      <c r="E31" s="264">
        <v>4</v>
      </c>
      <c r="F31" s="264">
        <v>0</v>
      </c>
      <c r="G31" s="265">
        <f>E31*F31</f>
        <v>0</v>
      </c>
      <c r="H31" s="266">
        <v>0</v>
      </c>
      <c r="I31" s="267">
        <f>E31*H31</f>
        <v>0</v>
      </c>
      <c r="J31" s="266">
        <v>0</v>
      </c>
      <c r="K31" s="267">
        <f>E31*J31</f>
        <v>0</v>
      </c>
      <c r="O31" s="259">
        <v>2</v>
      </c>
      <c r="AA31" s="232">
        <v>1</v>
      </c>
      <c r="AB31" s="232">
        <v>7</v>
      </c>
      <c r="AC31" s="232">
        <v>7</v>
      </c>
      <c r="AZ31" s="232">
        <v>2</v>
      </c>
      <c r="BA31" s="232">
        <f>IF(AZ31=1,G31,0)</f>
        <v>0</v>
      </c>
      <c r="BB31" s="232">
        <f>IF(AZ31=2,G31,0)</f>
        <v>0</v>
      </c>
      <c r="BC31" s="232">
        <f>IF(AZ31=3,G31,0)</f>
        <v>0</v>
      </c>
      <c r="BD31" s="232">
        <f>IF(AZ31=4,G31,0)</f>
        <v>0</v>
      </c>
      <c r="BE31" s="232">
        <f>IF(AZ31=5,G31,0)</f>
        <v>0</v>
      </c>
      <c r="CA31" s="259">
        <v>1</v>
      </c>
      <c r="CB31" s="259">
        <v>7</v>
      </c>
    </row>
    <row r="32" spans="1:80" x14ac:dyDescent="0.2">
      <c r="A32" s="268"/>
      <c r="B32" s="272"/>
      <c r="C32" s="346" t="s">
        <v>301</v>
      </c>
      <c r="D32" s="347"/>
      <c r="E32" s="273">
        <v>4</v>
      </c>
      <c r="F32" s="274"/>
      <c r="G32" s="275"/>
      <c r="H32" s="276"/>
      <c r="I32" s="270"/>
      <c r="J32" s="277"/>
      <c r="K32" s="270"/>
      <c r="M32" s="271">
        <v>4</v>
      </c>
      <c r="O32" s="259"/>
    </row>
    <row r="33" spans="1:80" x14ac:dyDescent="0.2">
      <c r="A33" s="260">
        <v>13</v>
      </c>
      <c r="B33" s="261" t="s">
        <v>938</v>
      </c>
      <c r="C33" s="262" t="s">
        <v>939</v>
      </c>
      <c r="D33" s="263" t="s">
        <v>229</v>
      </c>
      <c r="E33" s="264">
        <v>1</v>
      </c>
      <c r="F33" s="264">
        <v>0</v>
      </c>
      <c r="G33" s="265">
        <f>E33*F33</f>
        <v>0</v>
      </c>
      <c r="H33" s="266">
        <v>0</v>
      </c>
      <c r="I33" s="267">
        <f>E33*H33</f>
        <v>0</v>
      </c>
      <c r="J33" s="266">
        <v>0</v>
      </c>
      <c r="K33" s="267">
        <f>E33*J33</f>
        <v>0</v>
      </c>
      <c r="O33" s="259">
        <v>2</v>
      </c>
      <c r="AA33" s="232">
        <v>1</v>
      </c>
      <c r="AB33" s="232">
        <v>7</v>
      </c>
      <c r="AC33" s="232">
        <v>7</v>
      </c>
      <c r="AZ33" s="232">
        <v>2</v>
      </c>
      <c r="BA33" s="232">
        <f>IF(AZ33=1,G33,0)</f>
        <v>0</v>
      </c>
      <c r="BB33" s="232">
        <f>IF(AZ33=2,G33,0)</f>
        <v>0</v>
      </c>
      <c r="BC33" s="232">
        <f>IF(AZ33=3,G33,0)</f>
        <v>0</v>
      </c>
      <c r="BD33" s="232">
        <f>IF(AZ33=4,G33,0)</f>
        <v>0</v>
      </c>
      <c r="BE33" s="232">
        <f>IF(AZ33=5,G33,0)</f>
        <v>0</v>
      </c>
      <c r="CA33" s="259">
        <v>1</v>
      </c>
      <c r="CB33" s="259">
        <v>7</v>
      </c>
    </row>
    <row r="34" spans="1:80" x14ac:dyDescent="0.2">
      <c r="A34" s="260">
        <v>14</v>
      </c>
      <c r="B34" s="261" t="s">
        <v>940</v>
      </c>
      <c r="C34" s="262" t="s">
        <v>941</v>
      </c>
      <c r="D34" s="263" t="s">
        <v>229</v>
      </c>
      <c r="E34" s="264">
        <v>4</v>
      </c>
      <c r="F34" s="264">
        <v>0</v>
      </c>
      <c r="G34" s="265">
        <f>E34*F34</f>
        <v>0</v>
      </c>
      <c r="H34" s="266">
        <v>7.6099999999999996E-3</v>
      </c>
      <c r="I34" s="267">
        <f>E34*H34</f>
        <v>3.0439999999999998E-2</v>
      </c>
      <c r="J34" s="266">
        <v>0</v>
      </c>
      <c r="K34" s="267">
        <f>E34*J34</f>
        <v>0</v>
      </c>
      <c r="O34" s="259">
        <v>2</v>
      </c>
      <c r="AA34" s="232">
        <v>1</v>
      </c>
      <c r="AB34" s="232">
        <v>7</v>
      </c>
      <c r="AC34" s="232">
        <v>7</v>
      </c>
      <c r="AZ34" s="232">
        <v>2</v>
      </c>
      <c r="BA34" s="232">
        <f>IF(AZ34=1,G34,0)</f>
        <v>0</v>
      </c>
      <c r="BB34" s="232">
        <f>IF(AZ34=2,G34,0)</f>
        <v>0</v>
      </c>
      <c r="BC34" s="232">
        <f>IF(AZ34=3,G34,0)</f>
        <v>0</v>
      </c>
      <c r="BD34" s="232">
        <f>IF(AZ34=4,G34,0)</f>
        <v>0</v>
      </c>
      <c r="BE34" s="232">
        <f>IF(AZ34=5,G34,0)</f>
        <v>0</v>
      </c>
      <c r="CA34" s="259">
        <v>1</v>
      </c>
      <c r="CB34" s="259">
        <v>7</v>
      </c>
    </row>
    <row r="35" spans="1:80" x14ac:dyDescent="0.2">
      <c r="A35" s="268"/>
      <c r="B35" s="272"/>
      <c r="C35" s="346" t="s">
        <v>942</v>
      </c>
      <c r="D35" s="347"/>
      <c r="E35" s="273">
        <v>3</v>
      </c>
      <c r="F35" s="274"/>
      <c r="G35" s="275"/>
      <c r="H35" s="276"/>
      <c r="I35" s="270"/>
      <c r="J35" s="277"/>
      <c r="K35" s="270"/>
      <c r="M35" s="271" t="s">
        <v>942</v>
      </c>
      <c r="O35" s="259"/>
    </row>
    <row r="36" spans="1:80" x14ac:dyDescent="0.2">
      <c r="A36" s="268"/>
      <c r="B36" s="272"/>
      <c r="C36" s="346" t="s">
        <v>943</v>
      </c>
      <c r="D36" s="347"/>
      <c r="E36" s="273">
        <v>1</v>
      </c>
      <c r="F36" s="274"/>
      <c r="G36" s="275"/>
      <c r="H36" s="276"/>
      <c r="I36" s="270"/>
      <c r="J36" s="277"/>
      <c r="K36" s="270"/>
      <c r="M36" s="271" t="s">
        <v>943</v>
      </c>
      <c r="O36" s="259"/>
    </row>
    <row r="37" spans="1:80" x14ac:dyDescent="0.2">
      <c r="A37" s="260">
        <v>15</v>
      </c>
      <c r="B37" s="261" t="s">
        <v>944</v>
      </c>
      <c r="C37" s="262" t="s">
        <v>945</v>
      </c>
      <c r="D37" s="263" t="s">
        <v>229</v>
      </c>
      <c r="E37" s="264">
        <v>1</v>
      </c>
      <c r="F37" s="264">
        <v>0</v>
      </c>
      <c r="G37" s="265">
        <f>E37*F37</f>
        <v>0</v>
      </c>
      <c r="H37" s="266">
        <v>6.4000000000000003E-3</v>
      </c>
      <c r="I37" s="267">
        <f>E37*H37</f>
        <v>6.4000000000000003E-3</v>
      </c>
      <c r="J37" s="266">
        <v>0</v>
      </c>
      <c r="K37" s="267">
        <f>E37*J37</f>
        <v>0</v>
      </c>
      <c r="O37" s="259">
        <v>2</v>
      </c>
      <c r="AA37" s="232">
        <v>1</v>
      </c>
      <c r="AB37" s="232">
        <v>7</v>
      </c>
      <c r="AC37" s="232">
        <v>7</v>
      </c>
      <c r="AZ37" s="232">
        <v>2</v>
      </c>
      <c r="BA37" s="232">
        <f>IF(AZ37=1,G37,0)</f>
        <v>0</v>
      </c>
      <c r="BB37" s="232">
        <f>IF(AZ37=2,G37,0)</f>
        <v>0</v>
      </c>
      <c r="BC37" s="232">
        <f>IF(AZ37=3,G37,0)</f>
        <v>0</v>
      </c>
      <c r="BD37" s="232">
        <f>IF(AZ37=4,G37,0)</f>
        <v>0</v>
      </c>
      <c r="BE37" s="232">
        <f>IF(AZ37=5,G37,0)</f>
        <v>0</v>
      </c>
      <c r="CA37" s="259">
        <v>1</v>
      </c>
      <c r="CB37" s="259">
        <v>7</v>
      </c>
    </row>
    <row r="38" spans="1:80" x14ac:dyDescent="0.2">
      <c r="A38" s="268"/>
      <c r="B38" s="272"/>
      <c r="C38" s="346" t="s">
        <v>946</v>
      </c>
      <c r="D38" s="347"/>
      <c r="E38" s="273">
        <v>1</v>
      </c>
      <c r="F38" s="274"/>
      <c r="G38" s="275"/>
      <c r="H38" s="276"/>
      <c r="I38" s="270"/>
      <c r="J38" s="277"/>
      <c r="K38" s="270"/>
      <c r="M38" s="271" t="s">
        <v>946</v>
      </c>
      <c r="O38" s="259"/>
    </row>
    <row r="39" spans="1:80" x14ac:dyDescent="0.2">
      <c r="A39" s="260">
        <v>16</v>
      </c>
      <c r="B39" s="261" t="s">
        <v>947</v>
      </c>
      <c r="C39" s="262" t="s">
        <v>948</v>
      </c>
      <c r="D39" s="263" t="s">
        <v>115</v>
      </c>
      <c r="E39" s="264">
        <v>38</v>
      </c>
      <c r="F39" s="264">
        <v>0</v>
      </c>
      <c r="G39" s="265">
        <f>E39*F39</f>
        <v>0</v>
      </c>
      <c r="H39" s="266">
        <v>0</v>
      </c>
      <c r="I39" s="267">
        <f>E39*H39</f>
        <v>0</v>
      </c>
      <c r="J39" s="266">
        <v>0</v>
      </c>
      <c r="K39" s="267">
        <f>E39*J39</f>
        <v>0</v>
      </c>
      <c r="O39" s="259">
        <v>2</v>
      </c>
      <c r="AA39" s="232">
        <v>1</v>
      </c>
      <c r="AB39" s="232">
        <v>7</v>
      </c>
      <c r="AC39" s="232">
        <v>7</v>
      </c>
      <c r="AZ39" s="232">
        <v>2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1</v>
      </c>
      <c r="CB39" s="259">
        <v>7</v>
      </c>
    </row>
    <row r="40" spans="1:80" x14ac:dyDescent="0.2">
      <c r="A40" s="268"/>
      <c r="B40" s="272"/>
      <c r="C40" s="346" t="s">
        <v>931</v>
      </c>
      <c r="D40" s="347"/>
      <c r="E40" s="273">
        <v>11</v>
      </c>
      <c r="F40" s="274"/>
      <c r="G40" s="275"/>
      <c r="H40" s="276"/>
      <c r="I40" s="270"/>
      <c r="J40" s="277"/>
      <c r="K40" s="270"/>
      <c r="M40" s="271" t="s">
        <v>931</v>
      </c>
      <c r="O40" s="259"/>
    </row>
    <row r="41" spans="1:80" x14ac:dyDescent="0.2">
      <c r="A41" s="268"/>
      <c r="B41" s="272"/>
      <c r="C41" s="346" t="s">
        <v>932</v>
      </c>
      <c r="D41" s="347"/>
      <c r="E41" s="273">
        <v>27</v>
      </c>
      <c r="F41" s="274"/>
      <c r="G41" s="275"/>
      <c r="H41" s="276"/>
      <c r="I41" s="270"/>
      <c r="J41" s="277"/>
      <c r="K41" s="270"/>
      <c r="M41" s="271" t="s">
        <v>932</v>
      </c>
      <c r="O41" s="259"/>
    </row>
    <row r="42" spans="1:80" x14ac:dyDescent="0.2">
      <c r="A42" s="260">
        <v>17</v>
      </c>
      <c r="B42" s="261" t="s">
        <v>949</v>
      </c>
      <c r="C42" s="262" t="s">
        <v>950</v>
      </c>
      <c r="D42" s="263" t="s">
        <v>951</v>
      </c>
      <c r="E42" s="264">
        <v>0.2</v>
      </c>
      <c r="F42" s="264">
        <v>0</v>
      </c>
      <c r="G42" s="265">
        <f>E42*F42</f>
        <v>0</v>
      </c>
      <c r="H42" s="266">
        <v>0</v>
      </c>
      <c r="I42" s="267">
        <f>E42*H42</f>
        <v>0</v>
      </c>
      <c r="J42" s="266"/>
      <c r="K42" s="267">
        <f>E42*J42</f>
        <v>0</v>
      </c>
      <c r="O42" s="259">
        <v>2</v>
      </c>
      <c r="AA42" s="232">
        <v>12</v>
      </c>
      <c r="AB42" s="232">
        <v>0</v>
      </c>
      <c r="AC42" s="232">
        <v>20</v>
      </c>
      <c r="AZ42" s="232">
        <v>2</v>
      </c>
      <c r="BA42" s="232">
        <f>IF(AZ42=1,G42,0)</f>
        <v>0</v>
      </c>
      <c r="BB42" s="232">
        <f>IF(AZ42=2,G42,0)</f>
        <v>0</v>
      </c>
      <c r="BC42" s="232">
        <f>IF(AZ42=3,G42,0)</f>
        <v>0</v>
      </c>
      <c r="BD42" s="232">
        <f>IF(AZ42=4,G42,0)</f>
        <v>0</v>
      </c>
      <c r="BE42" s="232">
        <f>IF(AZ42=5,G42,0)</f>
        <v>0</v>
      </c>
      <c r="CA42" s="259">
        <v>12</v>
      </c>
      <c r="CB42" s="259">
        <v>0</v>
      </c>
    </row>
    <row r="43" spans="1:80" x14ac:dyDescent="0.2">
      <c r="A43" s="260">
        <v>18</v>
      </c>
      <c r="B43" s="261" t="s">
        <v>952</v>
      </c>
      <c r="C43" s="262" t="s">
        <v>953</v>
      </c>
      <c r="D43" s="263" t="s">
        <v>908</v>
      </c>
      <c r="E43" s="264">
        <v>8</v>
      </c>
      <c r="F43" s="264">
        <v>0</v>
      </c>
      <c r="G43" s="265">
        <f>E43*F43</f>
        <v>0</v>
      </c>
      <c r="H43" s="266">
        <v>0</v>
      </c>
      <c r="I43" s="267">
        <f>E43*H43</f>
        <v>0</v>
      </c>
      <c r="J43" s="266"/>
      <c r="K43" s="267">
        <f>E43*J43</f>
        <v>0</v>
      </c>
      <c r="O43" s="259">
        <v>2</v>
      </c>
      <c r="AA43" s="232">
        <v>12</v>
      </c>
      <c r="AB43" s="232">
        <v>0</v>
      </c>
      <c r="AC43" s="232">
        <v>85</v>
      </c>
      <c r="AZ43" s="232">
        <v>2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12</v>
      </c>
      <c r="CB43" s="259">
        <v>0</v>
      </c>
    </row>
    <row r="44" spans="1:80" x14ac:dyDescent="0.2">
      <c r="A44" s="260">
        <v>19</v>
      </c>
      <c r="B44" s="261" t="s">
        <v>954</v>
      </c>
      <c r="C44" s="262" t="s">
        <v>955</v>
      </c>
      <c r="D44" s="263" t="s">
        <v>12</v>
      </c>
      <c r="E44" s="264"/>
      <c r="F44" s="264">
        <v>0</v>
      </c>
      <c r="G44" s="265">
        <f>E44*F44</f>
        <v>0</v>
      </c>
      <c r="H44" s="266">
        <v>0</v>
      </c>
      <c r="I44" s="267">
        <f>E44*H44</f>
        <v>0</v>
      </c>
      <c r="J44" s="266"/>
      <c r="K44" s="267">
        <f>E44*J44</f>
        <v>0</v>
      </c>
      <c r="O44" s="259">
        <v>2</v>
      </c>
      <c r="AA44" s="232">
        <v>7</v>
      </c>
      <c r="AB44" s="232">
        <v>1002</v>
      </c>
      <c r="AC44" s="232">
        <v>5</v>
      </c>
      <c r="AZ44" s="232">
        <v>2</v>
      </c>
      <c r="BA44" s="232">
        <f>IF(AZ44=1,G44,0)</f>
        <v>0</v>
      </c>
      <c r="BB44" s="232">
        <f>IF(AZ44=2,G44,0)</f>
        <v>0</v>
      </c>
      <c r="BC44" s="232">
        <f>IF(AZ44=3,G44,0)</f>
        <v>0</v>
      </c>
      <c r="BD44" s="232">
        <f>IF(AZ44=4,G44,0)</f>
        <v>0</v>
      </c>
      <c r="BE44" s="232">
        <f>IF(AZ44=5,G44,0)</f>
        <v>0</v>
      </c>
      <c r="CA44" s="259">
        <v>7</v>
      </c>
      <c r="CB44" s="259">
        <v>1002</v>
      </c>
    </row>
    <row r="45" spans="1:80" x14ac:dyDescent="0.2">
      <c r="A45" s="278"/>
      <c r="B45" s="279" t="s">
        <v>101</v>
      </c>
      <c r="C45" s="280" t="s">
        <v>913</v>
      </c>
      <c r="D45" s="281"/>
      <c r="E45" s="282"/>
      <c r="F45" s="283"/>
      <c r="G45" s="284">
        <f>SUM(G15:G44)</f>
        <v>0</v>
      </c>
      <c r="H45" s="285"/>
      <c r="I45" s="286">
        <f>SUM(I15:I44)</f>
        <v>0.15001499999999998</v>
      </c>
      <c r="J45" s="285"/>
      <c r="K45" s="286">
        <f>SUM(K15:K44)</f>
        <v>0</v>
      </c>
      <c r="O45" s="259">
        <v>4</v>
      </c>
      <c r="BA45" s="287">
        <f>SUM(BA15:BA44)</f>
        <v>0</v>
      </c>
      <c r="BB45" s="287">
        <f>SUM(BB15:BB44)</f>
        <v>0</v>
      </c>
      <c r="BC45" s="287">
        <f>SUM(BC15:BC44)</f>
        <v>0</v>
      </c>
      <c r="BD45" s="287">
        <f>SUM(BD15:BD44)</f>
        <v>0</v>
      </c>
      <c r="BE45" s="287">
        <f>SUM(BE15:BE44)</f>
        <v>0</v>
      </c>
    </row>
    <row r="46" spans="1:80" x14ac:dyDescent="0.2">
      <c r="A46" s="249" t="s">
        <v>97</v>
      </c>
      <c r="B46" s="250" t="s">
        <v>956</v>
      </c>
      <c r="C46" s="251" t="s">
        <v>957</v>
      </c>
      <c r="D46" s="252"/>
      <c r="E46" s="253"/>
      <c r="F46" s="253"/>
      <c r="G46" s="254"/>
      <c r="H46" s="255"/>
      <c r="I46" s="256"/>
      <c r="J46" s="257"/>
      <c r="K46" s="258"/>
      <c r="O46" s="259">
        <v>1</v>
      </c>
    </row>
    <row r="47" spans="1:80" x14ac:dyDescent="0.2">
      <c r="A47" s="260">
        <v>20</v>
      </c>
      <c r="B47" s="261" t="s">
        <v>959</v>
      </c>
      <c r="C47" s="262" t="s">
        <v>960</v>
      </c>
      <c r="D47" s="263" t="s">
        <v>229</v>
      </c>
      <c r="E47" s="264">
        <v>1</v>
      </c>
      <c r="F47" s="264">
        <v>0</v>
      </c>
      <c r="G47" s="265">
        <f>E47*F47</f>
        <v>0</v>
      </c>
      <c r="H47" s="266">
        <v>2.5000000000000001E-4</v>
      </c>
      <c r="I47" s="267">
        <f>E47*H47</f>
        <v>2.5000000000000001E-4</v>
      </c>
      <c r="J47" s="266">
        <v>0</v>
      </c>
      <c r="K47" s="267">
        <f>E47*J47</f>
        <v>0</v>
      </c>
      <c r="O47" s="259">
        <v>2</v>
      </c>
      <c r="AA47" s="232">
        <v>1</v>
      </c>
      <c r="AB47" s="232">
        <v>7</v>
      </c>
      <c r="AC47" s="232">
        <v>7</v>
      </c>
      <c r="AZ47" s="232">
        <v>2</v>
      </c>
      <c r="BA47" s="232">
        <f>IF(AZ47=1,G47,0)</f>
        <v>0</v>
      </c>
      <c r="BB47" s="232">
        <f>IF(AZ47=2,G47,0)</f>
        <v>0</v>
      </c>
      <c r="BC47" s="232">
        <f>IF(AZ47=3,G47,0)</f>
        <v>0</v>
      </c>
      <c r="BD47" s="232">
        <f>IF(AZ47=4,G47,0)</f>
        <v>0</v>
      </c>
      <c r="BE47" s="232">
        <f>IF(AZ47=5,G47,0)</f>
        <v>0</v>
      </c>
      <c r="CA47" s="259">
        <v>1</v>
      </c>
      <c r="CB47" s="259">
        <v>7</v>
      </c>
    </row>
    <row r="48" spans="1:80" x14ac:dyDescent="0.2">
      <c r="A48" s="268"/>
      <c r="B48" s="272"/>
      <c r="C48" s="346" t="s">
        <v>98</v>
      </c>
      <c r="D48" s="347"/>
      <c r="E48" s="273">
        <v>1</v>
      </c>
      <c r="F48" s="274"/>
      <c r="G48" s="275"/>
      <c r="H48" s="276"/>
      <c r="I48" s="270"/>
      <c r="J48" s="277"/>
      <c r="K48" s="270"/>
      <c r="M48" s="271">
        <v>1</v>
      </c>
      <c r="O48" s="259"/>
    </row>
    <row r="49" spans="1:80" x14ac:dyDescent="0.2">
      <c r="A49" s="260">
        <v>21</v>
      </c>
      <c r="B49" s="261" t="s">
        <v>961</v>
      </c>
      <c r="C49" s="262" t="s">
        <v>962</v>
      </c>
      <c r="D49" s="263" t="s">
        <v>229</v>
      </c>
      <c r="E49" s="264">
        <v>4</v>
      </c>
      <c r="F49" s="264">
        <v>0</v>
      </c>
      <c r="G49" s="265">
        <f>E49*F49</f>
        <v>0</v>
      </c>
      <c r="H49" s="266">
        <v>5.6999999999999998E-4</v>
      </c>
      <c r="I49" s="267">
        <f>E49*H49</f>
        <v>2.2799999999999999E-3</v>
      </c>
      <c r="J49" s="266">
        <v>0</v>
      </c>
      <c r="K49" s="267">
        <f>E49*J49</f>
        <v>0</v>
      </c>
      <c r="O49" s="259">
        <v>2</v>
      </c>
      <c r="AA49" s="232">
        <v>1</v>
      </c>
      <c r="AB49" s="232">
        <v>7</v>
      </c>
      <c r="AC49" s="232">
        <v>7</v>
      </c>
      <c r="AZ49" s="232">
        <v>2</v>
      </c>
      <c r="BA49" s="232">
        <f>IF(AZ49=1,G49,0)</f>
        <v>0</v>
      </c>
      <c r="BB49" s="232">
        <f>IF(AZ49=2,G49,0)</f>
        <v>0</v>
      </c>
      <c r="BC49" s="232">
        <f>IF(AZ49=3,G49,0)</f>
        <v>0</v>
      </c>
      <c r="BD49" s="232">
        <f>IF(AZ49=4,G49,0)</f>
        <v>0</v>
      </c>
      <c r="BE49" s="232">
        <f>IF(AZ49=5,G49,0)</f>
        <v>0</v>
      </c>
      <c r="CA49" s="259">
        <v>1</v>
      </c>
      <c r="CB49" s="259">
        <v>7</v>
      </c>
    </row>
    <row r="50" spans="1:80" x14ac:dyDescent="0.2">
      <c r="A50" s="268"/>
      <c r="B50" s="272"/>
      <c r="C50" s="346" t="s">
        <v>301</v>
      </c>
      <c r="D50" s="347"/>
      <c r="E50" s="273">
        <v>4</v>
      </c>
      <c r="F50" s="274"/>
      <c r="G50" s="275"/>
      <c r="H50" s="276"/>
      <c r="I50" s="270"/>
      <c r="J50" s="277"/>
      <c r="K50" s="270"/>
      <c r="M50" s="271">
        <v>4</v>
      </c>
      <c r="O50" s="259"/>
    </row>
    <row r="51" spans="1:80" ht="22.5" x14ac:dyDescent="0.2">
      <c r="A51" s="260">
        <v>22</v>
      </c>
      <c r="B51" s="261" t="s">
        <v>963</v>
      </c>
      <c r="C51" s="262" t="s">
        <v>964</v>
      </c>
      <c r="D51" s="263" t="s">
        <v>115</v>
      </c>
      <c r="E51" s="264">
        <v>20</v>
      </c>
      <c r="F51" s="264">
        <v>0</v>
      </c>
      <c r="G51" s="265">
        <f>E51*F51</f>
        <v>0</v>
      </c>
      <c r="H51" s="266">
        <v>4.3299999999999996E-3</v>
      </c>
      <c r="I51" s="267">
        <f>E51*H51</f>
        <v>8.6599999999999996E-2</v>
      </c>
      <c r="J51" s="266">
        <v>0</v>
      </c>
      <c r="K51" s="267">
        <f>E51*J51</f>
        <v>0</v>
      </c>
      <c r="O51" s="259">
        <v>2</v>
      </c>
      <c r="AA51" s="232">
        <v>2</v>
      </c>
      <c r="AB51" s="232">
        <v>7</v>
      </c>
      <c r="AC51" s="232">
        <v>7</v>
      </c>
      <c r="AZ51" s="232">
        <v>2</v>
      </c>
      <c r="BA51" s="232">
        <f>IF(AZ51=1,G51,0)</f>
        <v>0</v>
      </c>
      <c r="BB51" s="232">
        <f>IF(AZ51=2,G51,0)</f>
        <v>0</v>
      </c>
      <c r="BC51" s="232">
        <f>IF(AZ51=3,G51,0)</f>
        <v>0</v>
      </c>
      <c r="BD51" s="232">
        <f>IF(AZ51=4,G51,0)</f>
        <v>0</v>
      </c>
      <c r="BE51" s="232">
        <f>IF(AZ51=5,G51,0)</f>
        <v>0</v>
      </c>
      <c r="CA51" s="259">
        <v>2</v>
      </c>
      <c r="CB51" s="259">
        <v>7</v>
      </c>
    </row>
    <row r="52" spans="1:80" x14ac:dyDescent="0.2">
      <c r="A52" s="268"/>
      <c r="B52" s="272"/>
      <c r="C52" s="346" t="s">
        <v>965</v>
      </c>
      <c r="D52" s="347"/>
      <c r="E52" s="273">
        <v>20</v>
      </c>
      <c r="F52" s="274"/>
      <c r="G52" s="275"/>
      <c r="H52" s="276"/>
      <c r="I52" s="270"/>
      <c r="J52" s="277"/>
      <c r="K52" s="270"/>
      <c r="M52" s="271" t="s">
        <v>965</v>
      </c>
      <c r="O52" s="259"/>
    </row>
    <row r="53" spans="1:80" ht="22.5" x14ac:dyDescent="0.2">
      <c r="A53" s="260">
        <v>23</v>
      </c>
      <c r="B53" s="261" t="s">
        <v>966</v>
      </c>
      <c r="C53" s="262" t="s">
        <v>967</v>
      </c>
      <c r="D53" s="263" t="s">
        <v>115</v>
      </c>
      <c r="E53" s="264">
        <v>100.5</v>
      </c>
      <c r="F53" s="264">
        <v>0</v>
      </c>
      <c r="G53" s="265">
        <f>E53*F53</f>
        <v>0</v>
      </c>
      <c r="H53" s="266">
        <v>5.77E-3</v>
      </c>
      <c r="I53" s="267">
        <f>E53*H53</f>
        <v>0.57988499999999998</v>
      </c>
      <c r="J53" s="266">
        <v>0</v>
      </c>
      <c r="K53" s="267">
        <f>E53*J53</f>
        <v>0</v>
      </c>
      <c r="O53" s="259">
        <v>2</v>
      </c>
      <c r="AA53" s="232">
        <v>2</v>
      </c>
      <c r="AB53" s="232">
        <v>7</v>
      </c>
      <c r="AC53" s="232">
        <v>7</v>
      </c>
      <c r="AZ53" s="232">
        <v>2</v>
      </c>
      <c r="BA53" s="232">
        <f>IF(AZ53=1,G53,0)</f>
        <v>0</v>
      </c>
      <c r="BB53" s="232">
        <f>IF(AZ53=2,G53,0)</f>
        <v>0</v>
      </c>
      <c r="BC53" s="232">
        <f>IF(AZ53=3,G53,0)</f>
        <v>0</v>
      </c>
      <c r="BD53" s="232">
        <f>IF(AZ53=4,G53,0)</f>
        <v>0</v>
      </c>
      <c r="BE53" s="232">
        <f>IF(AZ53=5,G53,0)</f>
        <v>0</v>
      </c>
      <c r="CA53" s="259">
        <v>2</v>
      </c>
      <c r="CB53" s="259">
        <v>7</v>
      </c>
    </row>
    <row r="54" spans="1:80" x14ac:dyDescent="0.2">
      <c r="A54" s="268"/>
      <c r="B54" s="272"/>
      <c r="C54" s="346" t="s">
        <v>968</v>
      </c>
      <c r="D54" s="347"/>
      <c r="E54" s="273">
        <v>43.3</v>
      </c>
      <c r="F54" s="274"/>
      <c r="G54" s="275"/>
      <c r="H54" s="276"/>
      <c r="I54" s="270"/>
      <c r="J54" s="277"/>
      <c r="K54" s="270"/>
      <c r="M54" s="271" t="s">
        <v>968</v>
      </c>
      <c r="O54" s="259"/>
    </row>
    <row r="55" spans="1:80" x14ac:dyDescent="0.2">
      <c r="A55" s="268"/>
      <c r="B55" s="272"/>
      <c r="C55" s="346" t="s">
        <v>969</v>
      </c>
      <c r="D55" s="347"/>
      <c r="E55" s="273">
        <v>32</v>
      </c>
      <c r="F55" s="274"/>
      <c r="G55" s="275"/>
      <c r="H55" s="276"/>
      <c r="I55" s="270"/>
      <c r="J55" s="277"/>
      <c r="K55" s="270"/>
      <c r="M55" s="271" t="s">
        <v>969</v>
      </c>
      <c r="O55" s="259"/>
    </row>
    <row r="56" spans="1:80" x14ac:dyDescent="0.2">
      <c r="A56" s="268"/>
      <c r="B56" s="272"/>
      <c r="C56" s="346" t="s">
        <v>970</v>
      </c>
      <c r="D56" s="347"/>
      <c r="E56" s="273">
        <v>45.2</v>
      </c>
      <c r="F56" s="274"/>
      <c r="G56" s="275"/>
      <c r="H56" s="276"/>
      <c r="I56" s="270"/>
      <c r="J56" s="277"/>
      <c r="K56" s="270"/>
      <c r="M56" s="271" t="s">
        <v>970</v>
      </c>
      <c r="O56" s="259"/>
    </row>
    <row r="57" spans="1:80" x14ac:dyDescent="0.2">
      <c r="A57" s="268"/>
      <c r="B57" s="272"/>
      <c r="C57" s="346" t="s">
        <v>971</v>
      </c>
      <c r="D57" s="347"/>
      <c r="E57" s="273">
        <v>-20</v>
      </c>
      <c r="F57" s="274"/>
      <c r="G57" s="275"/>
      <c r="H57" s="276"/>
      <c r="I57" s="270"/>
      <c r="J57" s="277"/>
      <c r="K57" s="270"/>
      <c r="M57" s="271">
        <v>-20</v>
      </c>
      <c r="O57" s="259"/>
    </row>
    <row r="58" spans="1:80" x14ac:dyDescent="0.2">
      <c r="A58" s="260">
        <v>24</v>
      </c>
      <c r="B58" s="261" t="s">
        <v>972</v>
      </c>
      <c r="C58" s="262" t="s">
        <v>973</v>
      </c>
      <c r="D58" s="263" t="s">
        <v>951</v>
      </c>
      <c r="E58" s="264">
        <v>0.25</v>
      </c>
      <c r="F58" s="264">
        <v>0</v>
      </c>
      <c r="G58" s="265">
        <f>E58*F58</f>
        <v>0</v>
      </c>
      <c r="H58" s="266">
        <v>0</v>
      </c>
      <c r="I58" s="267">
        <f>E58*H58</f>
        <v>0</v>
      </c>
      <c r="J58" s="266"/>
      <c r="K58" s="267">
        <f>E58*J58</f>
        <v>0</v>
      </c>
      <c r="O58" s="259">
        <v>2</v>
      </c>
      <c r="AA58" s="232">
        <v>12</v>
      </c>
      <c r="AB58" s="232">
        <v>0</v>
      </c>
      <c r="AC58" s="232">
        <v>27</v>
      </c>
      <c r="AZ58" s="232">
        <v>2</v>
      </c>
      <c r="BA58" s="232">
        <f>IF(AZ58=1,G58,0)</f>
        <v>0</v>
      </c>
      <c r="BB58" s="232">
        <f>IF(AZ58=2,G58,0)</f>
        <v>0</v>
      </c>
      <c r="BC58" s="232">
        <f>IF(AZ58=3,G58,0)</f>
        <v>0</v>
      </c>
      <c r="BD58" s="232">
        <f>IF(AZ58=4,G58,0)</f>
        <v>0</v>
      </c>
      <c r="BE58" s="232">
        <f>IF(AZ58=5,G58,0)</f>
        <v>0</v>
      </c>
      <c r="CA58" s="259">
        <v>12</v>
      </c>
      <c r="CB58" s="259">
        <v>0</v>
      </c>
    </row>
    <row r="59" spans="1:80" x14ac:dyDescent="0.2">
      <c r="A59" s="260">
        <v>25</v>
      </c>
      <c r="B59" s="261" t="s">
        <v>974</v>
      </c>
      <c r="C59" s="262" t="s">
        <v>975</v>
      </c>
      <c r="D59" s="263" t="s">
        <v>12</v>
      </c>
      <c r="E59" s="264"/>
      <c r="F59" s="264">
        <v>0</v>
      </c>
      <c r="G59" s="265">
        <f>E59*F59</f>
        <v>0</v>
      </c>
      <c r="H59" s="266">
        <v>0</v>
      </c>
      <c r="I59" s="267">
        <f>E59*H59</f>
        <v>0</v>
      </c>
      <c r="J59" s="266"/>
      <c r="K59" s="267">
        <f>E59*J59</f>
        <v>0</v>
      </c>
      <c r="O59" s="259">
        <v>2</v>
      </c>
      <c r="AA59" s="232">
        <v>7</v>
      </c>
      <c r="AB59" s="232">
        <v>1002</v>
      </c>
      <c r="AC59" s="232">
        <v>5</v>
      </c>
      <c r="AZ59" s="232">
        <v>2</v>
      </c>
      <c r="BA59" s="232">
        <f>IF(AZ59=1,G59,0)</f>
        <v>0</v>
      </c>
      <c r="BB59" s="232">
        <f>IF(AZ59=2,G59,0)</f>
        <v>0</v>
      </c>
      <c r="BC59" s="232">
        <f>IF(AZ59=3,G59,0)</f>
        <v>0</v>
      </c>
      <c r="BD59" s="232">
        <f>IF(AZ59=4,G59,0)</f>
        <v>0</v>
      </c>
      <c r="BE59" s="232">
        <f>IF(AZ59=5,G59,0)</f>
        <v>0</v>
      </c>
      <c r="CA59" s="259">
        <v>7</v>
      </c>
      <c r="CB59" s="259">
        <v>1002</v>
      </c>
    </row>
    <row r="60" spans="1:80" x14ac:dyDescent="0.2">
      <c r="A60" s="278"/>
      <c r="B60" s="279" t="s">
        <v>101</v>
      </c>
      <c r="C60" s="280" t="s">
        <v>958</v>
      </c>
      <c r="D60" s="281"/>
      <c r="E60" s="282"/>
      <c r="F60" s="283"/>
      <c r="G60" s="284">
        <f>SUM(G46:G59)</f>
        <v>0</v>
      </c>
      <c r="H60" s="285"/>
      <c r="I60" s="286">
        <f>SUM(I46:I59)</f>
        <v>0.66901500000000003</v>
      </c>
      <c r="J60" s="285"/>
      <c r="K60" s="286">
        <f>SUM(K46:K59)</f>
        <v>0</v>
      </c>
      <c r="O60" s="259">
        <v>4</v>
      </c>
      <c r="BA60" s="287">
        <f>SUM(BA46:BA59)</f>
        <v>0</v>
      </c>
      <c r="BB60" s="287">
        <f>SUM(BB46:BB59)</f>
        <v>0</v>
      </c>
      <c r="BC60" s="287">
        <f>SUM(BC46:BC59)</f>
        <v>0</v>
      </c>
      <c r="BD60" s="287">
        <f>SUM(BD46:BD59)</f>
        <v>0</v>
      </c>
      <c r="BE60" s="287">
        <f>SUM(BE46:BE59)</f>
        <v>0</v>
      </c>
    </row>
    <row r="61" spans="1:80" x14ac:dyDescent="0.2">
      <c r="A61" s="249" t="s">
        <v>97</v>
      </c>
      <c r="B61" s="250" t="s">
        <v>976</v>
      </c>
      <c r="C61" s="251" t="s">
        <v>977</v>
      </c>
      <c r="D61" s="252"/>
      <c r="E61" s="253"/>
      <c r="F61" s="253"/>
      <c r="G61" s="254"/>
      <c r="H61" s="255"/>
      <c r="I61" s="256"/>
      <c r="J61" s="257"/>
      <c r="K61" s="258"/>
      <c r="O61" s="259">
        <v>1</v>
      </c>
    </row>
    <row r="62" spans="1:80" x14ac:dyDescent="0.2">
      <c r="A62" s="260">
        <v>26</v>
      </c>
      <c r="B62" s="261" t="s">
        <v>979</v>
      </c>
      <c r="C62" s="262" t="s">
        <v>980</v>
      </c>
      <c r="D62" s="263" t="s">
        <v>115</v>
      </c>
      <c r="E62" s="264">
        <v>16.899999999999999</v>
      </c>
      <c r="F62" s="264">
        <v>0</v>
      </c>
      <c r="G62" s="265">
        <f>E62*F62</f>
        <v>0</v>
      </c>
      <c r="H62" s="266">
        <v>3.8999999999999999E-4</v>
      </c>
      <c r="I62" s="267">
        <f>E62*H62</f>
        <v>6.5909999999999996E-3</v>
      </c>
      <c r="J62" s="266">
        <v>-3.4199999999999999E-3</v>
      </c>
      <c r="K62" s="267">
        <f>E62*J62</f>
        <v>-5.7797999999999995E-2</v>
      </c>
      <c r="O62" s="259">
        <v>2</v>
      </c>
      <c r="AA62" s="232">
        <v>1</v>
      </c>
      <c r="AB62" s="232">
        <v>7</v>
      </c>
      <c r="AC62" s="232">
        <v>7</v>
      </c>
      <c r="AZ62" s="232">
        <v>2</v>
      </c>
      <c r="BA62" s="232">
        <f>IF(AZ62=1,G62,0)</f>
        <v>0</v>
      </c>
      <c r="BB62" s="232">
        <f>IF(AZ62=2,G62,0)</f>
        <v>0</v>
      </c>
      <c r="BC62" s="232">
        <f>IF(AZ62=3,G62,0)</f>
        <v>0</v>
      </c>
      <c r="BD62" s="232">
        <f>IF(AZ62=4,G62,0)</f>
        <v>0</v>
      </c>
      <c r="BE62" s="232">
        <f>IF(AZ62=5,G62,0)</f>
        <v>0</v>
      </c>
      <c r="CA62" s="259">
        <v>1</v>
      </c>
      <c r="CB62" s="259">
        <v>7</v>
      </c>
    </row>
    <row r="63" spans="1:80" x14ac:dyDescent="0.2">
      <c r="A63" s="268"/>
      <c r="B63" s="272"/>
      <c r="C63" s="346" t="s">
        <v>981</v>
      </c>
      <c r="D63" s="347"/>
      <c r="E63" s="273">
        <v>16.899999999999999</v>
      </c>
      <c r="F63" s="274"/>
      <c r="G63" s="275"/>
      <c r="H63" s="276"/>
      <c r="I63" s="270"/>
      <c r="J63" s="277"/>
      <c r="K63" s="270"/>
      <c r="M63" s="271" t="s">
        <v>981</v>
      </c>
      <c r="O63" s="259"/>
    </row>
    <row r="64" spans="1:80" ht="22.5" x14ac:dyDescent="0.2">
      <c r="A64" s="260">
        <v>27</v>
      </c>
      <c r="B64" s="261" t="s">
        <v>982</v>
      </c>
      <c r="C64" s="262" t="s">
        <v>983</v>
      </c>
      <c r="D64" s="263" t="s">
        <v>115</v>
      </c>
      <c r="E64" s="264">
        <v>17</v>
      </c>
      <c r="F64" s="264">
        <v>0</v>
      </c>
      <c r="G64" s="265">
        <f>E64*F64</f>
        <v>0</v>
      </c>
      <c r="H64" s="266">
        <v>7.3400000000000002E-3</v>
      </c>
      <c r="I64" s="267">
        <f>E64*H64</f>
        <v>0.12478</v>
      </c>
      <c r="J64" s="266">
        <v>0</v>
      </c>
      <c r="K64" s="267">
        <f>E64*J64</f>
        <v>0</v>
      </c>
      <c r="O64" s="259">
        <v>2</v>
      </c>
      <c r="AA64" s="232">
        <v>1</v>
      </c>
      <c r="AB64" s="232">
        <v>7</v>
      </c>
      <c r="AC64" s="232">
        <v>7</v>
      </c>
      <c r="AZ64" s="232">
        <v>2</v>
      </c>
      <c r="BA64" s="232">
        <f>IF(AZ64=1,G64,0)</f>
        <v>0</v>
      </c>
      <c r="BB64" s="232">
        <f>IF(AZ64=2,G64,0)</f>
        <v>0</v>
      </c>
      <c r="BC64" s="232">
        <f>IF(AZ64=3,G64,0)</f>
        <v>0</v>
      </c>
      <c r="BD64" s="232">
        <f>IF(AZ64=4,G64,0)</f>
        <v>0</v>
      </c>
      <c r="BE64" s="232">
        <f>IF(AZ64=5,G64,0)</f>
        <v>0</v>
      </c>
      <c r="CA64" s="259">
        <v>1</v>
      </c>
      <c r="CB64" s="259">
        <v>7</v>
      </c>
    </row>
    <row r="65" spans="1:80" x14ac:dyDescent="0.2">
      <c r="A65" s="268"/>
      <c r="B65" s="272"/>
      <c r="C65" s="346" t="s">
        <v>984</v>
      </c>
      <c r="D65" s="347"/>
      <c r="E65" s="273">
        <v>17</v>
      </c>
      <c r="F65" s="274"/>
      <c r="G65" s="275"/>
      <c r="H65" s="276"/>
      <c r="I65" s="270"/>
      <c r="J65" s="277"/>
      <c r="K65" s="270"/>
      <c r="M65" s="271" t="s">
        <v>984</v>
      </c>
      <c r="O65" s="259"/>
    </row>
    <row r="66" spans="1:80" x14ac:dyDescent="0.2">
      <c r="A66" s="260">
        <v>28</v>
      </c>
      <c r="B66" s="261" t="s">
        <v>985</v>
      </c>
      <c r="C66" s="262" t="s">
        <v>986</v>
      </c>
      <c r="D66" s="263" t="s">
        <v>115</v>
      </c>
      <c r="E66" s="264">
        <v>0.2</v>
      </c>
      <c r="F66" s="264">
        <v>0</v>
      </c>
      <c r="G66" s="265">
        <f>E66*F66</f>
        <v>0</v>
      </c>
      <c r="H66" s="266">
        <v>4.2900000000000004E-3</v>
      </c>
      <c r="I66" s="267">
        <f>E66*H66</f>
        <v>8.5800000000000015E-4</v>
      </c>
      <c r="J66" s="266">
        <v>0</v>
      </c>
      <c r="K66" s="267">
        <f>E66*J66</f>
        <v>0</v>
      </c>
      <c r="O66" s="259">
        <v>2</v>
      </c>
      <c r="AA66" s="232">
        <v>1</v>
      </c>
      <c r="AB66" s="232">
        <v>7</v>
      </c>
      <c r="AC66" s="232">
        <v>7</v>
      </c>
      <c r="AZ66" s="232">
        <v>2</v>
      </c>
      <c r="BA66" s="232">
        <f>IF(AZ66=1,G66,0)</f>
        <v>0</v>
      </c>
      <c r="BB66" s="232">
        <f>IF(AZ66=2,G66,0)</f>
        <v>0</v>
      </c>
      <c r="BC66" s="232">
        <f>IF(AZ66=3,G66,0)</f>
        <v>0</v>
      </c>
      <c r="BD66" s="232">
        <f>IF(AZ66=4,G66,0)</f>
        <v>0</v>
      </c>
      <c r="BE66" s="232">
        <f>IF(AZ66=5,G66,0)</f>
        <v>0</v>
      </c>
      <c r="CA66" s="259">
        <v>1</v>
      </c>
      <c r="CB66" s="259">
        <v>7</v>
      </c>
    </row>
    <row r="67" spans="1:80" x14ac:dyDescent="0.2">
      <c r="A67" s="268"/>
      <c r="B67" s="272"/>
      <c r="C67" s="346" t="s">
        <v>987</v>
      </c>
      <c r="D67" s="347"/>
      <c r="E67" s="273">
        <v>0.2</v>
      </c>
      <c r="F67" s="274"/>
      <c r="G67" s="275"/>
      <c r="H67" s="276"/>
      <c r="I67" s="270"/>
      <c r="J67" s="277"/>
      <c r="K67" s="270"/>
      <c r="M67" s="271" t="s">
        <v>987</v>
      </c>
      <c r="O67" s="259"/>
    </row>
    <row r="68" spans="1:80" x14ac:dyDescent="0.2">
      <c r="A68" s="260">
        <v>29</v>
      </c>
      <c r="B68" s="261" t="s">
        <v>988</v>
      </c>
      <c r="C68" s="262" t="s">
        <v>989</v>
      </c>
      <c r="D68" s="263" t="s">
        <v>229</v>
      </c>
      <c r="E68" s="264">
        <v>2</v>
      </c>
      <c r="F68" s="264">
        <v>0</v>
      </c>
      <c r="G68" s="265">
        <f>E68*F68</f>
        <v>0</v>
      </c>
      <c r="H68" s="266">
        <v>0</v>
      </c>
      <c r="I68" s="267">
        <f>E68*H68</f>
        <v>0</v>
      </c>
      <c r="J68" s="266">
        <v>0</v>
      </c>
      <c r="K68" s="267">
        <f>E68*J68</f>
        <v>0</v>
      </c>
      <c r="O68" s="259">
        <v>2</v>
      </c>
      <c r="AA68" s="232">
        <v>1</v>
      </c>
      <c r="AB68" s="232">
        <v>7</v>
      </c>
      <c r="AC68" s="232">
        <v>7</v>
      </c>
      <c r="AZ68" s="232">
        <v>2</v>
      </c>
      <c r="BA68" s="232">
        <f>IF(AZ68=1,G68,0)</f>
        <v>0</v>
      </c>
      <c r="BB68" s="232">
        <f>IF(AZ68=2,G68,0)</f>
        <v>0</v>
      </c>
      <c r="BC68" s="232">
        <f>IF(AZ68=3,G68,0)</f>
        <v>0</v>
      </c>
      <c r="BD68" s="232">
        <f>IF(AZ68=4,G68,0)</f>
        <v>0</v>
      </c>
      <c r="BE68" s="232">
        <f>IF(AZ68=5,G68,0)</f>
        <v>0</v>
      </c>
      <c r="CA68" s="259">
        <v>1</v>
      </c>
      <c r="CB68" s="259">
        <v>7</v>
      </c>
    </row>
    <row r="69" spans="1:80" x14ac:dyDescent="0.2">
      <c r="A69" s="260">
        <v>30</v>
      </c>
      <c r="B69" s="261" t="s">
        <v>990</v>
      </c>
      <c r="C69" s="262" t="s">
        <v>991</v>
      </c>
      <c r="D69" s="263" t="s">
        <v>229</v>
      </c>
      <c r="E69" s="264">
        <v>1</v>
      </c>
      <c r="F69" s="264">
        <v>0</v>
      </c>
      <c r="G69" s="265">
        <f>E69*F69</f>
        <v>0</v>
      </c>
      <c r="H69" s="266">
        <v>0</v>
      </c>
      <c r="I69" s="267">
        <f>E69*H69</f>
        <v>0</v>
      </c>
      <c r="J69" s="266">
        <v>0</v>
      </c>
      <c r="K69" s="267">
        <f>E69*J69</f>
        <v>0</v>
      </c>
      <c r="O69" s="259">
        <v>2</v>
      </c>
      <c r="AA69" s="232">
        <v>1</v>
      </c>
      <c r="AB69" s="232">
        <v>7</v>
      </c>
      <c r="AC69" s="232">
        <v>7</v>
      </c>
      <c r="AZ69" s="232">
        <v>2</v>
      </c>
      <c r="BA69" s="232">
        <f>IF(AZ69=1,G69,0)</f>
        <v>0</v>
      </c>
      <c r="BB69" s="232">
        <f>IF(AZ69=2,G69,0)</f>
        <v>0</v>
      </c>
      <c r="BC69" s="232">
        <f>IF(AZ69=3,G69,0)</f>
        <v>0</v>
      </c>
      <c r="BD69" s="232">
        <f>IF(AZ69=4,G69,0)</f>
        <v>0</v>
      </c>
      <c r="BE69" s="232">
        <f>IF(AZ69=5,G69,0)</f>
        <v>0</v>
      </c>
      <c r="CA69" s="259">
        <v>1</v>
      </c>
      <c r="CB69" s="259">
        <v>7</v>
      </c>
    </row>
    <row r="70" spans="1:80" x14ac:dyDescent="0.2">
      <c r="A70" s="260">
        <v>31</v>
      </c>
      <c r="B70" s="261" t="s">
        <v>992</v>
      </c>
      <c r="C70" s="262" t="s">
        <v>993</v>
      </c>
      <c r="D70" s="263" t="s">
        <v>229</v>
      </c>
      <c r="E70" s="264">
        <v>2</v>
      </c>
      <c r="F70" s="264">
        <v>0</v>
      </c>
      <c r="G70" s="265">
        <f>E70*F70</f>
        <v>0</v>
      </c>
      <c r="H70" s="266">
        <v>2.5000000000000001E-4</v>
      </c>
      <c r="I70" s="267">
        <f>E70*H70</f>
        <v>5.0000000000000001E-4</v>
      </c>
      <c r="J70" s="266">
        <v>0</v>
      </c>
      <c r="K70" s="267">
        <f>E70*J70</f>
        <v>0</v>
      </c>
      <c r="O70" s="259">
        <v>2</v>
      </c>
      <c r="AA70" s="232">
        <v>1</v>
      </c>
      <c r="AB70" s="232">
        <v>7</v>
      </c>
      <c r="AC70" s="232">
        <v>7</v>
      </c>
      <c r="AZ70" s="232">
        <v>2</v>
      </c>
      <c r="BA70" s="232">
        <f>IF(AZ70=1,G70,0)</f>
        <v>0</v>
      </c>
      <c r="BB70" s="232">
        <f>IF(AZ70=2,G70,0)</f>
        <v>0</v>
      </c>
      <c r="BC70" s="232">
        <f>IF(AZ70=3,G70,0)</f>
        <v>0</v>
      </c>
      <c r="BD70" s="232">
        <f>IF(AZ70=4,G70,0)</f>
        <v>0</v>
      </c>
      <c r="BE70" s="232">
        <f>IF(AZ70=5,G70,0)</f>
        <v>0</v>
      </c>
      <c r="CA70" s="259">
        <v>1</v>
      </c>
      <c r="CB70" s="259">
        <v>7</v>
      </c>
    </row>
    <row r="71" spans="1:80" x14ac:dyDescent="0.2">
      <c r="A71" s="268"/>
      <c r="B71" s="272"/>
      <c r="C71" s="346" t="s">
        <v>994</v>
      </c>
      <c r="D71" s="347"/>
      <c r="E71" s="273">
        <v>2</v>
      </c>
      <c r="F71" s="274"/>
      <c r="G71" s="275"/>
      <c r="H71" s="276"/>
      <c r="I71" s="270"/>
      <c r="J71" s="277"/>
      <c r="K71" s="270"/>
      <c r="M71" s="271" t="s">
        <v>994</v>
      </c>
      <c r="O71" s="259"/>
    </row>
    <row r="72" spans="1:80" x14ac:dyDescent="0.2">
      <c r="A72" s="260">
        <v>32</v>
      </c>
      <c r="B72" s="261" t="s">
        <v>995</v>
      </c>
      <c r="C72" s="262" t="s">
        <v>996</v>
      </c>
      <c r="D72" s="263" t="s">
        <v>12</v>
      </c>
      <c r="E72" s="264"/>
      <c r="F72" s="264">
        <v>0</v>
      </c>
      <c r="G72" s="265">
        <f>E72*F72</f>
        <v>0</v>
      </c>
      <c r="H72" s="266">
        <v>0</v>
      </c>
      <c r="I72" s="267">
        <f>E72*H72</f>
        <v>0</v>
      </c>
      <c r="J72" s="266"/>
      <c r="K72" s="267">
        <f>E72*J72</f>
        <v>0</v>
      </c>
      <c r="O72" s="259">
        <v>2</v>
      </c>
      <c r="AA72" s="232">
        <v>7</v>
      </c>
      <c r="AB72" s="232">
        <v>1002</v>
      </c>
      <c r="AC72" s="232">
        <v>5</v>
      </c>
      <c r="AZ72" s="232">
        <v>2</v>
      </c>
      <c r="BA72" s="232">
        <f>IF(AZ72=1,G72,0)</f>
        <v>0</v>
      </c>
      <c r="BB72" s="232">
        <f>IF(AZ72=2,G72,0)</f>
        <v>0</v>
      </c>
      <c r="BC72" s="232">
        <f>IF(AZ72=3,G72,0)</f>
        <v>0</v>
      </c>
      <c r="BD72" s="232">
        <f>IF(AZ72=4,G72,0)</f>
        <v>0</v>
      </c>
      <c r="BE72" s="232">
        <f>IF(AZ72=5,G72,0)</f>
        <v>0</v>
      </c>
      <c r="CA72" s="259">
        <v>7</v>
      </c>
      <c r="CB72" s="259">
        <v>1002</v>
      </c>
    </row>
    <row r="73" spans="1:80" x14ac:dyDescent="0.2">
      <c r="A73" s="260">
        <v>33</v>
      </c>
      <c r="B73" s="261" t="s">
        <v>997</v>
      </c>
      <c r="C73" s="262" t="s">
        <v>998</v>
      </c>
      <c r="D73" s="263" t="s">
        <v>908</v>
      </c>
      <c r="E73" s="264">
        <v>5</v>
      </c>
      <c r="F73" s="264">
        <v>0</v>
      </c>
      <c r="G73" s="265">
        <f>E73*F73</f>
        <v>0</v>
      </c>
      <c r="H73" s="266">
        <v>0</v>
      </c>
      <c r="I73" s="267">
        <f>E73*H73</f>
        <v>0</v>
      </c>
      <c r="J73" s="266"/>
      <c r="K73" s="267">
        <f>E73*J73</f>
        <v>0</v>
      </c>
      <c r="O73" s="259">
        <v>2</v>
      </c>
      <c r="AA73" s="232">
        <v>10</v>
      </c>
      <c r="AB73" s="232">
        <v>7</v>
      </c>
      <c r="AC73" s="232">
        <v>8</v>
      </c>
      <c r="AZ73" s="232">
        <v>5</v>
      </c>
      <c r="BA73" s="232">
        <f>IF(AZ73=1,G73,0)</f>
        <v>0</v>
      </c>
      <c r="BB73" s="232">
        <f>IF(AZ73=2,G73,0)</f>
        <v>0</v>
      </c>
      <c r="BC73" s="232">
        <f>IF(AZ73=3,G73,0)</f>
        <v>0</v>
      </c>
      <c r="BD73" s="232">
        <f>IF(AZ73=4,G73,0)</f>
        <v>0</v>
      </c>
      <c r="BE73" s="232">
        <f>IF(AZ73=5,G73,0)</f>
        <v>0</v>
      </c>
      <c r="CA73" s="259">
        <v>10</v>
      </c>
      <c r="CB73" s="259">
        <v>7</v>
      </c>
    </row>
    <row r="74" spans="1:80" x14ac:dyDescent="0.2">
      <c r="A74" s="278"/>
      <c r="B74" s="279" t="s">
        <v>101</v>
      </c>
      <c r="C74" s="280" t="s">
        <v>978</v>
      </c>
      <c r="D74" s="281"/>
      <c r="E74" s="282"/>
      <c r="F74" s="283"/>
      <c r="G74" s="284">
        <f>SUM(G61:G73)</f>
        <v>0</v>
      </c>
      <c r="H74" s="285"/>
      <c r="I74" s="286">
        <f>SUM(I61:I73)</f>
        <v>0.13272900000000001</v>
      </c>
      <c r="J74" s="285"/>
      <c r="K74" s="286">
        <f>SUM(K61:K73)</f>
        <v>-5.7797999999999995E-2</v>
      </c>
      <c r="O74" s="259">
        <v>4</v>
      </c>
      <c r="BA74" s="287">
        <f>SUM(BA61:BA73)</f>
        <v>0</v>
      </c>
      <c r="BB74" s="287">
        <f>SUM(BB61:BB73)</f>
        <v>0</v>
      </c>
      <c r="BC74" s="287">
        <f>SUM(BC61:BC73)</f>
        <v>0</v>
      </c>
      <c r="BD74" s="287">
        <f>SUM(BD61:BD73)</f>
        <v>0</v>
      </c>
      <c r="BE74" s="287">
        <f>SUM(BE61:BE73)</f>
        <v>0</v>
      </c>
    </row>
    <row r="75" spans="1:80" x14ac:dyDescent="0.2">
      <c r="A75" s="249" t="s">
        <v>97</v>
      </c>
      <c r="B75" s="250" t="s">
        <v>655</v>
      </c>
      <c r="C75" s="251" t="s">
        <v>656</v>
      </c>
      <c r="D75" s="252"/>
      <c r="E75" s="253"/>
      <c r="F75" s="253"/>
      <c r="G75" s="254"/>
      <c r="H75" s="255"/>
      <c r="I75" s="256"/>
      <c r="J75" s="257"/>
      <c r="K75" s="258"/>
      <c r="O75" s="259">
        <v>1</v>
      </c>
    </row>
    <row r="76" spans="1:80" ht="22.5" x14ac:dyDescent="0.2">
      <c r="A76" s="260">
        <v>34</v>
      </c>
      <c r="B76" s="261" t="s">
        <v>999</v>
      </c>
      <c r="C76" s="262" t="s">
        <v>1000</v>
      </c>
      <c r="D76" s="263" t="s">
        <v>660</v>
      </c>
      <c r="E76" s="264">
        <v>1</v>
      </c>
      <c r="F76" s="264">
        <v>0</v>
      </c>
      <c r="G76" s="265">
        <f>E76*F76</f>
        <v>0</v>
      </c>
      <c r="H76" s="266">
        <v>2.6720000000000001E-2</v>
      </c>
      <c r="I76" s="267">
        <f>E76*H76</f>
        <v>2.6720000000000001E-2</v>
      </c>
      <c r="J76" s="266">
        <v>0</v>
      </c>
      <c r="K76" s="267">
        <f>E76*J76</f>
        <v>0</v>
      </c>
      <c r="O76" s="259">
        <v>2</v>
      </c>
      <c r="AA76" s="232">
        <v>1</v>
      </c>
      <c r="AB76" s="232">
        <v>7</v>
      </c>
      <c r="AC76" s="232">
        <v>7</v>
      </c>
      <c r="AZ76" s="232">
        <v>2</v>
      </c>
      <c r="BA76" s="232">
        <f>IF(AZ76=1,G76,0)</f>
        <v>0</v>
      </c>
      <c r="BB76" s="232">
        <f>IF(AZ76=2,G76,0)</f>
        <v>0</v>
      </c>
      <c r="BC76" s="232">
        <f>IF(AZ76=3,G76,0)</f>
        <v>0</v>
      </c>
      <c r="BD76" s="232">
        <f>IF(AZ76=4,G76,0)</f>
        <v>0</v>
      </c>
      <c r="BE76" s="232">
        <f>IF(AZ76=5,G76,0)</f>
        <v>0</v>
      </c>
      <c r="CA76" s="259">
        <v>1</v>
      </c>
      <c r="CB76" s="259">
        <v>7</v>
      </c>
    </row>
    <row r="77" spans="1:80" x14ac:dyDescent="0.2">
      <c r="A77" s="260">
        <v>35</v>
      </c>
      <c r="B77" s="261" t="s">
        <v>1001</v>
      </c>
      <c r="C77" s="262" t="s">
        <v>1002</v>
      </c>
      <c r="D77" s="263" t="s">
        <v>660</v>
      </c>
      <c r="E77" s="264">
        <v>1</v>
      </c>
      <c r="F77" s="264">
        <v>0</v>
      </c>
      <c r="G77" s="265">
        <f>E77*F77</f>
        <v>0</v>
      </c>
      <c r="H77" s="266">
        <v>1.601E-2</v>
      </c>
      <c r="I77" s="267">
        <f>E77*H77</f>
        <v>1.601E-2</v>
      </c>
      <c r="J77" s="266">
        <v>0</v>
      </c>
      <c r="K77" s="267">
        <f>E77*J77</f>
        <v>0</v>
      </c>
      <c r="O77" s="259">
        <v>2</v>
      </c>
      <c r="AA77" s="232">
        <v>1</v>
      </c>
      <c r="AB77" s="232">
        <v>7</v>
      </c>
      <c r="AC77" s="232">
        <v>7</v>
      </c>
      <c r="AZ77" s="232">
        <v>2</v>
      </c>
      <c r="BA77" s="232">
        <f>IF(AZ77=1,G77,0)</f>
        <v>0</v>
      </c>
      <c r="BB77" s="232">
        <f>IF(AZ77=2,G77,0)</f>
        <v>0</v>
      </c>
      <c r="BC77" s="232">
        <f>IF(AZ77=3,G77,0)</f>
        <v>0</v>
      </c>
      <c r="BD77" s="232">
        <f>IF(AZ77=4,G77,0)</f>
        <v>0</v>
      </c>
      <c r="BE77" s="232">
        <f>IF(AZ77=5,G77,0)</f>
        <v>0</v>
      </c>
      <c r="CA77" s="259">
        <v>1</v>
      </c>
      <c r="CB77" s="259">
        <v>7</v>
      </c>
    </row>
    <row r="78" spans="1:80" x14ac:dyDescent="0.2">
      <c r="A78" s="260">
        <v>36</v>
      </c>
      <c r="B78" s="261" t="s">
        <v>1003</v>
      </c>
      <c r="C78" s="262" t="s">
        <v>1004</v>
      </c>
      <c r="D78" s="263" t="s">
        <v>660</v>
      </c>
      <c r="E78" s="264">
        <v>1</v>
      </c>
      <c r="F78" s="264">
        <v>0</v>
      </c>
      <c r="G78" s="265">
        <f>E78*F78</f>
        <v>0</v>
      </c>
      <c r="H78" s="266">
        <v>8.0700000000000008E-3</v>
      </c>
      <c r="I78" s="267">
        <f>E78*H78</f>
        <v>8.0700000000000008E-3</v>
      </c>
      <c r="J78" s="266">
        <v>0</v>
      </c>
      <c r="K78" s="267">
        <f>E78*J78</f>
        <v>0</v>
      </c>
      <c r="O78" s="259">
        <v>2</v>
      </c>
      <c r="AA78" s="232">
        <v>1</v>
      </c>
      <c r="AB78" s="232">
        <v>7</v>
      </c>
      <c r="AC78" s="232">
        <v>7</v>
      </c>
      <c r="AZ78" s="232">
        <v>2</v>
      </c>
      <c r="BA78" s="232">
        <f>IF(AZ78=1,G78,0)</f>
        <v>0</v>
      </c>
      <c r="BB78" s="232">
        <f>IF(AZ78=2,G78,0)</f>
        <v>0</v>
      </c>
      <c r="BC78" s="232">
        <f>IF(AZ78=3,G78,0)</f>
        <v>0</v>
      </c>
      <c r="BD78" s="232">
        <f>IF(AZ78=4,G78,0)</f>
        <v>0</v>
      </c>
      <c r="BE78" s="232">
        <f>IF(AZ78=5,G78,0)</f>
        <v>0</v>
      </c>
      <c r="CA78" s="259">
        <v>1</v>
      </c>
      <c r="CB78" s="259">
        <v>7</v>
      </c>
    </row>
    <row r="79" spans="1:80" x14ac:dyDescent="0.2">
      <c r="A79" s="260">
        <v>37</v>
      </c>
      <c r="B79" s="261" t="s">
        <v>1005</v>
      </c>
      <c r="C79" s="262" t="s">
        <v>1006</v>
      </c>
      <c r="D79" s="263" t="s">
        <v>660</v>
      </c>
      <c r="E79" s="264">
        <v>1</v>
      </c>
      <c r="F79" s="264">
        <v>0</v>
      </c>
      <c r="G79" s="265">
        <f>E79*F79</f>
        <v>0</v>
      </c>
      <c r="H79" s="266">
        <v>1.7000000000000001E-4</v>
      </c>
      <c r="I79" s="267">
        <f>E79*H79</f>
        <v>1.7000000000000001E-4</v>
      </c>
      <c r="J79" s="266">
        <v>0</v>
      </c>
      <c r="K79" s="267">
        <f>E79*J79</f>
        <v>0</v>
      </c>
      <c r="O79" s="259">
        <v>2</v>
      </c>
      <c r="AA79" s="232">
        <v>1</v>
      </c>
      <c r="AB79" s="232">
        <v>7</v>
      </c>
      <c r="AC79" s="232">
        <v>7</v>
      </c>
      <c r="AZ79" s="232">
        <v>2</v>
      </c>
      <c r="BA79" s="232">
        <f>IF(AZ79=1,G79,0)</f>
        <v>0</v>
      </c>
      <c r="BB79" s="232">
        <f>IF(AZ79=2,G79,0)</f>
        <v>0</v>
      </c>
      <c r="BC79" s="232">
        <f>IF(AZ79=3,G79,0)</f>
        <v>0</v>
      </c>
      <c r="BD79" s="232">
        <f>IF(AZ79=4,G79,0)</f>
        <v>0</v>
      </c>
      <c r="BE79" s="232">
        <f>IF(AZ79=5,G79,0)</f>
        <v>0</v>
      </c>
      <c r="CA79" s="259">
        <v>1</v>
      </c>
      <c r="CB79" s="259">
        <v>7</v>
      </c>
    </row>
    <row r="80" spans="1:80" x14ac:dyDescent="0.2">
      <c r="A80" s="260">
        <v>38</v>
      </c>
      <c r="B80" s="261" t="s">
        <v>1007</v>
      </c>
      <c r="C80" s="262" t="s">
        <v>1008</v>
      </c>
      <c r="D80" s="263" t="s">
        <v>660</v>
      </c>
      <c r="E80" s="264">
        <v>3</v>
      </c>
      <c r="F80" s="264">
        <v>0</v>
      </c>
      <c r="G80" s="265">
        <f>E80*F80</f>
        <v>0</v>
      </c>
      <c r="H80" s="266">
        <v>3.8000000000000002E-4</v>
      </c>
      <c r="I80" s="267">
        <f>E80*H80</f>
        <v>1.14E-3</v>
      </c>
      <c r="J80" s="266">
        <v>0</v>
      </c>
      <c r="K80" s="267">
        <f>E80*J80</f>
        <v>0</v>
      </c>
      <c r="O80" s="259">
        <v>2</v>
      </c>
      <c r="AA80" s="232">
        <v>1</v>
      </c>
      <c r="AB80" s="232">
        <v>7</v>
      </c>
      <c r="AC80" s="232">
        <v>7</v>
      </c>
      <c r="AZ80" s="232">
        <v>2</v>
      </c>
      <c r="BA80" s="232">
        <f>IF(AZ80=1,G80,0)</f>
        <v>0</v>
      </c>
      <c r="BB80" s="232">
        <f>IF(AZ80=2,G80,0)</f>
        <v>0</v>
      </c>
      <c r="BC80" s="232">
        <f>IF(AZ80=3,G80,0)</f>
        <v>0</v>
      </c>
      <c r="BD80" s="232">
        <f>IF(AZ80=4,G80,0)</f>
        <v>0</v>
      </c>
      <c r="BE80" s="232">
        <f>IF(AZ80=5,G80,0)</f>
        <v>0</v>
      </c>
      <c r="CA80" s="259">
        <v>1</v>
      </c>
      <c r="CB80" s="259">
        <v>7</v>
      </c>
    </row>
    <row r="81" spans="1:80" x14ac:dyDescent="0.2">
      <c r="A81" s="268"/>
      <c r="B81" s="272"/>
      <c r="C81" s="346" t="s">
        <v>1009</v>
      </c>
      <c r="D81" s="347"/>
      <c r="E81" s="273">
        <v>3</v>
      </c>
      <c r="F81" s="274"/>
      <c r="G81" s="275"/>
      <c r="H81" s="276"/>
      <c r="I81" s="270"/>
      <c r="J81" s="277"/>
      <c r="K81" s="270"/>
      <c r="M81" s="271" t="s">
        <v>1009</v>
      </c>
      <c r="O81" s="259"/>
    </row>
    <row r="82" spans="1:80" x14ac:dyDescent="0.2">
      <c r="A82" s="260">
        <v>39</v>
      </c>
      <c r="B82" s="261" t="s">
        <v>1010</v>
      </c>
      <c r="C82" s="262" t="s">
        <v>1011</v>
      </c>
      <c r="D82" s="263" t="s">
        <v>660</v>
      </c>
      <c r="E82" s="264">
        <v>1</v>
      </c>
      <c r="F82" s="264">
        <v>0</v>
      </c>
      <c r="G82" s="265">
        <f>E82*F82</f>
        <v>0</v>
      </c>
      <c r="H82" s="266">
        <v>2.4000000000000001E-4</v>
      </c>
      <c r="I82" s="267">
        <f>E82*H82</f>
        <v>2.4000000000000001E-4</v>
      </c>
      <c r="J82" s="266">
        <v>0</v>
      </c>
      <c r="K82" s="267">
        <f>E82*J82</f>
        <v>0</v>
      </c>
      <c r="O82" s="259">
        <v>2</v>
      </c>
      <c r="AA82" s="232">
        <v>1</v>
      </c>
      <c r="AB82" s="232">
        <v>7</v>
      </c>
      <c r="AC82" s="232">
        <v>7</v>
      </c>
      <c r="AZ82" s="232">
        <v>2</v>
      </c>
      <c r="BA82" s="232">
        <f>IF(AZ82=1,G82,0)</f>
        <v>0</v>
      </c>
      <c r="BB82" s="232">
        <f>IF(AZ82=2,G82,0)</f>
        <v>0</v>
      </c>
      <c r="BC82" s="232">
        <f>IF(AZ82=3,G82,0)</f>
        <v>0</v>
      </c>
      <c r="BD82" s="232">
        <f>IF(AZ82=4,G82,0)</f>
        <v>0</v>
      </c>
      <c r="BE82" s="232">
        <f>IF(AZ82=5,G82,0)</f>
        <v>0</v>
      </c>
      <c r="CA82" s="259">
        <v>1</v>
      </c>
      <c r="CB82" s="259">
        <v>7</v>
      </c>
    </row>
    <row r="83" spans="1:80" x14ac:dyDescent="0.2">
      <c r="A83" s="260">
        <v>40</v>
      </c>
      <c r="B83" s="261" t="s">
        <v>1012</v>
      </c>
      <c r="C83" s="262" t="s">
        <v>1013</v>
      </c>
      <c r="D83" s="263" t="s">
        <v>660</v>
      </c>
      <c r="E83" s="264">
        <v>1</v>
      </c>
      <c r="F83" s="264">
        <v>0</v>
      </c>
      <c r="G83" s="265">
        <f>E83*F83</f>
        <v>0</v>
      </c>
      <c r="H83" s="266">
        <v>1.5399999999999999E-3</v>
      </c>
      <c r="I83" s="267">
        <f>E83*H83</f>
        <v>1.5399999999999999E-3</v>
      </c>
      <c r="J83" s="266">
        <v>0</v>
      </c>
      <c r="K83" s="267">
        <f>E83*J83</f>
        <v>0</v>
      </c>
      <c r="O83" s="259">
        <v>2</v>
      </c>
      <c r="AA83" s="232">
        <v>1</v>
      </c>
      <c r="AB83" s="232">
        <v>0</v>
      </c>
      <c r="AC83" s="232">
        <v>0</v>
      </c>
      <c r="AZ83" s="232">
        <v>2</v>
      </c>
      <c r="BA83" s="232">
        <f>IF(AZ83=1,G83,0)</f>
        <v>0</v>
      </c>
      <c r="BB83" s="232">
        <f>IF(AZ83=2,G83,0)</f>
        <v>0</v>
      </c>
      <c r="BC83" s="232">
        <f>IF(AZ83=3,G83,0)</f>
        <v>0</v>
      </c>
      <c r="BD83" s="232">
        <f>IF(AZ83=4,G83,0)</f>
        <v>0</v>
      </c>
      <c r="BE83" s="232">
        <f>IF(AZ83=5,G83,0)</f>
        <v>0</v>
      </c>
      <c r="CA83" s="259">
        <v>1</v>
      </c>
      <c r="CB83" s="259">
        <v>0</v>
      </c>
    </row>
    <row r="84" spans="1:80" ht="22.5" x14ac:dyDescent="0.2">
      <c r="A84" s="260">
        <v>41</v>
      </c>
      <c r="B84" s="261" t="s">
        <v>1014</v>
      </c>
      <c r="C84" s="262" t="s">
        <v>1015</v>
      </c>
      <c r="D84" s="263" t="s">
        <v>229</v>
      </c>
      <c r="E84" s="264">
        <v>1</v>
      </c>
      <c r="F84" s="264">
        <v>0</v>
      </c>
      <c r="G84" s="265">
        <f>E84*F84</f>
        <v>0</v>
      </c>
      <c r="H84" s="266">
        <v>1.5200000000000001E-3</v>
      </c>
      <c r="I84" s="267">
        <f>E84*H84</f>
        <v>1.5200000000000001E-3</v>
      </c>
      <c r="J84" s="266">
        <v>0</v>
      </c>
      <c r="K84" s="267">
        <f>E84*J84</f>
        <v>0</v>
      </c>
      <c r="O84" s="259">
        <v>2</v>
      </c>
      <c r="AA84" s="232">
        <v>1</v>
      </c>
      <c r="AB84" s="232">
        <v>7</v>
      </c>
      <c r="AC84" s="232">
        <v>7</v>
      </c>
      <c r="AZ84" s="232">
        <v>2</v>
      </c>
      <c r="BA84" s="232">
        <f>IF(AZ84=1,G84,0)</f>
        <v>0</v>
      </c>
      <c r="BB84" s="232">
        <f>IF(AZ84=2,G84,0)</f>
        <v>0</v>
      </c>
      <c r="BC84" s="232">
        <f>IF(AZ84=3,G84,0)</f>
        <v>0</v>
      </c>
      <c r="BD84" s="232">
        <f>IF(AZ84=4,G84,0)</f>
        <v>0</v>
      </c>
      <c r="BE84" s="232">
        <f>IF(AZ84=5,G84,0)</f>
        <v>0</v>
      </c>
      <c r="CA84" s="259">
        <v>1</v>
      </c>
      <c r="CB84" s="259">
        <v>7</v>
      </c>
    </row>
    <row r="85" spans="1:80" x14ac:dyDescent="0.2">
      <c r="A85" s="260">
        <v>42</v>
      </c>
      <c r="B85" s="261" t="s">
        <v>1016</v>
      </c>
      <c r="C85" s="262" t="s">
        <v>1017</v>
      </c>
      <c r="D85" s="263" t="s">
        <v>229</v>
      </c>
      <c r="E85" s="264">
        <v>8</v>
      </c>
      <c r="F85" s="264">
        <v>0</v>
      </c>
      <c r="G85" s="265">
        <f>E85*F85</f>
        <v>0</v>
      </c>
      <c r="H85" s="266">
        <v>7.2999999999999996E-4</v>
      </c>
      <c r="I85" s="267">
        <f>E85*H85</f>
        <v>5.8399999999999997E-3</v>
      </c>
      <c r="J85" s="266">
        <v>0</v>
      </c>
      <c r="K85" s="267">
        <f>E85*J85</f>
        <v>0</v>
      </c>
      <c r="O85" s="259">
        <v>2</v>
      </c>
      <c r="AA85" s="232">
        <v>1</v>
      </c>
      <c r="AB85" s="232">
        <v>7</v>
      </c>
      <c r="AC85" s="232">
        <v>7</v>
      </c>
      <c r="AZ85" s="232">
        <v>2</v>
      </c>
      <c r="BA85" s="232">
        <f>IF(AZ85=1,G85,0)</f>
        <v>0</v>
      </c>
      <c r="BB85" s="232">
        <f>IF(AZ85=2,G85,0)</f>
        <v>0</v>
      </c>
      <c r="BC85" s="232">
        <f>IF(AZ85=3,G85,0)</f>
        <v>0</v>
      </c>
      <c r="BD85" s="232">
        <f>IF(AZ85=4,G85,0)</f>
        <v>0</v>
      </c>
      <c r="BE85" s="232">
        <f>IF(AZ85=5,G85,0)</f>
        <v>0</v>
      </c>
      <c r="CA85" s="259">
        <v>1</v>
      </c>
      <c r="CB85" s="259">
        <v>7</v>
      </c>
    </row>
    <row r="86" spans="1:80" x14ac:dyDescent="0.2">
      <c r="A86" s="268"/>
      <c r="B86" s="272"/>
      <c r="C86" s="346" t="s">
        <v>1018</v>
      </c>
      <c r="D86" s="347"/>
      <c r="E86" s="273">
        <v>8</v>
      </c>
      <c r="F86" s="274"/>
      <c r="G86" s="275"/>
      <c r="H86" s="276"/>
      <c r="I86" s="270"/>
      <c r="J86" s="277"/>
      <c r="K86" s="270"/>
      <c r="M86" s="271" t="s">
        <v>1018</v>
      </c>
      <c r="O86" s="259"/>
    </row>
    <row r="87" spans="1:80" x14ac:dyDescent="0.2">
      <c r="A87" s="260">
        <v>43</v>
      </c>
      <c r="B87" s="261" t="s">
        <v>1019</v>
      </c>
      <c r="C87" s="262" t="s">
        <v>1020</v>
      </c>
      <c r="D87" s="263" t="s">
        <v>951</v>
      </c>
      <c r="E87" s="264">
        <v>0.02</v>
      </c>
      <c r="F87" s="264">
        <v>0</v>
      </c>
      <c r="G87" s="265">
        <f>E87*F87</f>
        <v>0</v>
      </c>
      <c r="H87" s="266">
        <v>0</v>
      </c>
      <c r="I87" s="267">
        <f>E87*H87</f>
        <v>0</v>
      </c>
      <c r="J87" s="266"/>
      <c r="K87" s="267">
        <f>E87*J87</f>
        <v>0</v>
      </c>
      <c r="O87" s="259">
        <v>2</v>
      </c>
      <c r="AA87" s="232">
        <v>12</v>
      </c>
      <c r="AB87" s="232">
        <v>0</v>
      </c>
      <c r="AC87" s="232">
        <v>31</v>
      </c>
      <c r="AZ87" s="232">
        <v>2</v>
      </c>
      <c r="BA87" s="232">
        <f>IF(AZ87=1,G87,0)</f>
        <v>0</v>
      </c>
      <c r="BB87" s="232">
        <f>IF(AZ87=2,G87,0)</f>
        <v>0</v>
      </c>
      <c r="BC87" s="232">
        <f>IF(AZ87=3,G87,0)</f>
        <v>0</v>
      </c>
      <c r="BD87" s="232">
        <f>IF(AZ87=4,G87,0)</f>
        <v>0</v>
      </c>
      <c r="BE87" s="232">
        <f>IF(AZ87=5,G87,0)</f>
        <v>0</v>
      </c>
      <c r="CA87" s="259">
        <v>12</v>
      </c>
      <c r="CB87" s="259">
        <v>0</v>
      </c>
    </row>
    <row r="88" spans="1:80" x14ac:dyDescent="0.2">
      <c r="A88" s="260">
        <v>44</v>
      </c>
      <c r="B88" s="261" t="s">
        <v>1021</v>
      </c>
      <c r="C88" s="262" t="s">
        <v>1022</v>
      </c>
      <c r="D88" s="263" t="s">
        <v>229</v>
      </c>
      <c r="E88" s="264">
        <v>1</v>
      </c>
      <c r="F88" s="264">
        <v>0</v>
      </c>
      <c r="G88" s="265">
        <f>E88*F88</f>
        <v>0</v>
      </c>
      <c r="H88" s="266">
        <v>1.2E-2</v>
      </c>
      <c r="I88" s="267">
        <f>E88*H88</f>
        <v>1.2E-2</v>
      </c>
      <c r="J88" s="266"/>
      <c r="K88" s="267">
        <f>E88*J88</f>
        <v>0</v>
      </c>
      <c r="O88" s="259">
        <v>2</v>
      </c>
      <c r="AA88" s="232">
        <v>3</v>
      </c>
      <c r="AB88" s="232">
        <v>7</v>
      </c>
      <c r="AC88" s="232">
        <v>55484500</v>
      </c>
      <c r="AZ88" s="232">
        <v>2</v>
      </c>
      <c r="BA88" s="232">
        <f>IF(AZ88=1,G88,0)</f>
        <v>0</v>
      </c>
      <c r="BB88" s="232">
        <f>IF(AZ88=2,G88,0)</f>
        <v>0</v>
      </c>
      <c r="BC88" s="232">
        <f>IF(AZ88=3,G88,0)</f>
        <v>0</v>
      </c>
      <c r="BD88" s="232">
        <f>IF(AZ88=4,G88,0)</f>
        <v>0</v>
      </c>
      <c r="BE88" s="232">
        <f>IF(AZ88=5,G88,0)</f>
        <v>0</v>
      </c>
      <c r="CA88" s="259">
        <v>3</v>
      </c>
      <c r="CB88" s="259">
        <v>7</v>
      </c>
    </row>
    <row r="89" spans="1:80" x14ac:dyDescent="0.2">
      <c r="A89" s="268"/>
      <c r="B89" s="272"/>
      <c r="C89" s="346" t="s">
        <v>98</v>
      </c>
      <c r="D89" s="347"/>
      <c r="E89" s="273">
        <v>1</v>
      </c>
      <c r="F89" s="274"/>
      <c r="G89" s="275"/>
      <c r="H89" s="276"/>
      <c r="I89" s="270"/>
      <c r="J89" s="277"/>
      <c r="K89" s="270"/>
      <c r="M89" s="271">
        <v>1</v>
      </c>
      <c r="O89" s="259"/>
    </row>
    <row r="90" spans="1:80" x14ac:dyDescent="0.2">
      <c r="A90" s="260">
        <v>45</v>
      </c>
      <c r="B90" s="261" t="s">
        <v>668</v>
      </c>
      <c r="C90" s="262" t="s">
        <v>669</v>
      </c>
      <c r="D90" s="263" t="s">
        <v>12</v>
      </c>
      <c r="E90" s="264"/>
      <c r="F90" s="264">
        <v>0</v>
      </c>
      <c r="G90" s="265">
        <f>E90*F90</f>
        <v>0</v>
      </c>
      <c r="H90" s="266">
        <v>0</v>
      </c>
      <c r="I90" s="267">
        <f>E90*H90</f>
        <v>0</v>
      </c>
      <c r="J90" s="266"/>
      <c r="K90" s="267">
        <f>E90*J90</f>
        <v>0</v>
      </c>
      <c r="O90" s="259">
        <v>2</v>
      </c>
      <c r="AA90" s="232">
        <v>7</v>
      </c>
      <c r="AB90" s="232">
        <v>1002</v>
      </c>
      <c r="AC90" s="232">
        <v>5</v>
      </c>
      <c r="AZ90" s="232">
        <v>2</v>
      </c>
      <c r="BA90" s="232">
        <f>IF(AZ90=1,G90,0)</f>
        <v>0</v>
      </c>
      <c r="BB90" s="232">
        <f>IF(AZ90=2,G90,0)</f>
        <v>0</v>
      </c>
      <c r="BC90" s="232">
        <f>IF(AZ90=3,G90,0)</f>
        <v>0</v>
      </c>
      <c r="BD90" s="232">
        <f>IF(AZ90=4,G90,0)</f>
        <v>0</v>
      </c>
      <c r="BE90" s="232">
        <f>IF(AZ90=5,G90,0)</f>
        <v>0</v>
      </c>
      <c r="CA90" s="259">
        <v>7</v>
      </c>
      <c r="CB90" s="259">
        <v>1002</v>
      </c>
    </row>
    <row r="91" spans="1:80" x14ac:dyDescent="0.2">
      <c r="A91" s="278"/>
      <c r="B91" s="279" t="s">
        <v>101</v>
      </c>
      <c r="C91" s="280" t="s">
        <v>657</v>
      </c>
      <c r="D91" s="281"/>
      <c r="E91" s="282"/>
      <c r="F91" s="283"/>
      <c r="G91" s="284">
        <f>SUM(G75:G90)</f>
        <v>0</v>
      </c>
      <c r="H91" s="285"/>
      <c r="I91" s="286">
        <f>SUM(I75:I90)</f>
        <v>7.3249999999999996E-2</v>
      </c>
      <c r="J91" s="285"/>
      <c r="K91" s="286">
        <f>SUM(K75:K90)</f>
        <v>0</v>
      </c>
      <c r="O91" s="259">
        <v>4</v>
      </c>
      <c r="BA91" s="287">
        <f>SUM(BA75:BA90)</f>
        <v>0</v>
      </c>
      <c r="BB91" s="287">
        <f>SUM(BB75:BB90)</f>
        <v>0</v>
      </c>
      <c r="BC91" s="287">
        <f>SUM(BC75:BC90)</f>
        <v>0</v>
      </c>
      <c r="BD91" s="287">
        <f>SUM(BD75:BD90)</f>
        <v>0</v>
      </c>
      <c r="BE91" s="287">
        <f>SUM(BE75:BE90)</f>
        <v>0</v>
      </c>
    </row>
    <row r="92" spans="1:80" x14ac:dyDescent="0.2">
      <c r="A92" s="249" t="s">
        <v>97</v>
      </c>
      <c r="B92" s="250" t="s">
        <v>854</v>
      </c>
      <c r="C92" s="251" t="s">
        <v>855</v>
      </c>
      <c r="D92" s="252"/>
      <c r="E92" s="253"/>
      <c r="F92" s="253"/>
      <c r="G92" s="254"/>
      <c r="H92" s="255"/>
      <c r="I92" s="256"/>
      <c r="J92" s="257"/>
      <c r="K92" s="258"/>
      <c r="O92" s="259">
        <v>1</v>
      </c>
    </row>
    <row r="93" spans="1:80" x14ac:dyDescent="0.2">
      <c r="A93" s="260">
        <v>46</v>
      </c>
      <c r="B93" s="261" t="s">
        <v>1023</v>
      </c>
      <c r="C93" s="262" t="s">
        <v>1024</v>
      </c>
      <c r="D93" s="263" t="s">
        <v>115</v>
      </c>
      <c r="E93" s="264">
        <v>17</v>
      </c>
      <c r="F93" s="264">
        <v>0</v>
      </c>
      <c r="G93" s="265">
        <f>E93*F93</f>
        <v>0</v>
      </c>
      <c r="H93" s="266">
        <v>6.9999999999999994E-5</v>
      </c>
      <c r="I93" s="267">
        <f>E93*H93</f>
        <v>1.1899999999999999E-3</v>
      </c>
      <c r="J93" s="266">
        <v>0</v>
      </c>
      <c r="K93" s="267">
        <f>E93*J93</f>
        <v>0</v>
      </c>
      <c r="O93" s="259">
        <v>2</v>
      </c>
      <c r="AA93" s="232">
        <v>1</v>
      </c>
      <c r="AB93" s="232">
        <v>7</v>
      </c>
      <c r="AC93" s="232">
        <v>7</v>
      </c>
      <c r="AZ93" s="232">
        <v>2</v>
      </c>
      <c r="BA93" s="232">
        <f>IF(AZ93=1,G93,0)</f>
        <v>0</v>
      </c>
      <c r="BB93" s="232">
        <f>IF(AZ93=2,G93,0)</f>
        <v>0</v>
      </c>
      <c r="BC93" s="232">
        <f>IF(AZ93=3,G93,0)</f>
        <v>0</v>
      </c>
      <c r="BD93" s="232">
        <f>IF(AZ93=4,G93,0)</f>
        <v>0</v>
      </c>
      <c r="BE93" s="232">
        <f>IF(AZ93=5,G93,0)</f>
        <v>0</v>
      </c>
      <c r="CA93" s="259">
        <v>1</v>
      </c>
      <c r="CB93" s="259">
        <v>7</v>
      </c>
    </row>
    <row r="94" spans="1:80" x14ac:dyDescent="0.2">
      <c r="A94" s="268"/>
      <c r="B94" s="272"/>
      <c r="C94" s="346" t="s">
        <v>984</v>
      </c>
      <c r="D94" s="347"/>
      <c r="E94" s="273">
        <v>17</v>
      </c>
      <c r="F94" s="274"/>
      <c r="G94" s="275"/>
      <c r="H94" s="276"/>
      <c r="I94" s="270"/>
      <c r="J94" s="277"/>
      <c r="K94" s="270"/>
      <c r="M94" s="271" t="s">
        <v>984</v>
      </c>
      <c r="O94" s="259"/>
    </row>
    <row r="95" spans="1:80" x14ac:dyDescent="0.2">
      <c r="A95" s="278"/>
      <c r="B95" s="279" t="s">
        <v>101</v>
      </c>
      <c r="C95" s="280" t="s">
        <v>856</v>
      </c>
      <c r="D95" s="281"/>
      <c r="E95" s="282"/>
      <c r="F95" s="283"/>
      <c r="G95" s="284">
        <f>SUM(G92:G94)</f>
        <v>0</v>
      </c>
      <c r="H95" s="285"/>
      <c r="I95" s="286">
        <f>SUM(I92:I94)</f>
        <v>1.1899999999999999E-3</v>
      </c>
      <c r="J95" s="285"/>
      <c r="K95" s="286">
        <f>SUM(K92:K94)</f>
        <v>0</v>
      </c>
      <c r="O95" s="259">
        <v>4</v>
      </c>
      <c r="BA95" s="287">
        <f>SUM(BA92:BA94)</f>
        <v>0</v>
      </c>
      <c r="BB95" s="287">
        <f>SUM(BB92:BB94)</f>
        <v>0</v>
      </c>
      <c r="BC95" s="287">
        <f>SUM(BC92:BC94)</f>
        <v>0</v>
      </c>
      <c r="BD95" s="287">
        <f>SUM(BD92:BD94)</f>
        <v>0</v>
      </c>
      <c r="BE95" s="287">
        <f>SUM(BE92:BE94)</f>
        <v>0</v>
      </c>
    </row>
    <row r="96" spans="1:80" x14ac:dyDescent="0.2">
      <c r="A96" s="249" t="s">
        <v>97</v>
      </c>
      <c r="B96" s="250" t="s">
        <v>875</v>
      </c>
      <c r="C96" s="251" t="s">
        <v>876</v>
      </c>
      <c r="D96" s="252"/>
      <c r="E96" s="253"/>
      <c r="F96" s="253"/>
      <c r="G96" s="254"/>
      <c r="H96" s="255"/>
      <c r="I96" s="256"/>
      <c r="J96" s="257"/>
      <c r="K96" s="258"/>
      <c r="O96" s="259">
        <v>1</v>
      </c>
    </row>
    <row r="97" spans="1:80" x14ac:dyDescent="0.2">
      <c r="A97" s="260">
        <v>47</v>
      </c>
      <c r="B97" s="261" t="s">
        <v>878</v>
      </c>
      <c r="C97" s="262" t="s">
        <v>879</v>
      </c>
      <c r="D97" s="263" t="s">
        <v>194</v>
      </c>
      <c r="E97" s="264">
        <v>5.7798000000000002E-2</v>
      </c>
      <c r="F97" s="264">
        <v>0</v>
      </c>
      <c r="G97" s="265">
        <f t="shared" ref="G97:G102" si="0">E97*F97</f>
        <v>0</v>
      </c>
      <c r="H97" s="266">
        <v>0</v>
      </c>
      <c r="I97" s="267">
        <f t="shared" ref="I97:I102" si="1">E97*H97</f>
        <v>0</v>
      </c>
      <c r="J97" s="266"/>
      <c r="K97" s="267">
        <f t="shared" ref="K97:K102" si="2">E97*J97</f>
        <v>0</v>
      </c>
      <c r="O97" s="259">
        <v>2</v>
      </c>
      <c r="AA97" s="232">
        <v>8</v>
      </c>
      <c r="AB97" s="232">
        <v>0</v>
      </c>
      <c r="AC97" s="232">
        <v>3</v>
      </c>
      <c r="AZ97" s="232">
        <v>1</v>
      </c>
      <c r="BA97" s="232">
        <f t="shared" ref="BA97:BA102" si="3">IF(AZ97=1,G97,0)</f>
        <v>0</v>
      </c>
      <c r="BB97" s="232">
        <f t="shared" ref="BB97:BB102" si="4">IF(AZ97=2,G97,0)</f>
        <v>0</v>
      </c>
      <c r="BC97" s="232">
        <f t="shared" ref="BC97:BC102" si="5">IF(AZ97=3,G97,0)</f>
        <v>0</v>
      </c>
      <c r="BD97" s="232">
        <f t="shared" ref="BD97:BD102" si="6">IF(AZ97=4,G97,0)</f>
        <v>0</v>
      </c>
      <c r="BE97" s="232">
        <f t="shared" ref="BE97:BE102" si="7">IF(AZ97=5,G97,0)</f>
        <v>0</v>
      </c>
      <c r="CA97" s="259">
        <v>8</v>
      </c>
      <c r="CB97" s="259">
        <v>0</v>
      </c>
    </row>
    <row r="98" spans="1:80" x14ac:dyDescent="0.2">
      <c r="A98" s="260">
        <v>48</v>
      </c>
      <c r="B98" s="261" t="s">
        <v>880</v>
      </c>
      <c r="C98" s="262" t="s">
        <v>881</v>
      </c>
      <c r="D98" s="263" t="s">
        <v>194</v>
      </c>
      <c r="E98" s="264">
        <v>5.7798000000000002E-2</v>
      </c>
      <c r="F98" s="264">
        <v>0</v>
      </c>
      <c r="G98" s="265">
        <f t="shared" si="0"/>
        <v>0</v>
      </c>
      <c r="H98" s="266">
        <v>0</v>
      </c>
      <c r="I98" s="267">
        <f t="shared" si="1"/>
        <v>0</v>
      </c>
      <c r="J98" s="266"/>
      <c r="K98" s="267">
        <f t="shared" si="2"/>
        <v>0</v>
      </c>
      <c r="O98" s="259">
        <v>2</v>
      </c>
      <c r="AA98" s="232">
        <v>8</v>
      </c>
      <c r="AB98" s="232">
        <v>0</v>
      </c>
      <c r="AC98" s="232">
        <v>3</v>
      </c>
      <c r="AZ98" s="232">
        <v>1</v>
      </c>
      <c r="BA98" s="232">
        <f t="shared" si="3"/>
        <v>0</v>
      </c>
      <c r="BB98" s="232">
        <f t="shared" si="4"/>
        <v>0</v>
      </c>
      <c r="BC98" s="232">
        <f t="shared" si="5"/>
        <v>0</v>
      </c>
      <c r="BD98" s="232">
        <f t="shared" si="6"/>
        <v>0</v>
      </c>
      <c r="BE98" s="232">
        <f t="shared" si="7"/>
        <v>0</v>
      </c>
      <c r="CA98" s="259">
        <v>8</v>
      </c>
      <c r="CB98" s="259">
        <v>0</v>
      </c>
    </row>
    <row r="99" spans="1:80" x14ac:dyDescent="0.2">
      <c r="A99" s="260">
        <v>49</v>
      </c>
      <c r="B99" s="261" t="s">
        <v>882</v>
      </c>
      <c r="C99" s="262" t="s">
        <v>883</v>
      </c>
      <c r="D99" s="263" t="s">
        <v>194</v>
      </c>
      <c r="E99" s="264">
        <v>1.0981620000000001</v>
      </c>
      <c r="F99" s="264">
        <v>0</v>
      </c>
      <c r="G99" s="265">
        <f t="shared" si="0"/>
        <v>0</v>
      </c>
      <c r="H99" s="266">
        <v>0</v>
      </c>
      <c r="I99" s="267">
        <f t="shared" si="1"/>
        <v>0</v>
      </c>
      <c r="J99" s="266"/>
      <c r="K99" s="267">
        <f t="shared" si="2"/>
        <v>0</v>
      </c>
      <c r="O99" s="259">
        <v>2</v>
      </c>
      <c r="AA99" s="232">
        <v>8</v>
      </c>
      <c r="AB99" s="232">
        <v>0</v>
      </c>
      <c r="AC99" s="232">
        <v>3</v>
      </c>
      <c r="AZ99" s="232">
        <v>1</v>
      </c>
      <c r="BA99" s="232">
        <f t="shared" si="3"/>
        <v>0</v>
      </c>
      <c r="BB99" s="232">
        <f t="shared" si="4"/>
        <v>0</v>
      </c>
      <c r="BC99" s="232">
        <f t="shared" si="5"/>
        <v>0</v>
      </c>
      <c r="BD99" s="232">
        <f t="shared" si="6"/>
        <v>0</v>
      </c>
      <c r="BE99" s="232">
        <f t="shared" si="7"/>
        <v>0</v>
      </c>
      <c r="CA99" s="259">
        <v>8</v>
      </c>
      <c r="CB99" s="259">
        <v>0</v>
      </c>
    </row>
    <row r="100" spans="1:80" x14ac:dyDescent="0.2">
      <c r="A100" s="260">
        <v>50</v>
      </c>
      <c r="B100" s="261" t="s">
        <v>884</v>
      </c>
      <c r="C100" s="262" t="s">
        <v>885</v>
      </c>
      <c r="D100" s="263" t="s">
        <v>194</v>
      </c>
      <c r="E100" s="264">
        <v>5.7798000000000002E-2</v>
      </c>
      <c r="F100" s="264">
        <v>0</v>
      </c>
      <c r="G100" s="265">
        <f t="shared" si="0"/>
        <v>0</v>
      </c>
      <c r="H100" s="266">
        <v>0</v>
      </c>
      <c r="I100" s="267">
        <f t="shared" si="1"/>
        <v>0</v>
      </c>
      <c r="J100" s="266"/>
      <c r="K100" s="267">
        <f t="shared" si="2"/>
        <v>0</v>
      </c>
      <c r="O100" s="259">
        <v>2</v>
      </c>
      <c r="AA100" s="232">
        <v>8</v>
      </c>
      <c r="AB100" s="232">
        <v>0</v>
      </c>
      <c r="AC100" s="232">
        <v>3</v>
      </c>
      <c r="AZ100" s="232">
        <v>1</v>
      </c>
      <c r="BA100" s="232">
        <f t="shared" si="3"/>
        <v>0</v>
      </c>
      <c r="BB100" s="232">
        <f t="shared" si="4"/>
        <v>0</v>
      </c>
      <c r="BC100" s="232">
        <f t="shared" si="5"/>
        <v>0</v>
      </c>
      <c r="BD100" s="232">
        <f t="shared" si="6"/>
        <v>0</v>
      </c>
      <c r="BE100" s="232">
        <f t="shared" si="7"/>
        <v>0</v>
      </c>
      <c r="CA100" s="259">
        <v>8</v>
      </c>
      <c r="CB100" s="259">
        <v>0</v>
      </c>
    </row>
    <row r="101" spans="1:80" x14ac:dyDescent="0.2">
      <c r="A101" s="260">
        <v>51</v>
      </c>
      <c r="B101" s="261" t="s">
        <v>886</v>
      </c>
      <c r="C101" s="262" t="s">
        <v>887</v>
      </c>
      <c r="D101" s="263" t="s">
        <v>194</v>
      </c>
      <c r="E101" s="264">
        <v>5.7798000000000002E-2</v>
      </c>
      <c r="F101" s="264">
        <v>0</v>
      </c>
      <c r="G101" s="265">
        <f t="shared" si="0"/>
        <v>0</v>
      </c>
      <c r="H101" s="266">
        <v>0</v>
      </c>
      <c r="I101" s="267">
        <f t="shared" si="1"/>
        <v>0</v>
      </c>
      <c r="J101" s="266"/>
      <c r="K101" s="267">
        <f t="shared" si="2"/>
        <v>0</v>
      </c>
      <c r="O101" s="259">
        <v>2</v>
      </c>
      <c r="AA101" s="232">
        <v>8</v>
      </c>
      <c r="AB101" s="232">
        <v>0</v>
      </c>
      <c r="AC101" s="232">
        <v>3</v>
      </c>
      <c r="AZ101" s="232">
        <v>1</v>
      </c>
      <c r="BA101" s="232">
        <f t="shared" si="3"/>
        <v>0</v>
      </c>
      <c r="BB101" s="232">
        <f t="shared" si="4"/>
        <v>0</v>
      </c>
      <c r="BC101" s="232">
        <f t="shared" si="5"/>
        <v>0</v>
      </c>
      <c r="BD101" s="232">
        <f t="shared" si="6"/>
        <v>0</v>
      </c>
      <c r="BE101" s="232">
        <f t="shared" si="7"/>
        <v>0</v>
      </c>
      <c r="CA101" s="259">
        <v>8</v>
      </c>
      <c r="CB101" s="259">
        <v>0</v>
      </c>
    </row>
    <row r="102" spans="1:80" x14ac:dyDescent="0.2">
      <c r="A102" s="260">
        <v>52</v>
      </c>
      <c r="B102" s="261" t="s">
        <v>888</v>
      </c>
      <c r="C102" s="262" t="s">
        <v>889</v>
      </c>
      <c r="D102" s="263" t="s">
        <v>194</v>
      </c>
      <c r="E102" s="264">
        <v>5.7798000000000002E-2</v>
      </c>
      <c r="F102" s="264">
        <v>0</v>
      </c>
      <c r="G102" s="265">
        <f t="shared" si="0"/>
        <v>0</v>
      </c>
      <c r="H102" s="266">
        <v>0</v>
      </c>
      <c r="I102" s="267">
        <f t="shared" si="1"/>
        <v>0</v>
      </c>
      <c r="J102" s="266"/>
      <c r="K102" s="267">
        <f t="shared" si="2"/>
        <v>0</v>
      </c>
      <c r="O102" s="259">
        <v>2</v>
      </c>
      <c r="AA102" s="232">
        <v>8</v>
      </c>
      <c r="AB102" s="232">
        <v>0</v>
      </c>
      <c r="AC102" s="232">
        <v>3</v>
      </c>
      <c r="AZ102" s="232">
        <v>1</v>
      </c>
      <c r="BA102" s="232">
        <f t="shared" si="3"/>
        <v>0</v>
      </c>
      <c r="BB102" s="232">
        <f t="shared" si="4"/>
        <v>0</v>
      </c>
      <c r="BC102" s="232">
        <f t="shared" si="5"/>
        <v>0</v>
      </c>
      <c r="BD102" s="232">
        <f t="shared" si="6"/>
        <v>0</v>
      </c>
      <c r="BE102" s="232">
        <f t="shared" si="7"/>
        <v>0</v>
      </c>
      <c r="CA102" s="259">
        <v>8</v>
      </c>
      <c r="CB102" s="259">
        <v>0</v>
      </c>
    </row>
    <row r="103" spans="1:80" x14ac:dyDescent="0.2">
      <c r="A103" s="278"/>
      <c r="B103" s="279" t="s">
        <v>101</v>
      </c>
      <c r="C103" s="280" t="s">
        <v>877</v>
      </c>
      <c r="D103" s="281"/>
      <c r="E103" s="282"/>
      <c r="F103" s="283"/>
      <c r="G103" s="284">
        <f>SUM(G96:G102)</f>
        <v>0</v>
      </c>
      <c r="H103" s="285"/>
      <c r="I103" s="286">
        <f>SUM(I96:I102)</f>
        <v>0</v>
      </c>
      <c r="J103" s="285"/>
      <c r="K103" s="286">
        <f>SUM(K96:K102)</f>
        <v>0</v>
      </c>
      <c r="O103" s="259">
        <v>4</v>
      </c>
      <c r="BA103" s="287">
        <f>SUM(BA96:BA102)</f>
        <v>0</v>
      </c>
      <c r="BB103" s="287">
        <f>SUM(BB96:BB102)</f>
        <v>0</v>
      </c>
      <c r="BC103" s="287">
        <f>SUM(BC96:BC102)</f>
        <v>0</v>
      </c>
      <c r="BD103" s="287">
        <f>SUM(BD96:BD102)</f>
        <v>0</v>
      </c>
      <c r="BE103" s="287">
        <f>SUM(BE96:BE102)</f>
        <v>0</v>
      </c>
    </row>
    <row r="104" spans="1:80" x14ac:dyDescent="0.2">
      <c r="E104" s="232"/>
    </row>
    <row r="105" spans="1:80" x14ac:dyDescent="0.2">
      <c r="E105" s="232"/>
    </row>
    <row r="106" spans="1:80" x14ac:dyDescent="0.2">
      <c r="E106" s="232"/>
    </row>
    <row r="107" spans="1:80" x14ac:dyDescent="0.2">
      <c r="E107" s="232"/>
    </row>
    <row r="108" spans="1:80" x14ac:dyDescent="0.2">
      <c r="E108" s="232"/>
    </row>
    <row r="109" spans="1:80" x14ac:dyDescent="0.2">
      <c r="E109" s="232"/>
    </row>
    <row r="110" spans="1:80" x14ac:dyDescent="0.2">
      <c r="E110" s="232"/>
    </row>
    <row r="111" spans="1:80" x14ac:dyDescent="0.2">
      <c r="E111" s="232"/>
    </row>
    <row r="112" spans="1:80" x14ac:dyDescent="0.2">
      <c r="E112" s="232"/>
    </row>
    <row r="113" spans="1:7" x14ac:dyDescent="0.2">
      <c r="E113" s="232"/>
    </row>
    <row r="114" spans="1:7" x14ac:dyDescent="0.2">
      <c r="E114" s="232"/>
    </row>
    <row r="115" spans="1:7" x14ac:dyDescent="0.2">
      <c r="E115" s="232"/>
    </row>
    <row r="116" spans="1:7" x14ac:dyDescent="0.2">
      <c r="E116" s="232"/>
    </row>
    <row r="117" spans="1:7" x14ac:dyDescent="0.2">
      <c r="E117" s="232"/>
    </row>
    <row r="118" spans="1:7" x14ac:dyDescent="0.2">
      <c r="E118" s="232"/>
    </row>
    <row r="119" spans="1:7" x14ac:dyDescent="0.2">
      <c r="E119" s="232"/>
    </row>
    <row r="120" spans="1:7" x14ac:dyDescent="0.2">
      <c r="E120" s="232"/>
    </row>
    <row r="121" spans="1:7" x14ac:dyDescent="0.2">
      <c r="E121" s="232"/>
    </row>
    <row r="122" spans="1:7" x14ac:dyDescent="0.2">
      <c r="E122" s="232"/>
    </row>
    <row r="123" spans="1:7" x14ac:dyDescent="0.2">
      <c r="E123" s="232"/>
    </row>
    <row r="124" spans="1:7" x14ac:dyDescent="0.2">
      <c r="E124" s="232"/>
    </row>
    <row r="125" spans="1:7" x14ac:dyDescent="0.2">
      <c r="E125" s="232"/>
    </row>
    <row r="126" spans="1:7" x14ac:dyDescent="0.2">
      <c r="E126" s="232"/>
    </row>
    <row r="127" spans="1:7" x14ac:dyDescent="0.2">
      <c r="A127" s="277"/>
      <c r="B127" s="277"/>
      <c r="C127" s="277"/>
      <c r="D127" s="277"/>
      <c r="E127" s="277"/>
      <c r="F127" s="277"/>
      <c r="G127" s="277"/>
    </row>
    <row r="128" spans="1:7" x14ac:dyDescent="0.2">
      <c r="A128" s="277"/>
      <c r="B128" s="277"/>
      <c r="C128" s="277"/>
      <c r="D128" s="277"/>
      <c r="E128" s="277"/>
      <c r="F128" s="277"/>
      <c r="G128" s="277"/>
    </row>
    <row r="129" spans="1:7" x14ac:dyDescent="0.2">
      <c r="A129" s="277"/>
      <c r="B129" s="277"/>
      <c r="C129" s="277"/>
      <c r="D129" s="277"/>
      <c r="E129" s="277"/>
      <c r="F129" s="277"/>
      <c r="G129" s="277"/>
    </row>
    <row r="130" spans="1:7" x14ac:dyDescent="0.2">
      <c r="A130" s="277"/>
      <c r="B130" s="277"/>
      <c r="C130" s="277"/>
      <c r="D130" s="277"/>
      <c r="E130" s="277"/>
      <c r="F130" s="277"/>
      <c r="G130" s="277"/>
    </row>
    <row r="131" spans="1:7" x14ac:dyDescent="0.2">
      <c r="E131" s="232"/>
    </row>
    <row r="132" spans="1:7" x14ac:dyDescent="0.2">
      <c r="E132" s="232"/>
    </row>
    <row r="133" spans="1:7" x14ac:dyDescent="0.2">
      <c r="E133" s="232"/>
    </row>
    <row r="134" spans="1:7" x14ac:dyDescent="0.2">
      <c r="E134" s="232"/>
    </row>
    <row r="135" spans="1:7" x14ac:dyDescent="0.2">
      <c r="E135" s="232"/>
    </row>
    <row r="136" spans="1:7" x14ac:dyDescent="0.2">
      <c r="E136" s="232"/>
    </row>
    <row r="137" spans="1:7" x14ac:dyDescent="0.2">
      <c r="E137" s="232"/>
    </row>
    <row r="138" spans="1:7" x14ac:dyDescent="0.2">
      <c r="E138" s="232"/>
    </row>
    <row r="139" spans="1:7" x14ac:dyDescent="0.2">
      <c r="E139" s="232"/>
    </row>
    <row r="140" spans="1:7" x14ac:dyDescent="0.2">
      <c r="E140" s="232"/>
    </row>
    <row r="141" spans="1:7" x14ac:dyDescent="0.2">
      <c r="E141" s="232"/>
    </row>
    <row r="142" spans="1:7" x14ac:dyDescent="0.2">
      <c r="E142" s="232"/>
    </row>
    <row r="143" spans="1:7" x14ac:dyDescent="0.2">
      <c r="E143" s="232"/>
    </row>
    <row r="144" spans="1:7" x14ac:dyDescent="0.2">
      <c r="E144" s="232"/>
    </row>
    <row r="145" spans="5:5" x14ac:dyDescent="0.2">
      <c r="E145" s="232"/>
    </row>
    <row r="146" spans="5:5" x14ac:dyDescent="0.2">
      <c r="E146" s="232"/>
    </row>
    <row r="147" spans="5:5" x14ac:dyDescent="0.2">
      <c r="E147" s="232"/>
    </row>
    <row r="148" spans="5:5" x14ac:dyDescent="0.2">
      <c r="E148" s="232"/>
    </row>
    <row r="149" spans="5:5" x14ac:dyDescent="0.2">
      <c r="E149" s="232"/>
    </row>
    <row r="150" spans="5:5" x14ac:dyDescent="0.2">
      <c r="E150" s="232"/>
    </row>
    <row r="151" spans="5:5" x14ac:dyDescent="0.2">
      <c r="E151" s="232"/>
    </row>
    <row r="152" spans="5:5" x14ac:dyDescent="0.2">
      <c r="E152" s="232"/>
    </row>
    <row r="153" spans="5:5" x14ac:dyDescent="0.2">
      <c r="E153" s="232"/>
    </row>
    <row r="154" spans="5:5" x14ac:dyDescent="0.2">
      <c r="E154" s="232"/>
    </row>
    <row r="155" spans="5:5" x14ac:dyDescent="0.2">
      <c r="E155" s="232"/>
    </row>
    <row r="156" spans="5:5" x14ac:dyDescent="0.2">
      <c r="E156" s="232"/>
    </row>
    <row r="157" spans="5:5" x14ac:dyDescent="0.2">
      <c r="E157" s="232"/>
    </row>
    <row r="158" spans="5:5" x14ac:dyDescent="0.2">
      <c r="E158" s="232"/>
    </row>
    <row r="159" spans="5:5" x14ac:dyDescent="0.2">
      <c r="E159" s="232"/>
    </row>
    <row r="160" spans="5:5" x14ac:dyDescent="0.2">
      <c r="E160" s="232"/>
    </row>
    <row r="161" spans="1:7" x14ac:dyDescent="0.2">
      <c r="E161" s="232"/>
    </row>
    <row r="162" spans="1:7" x14ac:dyDescent="0.2">
      <c r="A162" s="288"/>
      <c r="B162" s="288"/>
    </row>
    <row r="163" spans="1:7" x14ac:dyDescent="0.2">
      <c r="A163" s="277"/>
      <c r="B163" s="277"/>
      <c r="C163" s="289"/>
      <c r="D163" s="289"/>
      <c r="E163" s="290"/>
      <c r="F163" s="289"/>
      <c r="G163" s="291"/>
    </row>
    <row r="164" spans="1:7" x14ac:dyDescent="0.2">
      <c r="A164" s="292"/>
      <c r="B164" s="292"/>
      <c r="C164" s="277"/>
      <c r="D164" s="277"/>
      <c r="E164" s="293"/>
      <c r="F164" s="277"/>
      <c r="G164" s="277"/>
    </row>
    <row r="165" spans="1:7" x14ac:dyDescent="0.2">
      <c r="A165" s="277"/>
      <c r="B165" s="277"/>
      <c r="C165" s="277"/>
      <c r="D165" s="277"/>
      <c r="E165" s="293"/>
      <c r="F165" s="277"/>
      <c r="G165" s="277"/>
    </row>
    <row r="166" spans="1:7" x14ac:dyDescent="0.2">
      <c r="A166" s="277"/>
      <c r="B166" s="277"/>
      <c r="C166" s="277"/>
      <c r="D166" s="277"/>
      <c r="E166" s="293"/>
      <c r="F166" s="277"/>
      <c r="G166" s="277"/>
    </row>
    <row r="167" spans="1:7" x14ac:dyDescent="0.2">
      <c r="A167" s="277"/>
      <c r="B167" s="277"/>
      <c r="C167" s="277"/>
      <c r="D167" s="277"/>
      <c r="E167" s="293"/>
      <c r="F167" s="277"/>
      <c r="G167" s="277"/>
    </row>
    <row r="168" spans="1:7" x14ac:dyDescent="0.2">
      <c r="A168" s="277"/>
      <c r="B168" s="277"/>
      <c r="C168" s="277"/>
      <c r="D168" s="277"/>
      <c r="E168" s="293"/>
      <c r="F168" s="277"/>
      <c r="G168" s="277"/>
    </row>
    <row r="169" spans="1:7" x14ac:dyDescent="0.2">
      <c r="A169" s="277"/>
      <c r="B169" s="277"/>
      <c r="C169" s="277"/>
      <c r="D169" s="277"/>
      <c r="E169" s="293"/>
      <c r="F169" s="277"/>
      <c r="G169" s="277"/>
    </row>
    <row r="170" spans="1:7" x14ac:dyDescent="0.2">
      <c r="A170" s="277"/>
      <c r="B170" s="277"/>
      <c r="C170" s="277"/>
      <c r="D170" s="277"/>
      <c r="E170" s="293"/>
      <c r="F170" s="277"/>
      <c r="G170" s="277"/>
    </row>
    <row r="171" spans="1:7" x14ac:dyDescent="0.2">
      <c r="A171" s="277"/>
      <c r="B171" s="277"/>
      <c r="C171" s="277"/>
      <c r="D171" s="277"/>
      <c r="E171" s="293"/>
      <c r="F171" s="277"/>
      <c r="G171" s="277"/>
    </row>
    <row r="172" spans="1:7" x14ac:dyDescent="0.2">
      <c r="A172" s="277"/>
      <c r="B172" s="277"/>
      <c r="C172" s="277"/>
      <c r="D172" s="277"/>
      <c r="E172" s="293"/>
      <c r="F172" s="277"/>
      <c r="G172" s="277"/>
    </row>
    <row r="173" spans="1:7" x14ac:dyDescent="0.2">
      <c r="A173" s="277"/>
      <c r="B173" s="277"/>
      <c r="C173" s="277"/>
      <c r="D173" s="277"/>
      <c r="E173" s="293"/>
      <c r="F173" s="277"/>
      <c r="G173" s="277"/>
    </row>
    <row r="174" spans="1:7" x14ac:dyDescent="0.2">
      <c r="A174" s="277"/>
      <c r="B174" s="277"/>
      <c r="C174" s="277"/>
      <c r="D174" s="277"/>
      <c r="E174" s="293"/>
      <c r="F174" s="277"/>
      <c r="G174" s="277"/>
    </row>
    <row r="175" spans="1:7" x14ac:dyDescent="0.2">
      <c r="A175" s="277"/>
      <c r="B175" s="277"/>
      <c r="C175" s="277"/>
      <c r="D175" s="277"/>
      <c r="E175" s="293"/>
      <c r="F175" s="277"/>
      <c r="G175" s="277"/>
    </row>
    <row r="176" spans="1:7" x14ac:dyDescent="0.2">
      <c r="A176" s="277"/>
      <c r="B176" s="277"/>
      <c r="C176" s="277"/>
      <c r="D176" s="277"/>
      <c r="E176" s="293"/>
      <c r="F176" s="277"/>
      <c r="G176" s="277"/>
    </row>
  </sheetData>
  <mergeCells count="35">
    <mergeCell ref="C27:D27"/>
    <mergeCell ref="C28:D28"/>
    <mergeCell ref="C30:D30"/>
    <mergeCell ref="A1:G1"/>
    <mergeCell ref="A3:B3"/>
    <mergeCell ref="A4:B4"/>
    <mergeCell ref="E4:G4"/>
    <mergeCell ref="C9:D9"/>
    <mergeCell ref="C12:D12"/>
    <mergeCell ref="C17:D17"/>
    <mergeCell ref="C18:D18"/>
    <mergeCell ref="C21:D21"/>
    <mergeCell ref="C23:D23"/>
    <mergeCell ref="C25:D25"/>
    <mergeCell ref="C56:D56"/>
    <mergeCell ref="C57:D57"/>
    <mergeCell ref="C32:D32"/>
    <mergeCell ref="C35:D35"/>
    <mergeCell ref="C36:D36"/>
    <mergeCell ref="C38:D38"/>
    <mergeCell ref="C40:D40"/>
    <mergeCell ref="C41:D41"/>
    <mergeCell ref="C48:D48"/>
    <mergeCell ref="C50:D50"/>
    <mergeCell ref="C52:D52"/>
    <mergeCell ref="C54:D54"/>
    <mergeCell ref="C55:D55"/>
    <mergeCell ref="C94:D94"/>
    <mergeCell ref="C81:D81"/>
    <mergeCell ref="C86:D86"/>
    <mergeCell ref="C89:D89"/>
    <mergeCell ref="C63:D63"/>
    <mergeCell ref="C65:D65"/>
    <mergeCell ref="C67:D67"/>
    <mergeCell ref="C71:D7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1191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102</v>
      </c>
      <c r="D2" s="97" t="s">
        <v>1186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1026</v>
      </c>
      <c r="B5" s="110"/>
      <c r="C5" s="111" t="s">
        <v>1027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102</v>
      </c>
      <c r="B7" s="117"/>
      <c r="C7" s="118" t="s">
        <v>1186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32"/>
      <c r="D8" s="332"/>
      <c r="E8" s="33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32"/>
      <c r="D9" s="332"/>
      <c r="E9" s="333"/>
      <c r="F9" s="105"/>
      <c r="G9" s="126"/>
      <c r="H9" s="127"/>
    </row>
    <row r="10" spans="1:57" x14ac:dyDescent="0.2">
      <c r="A10" s="121" t="s">
        <v>43</v>
      </c>
      <c r="B10" s="105"/>
      <c r="C10" s="332" t="s">
        <v>1187</v>
      </c>
      <c r="D10" s="332"/>
      <c r="E10" s="33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32"/>
      <c r="D11" s="332"/>
      <c r="E11" s="33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34"/>
      <c r="D12" s="334"/>
      <c r="E12" s="33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'03 201740 Rek'!E8</f>
        <v>0</v>
      </c>
      <c r="D15" s="149" t="str">
        <f>'03 201740 Rek'!A13</f>
        <v>Ztížené výrobní podmínky</v>
      </c>
      <c r="E15" s="150"/>
      <c r="F15" s="151"/>
      <c r="G15" s="148">
        <f>'03 201740 Rek'!I13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'03 201740 Rek'!F8</f>
        <v>0</v>
      </c>
      <c r="D16" s="101" t="str">
        <f>'03 201740 Rek'!A14</f>
        <v>Oborová přirážka</v>
      </c>
      <c r="E16" s="152"/>
      <c r="F16" s="153"/>
      <c r="G16" s="148">
        <f>'03 201740 Rek'!I14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'03 201740 Rek'!H8</f>
        <v>0</v>
      </c>
      <c r="D17" s="101" t="str">
        <f>'03 201740 Rek'!A15</f>
        <v>Přesun stavebních kapacit</v>
      </c>
      <c r="E17" s="152"/>
      <c r="F17" s="153"/>
      <c r="G17" s="148">
        <f>'03 201740 Rek'!I15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'03 201740 Rek'!G8</f>
        <v>0</v>
      </c>
      <c r="D18" s="101" t="str">
        <f>'03 201740 Rek'!A16</f>
        <v>Mimostaveništní doprava</v>
      </c>
      <c r="E18" s="152"/>
      <c r="F18" s="153"/>
      <c r="G18" s="148">
        <f>'03 201740 Rek'!I16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'03 201740 Rek'!A17</f>
        <v>Zařízení staveniště</v>
      </c>
      <c r="E19" s="152"/>
      <c r="F19" s="153"/>
      <c r="G19" s="148">
        <f>'03 201740 Rek'!I17</f>
        <v>0</v>
      </c>
    </row>
    <row r="20" spans="1:7" ht="15.95" customHeight="1" x14ac:dyDescent="0.2">
      <c r="A20" s="156"/>
      <c r="B20" s="147"/>
      <c r="C20" s="148"/>
      <c r="D20" s="101" t="str">
        <f>'03 201740 Rek'!A18</f>
        <v>Provoz investora</v>
      </c>
      <c r="E20" s="152"/>
      <c r="F20" s="153"/>
      <c r="G20" s="148">
        <f>'03 201740 Rek'!I18</f>
        <v>0</v>
      </c>
    </row>
    <row r="21" spans="1:7" ht="15.95" customHeight="1" x14ac:dyDescent="0.2">
      <c r="A21" s="156" t="s">
        <v>29</v>
      </c>
      <c r="B21" s="147"/>
      <c r="C21" s="148">
        <f>'03 201740 Rek'!I8</f>
        <v>0</v>
      </c>
      <c r="D21" s="101" t="str">
        <f>'03 201740 Rek'!A19</f>
        <v>Kompletační činnost (IČD)</v>
      </c>
      <c r="E21" s="152"/>
      <c r="F21" s="153"/>
      <c r="G21" s="148">
        <f>'03 201740 Rek'!I19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35" t="s">
        <v>61</v>
      </c>
      <c r="B23" s="336"/>
      <c r="C23" s="158">
        <f>C22+G23</f>
        <v>0</v>
      </c>
      <c r="D23" s="159" t="s">
        <v>62</v>
      </c>
      <c r="E23" s="160"/>
      <c r="F23" s="161"/>
      <c r="G23" s="148">
        <f>'03 201740 Rek'!H21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15</v>
      </c>
      <c r="D30" s="176" t="s">
        <v>70</v>
      </c>
      <c r="E30" s="178"/>
      <c r="F30" s="327">
        <f>C23-F32</f>
        <v>0</v>
      </c>
      <c r="G30" s="328"/>
    </row>
    <row r="31" spans="1:7" x14ac:dyDescent="0.2">
      <c r="A31" s="175" t="s">
        <v>71</v>
      </c>
      <c r="B31" s="176"/>
      <c r="C31" s="177">
        <f>C30</f>
        <v>15</v>
      </c>
      <c r="D31" s="176" t="s">
        <v>72</v>
      </c>
      <c r="E31" s="178"/>
      <c r="F31" s="327">
        <f>ROUND(PRODUCT(F30,C31/100),0)</f>
        <v>0</v>
      </c>
      <c r="G31" s="32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27">
        <v>0</v>
      </c>
      <c r="G32" s="32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27">
        <f>ROUND(PRODUCT(F32,C33/100),0)</f>
        <v>0</v>
      </c>
      <c r="G33" s="32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29">
        <f>ROUND(SUM(F30:F33),0)</f>
        <v>0</v>
      </c>
      <c r="G34" s="33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31"/>
      <c r="C37" s="331"/>
      <c r="D37" s="331"/>
      <c r="E37" s="331"/>
      <c r="F37" s="331"/>
      <c r="G37" s="331"/>
      <c r="H37" s="1" t="s">
        <v>1</v>
      </c>
    </row>
    <row r="38" spans="1:8" ht="12.75" customHeight="1" x14ac:dyDescent="0.2">
      <c r="A38" s="185"/>
      <c r="B38" s="331"/>
      <c r="C38" s="331"/>
      <c r="D38" s="331"/>
      <c r="E38" s="331"/>
      <c r="F38" s="331"/>
      <c r="G38" s="331"/>
      <c r="H38" s="1" t="s">
        <v>1</v>
      </c>
    </row>
    <row r="39" spans="1:8" x14ac:dyDescent="0.2">
      <c r="A39" s="185"/>
      <c r="B39" s="331"/>
      <c r="C39" s="331"/>
      <c r="D39" s="331"/>
      <c r="E39" s="331"/>
      <c r="F39" s="331"/>
      <c r="G39" s="331"/>
      <c r="H39" s="1" t="s">
        <v>1</v>
      </c>
    </row>
    <row r="40" spans="1:8" x14ac:dyDescent="0.2">
      <c r="A40" s="185"/>
      <c r="B40" s="331"/>
      <c r="C40" s="331"/>
      <c r="D40" s="331"/>
      <c r="E40" s="331"/>
      <c r="F40" s="331"/>
      <c r="G40" s="331"/>
      <c r="H40" s="1" t="s">
        <v>1</v>
      </c>
    </row>
    <row r="41" spans="1:8" x14ac:dyDescent="0.2">
      <c r="A41" s="185"/>
      <c r="B41" s="331"/>
      <c r="C41" s="331"/>
      <c r="D41" s="331"/>
      <c r="E41" s="331"/>
      <c r="F41" s="331"/>
      <c r="G41" s="331"/>
      <c r="H41" s="1" t="s">
        <v>1</v>
      </c>
    </row>
    <row r="42" spans="1:8" x14ac:dyDescent="0.2">
      <c r="A42" s="185"/>
      <c r="B42" s="331"/>
      <c r="C42" s="331"/>
      <c r="D42" s="331"/>
      <c r="E42" s="331"/>
      <c r="F42" s="331"/>
      <c r="G42" s="331"/>
      <c r="H42" s="1" t="s">
        <v>1</v>
      </c>
    </row>
    <row r="43" spans="1:8" x14ac:dyDescent="0.2">
      <c r="A43" s="185"/>
      <c r="B43" s="331"/>
      <c r="C43" s="331"/>
      <c r="D43" s="331"/>
      <c r="E43" s="331"/>
      <c r="F43" s="331"/>
      <c r="G43" s="331"/>
      <c r="H43" s="1" t="s">
        <v>1</v>
      </c>
    </row>
    <row r="44" spans="1:8" ht="12.75" customHeight="1" x14ac:dyDescent="0.2">
      <c r="A44" s="185"/>
      <c r="B44" s="331"/>
      <c r="C44" s="331"/>
      <c r="D44" s="331"/>
      <c r="E44" s="331"/>
      <c r="F44" s="331"/>
      <c r="G44" s="331"/>
      <c r="H44" s="1" t="s">
        <v>1</v>
      </c>
    </row>
    <row r="45" spans="1:8" ht="12.75" customHeight="1" x14ac:dyDescent="0.2">
      <c r="A45" s="185"/>
      <c r="B45" s="331"/>
      <c r="C45" s="331"/>
      <c r="D45" s="331"/>
      <c r="E45" s="331"/>
      <c r="F45" s="331"/>
      <c r="G45" s="331"/>
      <c r="H45" s="1" t="s">
        <v>1</v>
      </c>
    </row>
    <row r="46" spans="1:8" x14ac:dyDescent="0.2">
      <c r="B46" s="326"/>
      <c r="C46" s="326"/>
      <c r="D46" s="326"/>
      <c r="E46" s="326"/>
      <c r="F46" s="326"/>
      <c r="G46" s="326"/>
    </row>
    <row r="47" spans="1:8" x14ac:dyDescent="0.2">
      <c r="B47" s="326"/>
      <c r="C47" s="326"/>
      <c r="D47" s="326"/>
      <c r="E47" s="326"/>
      <c r="F47" s="326"/>
      <c r="G47" s="326"/>
    </row>
    <row r="48" spans="1:8" x14ac:dyDescent="0.2">
      <c r="B48" s="326"/>
      <c r="C48" s="326"/>
      <c r="D48" s="326"/>
      <c r="E48" s="326"/>
      <c r="F48" s="326"/>
      <c r="G48" s="326"/>
    </row>
    <row r="49" spans="2:7" x14ac:dyDescent="0.2">
      <c r="B49" s="326"/>
      <c r="C49" s="326"/>
      <c r="D49" s="326"/>
      <c r="E49" s="326"/>
      <c r="F49" s="326"/>
      <c r="G49" s="326"/>
    </row>
    <row r="50" spans="2:7" x14ac:dyDescent="0.2">
      <c r="B50" s="326"/>
      <c r="C50" s="326"/>
      <c r="D50" s="326"/>
      <c r="E50" s="326"/>
      <c r="F50" s="326"/>
      <c r="G50" s="326"/>
    </row>
    <row r="51" spans="2:7" x14ac:dyDescent="0.2">
      <c r="B51" s="326"/>
      <c r="C51" s="326"/>
      <c r="D51" s="326"/>
      <c r="E51" s="326"/>
      <c r="F51" s="326"/>
      <c r="G51" s="32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72"/>
  <sheetViews>
    <sheetView workbookViewId="0">
      <selection activeCell="G3" sqref="G3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37" t="s">
        <v>2</v>
      </c>
      <c r="B1" s="338"/>
      <c r="C1" s="186" t="s">
        <v>1188</v>
      </c>
      <c r="D1" s="187"/>
      <c r="E1" s="188"/>
      <c r="F1" s="187"/>
      <c r="G1" s="189" t="s">
        <v>75</v>
      </c>
      <c r="H1" s="190" t="s">
        <v>102</v>
      </c>
      <c r="I1" s="191"/>
    </row>
    <row r="2" spans="1:57" ht="13.5" thickBot="1" x14ac:dyDescent="0.25">
      <c r="A2" s="339" t="s">
        <v>76</v>
      </c>
      <c r="B2" s="340"/>
      <c r="C2" s="192" t="s">
        <v>1028</v>
      </c>
      <c r="D2" s="193"/>
      <c r="E2" s="194"/>
      <c r="F2" s="193"/>
      <c r="G2" s="341" t="s">
        <v>1186</v>
      </c>
      <c r="H2" s="342"/>
      <c r="I2" s="343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ht="13.5" thickBot="1" x14ac:dyDescent="0.25">
      <c r="A7" s="294" t="s">
        <v>1029</v>
      </c>
      <c r="B7" s="62" t="s">
        <v>1030</v>
      </c>
      <c r="D7" s="204"/>
      <c r="E7" s="295">
        <v>0</v>
      </c>
      <c r="F7" s="296">
        <v>0</v>
      </c>
      <c r="G7" s="296">
        <v>0</v>
      </c>
      <c r="H7" s="296">
        <f>'03 201740 Pol'!E26</f>
        <v>0</v>
      </c>
      <c r="I7" s="297">
        <v>0</v>
      </c>
    </row>
    <row r="8" spans="1:57" s="14" customFormat="1" ht="13.5" thickBot="1" x14ac:dyDescent="0.25">
      <c r="A8" s="205"/>
      <c r="B8" s="206" t="s">
        <v>79</v>
      </c>
      <c r="C8" s="206"/>
      <c r="D8" s="207"/>
      <c r="E8" s="208">
        <f>SUM(E7:E7)</f>
        <v>0</v>
      </c>
      <c r="F8" s="209">
        <f>SUM(F7:F7)</f>
        <v>0</v>
      </c>
      <c r="G8" s="209">
        <f>SUM(G7:G7)</f>
        <v>0</v>
      </c>
      <c r="H8" s="209">
        <f>SUM(H7:H7)</f>
        <v>0</v>
      </c>
      <c r="I8" s="210">
        <f>SUM(I7:I7)</f>
        <v>0</v>
      </c>
    </row>
    <row r="9" spans="1:57" x14ac:dyDescent="0.2">
      <c r="A9" s="127"/>
      <c r="B9" s="127"/>
      <c r="C9" s="127"/>
      <c r="D9" s="127"/>
      <c r="E9" s="127"/>
      <c r="F9" s="127"/>
      <c r="G9" s="127"/>
      <c r="H9" s="127"/>
      <c r="I9" s="127"/>
    </row>
    <row r="10" spans="1:57" ht="19.5" customHeight="1" x14ac:dyDescent="0.25">
      <c r="A10" s="196" t="s">
        <v>80</v>
      </c>
      <c r="B10" s="196"/>
      <c r="C10" s="196"/>
      <c r="D10" s="196"/>
      <c r="E10" s="196"/>
      <c r="F10" s="196"/>
      <c r="G10" s="211"/>
      <c r="H10" s="196"/>
      <c r="I10" s="196"/>
      <c r="BA10" s="133"/>
      <c r="BB10" s="133"/>
      <c r="BC10" s="133"/>
      <c r="BD10" s="133"/>
      <c r="BE10" s="133"/>
    </row>
    <row r="11" spans="1:57" ht="13.5" thickBot="1" x14ac:dyDescent="0.25"/>
    <row r="12" spans="1:57" x14ac:dyDescent="0.2">
      <c r="A12" s="162" t="s">
        <v>81</v>
      </c>
      <c r="B12" s="163"/>
      <c r="C12" s="163"/>
      <c r="D12" s="212"/>
      <c r="E12" s="213" t="s">
        <v>82</v>
      </c>
      <c r="F12" s="214" t="s">
        <v>12</v>
      </c>
      <c r="G12" s="215" t="s">
        <v>83</v>
      </c>
      <c r="H12" s="216"/>
      <c r="I12" s="217" t="s">
        <v>82</v>
      </c>
    </row>
    <row r="13" spans="1:57" x14ac:dyDescent="0.2">
      <c r="A13" s="156" t="s">
        <v>890</v>
      </c>
      <c r="B13" s="147"/>
      <c r="C13" s="147"/>
      <c r="D13" s="218"/>
      <c r="E13" s="219"/>
      <c r="F13" s="220"/>
      <c r="G13" s="221">
        <v>0</v>
      </c>
      <c r="H13" s="222"/>
      <c r="I13" s="223">
        <f t="shared" ref="I13:I20" si="0">E13+F13*G13/100</f>
        <v>0</v>
      </c>
      <c r="BA13" s="1">
        <v>0</v>
      </c>
    </row>
    <row r="14" spans="1:57" x14ac:dyDescent="0.2">
      <c r="A14" s="156" t="s">
        <v>891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si="0"/>
        <v>0</v>
      </c>
      <c r="BA14" s="1">
        <v>0</v>
      </c>
    </row>
    <row r="15" spans="1:57" x14ac:dyDescent="0.2">
      <c r="A15" s="156" t="s">
        <v>892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 x14ac:dyDescent="0.2">
      <c r="A16" s="156" t="s">
        <v>893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894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1</v>
      </c>
    </row>
    <row r="18" spans="1:53" x14ac:dyDescent="0.2">
      <c r="A18" s="156" t="s">
        <v>895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 x14ac:dyDescent="0.2">
      <c r="A19" s="156" t="s">
        <v>896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2</v>
      </c>
    </row>
    <row r="20" spans="1:53" x14ac:dyDescent="0.2">
      <c r="A20" s="156" t="s">
        <v>897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ht="13.5" thickBot="1" x14ac:dyDescent="0.25">
      <c r="A21" s="224"/>
      <c r="B21" s="225" t="s">
        <v>84</v>
      </c>
      <c r="C21" s="226"/>
      <c r="D21" s="227"/>
      <c r="E21" s="228"/>
      <c r="F21" s="229"/>
      <c r="G21" s="229"/>
      <c r="H21" s="344">
        <f>SUM(I13:I20)</f>
        <v>0</v>
      </c>
      <c r="I21" s="345"/>
    </row>
    <row r="23" spans="1:53" x14ac:dyDescent="0.2">
      <c r="B23" s="14"/>
      <c r="F23" s="230"/>
      <c r="G23" s="231"/>
      <c r="H23" s="231"/>
      <c r="I23" s="46"/>
    </row>
    <row r="24" spans="1:53" x14ac:dyDescent="0.2">
      <c r="F24" s="230"/>
      <c r="G24" s="231"/>
      <c r="H24" s="231"/>
      <c r="I24" s="46"/>
    </row>
    <row r="25" spans="1:53" x14ac:dyDescent="0.2"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zoomScale="124" zoomScaleNormal="124" workbookViewId="0">
      <selection activeCell="B6" sqref="B6"/>
    </sheetView>
  </sheetViews>
  <sheetFormatPr defaultRowHeight="12.75" x14ac:dyDescent="0.2"/>
  <cols>
    <col min="1" max="1" width="7.7109375" style="301" customWidth="1"/>
    <col min="2" max="4" width="9.140625" style="301"/>
    <col min="5" max="5" width="15.85546875" style="301" customWidth="1"/>
    <col min="6" max="6" width="8.7109375" style="302" customWidth="1"/>
    <col min="7" max="7" width="13.85546875" style="301" customWidth="1"/>
    <col min="8" max="8" width="9.5703125" style="301" customWidth="1"/>
    <col min="9" max="9" width="13.85546875" style="302" customWidth="1"/>
    <col min="10" max="10" width="9.42578125" style="302" bestFit="1" customWidth="1"/>
    <col min="11" max="11" width="12.7109375" style="302" customWidth="1"/>
    <col min="12" max="16384" width="9.140625" style="301"/>
  </cols>
  <sheetData>
    <row r="1" spans="1:11" x14ac:dyDescent="0.2">
      <c r="A1" s="300" t="s">
        <v>1075</v>
      </c>
    </row>
    <row r="4" spans="1:11" x14ac:dyDescent="0.2">
      <c r="A4" s="303" t="s">
        <v>1076</v>
      </c>
      <c r="B4" s="300" t="s">
        <v>1077</v>
      </c>
    </row>
    <row r="5" spans="1:11" x14ac:dyDescent="0.2">
      <c r="A5" s="303"/>
      <c r="B5" s="300" t="s">
        <v>1189</v>
      </c>
    </row>
    <row r="6" spans="1:11" x14ac:dyDescent="0.2">
      <c r="B6" s="300" t="s">
        <v>1074</v>
      </c>
    </row>
    <row r="7" spans="1:11" x14ac:dyDescent="0.2">
      <c r="A7" s="301" t="s">
        <v>1078</v>
      </c>
      <c r="B7" s="300" t="s">
        <v>1079</v>
      </c>
    </row>
    <row r="8" spans="1:11" x14ac:dyDescent="0.2">
      <c r="B8" s="300"/>
    </row>
    <row r="13" spans="1:11" x14ac:dyDescent="0.2">
      <c r="A13" s="300" t="s">
        <v>1080</v>
      </c>
    </row>
    <row r="15" spans="1:11" x14ac:dyDescent="0.2">
      <c r="G15" s="301" t="s">
        <v>28</v>
      </c>
      <c r="I15" s="302" t="s">
        <v>27</v>
      </c>
      <c r="K15" s="304" t="s">
        <v>1081</v>
      </c>
    </row>
    <row r="16" spans="1:11" x14ac:dyDescent="0.2">
      <c r="A16" s="304" t="s">
        <v>1081</v>
      </c>
      <c r="G16" s="305"/>
      <c r="H16" s="305"/>
      <c r="I16" s="305"/>
      <c r="K16" s="305">
        <f>I34</f>
        <v>0</v>
      </c>
    </row>
    <row r="17" spans="1:11" x14ac:dyDescent="0.2">
      <c r="A17" s="301" t="s">
        <v>1082</v>
      </c>
      <c r="G17" s="305">
        <f>I85</f>
        <v>0</v>
      </c>
      <c r="H17" s="305"/>
      <c r="I17" s="305"/>
    </row>
    <row r="18" spans="1:11" x14ac:dyDescent="0.2">
      <c r="A18" s="301" t="s">
        <v>1083</v>
      </c>
      <c r="G18" s="305">
        <f>K92</f>
        <v>0</v>
      </c>
      <c r="H18" s="305"/>
      <c r="I18" s="305"/>
    </row>
    <row r="19" spans="1:11" x14ac:dyDescent="0.2">
      <c r="A19" s="301" t="s">
        <v>1084</v>
      </c>
      <c r="D19" s="303"/>
      <c r="G19" s="305">
        <f>I105</f>
        <v>0</v>
      </c>
      <c r="H19" s="305"/>
      <c r="I19" s="305"/>
    </row>
    <row r="20" spans="1:11" x14ac:dyDescent="0.2">
      <c r="A20" s="301" t="s">
        <v>1085</v>
      </c>
      <c r="G20" s="305"/>
      <c r="H20" s="305"/>
      <c r="I20" s="305">
        <f>I136</f>
        <v>0</v>
      </c>
    </row>
    <row r="21" spans="1:11" x14ac:dyDescent="0.2">
      <c r="A21" s="301" t="s">
        <v>1086</v>
      </c>
      <c r="G21" s="305">
        <f>I147</f>
        <v>0</v>
      </c>
      <c r="H21" s="305"/>
      <c r="I21" s="305"/>
    </row>
    <row r="22" spans="1:11" x14ac:dyDescent="0.2">
      <c r="G22" s="305"/>
      <c r="H22" s="305"/>
      <c r="I22" s="305"/>
    </row>
    <row r="23" spans="1:11" x14ac:dyDescent="0.2">
      <c r="A23" s="303" t="s">
        <v>1087</v>
      </c>
      <c r="G23" s="305">
        <f>SUM(G16:G21)</f>
        <v>0</v>
      </c>
      <c r="H23" s="305"/>
      <c r="I23" s="305">
        <f>I20</f>
        <v>0</v>
      </c>
      <c r="K23" s="305">
        <f>K16</f>
        <v>0</v>
      </c>
    </row>
    <row r="24" spans="1:11" x14ac:dyDescent="0.2">
      <c r="G24" s="302"/>
    </row>
    <row r="25" spans="1:11" x14ac:dyDescent="0.2">
      <c r="A25" s="306"/>
      <c r="G25" s="302"/>
    </row>
    <row r="26" spans="1:11" x14ac:dyDescent="0.2">
      <c r="A26" s="300" t="s">
        <v>1088</v>
      </c>
      <c r="E26" s="307">
        <f>G23+I23+K23</f>
        <v>0</v>
      </c>
      <c r="F26" s="303" t="s">
        <v>1089</v>
      </c>
    </row>
    <row r="27" spans="1:11" x14ac:dyDescent="0.2">
      <c r="E27" s="308"/>
      <c r="F27" s="309"/>
    </row>
    <row r="28" spans="1:11" x14ac:dyDescent="0.2">
      <c r="A28" s="306"/>
    </row>
    <row r="29" spans="1:11" x14ac:dyDescent="0.2">
      <c r="A29" s="300" t="s">
        <v>1090</v>
      </c>
    </row>
    <row r="30" spans="1:11" x14ac:dyDescent="0.2">
      <c r="A30" s="310"/>
      <c r="F30" s="301" t="s">
        <v>1091</v>
      </c>
      <c r="G30" s="301" t="s">
        <v>89</v>
      </c>
      <c r="H30" s="302" t="s">
        <v>1092</v>
      </c>
      <c r="I30" s="302" t="s">
        <v>1093</v>
      </c>
    </row>
    <row r="31" spans="1:11" x14ac:dyDescent="0.2">
      <c r="A31" s="303" t="s">
        <v>1094</v>
      </c>
      <c r="F31" s="311">
        <v>26</v>
      </c>
      <c r="G31" s="303" t="s">
        <v>1095</v>
      </c>
      <c r="H31" s="302">
        <v>0</v>
      </c>
      <c r="I31" s="302">
        <f>F31*H31</f>
        <v>0</v>
      </c>
    </row>
    <row r="32" spans="1:11" x14ac:dyDescent="0.2">
      <c r="A32" s="303" t="s">
        <v>1096</v>
      </c>
      <c r="F32" s="302">
        <v>22</v>
      </c>
      <c r="G32" s="303" t="s">
        <v>1095</v>
      </c>
      <c r="H32" s="302">
        <v>0</v>
      </c>
      <c r="I32" s="302">
        <f>H32*F32</f>
        <v>0</v>
      </c>
    </row>
    <row r="33" spans="1:11" x14ac:dyDescent="0.2">
      <c r="A33" s="303"/>
      <c r="H33" s="302"/>
    </row>
    <row r="34" spans="1:11" x14ac:dyDescent="0.2">
      <c r="A34" s="301" t="s">
        <v>1097</v>
      </c>
      <c r="I34" s="302">
        <f>SUM(I31:I32)</f>
        <v>0</v>
      </c>
    </row>
    <row r="37" spans="1:11" x14ac:dyDescent="0.2">
      <c r="A37" s="300" t="s">
        <v>1098</v>
      </c>
    </row>
    <row r="38" spans="1:11" x14ac:dyDescent="0.2">
      <c r="H38" s="301" t="s">
        <v>1099</v>
      </c>
      <c r="J38" s="302" t="s">
        <v>1100</v>
      </c>
    </row>
    <row r="39" spans="1:11" x14ac:dyDescent="0.2">
      <c r="F39" s="301" t="s">
        <v>1091</v>
      </c>
      <c r="G39" s="301" t="s">
        <v>89</v>
      </c>
      <c r="H39" s="302" t="s">
        <v>1092</v>
      </c>
      <c r="I39" s="302" t="s">
        <v>1093</v>
      </c>
      <c r="J39" s="302" t="s">
        <v>1092</v>
      </c>
      <c r="K39" s="302" t="s">
        <v>1093</v>
      </c>
    </row>
    <row r="40" spans="1:11" x14ac:dyDescent="0.2">
      <c r="A40" s="312">
        <v>1</v>
      </c>
      <c r="B40" s="301" t="s">
        <v>1101</v>
      </c>
      <c r="F40" s="302">
        <v>19</v>
      </c>
      <c r="G40" s="301" t="s">
        <v>115</v>
      </c>
      <c r="H40" s="302">
        <v>0</v>
      </c>
      <c r="I40" s="302">
        <f t="shared" ref="I40:I80" si="0">H40*F40</f>
        <v>0</v>
      </c>
      <c r="J40" s="302">
        <v>0</v>
      </c>
      <c r="K40" s="302">
        <f t="shared" ref="K40:K71" si="1">F40*J40</f>
        <v>0</v>
      </c>
    </row>
    <row r="41" spans="1:11" x14ac:dyDescent="0.2">
      <c r="A41" s="313">
        <f t="shared" ref="A41:A81" si="2">A40+1</f>
        <v>2</v>
      </c>
      <c r="B41" s="301" t="s">
        <v>1102</v>
      </c>
      <c r="F41" s="302">
        <v>28</v>
      </c>
      <c r="G41" s="301" t="s">
        <v>115</v>
      </c>
      <c r="H41" s="302">
        <v>0</v>
      </c>
      <c r="I41" s="302">
        <f t="shared" si="0"/>
        <v>0</v>
      </c>
      <c r="J41" s="302">
        <v>0</v>
      </c>
      <c r="K41" s="302">
        <f t="shared" si="1"/>
        <v>0</v>
      </c>
    </row>
    <row r="42" spans="1:11" x14ac:dyDescent="0.2">
      <c r="A42" s="313">
        <f t="shared" si="2"/>
        <v>3</v>
      </c>
      <c r="B42" s="301" t="s">
        <v>1103</v>
      </c>
      <c r="F42" s="302">
        <v>22</v>
      </c>
      <c r="G42" s="301" t="s">
        <v>115</v>
      </c>
      <c r="H42" s="302">
        <v>0</v>
      </c>
      <c r="I42" s="302">
        <f t="shared" si="0"/>
        <v>0</v>
      </c>
      <c r="J42" s="302">
        <v>0</v>
      </c>
      <c r="K42" s="302">
        <f t="shared" si="1"/>
        <v>0</v>
      </c>
    </row>
    <row r="43" spans="1:11" x14ac:dyDescent="0.2">
      <c r="A43" s="313">
        <f t="shared" si="2"/>
        <v>4</v>
      </c>
      <c r="B43" s="301" t="s">
        <v>1104</v>
      </c>
      <c r="F43" s="302">
        <v>13</v>
      </c>
      <c r="G43" s="301" t="s">
        <v>100</v>
      </c>
      <c r="H43" s="302">
        <v>0</v>
      </c>
      <c r="I43" s="302">
        <f t="shared" si="0"/>
        <v>0</v>
      </c>
      <c r="J43" s="302">
        <v>0</v>
      </c>
      <c r="K43" s="302">
        <f t="shared" si="1"/>
        <v>0</v>
      </c>
    </row>
    <row r="44" spans="1:11" x14ac:dyDescent="0.2">
      <c r="A44" s="313">
        <f t="shared" si="2"/>
        <v>5</v>
      </c>
      <c r="B44" s="301" t="s">
        <v>1105</v>
      </c>
      <c r="F44" s="302">
        <v>2</v>
      </c>
      <c r="G44" s="301" t="s">
        <v>100</v>
      </c>
      <c r="H44" s="302">
        <v>0</v>
      </c>
      <c r="I44" s="302">
        <f t="shared" si="0"/>
        <v>0</v>
      </c>
      <c r="J44" s="302">
        <v>0</v>
      </c>
      <c r="K44" s="302">
        <f t="shared" si="1"/>
        <v>0</v>
      </c>
    </row>
    <row r="45" spans="1:11" x14ac:dyDescent="0.2">
      <c r="A45" s="313">
        <f t="shared" si="2"/>
        <v>6</v>
      </c>
      <c r="B45" s="301" t="s">
        <v>1106</v>
      </c>
      <c r="F45" s="302">
        <v>1</v>
      </c>
      <c r="G45" s="301" t="s">
        <v>100</v>
      </c>
      <c r="H45" s="302">
        <v>0</v>
      </c>
      <c r="I45" s="302">
        <f t="shared" si="0"/>
        <v>0</v>
      </c>
      <c r="J45" s="302">
        <v>0</v>
      </c>
      <c r="K45" s="302">
        <f t="shared" si="1"/>
        <v>0</v>
      </c>
    </row>
    <row r="46" spans="1:11" x14ac:dyDescent="0.2">
      <c r="A46" s="313">
        <f t="shared" si="2"/>
        <v>7</v>
      </c>
      <c r="B46" s="301" t="s">
        <v>1107</v>
      </c>
      <c r="F46" s="302">
        <v>19</v>
      </c>
      <c r="G46" s="301" t="s">
        <v>100</v>
      </c>
      <c r="H46" s="302">
        <v>0</v>
      </c>
      <c r="I46" s="302">
        <f t="shared" si="0"/>
        <v>0</v>
      </c>
      <c r="J46" s="302">
        <v>0</v>
      </c>
      <c r="K46" s="302">
        <f t="shared" si="1"/>
        <v>0</v>
      </c>
    </row>
    <row r="47" spans="1:11" x14ac:dyDescent="0.2">
      <c r="A47" s="313">
        <f t="shared" si="2"/>
        <v>8</v>
      </c>
      <c r="B47" s="301" t="s">
        <v>1108</v>
      </c>
      <c r="F47" s="302">
        <v>2</v>
      </c>
      <c r="G47" s="301" t="s">
        <v>100</v>
      </c>
      <c r="H47" s="302">
        <v>0</v>
      </c>
      <c r="I47" s="302">
        <f t="shared" si="0"/>
        <v>0</v>
      </c>
      <c r="J47" s="302">
        <v>0</v>
      </c>
      <c r="K47" s="302">
        <f t="shared" si="1"/>
        <v>0</v>
      </c>
    </row>
    <row r="48" spans="1:11" x14ac:dyDescent="0.2">
      <c r="A48" s="313">
        <f t="shared" si="2"/>
        <v>9</v>
      </c>
      <c r="B48" s="301" t="s">
        <v>1109</v>
      </c>
      <c r="F48" s="302">
        <v>2</v>
      </c>
      <c r="G48" s="301" t="s">
        <v>100</v>
      </c>
      <c r="H48" s="302">
        <v>0</v>
      </c>
      <c r="I48" s="302">
        <f t="shared" si="0"/>
        <v>0</v>
      </c>
      <c r="J48" s="302">
        <v>0</v>
      </c>
      <c r="K48" s="302">
        <f t="shared" si="1"/>
        <v>0</v>
      </c>
    </row>
    <row r="49" spans="1:11" x14ac:dyDescent="0.2">
      <c r="A49" s="313">
        <f t="shared" si="2"/>
        <v>10</v>
      </c>
      <c r="B49" s="301" t="s">
        <v>1110</v>
      </c>
      <c r="F49" s="302">
        <v>2</v>
      </c>
      <c r="G49" s="301" t="s">
        <v>100</v>
      </c>
      <c r="H49" s="302">
        <v>0</v>
      </c>
      <c r="I49" s="302">
        <f t="shared" si="0"/>
        <v>0</v>
      </c>
      <c r="J49" s="302">
        <v>0</v>
      </c>
      <c r="K49" s="302">
        <f t="shared" si="1"/>
        <v>0</v>
      </c>
    </row>
    <row r="50" spans="1:11" x14ac:dyDescent="0.2">
      <c r="A50" s="313">
        <f t="shared" si="2"/>
        <v>11</v>
      </c>
      <c r="B50" s="301" t="s">
        <v>1111</v>
      </c>
      <c r="F50" s="302">
        <v>2</v>
      </c>
      <c r="G50" s="301" t="s">
        <v>100</v>
      </c>
      <c r="H50" s="302">
        <v>0</v>
      </c>
      <c r="I50" s="302">
        <f t="shared" si="0"/>
        <v>0</v>
      </c>
      <c r="J50" s="302">
        <v>0</v>
      </c>
      <c r="K50" s="302">
        <f t="shared" si="1"/>
        <v>0</v>
      </c>
    </row>
    <row r="51" spans="1:11" x14ac:dyDescent="0.2">
      <c r="A51" s="313">
        <f t="shared" si="2"/>
        <v>12</v>
      </c>
      <c r="B51" s="301" t="s">
        <v>1112</v>
      </c>
      <c r="F51" s="302">
        <v>2</v>
      </c>
      <c r="G51" s="301" t="s">
        <v>100</v>
      </c>
      <c r="H51" s="302">
        <v>0</v>
      </c>
      <c r="I51" s="302">
        <f t="shared" si="0"/>
        <v>0</v>
      </c>
      <c r="J51" s="302">
        <v>0</v>
      </c>
      <c r="K51" s="302">
        <f t="shared" si="1"/>
        <v>0</v>
      </c>
    </row>
    <row r="52" spans="1:11" x14ac:dyDescent="0.2">
      <c r="A52" s="313">
        <f t="shared" si="2"/>
        <v>13</v>
      </c>
      <c r="B52" s="301" t="s">
        <v>1113</v>
      </c>
      <c r="F52" s="302">
        <v>1</v>
      </c>
      <c r="G52" s="301" t="s">
        <v>100</v>
      </c>
      <c r="H52" s="302">
        <v>0</v>
      </c>
      <c r="I52" s="302">
        <f t="shared" si="0"/>
        <v>0</v>
      </c>
      <c r="J52" s="302">
        <v>0</v>
      </c>
      <c r="K52" s="302">
        <f t="shared" si="1"/>
        <v>0</v>
      </c>
    </row>
    <row r="53" spans="1:11" x14ac:dyDescent="0.2">
      <c r="A53" s="313">
        <f t="shared" si="2"/>
        <v>14</v>
      </c>
      <c r="B53" s="301" t="s">
        <v>1114</v>
      </c>
      <c r="F53" s="302">
        <v>1</v>
      </c>
      <c r="G53" s="301" t="s">
        <v>100</v>
      </c>
      <c r="H53" s="302">
        <v>0</v>
      </c>
      <c r="I53" s="302">
        <f t="shared" si="0"/>
        <v>0</v>
      </c>
      <c r="J53" s="302">
        <v>0</v>
      </c>
      <c r="K53" s="302">
        <f t="shared" si="1"/>
        <v>0</v>
      </c>
    </row>
    <row r="54" spans="1:11" x14ac:dyDescent="0.2">
      <c r="A54" s="313">
        <f t="shared" si="2"/>
        <v>15</v>
      </c>
      <c r="B54" s="301" t="s">
        <v>1115</v>
      </c>
      <c r="F54" s="302">
        <v>4</v>
      </c>
      <c r="G54" s="301" t="s">
        <v>100</v>
      </c>
      <c r="H54" s="302">
        <v>0</v>
      </c>
      <c r="I54" s="302">
        <f t="shared" si="0"/>
        <v>0</v>
      </c>
      <c r="J54" s="302">
        <v>0</v>
      </c>
      <c r="K54" s="302">
        <f t="shared" si="1"/>
        <v>0</v>
      </c>
    </row>
    <row r="55" spans="1:11" x14ac:dyDescent="0.2">
      <c r="A55" s="313">
        <f t="shared" si="2"/>
        <v>16</v>
      </c>
      <c r="B55" s="301" t="s">
        <v>1116</v>
      </c>
      <c r="F55" s="302">
        <v>4</v>
      </c>
      <c r="G55" s="301" t="s">
        <v>100</v>
      </c>
      <c r="H55" s="302">
        <v>0</v>
      </c>
      <c r="I55" s="302">
        <f t="shared" si="0"/>
        <v>0</v>
      </c>
      <c r="J55" s="302">
        <v>0</v>
      </c>
      <c r="K55" s="302">
        <f t="shared" si="1"/>
        <v>0</v>
      </c>
    </row>
    <row r="56" spans="1:11" x14ac:dyDescent="0.2">
      <c r="A56" s="312">
        <f t="shared" si="2"/>
        <v>17</v>
      </c>
      <c r="B56" s="301" t="s">
        <v>1117</v>
      </c>
      <c r="F56" s="302">
        <v>6</v>
      </c>
      <c r="G56" s="301" t="s">
        <v>100</v>
      </c>
      <c r="H56" s="302">
        <v>0</v>
      </c>
      <c r="I56" s="302">
        <f t="shared" si="0"/>
        <v>0</v>
      </c>
      <c r="J56" s="302">
        <v>0</v>
      </c>
      <c r="K56" s="302">
        <f t="shared" si="1"/>
        <v>0</v>
      </c>
    </row>
    <row r="57" spans="1:11" x14ac:dyDescent="0.2">
      <c r="A57" s="312">
        <f t="shared" si="2"/>
        <v>18</v>
      </c>
      <c r="B57" s="301" t="s">
        <v>1118</v>
      </c>
      <c r="F57" s="302">
        <v>8</v>
      </c>
      <c r="G57" s="301" t="s">
        <v>100</v>
      </c>
      <c r="H57" s="302">
        <v>0</v>
      </c>
      <c r="I57" s="302">
        <f t="shared" si="0"/>
        <v>0</v>
      </c>
      <c r="J57" s="302">
        <v>0</v>
      </c>
      <c r="K57" s="302">
        <f t="shared" si="1"/>
        <v>0</v>
      </c>
    </row>
    <row r="58" spans="1:11" x14ac:dyDescent="0.2">
      <c r="A58" s="312">
        <f t="shared" si="2"/>
        <v>19</v>
      </c>
      <c r="B58" s="301" t="s">
        <v>1119</v>
      </c>
      <c r="F58" s="302">
        <v>7</v>
      </c>
      <c r="G58" s="301" t="s">
        <v>100</v>
      </c>
      <c r="H58" s="302">
        <v>0</v>
      </c>
      <c r="I58" s="302">
        <f t="shared" si="0"/>
        <v>0</v>
      </c>
      <c r="J58" s="302">
        <v>0</v>
      </c>
      <c r="K58" s="302">
        <f t="shared" si="1"/>
        <v>0</v>
      </c>
    </row>
    <row r="59" spans="1:11" x14ac:dyDescent="0.2">
      <c r="A59" s="312">
        <f t="shared" si="2"/>
        <v>20</v>
      </c>
      <c r="B59" s="301" t="s">
        <v>1120</v>
      </c>
      <c r="F59" s="302">
        <v>27</v>
      </c>
      <c r="G59" s="301" t="s">
        <v>115</v>
      </c>
      <c r="H59" s="302">
        <v>0</v>
      </c>
      <c r="I59" s="302">
        <f t="shared" si="0"/>
        <v>0</v>
      </c>
      <c r="J59" s="302">
        <v>0</v>
      </c>
      <c r="K59" s="302">
        <f t="shared" si="1"/>
        <v>0</v>
      </c>
    </row>
    <row r="60" spans="1:11" x14ac:dyDescent="0.2">
      <c r="A60" s="312">
        <f t="shared" si="2"/>
        <v>21</v>
      </c>
      <c r="B60" s="301" t="s">
        <v>1121</v>
      </c>
      <c r="F60" s="302">
        <v>42</v>
      </c>
      <c r="G60" s="301" t="s">
        <v>115</v>
      </c>
      <c r="H60" s="302">
        <v>0</v>
      </c>
      <c r="I60" s="302">
        <f t="shared" si="0"/>
        <v>0</v>
      </c>
      <c r="J60" s="302">
        <v>0</v>
      </c>
      <c r="K60" s="302">
        <f t="shared" si="1"/>
        <v>0</v>
      </c>
    </row>
    <row r="61" spans="1:11" x14ac:dyDescent="0.2">
      <c r="A61" s="312">
        <f t="shared" si="2"/>
        <v>22</v>
      </c>
      <c r="B61" s="301" t="s">
        <v>1122</v>
      </c>
      <c r="F61" s="302">
        <v>62</v>
      </c>
      <c r="G61" s="301" t="s">
        <v>115</v>
      </c>
      <c r="H61" s="302">
        <v>0</v>
      </c>
      <c r="I61" s="302">
        <f t="shared" si="0"/>
        <v>0</v>
      </c>
      <c r="J61" s="302">
        <v>0</v>
      </c>
      <c r="K61" s="302">
        <f t="shared" si="1"/>
        <v>0</v>
      </c>
    </row>
    <row r="62" spans="1:11" x14ac:dyDescent="0.2">
      <c r="A62" s="312">
        <f t="shared" si="2"/>
        <v>23</v>
      </c>
      <c r="B62" s="301" t="s">
        <v>1123</v>
      </c>
      <c r="F62" s="302">
        <v>211</v>
      </c>
      <c r="G62" s="301" t="s">
        <v>115</v>
      </c>
      <c r="H62" s="302">
        <v>0</v>
      </c>
      <c r="I62" s="302">
        <f t="shared" si="0"/>
        <v>0</v>
      </c>
      <c r="J62" s="302">
        <v>0</v>
      </c>
      <c r="K62" s="302">
        <f t="shared" si="1"/>
        <v>0</v>
      </c>
    </row>
    <row r="63" spans="1:11" x14ac:dyDescent="0.2">
      <c r="A63" s="312">
        <f t="shared" si="2"/>
        <v>24</v>
      </c>
      <c r="B63" s="301" t="s">
        <v>1124</v>
      </c>
      <c r="F63" s="311">
        <v>32</v>
      </c>
      <c r="G63" s="301" t="s">
        <v>115</v>
      </c>
      <c r="H63" s="302">
        <v>0</v>
      </c>
      <c r="I63" s="302">
        <f t="shared" si="0"/>
        <v>0</v>
      </c>
      <c r="J63" s="302">
        <v>0</v>
      </c>
      <c r="K63" s="302">
        <f t="shared" si="1"/>
        <v>0</v>
      </c>
    </row>
    <row r="64" spans="1:11" x14ac:dyDescent="0.2">
      <c r="A64" s="312">
        <f t="shared" si="2"/>
        <v>25</v>
      </c>
      <c r="B64" s="301" t="s">
        <v>1125</v>
      </c>
      <c r="F64" s="311">
        <v>208</v>
      </c>
      <c r="G64" s="301" t="s">
        <v>115</v>
      </c>
      <c r="H64" s="302">
        <v>0</v>
      </c>
      <c r="I64" s="302">
        <f t="shared" si="0"/>
        <v>0</v>
      </c>
      <c r="J64" s="302">
        <v>0</v>
      </c>
      <c r="K64" s="302">
        <f t="shared" si="1"/>
        <v>0</v>
      </c>
    </row>
    <row r="65" spans="1:11" x14ac:dyDescent="0.2">
      <c r="A65" s="312">
        <f t="shared" si="2"/>
        <v>26</v>
      </c>
      <c r="B65" s="301" t="s">
        <v>1126</v>
      </c>
      <c r="F65" s="311">
        <v>5</v>
      </c>
      <c r="G65" s="301" t="s">
        <v>115</v>
      </c>
      <c r="H65" s="302">
        <v>0</v>
      </c>
      <c r="I65" s="302">
        <f t="shared" si="0"/>
        <v>0</v>
      </c>
      <c r="J65" s="302">
        <v>0</v>
      </c>
      <c r="K65" s="302">
        <f t="shared" si="1"/>
        <v>0</v>
      </c>
    </row>
    <row r="66" spans="1:11" x14ac:dyDescent="0.2">
      <c r="A66" s="312">
        <f t="shared" si="2"/>
        <v>27</v>
      </c>
      <c r="B66" s="301" t="s">
        <v>1127</v>
      </c>
      <c r="F66" s="311">
        <v>182</v>
      </c>
      <c r="G66" s="301" t="s">
        <v>115</v>
      </c>
      <c r="H66" s="302">
        <v>0</v>
      </c>
      <c r="I66" s="302">
        <f t="shared" si="0"/>
        <v>0</v>
      </c>
      <c r="J66" s="302">
        <v>0</v>
      </c>
      <c r="K66" s="302">
        <f t="shared" si="1"/>
        <v>0</v>
      </c>
    </row>
    <row r="67" spans="1:11" x14ac:dyDescent="0.2">
      <c r="A67" s="312">
        <f t="shared" si="2"/>
        <v>28</v>
      </c>
      <c r="B67" s="301" t="s">
        <v>1128</v>
      </c>
      <c r="F67" s="302">
        <v>31</v>
      </c>
      <c r="G67" s="301" t="s">
        <v>115</v>
      </c>
      <c r="H67" s="302">
        <v>0</v>
      </c>
      <c r="I67" s="302">
        <f t="shared" si="0"/>
        <v>0</v>
      </c>
      <c r="J67" s="302">
        <v>0</v>
      </c>
      <c r="K67" s="302">
        <f t="shared" si="1"/>
        <v>0</v>
      </c>
    </row>
    <row r="68" spans="1:11" x14ac:dyDescent="0.2">
      <c r="A68" s="312">
        <f t="shared" si="2"/>
        <v>29</v>
      </c>
      <c r="B68" s="301" t="s">
        <v>1129</v>
      </c>
      <c r="F68" s="311">
        <v>26</v>
      </c>
      <c r="G68" s="301" t="s">
        <v>115</v>
      </c>
      <c r="H68" s="302">
        <v>0</v>
      </c>
      <c r="I68" s="302">
        <f t="shared" si="0"/>
        <v>0</v>
      </c>
      <c r="J68" s="302">
        <v>0</v>
      </c>
      <c r="K68" s="302">
        <f t="shared" si="1"/>
        <v>0</v>
      </c>
    </row>
    <row r="69" spans="1:11" x14ac:dyDescent="0.2">
      <c r="A69" s="312">
        <f t="shared" si="2"/>
        <v>30</v>
      </c>
      <c r="B69" s="301" t="s">
        <v>1130</v>
      </c>
      <c r="F69" s="311">
        <v>9</v>
      </c>
      <c r="G69" s="301" t="s">
        <v>115</v>
      </c>
      <c r="H69" s="302">
        <v>0</v>
      </c>
      <c r="I69" s="302">
        <f t="shared" si="0"/>
        <v>0</v>
      </c>
      <c r="J69" s="302">
        <v>0</v>
      </c>
      <c r="K69" s="302">
        <f t="shared" si="1"/>
        <v>0</v>
      </c>
    </row>
    <row r="70" spans="1:11" x14ac:dyDescent="0.2">
      <c r="A70" s="312">
        <f t="shared" si="2"/>
        <v>31</v>
      </c>
      <c r="B70" s="301" t="s">
        <v>1131</v>
      </c>
      <c r="F70" s="302">
        <v>245</v>
      </c>
      <c r="G70" s="301" t="s">
        <v>100</v>
      </c>
      <c r="H70" s="302">
        <v>0</v>
      </c>
      <c r="I70" s="302">
        <f t="shared" si="0"/>
        <v>0</v>
      </c>
      <c r="J70" s="302">
        <v>0</v>
      </c>
      <c r="K70" s="302">
        <f t="shared" si="1"/>
        <v>0</v>
      </c>
    </row>
    <row r="71" spans="1:11" x14ac:dyDescent="0.2">
      <c r="A71" s="312">
        <f t="shared" si="2"/>
        <v>32</v>
      </c>
      <c r="B71" s="301" t="s">
        <v>1132</v>
      </c>
      <c r="F71" s="302">
        <v>90</v>
      </c>
      <c r="G71" s="301" t="s">
        <v>100</v>
      </c>
      <c r="H71" s="302">
        <v>0</v>
      </c>
      <c r="I71" s="302">
        <f t="shared" si="0"/>
        <v>0</v>
      </c>
      <c r="J71" s="302">
        <v>0</v>
      </c>
      <c r="K71" s="302">
        <f t="shared" si="1"/>
        <v>0</v>
      </c>
    </row>
    <row r="72" spans="1:11" x14ac:dyDescent="0.2">
      <c r="A72" s="312">
        <f t="shared" si="2"/>
        <v>33</v>
      </c>
      <c r="B72" s="301" t="s">
        <v>1133</v>
      </c>
      <c r="F72" s="302">
        <f>3+11+28+66+20+36+40</f>
        <v>204</v>
      </c>
      <c r="G72" s="301" t="s">
        <v>100</v>
      </c>
      <c r="H72" s="302">
        <v>0</v>
      </c>
      <c r="I72" s="302">
        <f t="shared" si="0"/>
        <v>0</v>
      </c>
      <c r="J72" s="314" t="s">
        <v>1134</v>
      </c>
      <c r="K72" s="314" t="s">
        <v>1134</v>
      </c>
    </row>
    <row r="73" spans="1:11" x14ac:dyDescent="0.2">
      <c r="A73" s="312">
        <f t="shared" si="2"/>
        <v>34</v>
      </c>
      <c r="B73" s="301" t="s">
        <v>1135</v>
      </c>
      <c r="F73" s="302">
        <f>6+12+17+35+2</f>
        <v>72</v>
      </c>
      <c r="G73" s="301" t="s">
        <v>100</v>
      </c>
      <c r="H73" s="302">
        <v>0</v>
      </c>
      <c r="I73" s="302">
        <f t="shared" si="0"/>
        <v>0</v>
      </c>
      <c r="J73" s="314" t="s">
        <v>1134</v>
      </c>
      <c r="K73" s="314" t="s">
        <v>1134</v>
      </c>
    </row>
    <row r="74" spans="1:11" x14ac:dyDescent="0.2">
      <c r="A74" s="312">
        <f t="shared" si="2"/>
        <v>35</v>
      </c>
      <c r="B74" s="301" t="s">
        <v>1136</v>
      </c>
      <c r="F74" s="302">
        <v>2</v>
      </c>
      <c r="G74" s="301" t="s">
        <v>100</v>
      </c>
      <c r="H74" s="302">
        <v>0</v>
      </c>
      <c r="I74" s="302">
        <f>H74*F74</f>
        <v>0</v>
      </c>
      <c r="J74" s="314" t="s">
        <v>1134</v>
      </c>
      <c r="K74" s="314" t="s">
        <v>1134</v>
      </c>
    </row>
    <row r="75" spans="1:11" x14ac:dyDescent="0.2">
      <c r="A75" s="312">
        <f t="shared" si="2"/>
        <v>36</v>
      </c>
      <c r="B75" s="301" t="s">
        <v>1137</v>
      </c>
      <c r="F75" s="302">
        <v>16</v>
      </c>
      <c r="G75" s="301" t="s">
        <v>100</v>
      </c>
      <c r="H75" s="302">
        <v>0</v>
      </c>
      <c r="I75" s="302">
        <f>H75*F75</f>
        <v>0</v>
      </c>
      <c r="J75" s="314" t="s">
        <v>1134</v>
      </c>
      <c r="K75" s="314" t="s">
        <v>1134</v>
      </c>
    </row>
    <row r="76" spans="1:11" x14ac:dyDescent="0.2">
      <c r="A76" s="312">
        <f t="shared" si="2"/>
        <v>37</v>
      </c>
      <c r="B76" s="301" t="s">
        <v>1138</v>
      </c>
      <c r="F76" s="302">
        <v>1</v>
      </c>
      <c r="G76" s="301" t="s">
        <v>100</v>
      </c>
      <c r="H76" s="302">
        <v>0</v>
      </c>
      <c r="I76" s="302">
        <f t="shared" si="0"/>
        <v>0</v>
      </c>
      <c r="J76" s="314" t="s">
        <v>1134</v>
      </c>
      <c r="K76" s="314" t="s">
        <v>1134</v>
      </c>
    </row>
    <row r="77" spans="1:11" x14ac:dyDescent="0.2">
      <c r="A77" s="312">
        <f t="shared" si="2"/>
        <v>38</v>
      </c>
      <c r="B77" s="301" t="s">
        <v>1139</v>
      </c>
      <c r="F77" s="302">
        <v>14</v>
      </c>
      <c r="G77" s="301" t="s">
        <v>100</v>
      </c>
      <c r="H77" s="302">
        <v>0</v>
      </c>
      <c r="I77" s="302">
        <f t="shared" si="0"/>
        <v>0</v>
      </c>
      <c r="J77" s="314" t="s">
        <v>1134</v>
      </c>
      <c r="K77" s="314" t="s">
        <v>1134</v>
      </c>
    </row>
    <row r="78" spans="1:11" x14ac:dyDescent="0.2">
      <c r="A78" s="312">
        <f t="shared" si="2"/>
        <v>39</v>
      </c>
      <c r="B78" s="301" t="s">
        <v>1140</v>
      </c>
      <c r="F78" s="302">
        <v>7</v>
      </c>
      <c r="G78" s="301" t="s">
        <v>100</v>
      </c>
      <c r="H78" s="302">
        <v>0</v>
      </c>
      <c r="I78" s="302">
        <f t="shared" si="0"/>
        <v>0</v>
      </c>
      <c r="J78" s="314" t="s">
        <v>1134</v>
      </c>
      <c r="K78" s="314" t="s">
        <v>1134</v>
      </c>
    </row>
    <row r="79" spans="1:11" x14ac:dyDescent="0.2">
      <c r="A79" s="312">
        <f t="shared" si="2"/>
        <v>40</v>
      </c>
      <c r="B79" s="301" t="s">
        <v>1141</v>
      </c>
      <c r="F79" s="302">
        <v>2</v>
      </c>
      <c r="G79" s="301" t="s">
        <v>100</v>
      </c>
      <c r="H79" s="302">
        <v>0</v>
      </c>
      <c r="I79" s="302">
        <f t="shared" si="0"/>
        <v>0</v>
      </c>
      <c r="J79" s="314" t="s">
        <v>1134</v>
      </c>
      <c r="K79" s="314" t="s">
        <v>1134</v>
      </c>
    </row>
    <row r="80" spans="1:11" x14ac:dyDescent="0.2">
      <c r="A80" s="312">
        <f t="shared" si="2"/>
        <v>41</v>
      </c>
      <c r="B80" s="301" t="s">
        <v>1142</v>
      </c>
      <c r="F80" s="302">
        <v>2</v>
      </c>
      <c r="G80" s="301" t="s">
        <v>100</v>
      </c>
      <c r="H80" s="302">
        <v>0</v>
      </c>
      <c r="I80" s="302">
        <f t="shared" si="0"/>
        <v>0</v>
      </c>
      <c r="J80" s="314" t="s">
        <v>1134</v>
      </c>
      <c r="K80" s="314" t="s">
        <v>1134</v>
      </c>
    </row>
    <row r="81" spans="1:11" x14ac:dyDescent="0.2">
      <c r="A81" s="312">
        <f t="shared" si="2"/>
        <v>42</v>
      </c>
      <c r="B81" s="301" t="s">
        <v>1143</v>
      </c>
    </row>
    <row r="82" spans="1:11" x14ac:dyDescent="0.2">
      <c r="A82" s="312"/>
      <c r="B82" s="301" t="s">
        <v>1144</v>
      </c>
      <c r="F82" s="302">
        <v>1</v>
      </c>
      <c r="G82" s="301" t="s">
        <v>100</v>
      </c>
      <c r="H82" s="302">
        <v>0</v>
      </c>
      <c r="I82" s="302">
        <f>H82*F82</f>
        <v>0</v>
      </c>
      <c r="J82" s="302">
        <v>0</v>
      </c>
      <c r="K82" s="302">
        <f>F82*J82</f>
        <v>0</v>
      </c>
    </row>
    <row r="83" spans="1:11" x14ac:dyDescent="0.2">
      <c r="A83" s="312">
        <f>A81+1</f>
        <v>43</v>
      </c>
      <c r="B83" s="301" t="s">
        <v>1145</v>
      </c>
      <c r="F83" s="302">
        <v>1</v>
      </c>
      <c r="G83" s="301" t="s">
        <v>100</v>
      </c>
      <c r="H83" s="302">
        <v>0</v>
      </c>
      <c r="I83" s="302">
        <f>H83*F83</f>
        <v>0</v>
      </c>
      <c r="J83" s="302">
        <v>0</v>
      </c>
      <c r="K83" s="302">
        <f>F83*J83</f>
        <v>0</v>
      </c>
    </row>
    <row r="84" spans="1:11" x14ac:dyDescent="0.2">
      <c r="A84" s="312"/>
      <c r="H84" s="311"/>
    </row>
    <row r="85" spans="1:11" x14ac:dyDescent="0.2">
      <c r="A85" s="301" t="s">
        <v>1146</v>
      </c>
      <c r="I85" s="302">
        <f>SUM(I40:I84)</f>
        <v>0</v>
      </c>
    </row>
    <row r="86" spans="1:11" x14ac:dyDescent="0.2">
      <c r="H86" s="311"/>
    </row>
    <row r="87" spans="1:11" x14ac:dyDescent="0.2">
      <c r="A87" s="301" t="s">
        <v>1147</v>
      </c>
      <c r="K87" s="302">
        <f>SUM(K40:K84)</f>
        <v>0</v>
      </c>
    </row>
    <row r="88" spans="1:11" x14ac:dyDescent="0.2">
      <c r="A88" s="312"/>
    </row>
    <row r="89" spans="1:11" x14ac:dyDescent="0.2">
      <c r="A89" s="312" t="s">
        <v>1148</v>
      </c>
      <c r="K89" s="302">
        <f>SUM(K40:K42,K59:K64,K65:K69)*0.05</f>
        <v>0</v>
      </c>
    </row>
    <row r="90" spans="1:11" x14ac:dyDescent="0.2">
      <c r="A90" s="312" t="s">
        <v>1149</v>
      </c>
      <c r="G90" s="302"/>
      <c r="K90" s="302">
        <f>SUM(K43:K58,K70,K71,K82:K83,)*0.05</f>
        <v>0</v>
      </c>
    </row>
    <row r="91" spans="1:11" x14ac:dyDescent="0.2">
      <c r="A91" s="312"/>
      <c r="G91" s="302"/>
      <c r="I91" s="301"/>
    </row>
    <row r="92" spans="1:11" x14ac:dyDescent="0.2">
      <c r="A92" s="312" t="s">
        <v>1150</v>
      </c>
      <c r="G92" s="302"/>
      <c r="I92" s="301"/>
      <c r="K92" s="302">
        <f>SUM(K87:K90)</f>
        <v>0</v>
      </c>
    </row>
    <row r="93" spans="1:11" x14ac:dyDescent="0.2">
      <c r="A93" s="312"/>
      <c r="G93" s="302"/>
      <c r="I93" s="301"/>
    </row>
    <row r="94" spans="1:11" x14ac:dyDescent="0.2">
      <c r="A94" s="312"/>
      <c r="G94" s="302"/>
      <c r="I94" s="301"/>
    </row>
    <row r="95" spans="1:11" x14ac:dyDescent="0.2">
      <c r="A95" s="300" t="s">
        <v>1084</v>
      </c>
      <c r="G95" s="302"/>
    </row>
    <row r="96" spans="1:11" x14ac:dyDescent="0.2">
      <c r="A96" s="312"/>
      <c r="F96" s="301" t="s">
        <v>1091</v>
      </c>
      <c r="G96" s="301" t="s">
        <v>89</v>
      </c>
      <c r="H96" s="302" t="s">
        <v>1092</v>
      </c>
      <c r="I96" s="302" t="s">
        <v>1093</v>
      </c>
    </row>
    <row r="97" spans="1:9" x14ac:dyDescent="0.2">
      <c r="A97" s="312">
        <f>A96+1</f>
        <v>1</v>
      </c>
      <c r="B97" s="301" t="s">
        <v>1151</v>
      </c>
      <c r="F97" s="302">
        <v>14</v>
      </c>
      <c r="G97" s="301" t="s">
        <v>100</v>
      </c>
      <c r="H97" s="302">
        <v>0</v>
      </c>
      <c r="I97" s="302">
        <f>H97*F97</f>
        <v>0</v>
      </c>
    </row>
    <row r="98" spans="1:9" x14ac:dyDescent="0.2">
      <c r="A98" s="312">
        <f>A97+1</f>
        <v>2</v>
      </c>
      <c r="B98" s="301" t="s">
        <v>1152</v>
      </c>
      <c r="F98" s="302">
        <v>7</v>
      </c>
      <c r="G98" s="301" t="s">
        <v>100</v>
      </c>
      <c r="H98" s="302">
        <v>0</v>
      </c>
      <c r="I98" s="302">
        <f>H98*F98</f>
        <v>0</v>
      </c>
    </row>
    <row r="99" spans="1:9" x14ac:dyDescent="0.2">
      <c r="A99" s="312">
        <f>A98+1</f>
        <v>3</v>
      </c>
      <c r="B99" s="301" t="s">
        <v>1153</v>
      </c>
      <c r="F99" s="302">
        <v>2</v>
      </c>
      <c r="G99" s="301" t="s">
        <v>100</v>
      </c>
      <c r="H99" s="302">
        <v>0</v>
      </c>
      <c r="I99" s="302">
        <f>H99*F99</f>
        <v>0</v>
      </c>
    </row>
    <row r="100" spans="1:9" x14ac:dyDescent="0.2">
      <c r="A100" s="312">
        <f>A99+1</f>
        <v>4</v>
      </c>
      <c r="B100" s="301" t="s">
        <v>1154</v>
      </c>
      <c r="F100" s="302">
        <v>2</v>
      </c>
      <c r="G100" s="301" t="s">
        <v>100</v>
      </c>
      <c r="H100" s="302">
        <v>0</v>
      </c>
      <c r="I100" s="302">
        <f>H100*F100</f>
        <v>0</v>
      </c>
    </row>
    <row r="101" spans="1:9" x14ac:dyDescent="0.2">
      <c r="A101" s="312"/>
      <c r="H101" s="302"/>
    </row>
    <row r="102" spans="1:9" x14ac:dyDescent="0.2">
      <c r="A102" s="301" t="s">
        <v>1155</v>
      </c>
      <c r="H102" s="302"/>
    </row>
    <row r="103" spans="1:9" x14ac:dyDescent="0.2">
      <c r="A103" s="301" t="s">
        <v>1156</v>
      </c>
    </row>
    <row r="105" spans="1:9" x14ac:dyDescent="0.2">
      <c r="A105" s="301" t="s">
        <v>1157</v>
      </c>
      <c r="I105" s="302">
        <f>SUM(I97:I100)</f>
        <v>0</v>
      </c>
    </row>
    <row r="108" spans="1:9" x14ac:dyDescent="0.2">
      <c r="A108" s="300" t="s">
        <v>1085</v>
      </c>
    </row>
    <row r="109" spans="1:9" x14ac:dyDescent="0.2">
      <c r="A109" s="306"/>
    </row>
    <row r="110" spans="1:9" x14ac:dyDescent="0.2">
      <c r="A110" s="300" t="s">
        <v>1158</v>
      </c>
    </row>
    <row r="111" spans="1:9" x14ac:dyDescent="0.2">
      <c r="A111" s="313"/>
      <c r="F111" s="301" t="s">
        <v>1091</v>
      </c>
      <c r="G111" s="301" t="s">
        <v>89</v>
      </c>
      <c r="H111" s="302" t="s">
        <v>1092</v>
      </c>
      <c r="I111" s="302" t="s">
        <v>1093</v>
      </c>
    </row>
    <row r="112" spans="1:9" x14ac:dyDescent="0.2">
      <c r="A112" s="313">
        <f t="shared" ref="A112:A130" si="3">A111+1</f>
        <v>1</v>
      </c>
      <c r="B112" s="301" t="s">
        <v>1159</v>
      </c>
      <c r="F112" s="311">
        <v>1</v>
      </c>
      <c r="G112" s="301" t="s">
        <v>100</v>
      </c>
      <c r="H112" s="302">
        <v>0</v>
      </c>
      <c r="I112" s="302">
        <f t="shared" ref="I112:I125" si="4">H112*F112</f>
        <v>0</v>
      </c>
    </row>
    <row r="113" spans="1:9" x14ac:dyDescent="0.2">
      <c r="A113" s="313">
        <f t="shared" si="3"/>
        <v>2</v>
      </c>
      <c r="B113" s="301" t="s">
        <v>1160</v>
      </c>
      <c r="F113" s="311">
        <v>1</v>
      </c>
      <c r="G113" s="301" t="s">
        <v>100</v>
      </c>
      <c r="H113" s="302">
        <v>0</v>
      </c>
      <c r="I113" s="302">
        <f t="shared" si="4"/>
        <v>0</v>
      </c>
    </row>
    <row r="114" spans="1:9" x14ac:dyDescent="0.2">
      <c r="A114" s="313">
        <f t="shared" si="3"/>
        <v>3</v>
      </c>
      <c r="B114" s="301" t="s">
        <v>1161</v>
      </c>
      <c r="F114" s="311">
        <v>8</v>
      </c>
      <c r="G114" s="301" t="s">
        <v>100</v>
      </c>
      <c r="H114" s="302">
        <v>0</v>
      </c>
      <c r="I114" s="302">
        <f t="shared" si="4"/>
        <v>0</v>
      </c>
    </row>
    <row r="115" spans="1:9" x14ac:dyDescent="0.2">
      <c r="A115" s="313">
        <f t="shared" si="3"/>
        <v>4</v>
      </c>
      <c r="B115" s="301" t="s">
        <v>1162</v>
      </c>
      <c r="F115" s="311">
        <v>1</v>
      </c>
      <c r="G115" s="301" t="s">
        <v>100</v>
      </c>
      <c r="H115" s="302">
        <v>0</v>
      </c>
      <c r="I115" s="302">
        <f t="shared" si="4"/>
        <v>0</v>
      </c>
    </row>
    <row r="116" spans="1:9" x14ac:dyDescent="0.2">
      <c r="A116" s="313">
        <f t="shared" si="3"/>
        <v>5</v>
      </c>
      <c r="B116" s="301" t="s">
        <v>1163</v>
      </c>
      <c r="F116" s="311">
        <v>1</v>
      </c>
      <c r="G116" s="301" t="s">
        <v>100</v>
      </c>
      <c r="H116" s="302">
        <v>0</v>
      </c>
      <c r="I116" s="302">
        <f t="shared" si="4"/>
        <v>0</v>
      </c>
    </row>
    <row r="117" spans="1:9" x14ac:dyDescent="0.2">
      <c r="A117" s="313">
        <f t="shared" si="3"/>
        <v>6</v>
      </c>
      <c r="B117" s="303" t="s">
        <v>1164</v>
      </c>
      <c r="F117" s="311">
        <v>4</v>
      </c>
      <c r="G117" s="301" t="s">
        <v>100</v>
      </c>
      <c r="H117" s="302">
        <v>0</v>
      </c>
      <c r="I117" s="302">
        <f t="shared" si="4"/>
        <v>0</v>
      </c>
    </row>
    <row r="118" spans="1:9" x14ac:dyDescent="0.2">
      <c r="A118" s="313">
        <f t="shared" si="3"/>
        <v>7</v>
      </c>
      <c r="B118" s="303" t="s">
        <v>1165</v>
      </c>
      <c r="F118" s="311">
        <v>2</v>
      </c>
      <c r="G118" s="301" t="s">
        <v>100</v>
      </c>
      <c r="H118" s="302">
        <v>0</v>
      </c>
      <c r="I118" s="302">
        <f t="shared" si="4"/>
        <v>0</v>
      </c>
    </row>
    <row r="119" spans="1:9" x14ac:dyDescent="0.2">
      <c r="A119" s="313">
        <f t="shared" si="3"/>
        <v>8</v>
      </c>
      <c r="B119" s="303" t="s">
        <v>1166</v>
      </c>
      <c r="F119" s="311">
        <v>2</v>
      </c>
      <c r="G119" s="301" t="s">
        <v>100</v>
      </c>
      <c r="H119" s="302">
        <v>0</v>
      </c>
      <c r="I119" s="302">
        <f t="shared" si="4"/>
        <v>0</v>
      </c>
    </row>
    <row r="120" spans="1:9" x14ac:dyDescent="0.2">
      <c r="A120" s="313">
        <f t="shared" si="3"/>
        <v>9</v>
      </c>
      <c r="B120" s="303" t="s">
        <v>1167</v>
      </c>
      <c r="F120" s="311">
        <v>1</v>
      </c>
      <c r="G120" s="301" t="s">
        <v>100</v>
      </c>
      <c r="H120" s="302">
        <v>0</v>
      </c>
      <c r="I120" s="302">
        <f t="shared" si="4"/>
        <v>0</v>
      </c>
    </row>
    <row r="121" spans="1:9" x14ac:dyDescent="0.2">
      <c r="A121" s="313">
        <f t="shared" si="3"/>
        <v>10</v>
      </c>
      <c r="B121" s="301" t="s">
        <v>1168</v>
      </c>
      <c r="F121" s="311">
        <v>3</v>
      </c>
      <c r="G121" s="301" t="s">
        <v>100</v>
      </c>
      <c r="H121" s="302">
        <v>0</v>
      </c>
      <c r="I121" s="302">
        <f t="shared" si="4"/>
        <v>0</v>
      </c>
    </row>
    <row r="122" spans="1:9" x14ac:dyDescent="0.2">
      <c r="A122" s="313">
        <f t="shared" si="3"/>
        <v>11</v>
      </c>
      <c r="B122" s="301" t="s">
        <v>1169</v>
      </c>
      <c r="F122" s="311">
        <v>1</v>
      </c>
      <c r="G122" s="301" t="s">
        <v>100</v>
      </c>
      <c r="H122" s="302">
        <v>0</v>
      </c>
      <c r="I122" s="302">
        <f t="shared" si="4"/>
        <v>0</v>
      </c>
    </row>
    <row r="123" spans="1:9" x14ac:dyDescent="0.2">
      <c r="A123" s="313">
        <f t="shared" si="3"/>
        <v>12</v>
      </c>
      <c r="B123" s="303" t="s">
        <v>1170</v>
      </c>
      <c r="F123" s="311">
        <v>1</v>
      </c>
      <c r="G123" s="301" t="s">
        <v>100</v>
      </c>
      <c r="H123" s="302">
        <v>0</v>
      </c>
      <c r="I123" s="302">
        <f t="shared" si="4"/>
        <v>0</v>
      </c>
    </row>
    <row r="124" spans="1:9" x14ac:dyDescent="0.2">
      <c r="A124" s="313">
        <f t="shared" si="3"/>
        <v>13</v>
      </c>
      <c r="B124" s="301" t="s">
        <v>1171</v>
      </c>
      <c r="F124" s="311">
        <v>1</v>
      </c>
      <c r="G124" s="301" t="s">
        <v>100</v>
      </c>
      <c r="H124" s="302">
        <v>0</v>
      </c>
      <c r="I124" s="302">
        <f t="shared" si="4"/>
        <v>0</v>
      </c>
    </row>
    <row r="125" spans="1:9" x14ac:dyDescent="0.2">
      <c r="A125" s="313">
        <f t="shared" si="3"/>
        <v>14</v>
      </c>
      <c r="B125" s="303" t="s">
        <v>1172</v>
      </c>
      <c r="F125" s="311">
        <v>2</v>
      </c>
      <c r="G125" s="301" t="s">
        <v>100</v>
      </c>
      <c r="H125" s="302">
        <v>0</v>
      </c>
      <c r="I125" s="302">
        <f t="shared" si="4"/>
        <v>0</v>
      </c>
    </row>
    <row r="126" spans="1:9" x14ac:dyDescent="0.2">
      <c r="A126" s="313">
        <f t="shared" si="3"/>
        <v>15</v>
      </c>
      <c r="B126" s="301" t="s">
        <v>1173</v>
      </c>
      <c r="F126" s="311">
        <v>6</v>
      </c>
      <c r="G126" s="301" t="s">
        <v>100</v>
      </c>
      <c r="H126" s="302">
        <v>0</v>
      </c>
      <c r="I126" s="302">
        <f>H126*F126</f>
        <v>0</v>
      </c>
    </row>
    <row r="127" spans="1:9" x14ac:dyDescent="0.2">
      <c r="A127" s="313">
        <f t="shared" si="3"/>
        <v>16</v>
      </c>
      <c r="B127" s="301" t="s">
        <v>1174</v>
      </c>
      <c r="F127" s="311">
        <v>4</v>
      </c>
      <c r="G127" s="301" t="s">
        <v>100</v>
      </c>
      <c r="H127" s="302">
        <v>0</v>
      </c>
      <c r="I127" s="302">
        <f>H127*F127</f>
        <v>0</v>
      </c>
    </row>
    <row r="128" spans="1:9" x14ac:dyDescent="0.2">
      <c r="A128" s="313">
        <f t="shared" si="3"/>
        <v>17</v>
      </c>
      <c r="B128" s="301" t="s">
        <v>1175</v>
      </c>
      <c r="F128" s="311">
        <v>3</v>
      </c>
      <c r="G128" s="301" t="s">
        <v>100</v>
      </c>
      <c r="H128" s="302">
        <v>0</v>
      </c>
      <c r="I128" s="302">
        <f>H128*F128</f>
        <v>0</v>
      </c>
    </row>
    <row r="129" spans="1:9" x14ac:dyDescent="0.2">
      <c r="A129" s="313">
        <f t="shared" si="3"/>
        <v>18</v>
      </c>
      <c r="B129" s="301" t="s">
        <v>1176</v>
      </c>
      <c r="F129" s="311">
        <v>2</v>
      </c>
      <c r="G129" s="301" t="s">
        <v>100</v>
      </c>
      <c r="H129" s="302">
        <v>0</v>
      </c>
      <c r="I129" s="302">
        <f>H129*F129</f>
        <v>0</v>
      </c>
    </row>
    <row r="130" spans="1:9" x14ac:dyDescent="0.2">
      <c r="A130" s="313">
        <f t="shared" si="3"/>
        <v>19</v>
      </c>
      <c r="B130" s="301" t="s">
        <v>1177</v>
      </c>
      <c r="F130" s="311">
        <v>1</v>
      </c>
      <c r="G130" s="301" t="s">
        <v>100</v>
      </c>
      <c r="H130" s="302">
        <v>0</v>
      </c>
      <c r="I130" s="302">
        <f>H130*F130</f>
        <v>0</v>
      </c>
    </row>
    <row r="132" spans="1:9" x14ac:dyDescent="0.2">
      <c r="A132" s="301" t="s">
        <v>1097</v>
      </c>
      <c r="I132" s="302">
        <f>SUM(I111:I130)</f>
        <v>0</v>
      </c>
    </row>
    <row r="134" spans="1:9" x14ac:dyDescent="0.2">
      <c r="A134" s="301" t="s">
        <v>1178</v>
      </c>
      <c r="I134" s="302">
        <f>I132*0.05</f>
        <v>0</v>
      </c>
    </row>
    <row r="136" spans="1:9" x14ac:dyDescent="0.2">
      <c r="A136" s="301" t="s">
        <v>1179</v>
      </c>
      <c r="I136" s="302">
        <f>I132+I134</f>
        <v>0</v>
      </c>
    </row>
    <row r="139" spans="1:9" x14ac:dyDescent="0.2">
      <c r="A139" s="300" t="s">
        <v>1180</v>
      </c>
    </row>
    <row r="141" spans="1:9" x14ac:dyDescent="0.2">
      <c r="A141" s="313" t="s">
        <v>1181</v>
      </c>
    </row>
    <row r="142" spans="1:9" x14ac:dyDescent="0.2">
      <c r="A142" s="313" t="s">
        <v>1182</v>
      </c>
      <c r="F142" s="301" t="s">
        <v>1091</v>
      </c>
      <c r="G142" s="301" t="s">
        <v>89</v>
      </c>
      <c r="H142" s="302" t="s">
        <v>1092</v>
      </c>
      <c r="I142" s="302" t="s">
        <v>1093</v>
      </c>
    </row>
    <row r="143" spans="1:9" x14ac:dyDescent="0.2">
      <c r="A143" s="315" t="s">
        <v>1183</v>
      </c>
      <c r="G143" s="316"/>
      <c r="H143" s="313"/>
    </row>
    <row r="144" spans="1:9" x14ac:dyDescent="0.2">
      <c r="A144" s="313"/>
      <c r="F144" s="302">
        <v>1</v>
      </c>
      <c r="G144" s="317" t="s">
        <v>660</v>
      </c>
      <c r="H144" s="313"/>
      <c r="I144" s="302">
        <f>F144*H144</f>
        <v>0</v>
      </c>
    </row>
    <row r="145" spans="1:9" x14ac:dyDescent="0.2">
      <c r="A145" s="301" t="s">
        <v>1097</v>
      </c>
      <c r="G145" s="316"/>
      <c r="H145" s="313"/>
    </row>
    <row r="146" spans="1:9" x14ac:dyDescent="0.2">
      <c r="G146" s="316"/>
      <c r="H146" s="313"/>
    </row>
    <row r="147" spans="1:9" x14ac:dyDescent="0.2">
      <c r="I147" s="302">
        <f>I144</f>
        <v>0</v>
      </c>
    </row>
    <row r="148" spans="1:9" x14ac:dyDescent="0.2">
      <c r="A148" s="301" t="s">
        <v>1184</v>
      </c>
    </row>
    <row r="149" spans="1:9" x14ac:dyDescent="0.2">
      <c r="A149" s="301" t="s">
        <v>1185</v>
      </c>
    </row>
    <row r="150" spans="1:9" x14ac:dyDescent="0.2">
      <c r="G150" s="313"/>
    </row>
    <row r="151" spans="1:9" x14ac:dyDescent="0.2">
      <c r="G151" s="313"/>
    </row>
  </sheetData>
  <pageMargins left="0.75" right="0.75" top="1" bottom="1" header="0.5" footer="0.5"/>
  <pageSetup paperSize="9" scale="73" fitToHeight="6" orientation="portrait" horizontalDpi="4294967293" r:id="rId1"/>
  <headerFooter alignWithMargins="0">
    <oddHeader>&amp;C&amp;A</oddHeader>
    <oddFooter>&amp;CStránka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workbookViewId="0">
      <selection activeCell="A2" sqref="A2"/>
    </sheetView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1191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102</v>
      </c>
      <c r="D2" s="97" t="s">
        <v>1032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1031</v>
      </c>
      <c r="B5" s="110"/>
      <c r="C5" s="111" t="s">
        <v>1032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102</v>
      </c>
      <c r="B7" s="117"/>
      <c r="C7" s="118" t="s">
        <v>1186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32"/>
      <c r="D8" s="332"/>
      <c r="E8" s="33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32"/>
      <c r="D9" s="332"/>
      <c r="E9" s="333"/>
      <c r="F9" s="105"/>
      <c r="G9" s="126"/>
      <c r="H9" s="127"/>
    </row>
    <row r="10" spans="1:57" x14ac:dyDescent="0.2">
      <c r="A10" s="121" t="s">
        <v>43</v>
      </c>
      <c r="B10" s="105"/>
      <c r="C10" s="332" t="s">
        <v>1187</v>
      </c>
      <c r="D10" s="332"/>
      <c r="E10" s="33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32"/>
      <c r="D11" s="332"/>
      <c r="E11" s="33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34"/>
      <c r="D12" s="334"/>
      <c r="E12" s="33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'04 201740 Rek'!E13</f>
        <v>0</v>
      </c>
      <c r="D15" s="149" t="str">
        <f>'04 201740 Rek'!A18</f>
        <v>Ztížené výrobní podmínky</v>
      </c>
      <c r="E15" s="150"/>
      <c r="F15" s="151"/>
      <c r="G15" s="148">
        <f>'04 201740 Rek'!I18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'04 201740 Rek'!F13</f>
        <v>0</v>
      </c>
      <c r="D16" s="101" t="str">
        <f>'04 201740 Rek'!A19</f>
        <v>Oborová přirážka</v>
      </c>
      <c r="E16" s="152"/>
      <c r="F16" s="153"/>
      <c r="G16" s="148">
        <f>'04 201740 Rek'!I19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'04 201740 Rek'!H13</f>
        <v>0</v>
      </c>
      <c r="D17" s="101" t="str">
        <f>'04 201740 Rek'!A20</f>
        <v>Přesun stavebních kapacit</v>
      </c>
      <c r="E17" s="152"/>
      <c r="F17" s="153"/>
      <c r="G17" s="148">
        <f>'04 201740 Rek'!I20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'04 201740 Rek'!G13</f>
        <v>0</v>
      </c>
      <c r="D18" s="101" t="str">
        <f>'04 201740 Rek'!A21</f>
        <v>Mimostaveništní doprava</v>
      </c>
      <c r="E18" s="152"/>
      <c r="F18" s="153"/>
      <c r="G18" s="148">
        <f>'04 201740 Rek'!I21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'04 201740 Rek'!A22</f>
        <v>Zařízení staveniště</v>
      </c>
      <c r="E19" s="152"/>
      <c r="F19" s="153"/>
      <c r="G19" s="148">
        <f>'04 201740 Rek'!I22</f>
        <v>0</v>
      </c>
    </row>
    <row r="20" spans="1:7" ht="15.95" customHeight="1" x14ac:dyDescent="0.2">
      <c r="A20" s="156"/>
      <c r="B20" s="147"/>
      <c r="C20" s="148"/>
      <c r="D20" s="101" t="str">
        <f>'04 201740 Rek'!A23</f>
        <v>Provoz investora</v>
      </c>
      <c r="E20" s="152"/>
      <c r="F20" s="153"/>
      <c r="G20" s="148">
        <f>'04 201740 Rek'!I23</f>
        <v>0</v>
      </c>
    </row>
    <row r="21" spans="1:7" ht="15.95" customHeight="1" x14ac:dyDescent="0.2">
      <c r="A21" s="156" t="s">
        <v>29</v>
      </c>
      <c r="B21" s="147"/>
      <c r="C21" s="148">
        <f>'04 201740 Rek'!I13</f>
        <v>0</v>
      </c>
      <c r="D21" s="101" t="str">
        <f>'04 201740 Rek'!A24</f>
        <v>Kompletační činnost (IČD)</v>
      </c>
      <c r="E21" s="152"/>
      <c r="F21" s="153"/>
      <c r="G21" s="148">
        <f>'04 201740 Rek'!I24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35" t="s">
        <v>61</v>
      </c>
      <c r="B23" s="336"/>
      <c r="C23" s="158">
        <f>C22+G23</f>
        <v>0</v>
      </c>
      <c r="D23" s="159" t="s">
        <v>62</v>
      </c>
      <c r="E23" s="160"/>
      <c r="F23" s="161"/>
      <c r="G23" s="148">
        <f>'04 201740 Rek'!H26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15</v>
      </c>
      <c r="D30" s="176" t="s">
        <v>70</v>
      </c>
      <c r="E30" s="178"/>
      <c r="F30" s="327">
        <f>C23-F32</f>
        <v>0</v>
      </c>
      <c r="G30" s="328"/>
    </row>
    <row r="31" spans="1:7" x14ac:dyDescent="0.2">
      <c r="A31" s="175" t="s">
        <v>71</v>
      </c>
      <c r="B31" s="176"/>
      <c r="C31" s="177">
        <f>C30</f>
        <v>15</v>
      </c>
      <c r="D31" s="176" t="s">
        <v>72</v>
      </c>
      <c r="E31" s="178"/>
      <c r="F31" s="327">
        <f>ROUND(PRODUCT(F30,C31/100),0)</f>
        <v>0</v>
      </c>
      <c r="G31" s="32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27">
        <v>0</v>
      </c>
      <c r="G32" s="32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27">
        <f>ROUND(PRODUCT(F32,C33/100),0)</f>
        <v>0</v>
      </c>
      <c r="G33" s="32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29">
        <f>ROUND(SUM(F30:F33),0)</f>
        <v>0</v>
      </c>
      <c r="G34" s="33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31"/>
      <c r="C37" s="331"/>
      <c r="D37" s="331"/>
      <c r="E37" s="331"/>
      <c r="F37" s="331"/>
      <c r="G37" s="331"/>
      <c r="H37" s="1" t="s">
        <v>1</v>
      </c>
    </row>
    <row r="38" spans="1:8" ht="12.75" customHeight="1" x14ac:dyDescent="0.2">
      <c r="A38" s="185"/>
      <c r="B38" s="331"/>
      <c r="C38" s="331"/>
      <c r="D38" s="331"/>
      <c r="E38" s="331"/>
      <c r="F38" s="331"/>
      <c r="G38" s="331"/>
      <c r="H38" s="1" t="s">
        <v>1</v>
      </c>
    </row>
    <row r="39" spans="1:8" x14ac:dyDescent="0.2">
      <c r="A39" s="185"/>
      <c r="B39" s="331"/>
      <c r="C39" s="331"/>
      <c r="D39" s="331"/>
      <c r="E39" s="331"/>
      <c r="F39" s="331"/>
      <c r="G39" s="331"/>
      <c r="H39" s="1" t="s">
        <v>1</v>
      </c>
    </row>
    <row r="40" spans="1:8" x14ac:dyDescent="0.2">
      <c r="A40" s="185"/>
      <c r="B40" s="331"/>
      <c r="C40" s="331"/>
      <c r="D40" s="331"/>
      <c r="E40" s="331"/>
      <c r="F40" s="331"/>
      <c r="G40" s="331"/>
      <c r="H40" s="1" t="s">
        <v>1</v>
      </c>
    </row>
    <row r="41" spans="1:8" x14ac:dyDescent="0.2">
      <c r="A41" s="185"/>
      <c r="B41" s="331"/>
      <c r="C41" s="331"/>
      <c r="D41" s="331"/>
      <c r="E41" s="331"/>
      <c r="F41" s="331"/>
      <c r="G41" s="331"/>
      <c r="H41" s="1" t="s">
        <v>1</v>
      </c>
    </row>
    <row r="42" spans="1:8" x14ac:dyDescent="0.2">
      <c r="A42" s="185"/>
      <c r="B42" s="331"/>
      <c r="C42" s="331"/>
      <c r="D42" s="331"/>
      <c r="E42" s="331"/>
      <c r="F42" s="331"/>
      <c r="G42" s="331"/>
      <c r="H42" s="1" t="s">
        <v>1</v>
      </c>
    </row>
    <row r="43" spans="1:8" x14ac:dyDescent="0.2">
      <c r="A43" s="185"/>
      <c r="B43" s="331"/>
      <c r="C43" s="331"/>
      <c r="D43" s="331"/>
      <c r="E43" s="331"/>
      <c r="F43" s="331"/>
      <c r="G43" s="331"/>
      <c r="H43" s="1" t="s">
        <v>1</v>
      </c>
    </row>
    <row r="44" spans="1:8" ht="12.75" customHeight="1" x14ac:dyDescent="0.2">
      <c r="A44" s="185"/>
      <c r="B44" s="331"/>
      <c r="C44" s="331"/>
      <c r="D44" s="331"/>
      <c r="E44" s="331"/>
      <c r="F44" s="331"/>
      <c r="G44" s="331"/>
      <c r="H44" s="1" t="s">
        <v>1</v>
      </c>
    </row>
    <row r="45" spans="1:8" ht="12.75" customHeight="1" x14ac:dyDescent="0.2">
      <c r="A45" s="185"/>
      <c r="B45" s="331"/>
      <c r="C45" s="331"/>
      <c r="D45" s="331"/>
      <c r="E45" s="331"/>
      <c r="F45" s="331"/>
      <c r="G45" s="331"/>
      <c r="H45" s="1" t="s">
        <v>1</v>
      </c>
    </row>
    <row r="46" spans="1:8" x14ac:dyDescent="0.2">
      <c r="B46" s="326"/>
      <c r="C46" s="326"/>
      <c r="D46" s="326"/>
      <c r="E46" s="326"/>
      <c r="F46" s="326"/>
      <c r="G46" s="326"/>
    </row>
    <row r="47" spans="1:8" x14ac:dyDescent="0.2">
      <c r="B47" s="326"/>
      <c r="C47" s="326"/>
      <c r="D47" s="326"/>
      <c r="E47" s="326"/>
      <c r="F47" s="326"/>
      <c r="G47" s="326"/>
    </row>
    <row r="48" spans="1:8" x14ac:dyDescent="0.2">
      <c r="B48" s="326"/>
      <c r="C48" s="326"/>
      <c r="D48" s="326"/>
      <c r="E48" s="326"/>
      <c r="F48" s="326"/>
      <c r="G48" s="326"/>
    </row>
    <row r="49" spans="2:7" x14ac:dyDescent="0.2">
      <c r="B49" s="326"/>
      <c r="C49" s="326"/>
      <c r="D49" s="326"/>
      <c r="E49" s="326"/>
      <c r="F49" s="326"/>
      <c r="G49" s="326"/>
    </row>
    <row r="50" spans="2:7" x14ac:dyDescent="0.2">
      <c r="B50" s="326"/>
      <c r="C50" s="326"/>
      <c r="D50" s="326"/>
      <c r="E50" s="326"/>
      <c r="F50" s="326"/>
      <c r="G50" s="326"/>
    </row>
    <row r="51" spans="2:7" x14ac:dyDescent="0.2">
      <c r="B51" s="326"/>
      <c r="C51" s="326"/>
      <c r="D51" s="326"/>
      <c r="E51" s="326"/>
      <c r="F51" s="326"/>
      <c r="G51" s="32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77"/>
  <sheetViews>
    <sheetView workbookViewId="0">
      <selection activeCell="C2" sqref="C2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37" t="s">
        <v>2</v>
      </c>
      <c r="B1" s="338"/>
      <c r="C1" s="186" t="s">
        <v>1188</v>
      </c>
      <c r="D1" s="187"/>
      <c r="E1" s="188"/>
      <c r="F1" s="187"/>
      <c r="G1" s="189" t="s">
        <v>75</v>
      </c>
      <c r="H1" s="190" t="s">
        <v>102</v>
      </c>
      <c r="I1" s="191"/>
    </row>
    <row r="2" spans="1:57" ht="13.5" thickBot="1" x14ac:dyDescent="0.25">
      <c r="A2" s="339" t="s">
        <v>76</v>
      </c>
      <c r="B2" s="340"/>
      <c r="C2" s="192" t="s">
        <v>1033</v>
      </c>
      <c r="D2" s="193"/>
      <c r="E2" s="194"/>
      <c r="F2" s="193"/>
      <c r="G2" s="341" t="s">
        <v>1032</v>
      </c>
      <c r="H2" s="342"/>
      <c r="I2" s="343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94" t="str">
        <f>'04 201740 Pol'!B7</f>
        <v>94</v>
      </c>
      <c r="B7" s="62" t="str">
        <f>'04 201740 Pol'!C7</f>
        <v>Lešení a stavební výtahy</v>
      </c>
      <c r="D7" s="204"/>
      <c r="E7" s="295">
        <f>'04 201740 Pol'!BA10</f>
        <v>0</v>
      </c>
      <c r="F7" s="296">
        <f>'04 201740 Pol'!BB10</f>
        <v>0</v>
      </c>
      <c r="G7" s="296">
        <f>'04 201740 Pol'!BC10</f>
        <v>0</v>
      </c>
      <c r="H7" s="296">
        <f>'04 201740 Pol'!BD10</f>
        <v>0</v>
      </c>
      <c r="I7" s="297">
        <f>'04 201740 Pol'!BE10</f>
        <v>0</v>
      </c>
    </row>
    <row r="8" spans="1:57" s="127" customFormat="1" x14ac:dyDescent="0.2">
      <c r="A8" s="294" t="str">
        <f>'04 201740 Pol'!B11</f>
        <v>95</v>
      </c>
      <c r="B8" s="62" t="str">
        <f>'04 201740 Pol'!C11</f>
        <v>Dokončovací konstrukce na pozemních stavbách</v>
      </c>
      <c r="D8" s="204"/>
      <c r="E8" s="295">
        <f>'04 201740 Pol'!BA19</f>
        <v>0</v>
      </c>
      <c r="F8" s="296">
        <f>'04 201740 Pol'!BB19</f>
        <v>0</v>
      </c>
      <c r="G8" s="296">
        <f>'04 201740 Pol'!BC19</f>
        <v>0</v>
      </c>
      <c r="H8" s="296">
        <f>'04 201740 Pol'!BD19</f>
        <v>0</v>
      </c>
      <c r="I8" s="297">
        <f>'04 201740 Pol'!BE19</f>
        <v>0</v>
      </c>
    </row>
    <row r="9" spans="1:57" s="127" customFormat="1" x14ac:dyDescent="0.2">
      <c r="A9" s="294" t="str">
        <f>'04 201740 Pol'!B20</f>
        <v>97</v>
      </c>
      <c r="B9" s="62" t="str">
        <f>'04 201740 Pol'!C20</f>
        <v>Prorážení otvorů</v>
      </c>
      <c r="D9" s="204"/>
      <c r="E9" s="295">
        <f>'04 201740 Pol'!BA28</f>
        <v>0</v>
      </c>
      <c r="F9" s="296">
        <f>'04 201740 Pol'!BB28</f>
        <v>0</v>
      </c>
      <c r="G9" s="296">
        <f>'04 201740 Pol'!BC28</f>
        <v>0</v>
      </c>
      <c r="H9" s="296">
        <f>'04 201740 Pol'!BD28</f>
        <v>0</v>
      </c>
      <c r="I9" s="297">
        <f>'04 201740 Pol'!BE28</f>
        <v>0</v>
      </c>
    </row>
    <row r="10" spans="1:57" s="127" customFormat="1" x14ac:dyDescent="0.2">
      <c r="A10" s="294" t="str">
        <f>'04 201740 Pol'!B29</f>
        <v>99</v>
      </c>
      <c r="B10" s="62" t="str">
        <f>'04 201740 Pol'!C29</f>
        <v>Staveništní přesun hmot</v>
      </c>
      <c r="D10" s="204"/>
      <c r="E10" s="295">
        <f>'04 201740 Pol'!BA31</f>
        <v>0</v>
      </c>
      <c r="F10" s="296">
        <f>'04 201740 Pol'!BB31</f>
        <v>0</v>
      </c>
      <c r="G10" s="296">
        <f>'04 201740 Pol'!BC31</f>
        <v>0</v>
      </c>
      <c r="H10" s="296">
        <f>'04 201740 Pol'!BD31</f>
        <v>0</v>
      </c>
      <c r="I10" s="297">
        <f>'04 201740 Pol'!BE31</f>
        <v>0</v>
      </c>
    </row>
    <row r="11" spans="1:57" s="127" customFormat="1" x14ac:dyDescent="0.2">
      <c r="A11" s="294" t="str">
        <f>'04 201740 Pol'!B32</f>
        <v>M24</v>
      </c>
      <c r="B11" s="62" t="str">
        <f>'04 201740 Pol'!C32</f>
        <v>Montáže vzduchotechnických zařízení</v>
      </c>
      <c r="D11" s="204"/>
      <c r="E11" s="295">
        <f>'04 201740 Pol'!BA46</f>
        <v>0</v>
      </c>
      <c r="F11" s="296">
        <f>'04 201740 Pol'!BB46</f>
        <v>0</v>
      </c>
      <c r="G11" s="296">
        <f>'04 201740 Pol'!BC46</f>
        <v>0</v>
      </c>
      <c r="H11" s="296">
        <f>'04 201740 Pol'!BD46</f>
        <v>0</v>
      </c>
      <c r="I11" s="297">
        <f>'04 201740 Pol'!BE46</f>
        <v>0</v>
      </c>
    </row>
    <row r="12" spans="1:57" s="127" customFormat="1" ht="13.5" thickBot="1" x14ac:dyDescent="0.25">
      <c r="A12" s="294" t="str">
        <f>'04 201740 Pol'!B47</f>
        <v>D96</v>
      </c>
      <c r="B12" s="62" t="str">
        <f>'04 201740 Pol'!C47</f>
        <v>Přesuny suti a vybouraných hmot</v>
      </c>
      <c r="D12" s="204"/>
      <c r="E12" s="295">
        <f>'04 201740 Pol'!BA54</f>
        <v>0</v>
      </c>
      <c r="F12" s="296">
        <f>'04 201740 Pol'!BB54</f>
        <v>0</v>
      </c>
      <c r="G12" s="296">
        <f>'04 201740 Pol'!BC54</f>
        <v>0</v>
      </c>
      <c r="H12" s="296">
        <f>'04 201740 Pol'!BD54</f>
        <v>0</v>
      </c>
      <c r="I12" s="297">
        <f>'04 201740 Pol'!BE54</f>
        <v>0</v>
      </c>
    </row>
    <row r="13" spans="1:57" s="14" customFormat="1" ht="13.5" thickBot="1" x14ac:dyDescent="0.25">
      <c r="A13" s="205"/>
      <c r="B13" s="206" t="s">
        <v>79</v>
      </c>
      <c r="C13" s="206"/>
      <c r="D13" s="207"/>
      <c r="E13" s="208">
        <f>SUM(E7:E12)</f>
        <v>0</v>
      </c>
      <c r="F13" s="209">
        <f>SUM(F7:F12)</f>
        <v>0</v>
      </c>
      <c r="G13" s="209">
        <f>SUM(G7:G12)</f>
        <v>0</v>
      </c>
      <c r="H13" s="209">
        <f>SUM(H7:H12)</f>
        <v>0</v>
      </c>
      <c r="I13" s="210">
        <f>SUM(I7:I12)</f>
        <v>0</v>
      </c>
    </row>
    <row r="14" spans="1:57" x14ac:dyDescent="0.2">
      <c r="A14" s="127"/>
      <c r="B14" s="127"/>
      <c r="C14" s="127"/>
      <c r="D14" s="127"/>
      <c r="E14" s="127"/>
      <c r="F14" s="127"/>
      <c r="G14" s="127"/>
      <c r="H14" s="127"/>
      <c r="I14" s="127"/>
    </row>
    <row r="15" spans="1:57" ht="19.5" customHeight="1" x14ac:dyDescent="0.25">
      <c r="A15" s="196" t="s">
        <v>80</v>
      </c>
      <c r="B15" s="196"/>
      <c r="C15" s="196"/>
      <c r="D15" s="196"/>
      <c r="E15" s="196"/>
      <c r="F15" s="196"/>
      <c r="G15" s="211"/>
      <c r="H15" s="196"/>
      <c r="I15" s="196"/>
      <c r="BA15" s="133"/>
      <c r="BB15" s="133"/>
      <c r="BC15" s="133"/>
      <c r="BD15" s="133"/>
      <c r="BE15" s="133"/>
    </row>
    <row r="16" spans="1:57" ht="13.5" thickBot="1" x14ac:dyDescent="0.25"/>
    <row r="17" spans="1:53" x14ac:dyDescent="0.2">
      <c r="A17" s="162" t="s">
        <v>81</v>
      </c>
      <c r="B17" s="163"/>
      <c r="C17" s="163"/>
      <c r="D17" s="212"/>
      <c r="E17" s="213" t="s">
        <v>82</v>
      </c>
      <c r="F17" s="214" t="s">
        <v>12</v>
      </c>
      <c r="G17" s="215" t="s">
        <v>83</v>
      </c>
      <c r="H17" s="216"/>
      <c r="I17" s="217" t="s">
        <v>82</v>
      </c>
    </row>
    <row r="18" spans="1:53" x14ac:dyDescent="0.2">
      <c r="A18" s="156" t="s">
        <v>890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ref="I18:I25" si="0">E18+F18*G18/100</f>
        <v>0</v>
      </c>
      <c r="BA18" s="1">
        <v>0</v>
      </c>
    </row>
    <row r="19" spans="1:53" x14ac:dyDescent="0.2">
      <c r="A19" s="156" t="s">
        <v>891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0</v>
      </c>
    </row>
    <row r="20" spans="1:53" x14ac:dyDescent="0.2">
      <c r="A20" s="156" t="s">
        <v>892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0</v>
      </c>
    </row>
    <row r="21" spans="1:53" x14ac:dyDescent="0.2">
      <c r="A21" s="156" t="s">
        <v>893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0</v>
      </c>
    </row>
    <row r="22" spans="1:53" x14ac:dyDescent="0.2">
      <c r="A22" s="156" t="s">
        <v>894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1</v>
      </c>
    </row>
    <row r="23" spans="1:53" x14ac:dyDescent="0.2">
      <c r="A23" s="156" t="s">
        <v>895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1</v>
      </c>
    </row>
    <row r="24" spans="1:53" x14ac:dyDescent="0.2">
      <c r="A24" s="156" t="s">
        <v>896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2</v>
      </c>
    </row>
    <row r="25" spans="1:53" x14ac:dyDescent="0.2">
      <c r="A25" s="156" t="s">
        <v>897</v>
      </c>
      <c r="B25" s="147"/>
      <c r="C25" s="147"/>
      <c r="D25" s="218"/>
      <c r="E25" s="219"/>
      <c r="F25" s="220"/>
      <c r="G25" s="221">
        <v>0</v>
      </c>
      <c r="H25" s="222"/>
      <c r="I25" s="223">
        <f t="shared" si="0"/>
        <v>0</v>
      </c>
      <c r="BA25" s="1">
        <v>2</v>
      </c>
    </row>
    <row r="26" spans="1:53" ht="13.5" thickBot="1" x14ac:dyDescent="0.25">
      <c r="A26" s="224"/>
      <c r="B26" s="225" t="s">
        <v>84</v>
      </c>
      <c r="C26" s="226"/>
      <c r="D26" s="227"/>
      <c r="E26" s="228"/>
      <c r="F26" s="229"/>
      <c r="G26" s="229"/>
      <c r="H26" s="344">
        <f>SUM(I18:I25)</f>
        <v>0</v>
      </c>
      <c r="I26" s="345"/>
    </row>
    <row r="28" spans="1:53" x14ac:dyDescent="0.2">
      <c r="B28" s="14"/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127"/>
  <sheetViews>
    <sheetView showGridLines="0" showZeros="0" tabSelected="1" zoomScaleSheetLayoutView="100" workbookViewId="0">
      <selection activeCell="A2" sqref="A2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51" t="s">
        <v>1192</v>
      </c>
      <c r="B1" s="351"/>
      <c r="C1" s="351"/>
      <c r="D1" s="351"/>
      <c r="E1" s="351"/>
      <c r="F1" s="351"/>
      <c r="G1" s="351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37" t="s">
        <v>2</v>
      </c>
      <c r="B3" s="338"/>
      <c r="C3" s="186" t="s">
        <v>1188</v>
      </c>
      <c r="D3" s="236"/>
      <c r="E3" s="237" t="s">
        <v>85</v>
      </c>
      <c r="F3" s="238" t="str">
        <f>'04 201740 Rek'!H1</f>
        <v>2017/40</v>
      </c>
      <c r="G3" s="239"/>
    </row>
    <row r="4" spans="1:80" ht="13.5" thickBot="1" x14ac:dyDescent="0.25">
      <c r="A4" s="352" t="s">
        <v>76</v>
      </c>
      <c r="B4" s="340"/>
      <c r="C4" s="192" t="s">
        <v>1033</v>
      </c>
      <c r="D4" s="240"/>
      <c r="E4" s="353" t="str">
        <f>'04 201740 Rek'!G2</f>
        <v>Vzduchotechnika</v>
      </c>
      <c r="F4" s="354"/>
      <c r="G4" s="355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495</v>
      </c>
      <c r="C7" s="251" t="s">
        <v>496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498</v>
      </c>
      <c r="C8" s="262" t="s">
        <v>499</v>
      </c>
      <c r="D8" s="263" t="s">
        <v>110</v>
      </c>
      <c r="E8" s="264">
        <v>29.25</v>
      </c>
      <c r="F8" s="264">
        <v>0</v>
      </c>
      <c r="G8" s="265">
        <f>E8*F8</f>
        <v>0</v>
      </c>
      <c r="H8" s="266">
        <v>1.58E-3</v>
      </c>
      <c r="I8" s="267">
        <f>E8*H8</f>
        <v>4.6214999999999999E-2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72"/>
      <c r="C9" s="346" t="s">
        <v>1034</v>
      </c>
      <c r="D9" s="347"/>
      <c r="E9" s="273">
        <v>29.25</v>
      </c>
      <c r="F9" s="274"/>
      <c r="G9" s="275"/>
      <c r="H9" s="276"/>
      <c r="I9" s="270"/>
      <c r="J9" s="277"/>
      <c r="K9" s="270"/>
      <c r="M9" s="271" t="s">
        <v>1034</v>
      </c>
      <c r="O9" s="259"/>
    </row>
    <row r="10" spans="1:80" x14ac:dyDescent="0.2">
      <c r="A10" s="278"/>
      <c r="B10" s="279" t="s">
        <v>101</v>
      </c>
      <c r="C10" s="280" t="s">
        <v>497</v>
      </c>
      <c r="D10" s="281"/>
      <c r="E10" s="282"/>
      <c r="F10" s="283"/>
      <c r="G10" s="284">
        <f>SUM(G7:G9)</f>
        <v>0</v>
      </c>
      <c r="H10" s="285"/>
      <c r="I10" s="286">
        <f>SUM(I7:I9)</f>
        <v>4.6214999999999999E-2</v>
      </c>
      <c r="J10" s="285"/>
      <c r="K10" s="286">
        <f>SUM(K7:K9)</f>
        <v>0</v>
      </c>
      <c r="O10" s="259">
        <v>4</v>
      </c>
      <c r="BA10" s="287">
        <f>SUM(BA7:BA9)</f>
        <v>0</v>
      </c>
      <c r="BB10" s="287">
        <f>SUM(BB7:BB9)</f>
        <v>0</v>
      </c>
      <c r="BC10" s="287">
        <f>SUM(BC7:BC9)</f>
        <v>0</v>
      </c>
      <c r="BD10" s="287">
        <f>SUM(BD7:BD9)</f>
        <v>0</v>
      </c>
      <c r="BE10" s="287">
        <f>SUM(BE7:BE9)</f>
        <v>0</v>
      </c>
    </row>
    <row r="11" spans="1:80" x14ac:dyDescent="0.2">
      <c r="A11" s="249" t="s">
        <v>97</v>
      </c>
      <c r="B11" s="250" t="s">
        <v>501</v>
      </c>
      <c r="C11" s="251" t="s">
        <v>502</v>
      </c>
      <c r="D11" s="252"/>
      <c r="E11" s="253"/>
      <c r="F11" s="253"/>
      <c r="G11" s="254"/>
      <c r="H11" s="255"/>
      <c r="I11" s="256"/>
      <c r="J11" s="257"/>
      <c r="K11" s="258"/>
      <c r="O11" s="259">
        <v>1</v>
      </c>
    </row>
    <row r="12" spans="1:80" x14ac:dyDescent="0.2">
      <c r="A12" s="260">
        <v>2</v>
      </c>
      <c r="B12" s="261" t="s">
        <v>1035</v>
      </c>
      <c r="C12" s="262" t="s">
        <v>1036</v>
      </c>
      <c r="D12" s="263" t="s">
        <v>115</v>
      </c>
      <c r="E12" s="264">
        <v>5.5</v>
      </c>
      <c r="F12" s="264">
        <v>0</v>
      </c>
      <c r="G12" s="265">
        <f>E12*F12</f>
        <v>0</v>
      </c>
      <c r="H12" s="266">
        <v>7.6899999999999998E-3</v>
      </c>
      <c r="I12" s="267">
        <f>E12*H12</f>
        <v>4.2294999999999999E-2</v>
      </c>
      <c r="J12" s="266">
        <v>0</v>
      </c>
      <c r="K12" s="267">
        <f>E12*J12</f>
        <v>0</v>
      </c>
      <c r="O12" s="259">
        <v>2</v>
      </c>
      <c r="AA12" s="232">
        <v>1</v>
      </c>
      <c r="AB12" s="232">
        <v>1</v>
      </c>
      <c r="AC12" s="232">
        <v>1</v>
      </c>
      <c r="AZ12" s="232">
        <v>1</v>
      </c>
      <c r="BA12" s="232">
        <f>IF(AZ12=1,G12,0)</f>
        <v>0</v>
      </c>
      <c r="BB12" s="232">
        <f>IF(AZ12=2,G12,0)</f>
        <v>0</v>
      </c>
      <c r="BC12" s="232">
        <f>IF(AZ12=3,G12,0)</f>
        <v>0</v>
      </c>
      <c r="BD12" s="232">
        <f>IF(AZ12=4,G12,0)</f>
        <v>0</v>
      </c>
      <c r="BE12" s="232">
        <f>IF(AZ12=5,G12,0)</f>
        <v>0</v>
      </c>
      <c r="CA12" s="259">
        <v>1</v>
      </c>
      <c r="CB12" s="259">
        <v>1</v>
      </c>
    </row>
    <row r="13" spans="1:80" x14ac:dyDescent="0.2">
      <c r="A13" s="268"/>
      <c r="B13" s="272"/>
      <c r="C13" s="346" t="s">
        <v>1037</v>
      </c>
      <c r="D13" s="347"/>
      <c r="E13" s="273">
        <v>5.5</v>
      </c>
      <c r="F13" s="274"/>
      <c r="G13" s="275"/>
      <c r="H13" s="276"/>
      <c r="I13" s="270"/>
      <c r="J13" s="277"/>
      <c r="K13" s="270"/>
      <c r="M13" s="271" t="s">
        <v>1037</v>
      </c>
      <c r="O13" s="259"/>
    </row>
    <row r="14" spans="1:80" x14ac:dyDescent="0.2">
      <c r="A14" s="260">
        <v>3</v>
      </c>
      <c r="B14" s="261" t="s">
        <v>1038</v>
      </c>
      <c r="C14" s="262" t="s">
        <v>1039</v>
      </c>
      <c r="D14" s="263" t="s">
        <v>229</v>
      </c>
      <c r="E14" s="264">
        <v>2</v>
      </c>
      <c r="F14" s="264">
        <v>0</v>
      </c>
      <c r="G14" s="265">
        <f>E14*F14</f>
        <v>0</v>
      </c>
      <c r="H14" s="266">
        <v>2.81E-3</v>
      </c>
      <c r="I14" s="267">
        <f>E14*H14</f>
        <v>5.62E-3</v>
      </c>
      <c r="J14" s="266">
        <v>0</v>
      </c>
      <c r="K14" s="267">
        <f>E14*J14</f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 x14ac:dyDescent="0.2">
      <c r="A15" s="268"/>
      <c r="B15" s="272"/>
      <c r="C15" s="346" t="s">
        <v>198</v>
      </c>
      <c r="D15" s="347"/>
      <c r="E15" s="273">
        <v>2</v>
      </c>
      <c r="F15" s="274"/>
      <c r="G15" s="275"/>
      <c r="H15" s="276"/>
      <c r="I15" s="270"/>
      <c r="J15" s="277"/>
      <c r="K15" s="270"/>
      <c r="M15" s="271">
        <v>2</v>
      </c>
      <c r="O15" s="259"/>
    </row>
    <row r="16" spans="1:80" x14ac:dyDescent="0.2">
      <c r="A16" s="260">
        <v>4</v>
      </c>
      <c r="B16" s="261" t="s">
        <v>1040</v>
      </c>
      <c r="C16" s="262" t="s">
        <v>1041</v>
      </c>
      <c r="D16" s="263" t="s">
        <v>229</v>
      </c>
      <c r="E16" s="264">
        <v>1</v>
      </c>
      <c r="F16" s="264">
        <v>0</v>
      </c>
      <c r="G16" s="265">
        <f>E16*F16</f>
        <v>0</v>
      </c>
      <c r="H16" s="266">
        <v>1.0000000000000001E-5</v>
      </c>
      <c r="I16" s="267">
        <f>E16*H16</f>
        <v>1.0000000000000001E-5</v>
      </c>
      <c r="J16" s="266"/>
      <c r="K16" s="267">
        <f>E16*J16</f>
        <v>0</v>
      </c>
      <c r="O16" s="259">
        <v>2</v>
      </c>
      <c r="AA16" s="232">
        <v>3</v>
      </c>
      <c r="AB16" s="232">
        <v>1</v>
      </c>
      <c r="AC16" s="232">
        <v>28349060</v>
      </c>
      <c r="AZ16" s="232">
        <v>1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3</v>
      </c>
      <c r="CB16" s="259">
        <v>1</v>
      </c>
    </row>
    <row r="17" spans="1:80" x14ac:dyDescent="0.2">
      <c r="A17" s="260">
        <v>5</v>
      </c>
      <c r="B17" s="261" t="s">
        <v>1042</v>
      </c>
      <c r="C17" s="262" t="s">
        <v>1043</v>
      </c>
      <c r="D17" s="263" t="s">
        <v>229</v>
      </c>
      <c r="E17" s="264">
        <v>1</v>
      </c>
      <c r="F17" s="264">
        <v>0</v>
      </c>
      <c r="G17" s="265">
        <f>E17*F17</f>
        <v>0</v>
      </c>
      <c r="H17" s="266">
        <v>5.0000000000000002E-5</v>
      </c>
      <c r="I17" s="267">
        <f>E17*H17</f>
        <v>5.0000000000000002E-5</v>
      </c>
      <c r="J17" s="266"/>
      <c r="K17" s="267">
        <f>E17*J17</f>
        <v>0</v>
      </c>
      <c r="O17" s="259">
        <v>2</v>
      </c>
      <c r="AA17" s="232">
        <v>3</v>
      </c>
      <c r="AB17" s="232">
        <v>1</v>
      </c>
      <c r="AC17" s="232">
        <v>28349069</v>
      </c>
      <c r="AZ17" s="232">
        <v>1</v>
      </c>
      <c r="BA17" s="232">
        <f>IF(AZ17=1,G17,0)</f>
        <v>0</v>
      </c>
      <c r="BB17" s="232">
        <f>IF(AZ17=2,G17,0)</f>
        <v>0</v>
      </c>
      <c r="BC17" s="232">
        <f>IF(AZ17=3,G17,0)</f>
        <v>0</v>
      </c>
      <c r="BD17" s="232">
        <f>IF(AZ17=4,G17,0)</f>
        <v>0</v>
      </c>
      <c r="BE17" s="232">
        <f>IF(AZ17=5,G17,0)</f>
        <v>0</v>
      </c>
      <c r="CA17" s="259">
        <v>3</v>
      </c>
      <c r="CB17" s="259">
        <v>1</v>
      </c>
    </row>
    <row r="18" spans="1:80" x14ac:dyDescent="0.2">
      <c r="A18" s="260">
        <v>6</v>
      </c>
      <c r="B18" s="261" t="s">
        <v>512</v>
      </c>
      <c r="C18" s="262" t="s">
        <v>513</v>
      </c>
      <c r="D18" s="263" t="s">
        <v>229</v>
      </c>
      <c r="E18" s="264">
        <v>1</v>
      </c>
      <c r="F18" s="264">
        <v>0</v>
      </c>
      <c r="G18" s="265">
        <f>E18*F18</f>
        <v>0</v>
      </c>
      <c r="H18" s="266">
        <v>1.18E-2</v>
      </c>
      <c r="I18" s="267">
        <f>E18*H18</f>
        <v>1.18E-2</v>
      </c>
      <c r="J18" s="266"/>
      <c r="K18" s="267">
        <f>E18*J18</f>
        <v>0</v>
      </c>
      <c r="O18" s="259">
        <v>2</v>
      </c>
      <c r="AA18" s="232">
        <v>3</v>
      </c>
      <c r="AB18" s="232">
        <v>1</v>
      </c>
      <c r="AC18" s="232" t="s">
        <v>512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3</v>
      </c>
      <c r="CB18" s="259">
        <v>1</v>
      </c>
    </row>
    <row r="19" spans="1:80" x14ac:dyDescent="0.2">
      <c r="A19" s="278"/>
      <c r="B19" s="279" t="s">
        <v>101</v>
      </c>
      <c r="C19" s="280" t="s">
        <v>503</v>
      </c>
      <c r="D19" s="281"/>
      <c r="E19" s="282"/>
      <c r="F19" s="283"/>
      <c r="G19" s="284">
        <f>SUM(G11:G18)</f>
        <v>0</v>
      </c>
      <c r="H19" s="285"/>
      <c r="I19" s="286">
        <f>SUM(I11:I18)</f>
        <v>5.9775000000000002E-2</v>
      </c>
      <c r="J19" s="285"/>
      <c r="K19" s="286">
        <f>SUM(K11:K18)</f>
        <v>0</v>
      </c>
      <c r="O19" s="259">
        <v>4</v>
      </c>
      <c r="BA19" s="287">
        <f>SUM(BA11:BA18)</f>
        <v>0</v>
      </c>
      <c r="BB19" s="287">
        <f>SUM(BB11:BB18)</f>
        <v>0</v>
      </c>
      <c r="BC19" s="287">
        <f>SUM(BC11:BC18)</f>
        <v>0</v>
      </c>
      <c r="BD19" s="287">
        <f>SUM(BD11:BD18)</f>
        <v>0</v>
      </c>
      <c r="BE19" s="287">
        <f>SUM(BE11:BE18)</f>
        <v>0</v>
      </c>
    </row>
    <row r="20" spans="1:80" x14ac:dyDescent="0.2">
      <c r="A20" s="249" t="s">
        <v>97</v>
      </c>
      <c r="B20" s="250" t="s">
        <v>529</v>
      </c>
      <c r="C20" s="251" t="s">
        <v>530</v>
      </c>
      <c r="D20" s="252"/>
      <c r="E20" s="253"/>
      <c r="F20" s="253"/>
      <c r="G20" s="254"/>
      <c r="H20" s="255"/>
      <c r="I20" s="256"/>
      <c r="J20" s="257"/>
      <c r="K20" s="258"/>
      <c r="O20" s="259">
        <v>1</v>
      </c>
    </row>
    <row r="21" spans="1:80" x14ac:dyDescent="0.2">
      <c r="A21" s="260">
        <v>7</v>
      </c>
      <c r="B21" s="261" t="s">
        <v>1044</v>
      </c>
      <c r="C21" s="262" t="s">
        <v>1045</v>
      </c>
      <c r="D21" s="263" t="s">
        <v>115</v>
      </c>
      <c r="E21" s="264">
        <v>1.3</v>
      </c>
      <c r="F21" s="264">
        <v>0</v>
      </c>
      <c r="G21" s="265">
        <f>E21*F21</f>
        <v>0</v>
      </c>
      <c r="H21" s="266">
        <v>0</v>
      </c>
      <c r="I21" s="267">
        <f>E21*H21</f>
        <v>0</v>
      </c>
      <c r="J21" s="266">
        <v>-2.14E-3</v>
      </c>
      <c r="K21" s="267">
        <f>E21*J21</f>
        <v>-2.7820000000000002E-3</v>
      </c>
      <c r="O21" s="259">
        <v>2</v>
      </c>
      <c r="AA21" s="232">
        <v>1</v>
      </c>
      <c r="AB21" s="232">
        <v>1</v>
      </c>
      <c r="AC21" s="232">
        <v>1</v>
      </c>
      <c r="AZ21" s="232">
        <v>1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</v>
      </c>
      <c r="CB21" s="259">
        <v>1</v>
      </c>
    </row>
    <row r="22" spans="1:80" x14ac:dyDescent="0.2">
      <c r="A22" s="268"/>
      <c r="B22" s="272"/>
      <c r="C22" s="346" t="s">
        <v>1046</v>
      </c>
      <c r="D22" s="347"/>
      <c r="E22" s="273">
        <v>1.3</v>
      </c>
      <c r="F22" s="274"/>
      <c r="G22" s="275"/>
      <c r="H22" s="276"/>
      <c r="I22" s="270"/>
      <c r="J22" s="277"/>
      <c r="K22" s="270"/>
      <c r="M22" s="271" t="s">
        <v>1046</v>
      </c>
      <c r="O22" s="259"/>
    </row>
    <row r="23" spans="1:80" x14ac:dyDescent="0.2">
      <c r="A23" s="260">
        <v>8</v>
      </c>
      <c r="B23" s="261" t="s">
        <v>1047</v>
      </c>
      <c r="C23" s="262" t="s">
        <v>1048</v>
      </c>
      <c r="D23" s="263" t="s">
        <v>115</v>
      </c>
      <c r="E23" s="264">
        <v>3.65</v>
      </c>
      <c r="F23" s="264">
        <v>0</v>
      </c>
      <c r="G23" s="265">
        <f>E23*F23</f>
        <v>0</v>
      </c>
      <c r="H23" s="266">
        <v>0</v>
      </c>
      <c r="I23" s="267">
        <f>E23*H23</f>
        <v>0</v>
      </c>
      <c r="J23" s="266">
        <v>-2.14E-3</v>
      </c>
      <c r="K23" s="267">
        <f>E23*J23</f>
        <v>-7.8109999999999994E-3</v>
      </c>
      <c r="O23" s="259">
        <v>2</v>
      </c>
      <c r="AA23" s="232">
        <v>1</v>
      </c>
      <c r="AB23" s="232">
        <v>1</v>
      </c>
      <c r="AC23" s="232">
        <v>1</v>
      </c>
      <c r="AZ23" s="232">
        <v>1</v>
      </c>
      <c r="BA23" s="232">
        <f>IF(AZ23=1,G23,0)</f>
        <v>0</v>
      </c>
      <c r="BB23" s="232">
        <f>IF(AZ23=2,G23,0)</f>
        <v>0</v>
      </c>
      <c r="BC23" s="232">
        <f>IF(AZ23=3,G23,0)</f>
        <v>0</v>
      </c>
      <c r="BD23" s="232">
        <f>IF(AZ23=4,G23,0)</f>
        <v>0</v>
      </c>
      <c r="BE23" s="232">
        <f>IF(AZ23=5,G23,0)</f>
        <v>0</v>
      </c>
      <c r="CA23" s="259">
        <v>1</v>
      </c>
      <c r="CB23" s="259">
        <v>1</v>
      </c>
    </row>
    <row r="24" spans="1:80" x14ac:dyDescent="0.2">
      <c r="A24" s="268"/>
      <c r="B24" s="272"/>
      <c r="C24" s="346" t="s">
        <v>1049</v>
      </c>
      <c r="D24" s="347"/>
      <c r="E24" s="273">
        <v>0.45</v>
      </c>
      <c r="F24" s="274"/>
      <c r="G24" s="275"/>
      <c r="H24" s="276"/>
      <c r="I24" s="270"/>
      <c r="J24" s="277"/>
      <c r="K24" s="270"/>
      <c r="M24" s="271" t="s">
        <v>1049</v>
      </c>
      <c r="O24" s="259"/>
    </row>
    <row r="25" spans="1:80" x14ac:dyDescent="0.2">
      <c r="A25" s="268"/>
      <c r="B25" s="272"/>
      <c r="C25" s="346" t="s">
        <v>1050</v>
      </c>
      <c r="D25" s="347"/>
      <c r="E25" s="273">
        <v>3.2</v>
      </c>
      <c r="F25" s="274"/>
      <c r="G25" s="275"/>
      <c r="H25" s="276"/>
      <c r="I25" s="270"/>
      <c r="J25" s="277"/>
      <c r="K25" s="270"/>
      <c r="M25" s="271" t="s">
        <v>1050</v>
      </c>
      <c r="O25" s="259"/>
    </row>
    <row r="26" spans="1:80" x14ac:dyDescent="0.2">
      <c r="A26" s="260">
        <v>9</v>
      </c>
      <c r="B26" s="261" t="s">
        <v>532</v>
      </c>
      <c r="C26" s="262" t="s">
        <v>533</v>
      </c>
      <c r="D26" s="263" t="s">
        <v>115</v>
      </c>
      <c r="E26" s="264">
        <v>1.6</v>
      </c>
      <c r="F26" s="264">
        <v>0</v>
      </c>
      <c r="G26" s="265">
        <f>E26*F26</f>
        <v>0</v>
      </c>
      <c r="H26" s="266">
        <v>0</v>
      </c>
      <c r="I26" s="267">
        <f>E26*H26</f>
        <v>0</v>
      </c>
      <c r="J26" s="266">
        <v>-6.0999999999999997E-4</v>
      </c>
      <c r="K26" s="267">
        <f>E26*J26</f>
        <v>-9.7599999999999998E-4</v>
      </c>
      <c r="O26" s="259">
        <v>2</v>
      </c>
      <c r="AA26" s="232">
        <v>1</v>
      </c>
      <c r="AB26" s="232">
        <v>1</v>
      </c>
      <c r="AC26" s="232">
        <v>1</v>
      </c>
      <c r="AZ26" s="232">
        <v>1</v>
      </c>
      <c r="BA26" s="232">
        <f>IF(AZ26=1,G26,0)</f>
        <v>0</v>
      </c>
      <c r="BB26" s="232">
        <f>IF(AZ26=2,G26,0)</f>
        <v>0</v>
      </c>
      <c r="BC26" s="232">
        <f>IF(AZ26=3,G26,0)</f>
        <v>0</v>
      </c>
      <c r="BD26" s="232">
        <f>IF(AZ26=4,G26,0)</f>
        <v>0</v>
      </c>
      <c r="BE26" s="232">
        <f>IF(AZ26=5,G26,0)</f>
        <v>0</v>
      </c>
      <c r="CA26" s="259">
        <v>1</v>
      </c>
      <c r="CB26" s="259">
        <v>1</v>
      </c>
    </row>
    <row r="27" spans="1:80" x14ac:dyDescent="0.2">
      <c r="A27" s="268"/>
      <c r="B27" s="272"/>
      <c r="C27" s="346" t="s">
        <v>534</v>
      </c>
      <c r="D27" s="347"/>
      <c r="E27" s="273">
        <v>1.6</v>
      </c>
      <c r="F27" s="274"/>
      <c r="G27" s="275"/>
      <c r="H27" s="276"/>
      <c r="I27" s="270"/>
      <c r="J27" s="277"/>
      <c r="K27" s="270"/>
      <c r="M27" s="271" t="s">
        <v>534</v>
      </c>
      <c r="O27" s="259"/>
    </row>
    <row r="28" spans="1:80" x14ac:dyDescent="0.2">
      <c r="A28" s="278"/>
      <c r="B28" s="279" t="s">
        <v>101</v>
      </c>
      <c r="C28" s="280" t="s">
        <v>531</v>
      </c>
      <c r="D28" s="281"/>
      <c r="E28" s="282"/>
      <c r="F28" s="283"/>
      <c r="G28" s="284">
        <f>SUM(G20:G27)</f>
        <v>0</v>
      </c>
      <c r="H28" s="285"/>
      <c r="I28" s="286">
        <f>SUM(I20:I27)</f>
        <v>0</v>
      </c>
      <c r="J28" s="285"/>
      <c r="K28" s="286">
        <f>SUM(K20:K27)</f>
        <v>-1.1568999999999999E-2</v>
      </c>
      <c r="O28" s="259">
        <v>4</v>
      </c>
      <c r="BA28" s="287">
        <f>SUM(BA20:BA27)</f>
        <v>0</v>
      </c>
      <c r="BB28" s="287">
        <f>SUM(BB20:BB27)</f>
        <v>0</v>
      </c>
      <c r="BC28" s="287">
        <f>SUM(BC20:BC27)</f>
        <v>0</v>
      </c>
      <c r="BD28" s="287">
        <f>SUM(BD20:BD27)</f>
        <v>0</v>
      </c>
      <c r="BE28" s="287">
        <f>SUM(BE20:BE27)</f>
        <v>0</v>
      </c>
    </row>
    <row r="29" spans="1:80" x14ac:dyDescent="0.2">
      <c r="A29" s="249" t="s">
        <v>97</v>
      </c>
      <c r="B29" s="250" t="s">
        <v>582</v>
      </c>
      <c r="C29" s="251" t="s">
        <v>583</v>
      </c>
      <c r="D29" s="252"/>
      <c r="E29" s="253"/>
      <c r="F29" s="253"/>
      <c r="G29" s="254"/>
      <c r="H29" s="255"/>
      <c r="I29" s="256"/>
      <c r="J29" s="257"/>
      <c r="K29" s="258"/>
      <c r="O29" s="259">
        <v>1</v>
      </c>
    </row>
    <row r="30" spans="1:80" x14ac:dyDescent="0.2">
      <c r="A30" s="260">
        <v>10</v>
      </c>
      <c r="B30" s="261" t="s">
        <v>585</v>
      </c>
      <c r="C30" s="262" t="s">
        <v>586</v>
      </c>
      <c r="D30" s="263" t="s">
        <v>194</v>
      </c>
      <c r="E30" s="264">
        <v>0.10599</v>
      </c>
      <c r="F30" s="264">
        <v>0</v>
      </c>
      <c r="G30" s="265">
        <f>E30*F30</f>
        <v>0</v>
      </c>
      <c r="H30" s="266">
        <v>0</v>
      </c>
      <c r="I30" s="267">
        <f>E30*H30</f>
        <v>0</v>
      </c>
      <c r="J30" s="266"/>
      <c r="K30" s="267">
        <f>E30*J30</f>
        <v>0</v>
      </c>
      <c r="O30" s="259">
        <v>2</v>
      </c>
      <c r="AA30" s="232">
        <v>7</v>
      </c>
      <c r="AB30" s="232">
        <v>1</v>
      </c>
      <c r="AC30" s="232">
        <v>2</v>
      </c>
      <c r="AZ30" s="232">
        <v>1</v>
      </c>
      <c r="BA30" s="232">
        <f>IF(AZ30=1,G30,0)</f>
        <v>0</v>
      </c>
      <c r="BB30" s="232">
        <f>IF(AZ30=2,G30,0)</f>
        <v>0</v>
      </c>
      <c r="BC30" s="232">
        <f>IF(AZ30=3,G30,0)</f>
        <v>0</v>
      </c>
      <c r="BD30" s="232">
        <f>IF(AZ30=4,G30,0)</f>
        <v>0</v>
      </c>
      <c r="BE30" s="232">
        <f>IF(AZ30=5,G30,0)</f>
        <v>0</v>
      </c>
      <c r="CA30" s="259">
        <v>7</v>
      </c>
      <c r="CB30" s="259">
        <v>1</v>
      </c>
    </row>
    <row r="31" spans="1:80" x14ac:dyDescent="0.2">
      <c r="A31" s="278"/>
      <c r="B31" s="279" t="s">
        <v>101</v>
      </c>
      <c r="C31" s="280" t="s">
        <v>584</v>
      </c>
      <c r="D31" s="281"/>
      <c r="E31" s="282"/>
      <c r="F31" s="283"/>
      <c r="G31" s="284">
        <f>SUM(G29:G30)</f>
        <v>0</v>
      </c>
      <c r="H31" s="285"/>
      <c r="I31" s="286">
        <f>SUM(I29:I30)</f>
        <v>0</v>
      </c>
      <c r="J31" s="285"/>
      <c r="K31" s="286">
        <f>SUM(K29:K30)</f>
        <v>0</v>
      </c>
      <c r="O31" s="259">
        <v>4</v>
      </c>
      <c r="BA31" s="287">
        <f>SUM(BA29:BA30)</f>
        <v>0</v>
      </c>
      <c r="BB31" s="287">
        <f>SUM(BB29:BB30)</f>
        <v>0</v>
      </c>
      <c r="BC31" s="287">
        <f>SUM(BC29:BC30)</f>
        <v>0</v>
      </c>
      <c r="BD31" s="287">
        <f>SUM(BD29:BD30)</f>
        <v>0</v>
      </c>
      <c r="BE31" s="287">
        <f>SUM(BE29:BE30)</f>
        <v>0</v>
      </c>
    </row>
    <row r="32" spans="1:80" x14ac:dyDescent="0.2">
      <c r="A32" s="249" t="s">
        <v>97</v>
      </c>
      <c r="B32" s="250" t="s">
        <v>1051</v>
      </c>
      <c r="C32" s="251" t="s">
        <v>1052</v>
      </c>
      <c r="D32" s="252"/>
      <c r="E32" s="253"/>
      <c r="F32" s="253"/>
      <c r="G32" s="254"/>
      <c r="H32" s="255"/>
      <c r="I32" s="256"/>
      <c r="J32" s="257"/>
      <c r="K32" s="258"/>
      <c r="O32" s="259">
        <v>1</v>
      </c>
    </row>
    <row r="33" spans="1:80" x14ac:dyDescent="0.2">
      <c r="A33" s="260">
        <v>11</v>
      </c>
      <c r="B33" s="261" t="s">
        <v>1054</v>
      </c>
      <c r="C33" s="262" t="s">
        <v>1055</v>
      </c>
      <c r="D33" s="263" t="s">
        <v>115</v>
      </c>
      <c r="E33" s="264">
        <v>52.3</v>
      </c>
      <c r="F33" s="264">
        <v>0</v>
      </c>
      <c r="G33" s="265">
        <f>E33*F33</f>
        <v>0</v>
      </c>
      <c r="H33" s="266">
        <v>0</v>
      </c>
      <c r="I33" s="267">
        <f>E33*H33</f>
        <v>0</v>
      </c>
      <c r="J33" s="266">
        <v>0</v>
      </c>
      <c r="K33" s="267">
        <f>E33*J33</f>
        <v>0</v>
      </c>
      <c r="O33" s="259">
        <v>2</v>
      </c>
      <c r="AA33" s="232">
        <v>1</v>
      </c>
      <c r="AB33" s="232">
        <v>9</v>
      </c>
      <c r="AC33" s="232">
        <v>9</v>
      </c>
      <c r="AZ33" s="232">
        <v>4</v>
      </c>
      <c r="BA33" s="232">
        <f>IF(AZ33=1,G33,0)</f>
        <v>0</v>
      </c>
      <c r="BB33" s="232">
        <f>IF(AZ33=2,G33,0)</f>
        <v>0</v>
      </c>
      <c r="BC33" s="232">
        <f>IF(AZ33=3,G33,0)</f>
        <v>0</v>
      </c>
      <c r="BD33" s="232">
        <f>IF(AZ33=4,G33,0)</f>
        <v>0</v>
      </c>
      <c r="BE33" s="232">
        <f>IF(AZ33=5,G33,0)</f>
        <v>0</v>
      </c>
      <c r="CA33" s="259">
        <v>1</v>
      </c>
      <c r="CB33" s="259">
        <v>9</v>
      </c>
    </row>
    <row r="34" spans="1:80" x14ac:dyDescent="0.2">
      <c r="A34" s="268"/>
      <c r="B34" s="272"/>
      <c r="C34" s="346" t="s">
        <v>1056</v>
      </c>
      <c r="D34" s="347"/>
      <c r="E34" s="273">
        <v>12</v>
      </c>
      <c r="F34" s="274"/>
      <c r="G34" s="275"/>
      <c r="H34" s="276"/>
      <c r="I34" s="270"/>
      <c r="J34" s="277"/>
      <c r="K34" s="270"/>
      <c r="M34" s="271" t="s">
        <v>1056</v>
      </c>
      <c r="O34" s="259"/>
    </row>
    <row r="35" spans="1:80" x14ac:dyDescent="0.2">
      <c r="A35" s="268"/>
      <c r="B35" s="272"/>
      <c r="C35" s="346" t="s">
        <v>1057</v>
      </c>
      <c r="D35" s="347"/>
      <c r="E35" s="273">
        <v>8</v>
      </c>
      <c r="F35" s="274"/>
      <c r="G35" s="275"/>
      <c r="H35" s="276"/>
      <c r="I35" s="270"/>
      <c r="J35" s="277"/>
      <c r="K35" s="270"/>
      <c r="M35" s="271" t="s">
        <v>1057</v>
      </c>
      <c r="O35" s="259"/>
    </row>
    <row r="36" spans="1:80" x14ac:dyDescent="0.2">
      <c r="A36" s="268"/>
      <c r="B36" s="272"/>
      <c r="C36" s="346" t="s">
        <v>1058</v>
      </c>
      <c r="D36" s="347"/>
      <c r="E36" s="273">
        <v>11.5</v>
      </c>
      <c r="F36" s="274"/>
      <c r="G36" s="275"/>
      <c r="H36" s="276"/>
      <c r="I36" s="270"/>
      <c r="J36" s="277"/>
      <c r="K36" s="270"/>
      <c r="M36" s="271" t="s">
        <v>1058</v>
      </c>
      <c r="O36" s="259"/>
    </row>
    <row r="37" spans="1:80" x14ac:dyDescent="0.2">
      <c r="A37" s="268"/>
      <c r="B37" s="272"/>
      <c r="C37" s="346" t="s">
        <v>1059</v>
      </c>
      <c r="D37" s="347"/>
      <c r="E37" s="273">
        <v>8.8000000000000007</v>
      </c>
      <c r="F37" s="274"/>
      <c r="G37" s="275"/>
      <c r="H37" s="276"/>
      <c r="I37" s="270"/>
      <c r="J37" s="277"/>
      <c r="K37" s="270"/>
      <c r="M37" s="271" t="s">
        <v>1059</v>
      </c>
      <c r="O37" s="259"/>
    </row>
    <row r="38" spans="1:80" x14ac:dyDescent="0.2">
      <c r="A38" s="268"/>
      <c r="B38" s="272"/>
      <c r="C38" s="346" t="s">
        <v>1060</v>
      </c>
      <c r="D38" s="347"/>
      <c r="E38" s="273">
        <v>12</v>
      </c>
      <c r="F38" s="274"/>
      <c r="G38" s="275"/>
      <c r="H38" s="276"/>
      <c r="I38" s="270"/>
      <c r="J38" s="277"/>
      <c r="K38" s="270"/>
      <c r="M38" s="271" t="s">
        <v>1060</v>
      </c>
      <c r="O38" s="259"/>
    </row>
    <row r="39" spans="1:80" x14ac:dyDescent="0.2">
      <c r="A39" s="260">
        <v>12</v>
      </c>
      <c r="B39" s="261" t="s">
        <v>1061</v>
      </c>
      <c r="C39" s="262" t="s">
        <v>1062</v>
      </c>
      <c r="D39" s="263" t="s">
        <v>229</v>
      </c>
      <c r="E39" s="264">
        <v>48</v>
      </c>
      <c r="F39" s="264">
        <v>0</v>
      </c>
      <c r="G39" s="265">
        <f>E39*F39</f>
        <v>0</v>
      </c>
      <c r="H39" s="266">
        <v>0</v>
      </c>
      <c r="I39" s="267">
        <f>E39*H39</f>
        <v>0</v>
      </c>
      <c r="J39" s="266">
        <v>0</v>
      </c>
      <c r="K39" s="267">
        <f>E39*J39</f>
        <v>0</v>
      </c>
      <c r="O39" s="259">
        <v>2</v>
      </c>
      <c r="AA39" s="232">
        <v>1</v>
      </c>
      <c r="AB39" s="232">
        <v>9</v>
      </c>
      <c r="AC39" s="232">
        <v>9</v>
      </c>
      <c r="AZ39" s="232">
        <v>4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1</v>
      </c>
      <c r="CB39" s="259">
        <v>9</v>
      </c>
    </row>
    <row r="40" spans="1:80" x14ac:dyDescent="0.2">
      <c r="A40" s="268"/>
      <c r="B40" s="272"/>
      <c r="C40" s="346" t="s">
        <v>1063</v>
      </c>
      <c r="D40" s="347"/>
      <c r="E40" s="273">
        <v>48</v>
      </c>
      <c r="F40" s="274"/>
      <c r="G40" s="275"/>
      <c r="H40" s="276"/>
      <c r="I40" s="270"/>
      <c r="J40" s="277"/>
      <c r="K40" s="270"/>
      <c r="M40" s="271" t="s">
        <v>1063</v>
      </c>
      <c r="O40" s="259"/>
    </row>
    <row r="41" spans="1:80" x14ac:dyDescent="0.2">
      <c r="A41" s="260">
        <v>13</v>
      </c>
      <c r="B41" s="261" t="s">
        <v>1064</v>
      </c>
      <c r="C41" s="262" t="s">
        <v>1065</v>
      </c>
      <c r="D41" s="263" t="s">
        <v>229</v>
      </c>
      <c r="E41" s="264">
        <v>20</v>
      </c>
      <c r="F41" s="264">
        <v>0</v>
      </c>
      <c r="G41" s="265">
        <f>E41*F41</f>
        <v>0</v>
      </c>
      <c r="H41" s="266">
        <v>0</v>
      </c>
      <c r="I41" s="267">
        <f>E41*H41</f>
        <v>0</v>
      </c>
      <c r="J41" s="266"/>
      <c r="K41" s="267">
        <f>E41*J41</f>
        <v>0</v>
      </c>
      <c r="O41" s="259">
        <v>2</v>
      </c>
      <c r="AA41" s="232">
        <v>12</v>
      </c>
      <c r="AB41" s="232">
        <v>0</v>
      </c>
      <c r="AC41" s="232">
        <v>3</v>
      </c>
      <c r="AZ41" s="232">
        <v>4</v>
      </c>
      <c r="BA41" s="232">
        <f>IF(AZ41=1,G41,0)</f>
        <v>0</v>
      </c>
      <c r="BB41" s="232">
        <f>IF(AZ41=2,G41,0)</f>
        <v>0</v>
      </c>
      <c r="BC41" s="232">
        <f>IF(AZ41=3,G41,0)</f>
        <v>0</v>
      </c>
      <c r="BD41" s="232">
        <f>IF(AZ41=4,G41,0)</f>
        <v>0</v>
      </c>
      <c r="BE41" s="232">
        <f>IF(AZ41=5,G41,0)</f>
        <v>0</v>
      </c>
      <c r="CA41" s="259">
        <v>12</v>
      </c>
      <c r="CB41" s="259">
        <v>0</v>
      </c>
    </row>
    <row r="42" spans="1:80" x14ac:dyDescent="0.2">
      <c r="A42" s="268"/>
      <c r="B42" s="272"/>
      <c r="C42" s="346" t="s">
        <v>1066</v>
      </c>
      <c r="D42" s="347"/>
      <c r="E42" s="273">
        <v>20</v>
      </c>
      <c r="F42" s="274"/>
      <c r="G42" s="275"/>
      <c r="H42" s="276"/>
      <c r="I42" s="270"/>
      <c r="J42" s="277"/>
      <c r="K42" s="270"/>
      <c r="M42" s="271" t="s">
        <v>1066</v>
      </c>
      <c r="O42" s="259"/>
    </row>
    <row r="43" spans="1:80" x14ac:dyDescent="0.2">
      <c r="A43" s="260">
        <v>14</v>
      </c>
      <c r="B43" s="261" t="s">
        <v>1067</v>
      </c>
      <c r="C43" s="262" t="s">
        <v>1068</v>
      </c>
      <c r="D43" s="263" t="s">
        <v>951</v>
      </c>
      <c r="E43" s="264">
        <v>0.3</v>
      </c>
      <c r="F43" s="264">
        <v>0</v>
      </c>
      <c r="G43" s="265">
        <f>E43*F43</f>
        <v>0</v>
      </c>
      <c r="H43" s="266">
        <v>0</v>
      </c>
      <c r="I43" s="267">
        <f>E43*H43</f>
        <v>0</v>
      </c>
      <c r="J43" s="266"/>
      <c r="K43" s="267">
        <f>E43*J43</f>
        <v>0</v>
      </c>
      <c r="O43" s="259">
        <v>2</v>
      </c>
      <c r="AA43" s="232">
        <v>12</v>
      </c>
      <c r="AB43" s="232">
        <v>0</v>
      </c>
      <c r="AC43" s="232">
        <v>21</v>
      </c>
      <c r="AZ43" s="232">
        <v>4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12</v>
      </c>
      <c r="CB43" s="259">
        <v>0</v>
      </c>
    </row>
    <row r="44" spans="1:80" x14ac:dyDescent="0.2">
      <c r="A44" s="260">
        <v>15</v>
      </c>
      <c r="B44" s="261" t="s">
        <v>1069</v>
      </c>
      <c r="C44" s="262" t="s">
        <v>1070</v>
      </c>
      <c r="D44" s="263" t="s">
        <v>229</v>
      </c>
      <c r="E44" s="264">
        <v>20</v>
      </c>
      <c r="F44" s="264">
        <v>0</v>
      </c>
      <c r="G44" s="265">
        <f>E44*F44</f>
        <v>0</v>
      </c>
      <c r="H44" s="266">
        <v>5.0000000000000001E-3</v>
      </c>
      <c r="I44" s="267">
        <f>E44*H44</f>
        <v>0.1</v>
      </c>
      <c r="J44" s="266"/>
      <c r="K44" s="267">
        <f>E44*J44</f>
        <v>0</v>
      </c>
      <c r="O44" s="259">
        <v>2</v>
      </c>
      <c r="AA44" s="232">
        <v>3</v>
      </c>
      <c r="AB44" s="232">
        <v>9</v>
      </c>
      <c r="AC44" s="232" t="s">
        <v>1069</v>
      </c>
      <c r="AZ44" s="232">
        <v>3</v>
      </c>
      <c r="BA44" s="232">
        <f>IF(AZ44=1,G44,0)</f>
        <v>0</v>
      </c>
      <c r="BB44" s="232">
        <f>IF(AZ44=2,G44,0)</f>
        <v>0</v>
      </c>
      <c r="BC44" s="232">
        <f>IF(AZ44=3,G44,0)</f>
        <v>0</v>
      </c>
      <c r="BD44" s="232">
        <f>IF(AZ44=4,G44,0)</f>
        <v>0</v>
      </c>
      <c r="BE44" s="232">
        <f>IF(AZ44=5,G44,0)</f>
        <v>0</v>
      </c>
      <c r="CA44" s="259">
        <v>3</v>
      </c>
      <c r="CB44" s="259">
        <v>9</v>
      </c>
    </row>
    <row r="45" spans="1:80" x14ac:dyDescent="0.2">
      <c r="A45" s="268"/>
      <c r="B45" s="272"/>
      <c r="C45" s="346" t="s">
        <v>1071</v>
      </c>
      <c r="D45" s="347"/>
      <c r="E45" s="273">
        <v>20</v>
      </c>
      <c r="F45" s="274"/>
      <c r="G45" s="275"/>
      <c r="H45" s="276"/>
      <c r="I45" s="270"/>
      <c r="J45" s="277"/>
      <c r="K45" s="270"/>
      <c r="M45" s="271" t="s">
        <v>1071</v>
      </c>
      <c r="O45" s="259"/>
    </row>
    <row r="46" spans="1:80" x14ac:dyDescent="0.2">
      <c r="A46" s="278"/>
      <c r="B46" s="279" t="s">
        <v>101</v>
      </c>
      <c r="C46" s="280" t="s">
        <v>1053</v>
      </c>
      <c r="D46" s="281"/>
      <c r="E46" s="282"/>
      <c r="F46" s="283"/>
      <c r="G46" s="284">
        <f>SUM(G32:G45)</f>
        <v>0</v>
      </c>
      <c r="H46" s="285"/>
      <c r="I46" s="286">
        <f>SUM(I32:I45)</f>
        <v>0.1</v>
      </c>
      <c r="J46" s="285"/>
      <c r="K46" s="286">
        <f>SUM(K32:K45)</f>
        <v>0</v>
      </c>
      <c r="O46" s="259">
        <v>4</v>
      </c>
      <c r="BA46" s="287">
        <f>SUM(BA32:BA45)</f>
        <v>0</v>
      </c>
      <c r="BB46" s="287">
        <f>SUM(BB32:BB45)</f>
        <v>0</v>
      </c>
      <c r="BC46" s="287">
        <f>SUM(BC32:BC45)</f>
        <v>0</v>
      </c>
      <c r="BD46" s="287">
        <f>SUM(BD32:BD45)</f>
        <v>0</v>
      </c>
      <c r="BE46" s="287">
        <f>SUM(BE32:BE45)</f>
        <v>0</v>
      </c>
    </row>
    <row r="47" spans="1:80" x14ac:dyDescent="0.2">
      <c r="A47" s="249" t="s">
        <v>97</v>
      </c>
      <c r="B47" s="250" t="s">
        <v>875</v>
      </c>
      <c r="C47" s="251" t="s">
        <v>876</v>
      </c>
      <c r="D47" s="252"/>
      <c r="E47" s="253"/>
      <c r="F47" s="253"/>
      <c r="G47" s="254"/>
      <c r="H47" s="255"/>
      <c r="I47" s="256"/>
      <c r="J47" s="257"/>
      <c r="K47" s="258"/>
      <c r="O47" s="259">
        <v>1</v>
      </c>
    </row>
    <row r="48" spans="1:80" x14ac:dyDescent="0.2">
      <c r="A48" s="260">
        <v>16</v>
      </c>
      <c r="B48" s="261" t="s">
        <v>878</v>
      </c>
      <c r="C48" s="262" t="s">
        <v>879</v>
      </c>
      <c r="D48" s="263" t="s">
        <v>194</v>
      </c>
      <c r="E48" s="264">
        <v>1.1568999999999999E-2</v>
      </c>
      <c r="F48" s="264">
        <v>0</v>
      </c>
      <c r="G48" s="265">
        <f t="shared" ref="G48:G53" si="0">E48*F48</f>
        <v>0</v>
      </c>
      <c r="H48" s="266">
        <v>0</v>
      </c>
      <c r="I48" s="267">
        <f t="shared" ref="I48:I53" si="1">E48*H48</f>
        <v>0</v>
      </c>
      <c r="J48" s="266"/>
      <c r="K48" s="267">
        <f t="shared" ref="K48:K53" si="2">E48*J48</f>
        <v>0</v>
      </c>
      <c r="O48" s="259">
        <v>2</v>
      </c>
      <c r="AA48" s="232">
        <v>8</v>
      </c>
      <c r="AB48" s="232">
        <v>0</v>
      </c>
      <c r="AC48" s="232">
        <v>3</v>
      </c>
      <c r="AZ48" s="232">
        <v>1</v>
      </c>
      <c r="BA48" s="232">
        <f t="shared" ref="BA48:BA53" si="3">IF(AZ48=1,G48,0)</f>
        <v>0</v>
      </c>
      <c r="BB48" s="232">
        <f t="shared" ref="BB48:BB53" si="4">IF(AZ48=2,G48,0)</f>
        <v>0</v>
      </c>
      <c r="BC48" s="232">
        <f t="shared" ref="BC48:BC53" si="5">IF(AZ48=3,G48,0)</f>
        <v>0</v>
      </c>
      <c r="BD48" s="232">
        <f t="shared" ref="BD48:BD53" si="6">IF(AZ48=4,G48,0)</f>
        <v>0</v>
      </c>
      <c r="BE48" s="232">
        <f t="shared" ref="BE48:BE53" si="7">IF(AZ48=5,G48,0)</f>
        <v>0</v>
      </c>
      <c r="CA48" s="259">
        <v>8</v>
      </c>
      <c r="CB48" s="259">
        <v>0</v>
      </c>
    </row>
    <row r="49" spans="1:80" x14ac:dyDescent="0.2">
      <c r="A49" s="260">
        <v>17</v>
      </c>
      <c r="B49" s="261" t="s">
        <v>880</v>
      </c>
      <c r="C49" s="262" t="s">
        <v>881</v>
      </c>
      <c r="D49" s="263" t="s">
        <v>194</v>
      </c>
      <c r="E49" s="264">
        <v>1.1568999999999999E-2</v>
      </c>
      <c r="F49" s="264">
        <v>0</v>
      </c>
      <c r="G49" s="265">
        <f t="shared" si="0"/>
        <v>0</v>
      </c>
      <c r="H49" s="266">
        <v>0</v>
      </c>
      <c r="I49" s="267">
        <f t="shared" si="1"/>
        <v>0</v>
      </c>
      <c r="J49" s="266"/>
      <c r="K49" s="267">
        <f t="shared" si="2"/>
        <v>0</v>
      </c>
      <c r="O49" s="259">
        <v>2</v>
      </c>
      <c r="AA49" s="232">
        <v>8</v>
      </c>
      <c r="AB49" s="232">
        <v>0</v>
      </c>
      <c r="AC49" s="232">
        <v>3</v>
      </c>
      <c r="AZ49" s="232">
        <v>1</v>
      </c>
      <c r="BA49" s="232">
        <f t="shared" si="3"/>
        <v>0</v>
      </c>
      <c r="BB49" s="232">
        <f t="shared" si="4"/>
        <v>0</v>
      </c>
      <c r="BC49" s="232">
        <f t="shared" si="5"/>
        <v>0</v>
      </c>
      <c r="BD49" s="232">
        <f t="shared" si="6"/>
        <v>0</v>
      </c>
      <c r="BE49" s="232">
        <f t="shared" si="7"/>
        <v>0</v>
      </c>
      <c r="CA49" s="259">
        <v>8</v>
      </c>
      <c r="CB49" s="259">
        <v>0</v>
      </c>
    </row>
    <row r="50" spans="1:80" x14ac:dyDescent="0.2">
      <c r="A50" s="260">
        <v>18</v>
      </c>
      <c r="B50" s="261" t="s">
        <v>882</v>
      </c>
      <c r="C50" s="262" t="s">
        <v>883</v>
      </c>
      <c r="D50" s="263" t="s">
        <v>194</v>
      </c>
      <c r="E50" s="264">
        <v>0.21981100000000001</v>
      </c>
      <c r="F50" s="264">
        <v>0</v>
      </c>
      <c r="G50" s="265">
        <f t="shared" si="0"/>
        <v>0</v>
      </c>
      <c r="H50" s="266">
        <v>0</v>
      </c>
      <c r="I50" s="267">
        <f t="shared" si="1"/>
        <v>0</v>
      </c>
      <c r="J50" s="266"/>
      <c r="K50" s="267">
        <f t="shared" si="2"/>
        <v>0</v>
      </c>
      <c r="O50" s="259">
        <v>2</v>
      </c>
      <c r="AA50" s="232">
        <v>8</v>
      </c>
      <c r="AB50" s="232">
        <v>0</v>
      </c>
      <c r="AC50" s="232">
        <v>3</v>
      </c>
      <c r="AZ50" s="232">
        <v>1</v>
      </c>
      <c r="BA50" s="232">
        <f t="shared" si="3"/>
        <v>0</v>
      </c>
      <c r="BB50" s="232">
        <f t="shared" si="4"/>
        <v>0</v>
      </c>
      <c r="BC50" s="232">
        <f t="shared" si="5"/>
        <v>0</v>
      </c>
      <c r="BD50" s="232">
        <f t="shared" si="6"/>
        <v>0</v>
      </c>
      <c r="BE50" s="232">
        <f t="shared" si="7"/>
        <v>0</v>
      </c>
      <c r="CA50" s="259">
        <v>8</v>
      </c>
      <c r="CB50" s="259">
        <v>0</v>
      </c>
    </row>
    <row r="51" spans="1:80" x14ac:dyDescent="0.2">
      <c r="A51" s="260">
        <v>19</v>
      </c>
      <c r="B51" s="261" t="s">
        <v>884</v>
      </c>
      <c r="C51" s="262" t="s">
        <v>885</v>
      </c>
      <c r="D51" s="263" t="s">
        <v>194</v>
      </c>
      <c r="E51" s="264">
        <v>1.1568999999999999E-2</v>
      </c>
      <c r="F51" s="264">
        <v>0</v>
      </c>
      <c r="G51" s="265">
        <f t="shared" si="0"/>
        <v>0</v>
      </c>
      <c r="H51" s="266">
        <v>0</v>
      </c>
      <c r="I51" s="267">
        <f t="shared" si="1"/>
        <v>0</v>
      </c>
      <c r="J51" s="266"/>
      <c r="K51" s="267">
        <f t="shared" si="2"/>
        <v>0</v>
      </c>
      <c r="O51" s="259">
        <v>2</v>
      </c>
      <c r="AA51" s="232">
        <v>8</v>
      </c>
      <c r="AB51" s="232">
        <v>0</v>
      </c>
      <c r="AC51" s="232">
        <v>3</v>
      </c>
      <c r="AZ51" s="232">
        <v>1</v>
      </c>
      <c r="BA51" s="232">
        <f t="shared" si="3"/>
        <v>0</v>
      </c>
      <c r="BB51" s="232">
        <f t="shared" si="4"/>
        <v>0</v>
      </c>
      <c r="BC51" s="232">
        <f t="shared" si="5"/>
        <v>0</v>
      </c>
      <c r="BD51" s="232">
        <f t="shared" si="6"/>
        <v>0</v>
      </c>
      <c r="BE51" s="232">
        <f t="shared" si="7"/>
        <v>0</v>
      </c>
      <c r="CA51" s="259">
        <v>8</v>
      </c>
      <c r="CB51" s="259">
        <v>0</v>
      </c>
    </row>
    <row r="52" spans="1:80" x14ac:dyDescent="0.2">
      <c r="A52" s="260">
        <v>20</v>
      </c>
      <c r="B52" s="261" t="s">
        <v>886</v>
      </c>
      <c r="C52" s="262" t="s">
        <v>887</v>
      </c>
      <c r="D52" s="263" t="s">
        <v>194</v>
      </c>
      <c r="E52" s="264">
        <v>1.1568999999999999E-2</v>
      </c>
      <c r="F52" s="264">
        <v>0</v>
      </c>
      <c r="G52" s="265">
        <f t="shared" si="0"/>
        <v>0</v>
      </c>
      <c r="H52" s="266">
        <v>0</v>
      </c>
      <c r="I52" s="267">
        <f t="shared" si="1"/>
        <v>0</v>
      </c>
      <c r="J52" s="266"/>
      <c r="K52" s="267">
        <f t="shared" si="2"/>
        <v>0</v>
      </c>
      <c r="O52" s="259">
        <v>2</v>
      </c>
      <c r="AA52" s="232">
        <v>8</v>
      </c>
      <c r="AB52" s="232">
        <v>0</v>
      </c>
      <c r="AC52" s="232">
        <v>3</v>
      </c>
      <c r="AZ52" s="232">
        <v>1</v>
      </c>
      <c r="BA52" s="232">
        <f t="shared" si="3"/>
        <v>0</v>
      </c>
      <c r="BB52" s="232">
        <f t="shared" si="4"/>
        <v>0</v>
      </c>
      <c r="BC52" s="232">
        <f t="shared" si="5"/>
        <v>0</v>
      </c>
      <c r="BD52" s="232">
        <f t="shared" si="6"/>
        <v>0</v>
      </c>
      <c r="BE52" s="232">
        <f t="shared" si="7"/>
        <v>0</v>
      </c>
      <c r="CA52" s="259">
        <v>8</v>
      </c>
      <c r="CB52" s="259">
        <v>0</v>
      </c>
    </row>
    <row r="53" spans="1:80" x14ac:dyDescent="0.2">
      <c r="A53" s="260">
        <v>21</v>
      </c>
      <c r="B53" s="261" t="s">
        <v>888</v>
      </c>
      <c r="C53" s="262" t="s">
        <v>889</v>
      </c>
      <c r="D53" s="263" t="s">
        <v>194</v>
      </c>
      <c r="E53" s="264">
        <v>1.1568999999999999E-2</v>
      </c>
      <c r="F53" s="264">
        <v>0</v>
      </c>
      <c r="G53" s="265">
        <f t="shared" si="0"/>
        <v>0</v>
      </c>
      <c r="H53" s="266">
        <v>0</v>
      </c>
      <c r="I53" s="267">
        <f t="shared" si="1"/>
        <v>0</v>
      </c>
      <c r="J53" s="266"/>
      <c r="K53" s="267">
        <f t="shared" si="2"/>
        <v>0</v>
      </c>
      <c r="O53" s="259">
        <v>2</v>
      </c>
      <c r="AA53" s="232">
        <v>8</v>
      </c>
      <c r="AB53" s="232">
        <v>0</v>
      </c>
      <c r="AC53" s="232">
        <v>3</v>
      </c>
      <c r="AZ53" s="232">
        <v>1</v>
      </c>
      <c r="BA53" s="232">
        <f t="shared" si="3"/>
        <v>0</v>
      </c>
      <c r="BB53" s="232">
        <f t="shared" si="4"/>
        <v>0</v>
      </c>
      <c r="BC53" s="232">
        <f t="shared" si="5"/>
        <v>0</v>
      </c>
      <c r="BD53" s="232">
        <f t="shared" si="6"/>
        <v>0</v>
      </c>
      <c r="BE53" s="232">
        <f t="shared" si="7"/>
        <v>0</v>
      </c>
      <c r="CA53" s="259">
        <v>8</v>
      </c>
      <c r="CB53" s="259">
        <v>0</v>
      </c>
    </row>
    <row r="54" spans="1:80" x14ac:dyDescent="0.2">
      <c r="A54" s="278"/>
      <c r="B54" s="279" t="s">
        <v>101</v>
      </c>
      <c r="C54" s="280" t="s">
        <v>877</v>
      </c>
      <c r="D54" s="281"/>
      <c r="E54" s="282"/>
      <c r="F54" s="283"/>
      <c r="G54" s="284">
        <f>SUM(G47:G53)</f>
        <v>0</v>
      </c>
      <c r="H54" s="285"/>
      <c r="I54" s="286">
        <f>SUM(I47:I53)</f>
        <v>0</v>
      </c>
      <c r="J54" s="285"/>
      <c r="K54" s="286">
        <f>SUM(K47:K53)</f>
        <v>0</v>
      </c>
      <c r="O54" s="259">
        <v>4</v>
      </c>
      <c r="BA54" s="287">
        <f>SUM(BA47:BA53)</f>
        <v>0</v>
      </c>
      <c r="BB54" s="287">
        <f>SUM(BB47:BB53)</f>
        <v>0</v>
      </c>
      <c r="BC54" s="287">
        <f>SUM(BC47:BC53)</f>
        <v>0</v>
      </c>
      <c r="BD54" s="287">
        <f>SUM(BD47:BD53)</f>
        <v>0</v>
      </c>
      <c r="BE54" s="287">
        <f>SUM(BE47:BE53)</f>
        <v>0</v>
      </c>
    </row>
    <row r="55" spans="1:80" x14ac:dyDescent="0.2">
      <c r="E55" s="232"/>
    </row>
    <row r="56" spans="1:80" x14ac:dyDescent="0.2">
      <c r="E56" s="232"/>
    </row>
    <row r="57" spans="1:80" x14ac:dyDescent="0.2">
      <c r="E57" s="232"/>
    </row>
    <row r="58" spans="1:80" x14ac:dyDescent="0.2">
      <c r="E58" s="232"/>
    </row>
    <row r="59" spans="1:80" x14ac:dyDescent="0.2">
      <c r="E59" s="232"/>
    </row>
    <row r="60" spans="1:80" x14ac:dyDescent="0.2">
      <c r="E60" s="232"/>
    </row>
    <row r="61" spans="1:80" x14ac:dyDescent="0.2">
      <c r="E61" s="232"/>
    </row>
    <row r="62" spans="1:80" x14ac:dyDescent="0.2">
      <c r="E62" s="232"/>
    </row>
    <row r="63" spans="1:80" x14ac:dyDescent="0.2">
      <c r="E63" s="232"/>
    </row>
    <row r="64" spans="1:80" x14ac:dyDescent="0.2">
      <c r="E64" s="232"/>
    </row>
    <row r="65" spans="1:7" x14ac:dyDescent="0.2">
      <c r="E65" s="232"/>
    </row>
    <row r="66" spans="1:7" x14ac:dyDescent="0.2">
      <c r="E66" s="232"/>
    </row>
    <row r="67" spans="1:7" x14ac:dyDescent="0.2">
      <c r="E67" s="232"/>
    </row>
    <row r="68" spans="1:7" x14ac:dyDescent="0.2">
      <c r="E68" s="232"/>
    </row>
    <row r="69" spans="1:7" x14ac:dyDescent="0.2">
      <c r="E69" s="232"/>
    </row>
    <row r="70" spans="1:7" x14ac:dyDescent="0.2">
      <c r="E70" s="232"/>
    </row>
    <row r="71" spans="1:7" x14ac:dyDescent="0.2">
      <c r="E71" s="232"/>
    </row>
    <row r="72" spans="1:7" x14ac:dyDescent="0.2">
      <c r="E72" s="232"/>
    </row>
    <row r="73" spans="1:7" x14ac:dyDescent="0.2">
      <c r="E73" s="232"/>
    </row>
    <row r="74" spans="1:7" x14ac:dyDescent="0.2">
      <c r="E74" s="232"/>
    </row>
    <row r="75" spans="1:7" x14ac:dyDescent="0.2">
      <c r="E75" s="232"/>
    </row>
    <row r="76" spans="1:7" x14ac:dyDescent="0.2">
      <c r="E76" s="232"/>
    </row>
    <row r="77" spans="1:7" x14ac:dyDescent="0.2">
      <c r="E77" s="232"/>
    </row>
    <row r="78" spans="1:7" x14ac:dyDescent="0.2">
      <c r="A78" s="277"/>
      <c r="B78" s="277"/>
      <c r="C78" s="277"/>
      <c r="D78" s="277"/>
      <c r="E78" s="277"/>
      <c r="F78" s="277"/>
      <c r="G78" s="277"/>
    </row>
    <row r="79" spans="1:7" x14ac:dyDescent="0.2">
      <c r="A79" s="277"/>
      <c r="B79" s="277"/>
      <c r="C79" s="277"/>
      <c r="D79" s="277"/>
      <c r="E79" s="277"/>
      <c r="F79" s="277"/>
      <c r="G79" s="277"/>
    </row>
    <row r="80" spans="1:7" x14ac:dyDescent="0.2">
      <c r="A80" s="277"/>
      <c r="B80" s="277"/>
      <c r="C80" s="277"/>
      <c r="D80" s="277"/>
      <c r="E80" s="277"/>
      <c r="F80" s="277"/>
      <c r="G80" s="277"/>
    </row>
    <row r="81" spans="1:7" x14ac:dyDescent="0.2">
      <c r="A81" s="277"/>
      <c r="B81" s="277"/>
      <c r="C81" s="277"/>
      <c r="D81" s="277"/>
      <c r="E81" s="277"/>
      <c r="F81" s="277"/>
      <c r="G81" s="277"/>
    </row>
    <row r="82" spans="1:7" x14ac:dyDescent="0.2">
      <c r="E82" s="232"/>
    </row>
    <row r="83" spans="1:7" x14ac:dyDescent="0.2">
      <c r="E83" s="232"/>
    </row>
    <row r="84" spans="1:7" x14ac:dyDescent="0.2">
      <c r="E84" s="232"/>
    </row>
    <row r="85" spans="1:7" x14ac:dyDescent="0.2">
      <c r="E85" s="232"/>
    </row>
    <row r="86" spans="1:7" x14ac:dyDescent="0.2">
      <c r="E86" s="232"/>
    </row>
    <row r="87" spans="1:7" x14ac:dyDescent="0.2">
      <c r="E87" s="232"/>
    </row>
    <row r="88" spans="1:7" x14ac:dyDescent="0.2">
      <c r="E88" s="232"/>
    </row>
    <row r="89" spans="1:7" x14ac:dyDescent="0.2">
      <c r="E89" s="232"/>
    </row>
    <row r="90" spans="1:7" x14ac:dyDescent="0.2">
      <c r="E90" s="232"/>
    </row>
    <row r="91" spans="1:7" x14ac:dyDescent="0.2">
      <c r="E91" s="232"/>
    </row>
    <row r="92" spans="1:7" x14ac:dyDescent="0.2">
      <c r="E92" s="232"/>
    </row>
    <row r="93" spans="1:7" x14ac:dyDescent="0.2">
      <c r="E93" s="232"/>
    </row>
    <row r="94" spans="1:7" x14ac:dyDescent="0.2">
      <c r="E94" s="232"/>
    </row>
    <row r="95" spans="1:7" x14ac:dyDescent="0.2">
      <c r="E95" s="232"/>
    </row>
    <row r="96" spans="1:7" x14ac:dyDescent="0.2">
      <c r="E96" s="232"/>
    </row>
    <row r="97" spans="5:5" x14ac:dyDescent="0.2">
      <c r="E97" s="232"/>
    </row>
    <row r="98" spans="5:5" x14ac:dyDescent="0.2">
      <c r="E98" s="232"/>
    </row>
    <row r="99" spans="5:5" x14ac:dyDescent="0.2">
      <c r="E99" s="232"/>
    </row>
    <row r="100" spans="5:5" x14ac:dyDescent="0.2">
      <c r="E100" s="232"/>
    </row>
    <row r="101" spans="5:5" x14ac:dyDescent="0.2">
      <c r="E101" s="232"/>
    </row>
    <row r="102" spans="5:5" x14ac:dyDescent="0.2">
      <c r="E102" s="232"/>
    </row>
    <row r="103" spans="5:5" x14ac:dyDescent="0.2">
      <c r="E103" s="232"/>
    </row>
    <row r="104" spans="5:5" x14ac:dyDescent="0.2">
      <c r="E104" s="232"/>
    </row>
    <row r="105" spans="5:5" x14ac:dyDescent="0.2">
      <c r="E105" s="232"/>
    </row>
    <row r="106" spans="5:5" x14ac:dyDescent="0.2">
      <c r="E106" s="232"/>
    </row>
    <row r="107" spans="5:5" x14ac:dyDescent="0.2">
      <c r="E107" s="232"/>
    </row>
    <row r="108" spans="5:5" x14ac:dyDescent="0.2">
      <c r="E108" s="232"/>
    </row>
    <row r="109" spans="5:5" x14ac:dyDescent="0.2">
      <c r="E109" s="232"/>
    </row>
    <row r="110" spans="5:5" x14ac:dyDescent="0.2">
      <c r="E110" s="232"/>
    </row>
    <row r="111" spans="5:5" x14ac:dyDescent="0.2">
      <c r="E111" s="232"/>
    </row>
    <row r="112" spans="5:5" x14ac:dyDescent="0.2">
      <c r="E112" s="232"/>
    </row>
    <row r="113" spans="1:7" x14ac:dyDescent="0.2">
      <c r="A113" s="288"/>
      <c r="B113" s="288"/>
    </row>
    <row r="114" spans="1:7" x14ac:dyDescent="0.2">
      <c r="A114" s="277"/>
      <c r="B114" s="277"/>
      <c r="C114" s="289"/>
      <c r="D114" s="289"/>
      <c r="E114" s="290"/>
      <c r="F114" s="289"/>
      <c r="G114" s="291"/>
    </row>
    <row r="115" spans="1:7" x14ac:dyDescent="0.2">
      <c r="A115" s="292"/>
      <c r="B115" s="292"/>
      <c r="C115" s="277"/>
      <c r="D115" s="277"/>
      <c r="E115" s="293"/>
      <c r="F115" s="277"/>
      <c r="G115" s="277"/>
    </row>
    <row r="116" spans="1:7" x14ac:dyDescent="0.2">
      <c r="A116" s="277"/>
      <c r="B116" s="277"/>
      <c r="C116" s="277"/>
      <c r="D116" s="277"/>
      <c r="E116" s="293"/>
      <c r="F116" s="277"/>
      <c r="G116" s="277"/>
    </row>
    <row r="117" spans="1:7" x14ac:dyDescent="0.2">
      <c r="A117" s="277"/>
      <c r="B117" s="277"/>
      <c r="C117" s="277"/>
      <c r="D117" s="277"/>
      <c r="E117" s="293"/>
      <c r="F117" s="277"/>
      <c r="G117" s="277"/>
    </row>
    <row r="118" spans="1:7" x14ac:dyDescent="0.2">
      <c r="A118" s="277"/>
      <c r="B118" s="277"/>
      <c r="C118" s="277"/>
      <c r="D118" s="277"/>
      <c r="E118" s="293"/>
      <c r="F118" s="277"/>
      <c r="G118" s="277"/>
    </row>
    <row r="119" spans="1:7" x14ac:dyDescent="0.2">
      <c r="A119" s="277"/>
      <c r="B119" s="277"/>
      <c r="C119" s="277"/>
      <c r="D119" s="277"/>
      <c r="E119" s="293"/>
      <c r="F119" s="277"/>
      <c r="G119" s="277"/>
    </row>
    <row r="120" spans="1:7" x14ac:dyDescent="0.2">
      <c r="A120" s="277"/>
      <c r="B120" s="277"/>
      <c r="C120" s="277"/>
      <c r="D120" s="277"/>
      <c r="E120" s="293"/>
      <c r="F120" s="277"/>
      <c r="G120" s="277"/>
    </row>
    <row r="121" spans="1:7" x14ac:dyDescent="0.2">
      <c r="A121" s="277"/>
      <c r="B121" s="277"/>
      <c r="C121" s="277"/>
      <c r="D121" s="277"/>
      <c r="E121" s="293"/>
      <c r="F121" s="277"/>
      <c r="G121" s="277"/>
    </row>
    <row r="122" spans="1:7" x14ac:dyDescent="0.2">
      <c r="A122" s="277"/>
      <c r="B122" s="277"/>
      <c r="C122" s="277"/>
      <c r="D122" s="277"/>
      <c r="E122" s="293"/>
      <c r="F122" s="277"/>
      <c r="G122" s="277"/>
    </row>
    <row r="123" spans="1:7" x14ac:dyDescent="0.2">
      <c r="A123" s="277"/>
      <c r="B123" s="277"/>
      <c r="C123" s="277"/>
      <c r="D123" s="277"/>
      <c r="E123" s="293"/>
      <c r="F123" s="277"/>
      <c r="G123" s="277"/>
    </row>
    <row r="124" spans="1:7" x14ac:dyDescent="0.2">
      <c r="A124" s="277"/>
      <c r="B124" s="277"/>
      <c r="C124" s="277"/>
      <c r="D124" s="277"/>
      <c r="E124" s="293"/>
      <c r="F124" s="277"/>
      <c r="G124" s="277"/>
    </row>
    <row r="125" spans="1:7" x14ac:dyDescent="0.2">
      <c r="A125" s="277"/>
      <c r="B125" s="277"/>
      <c r="C125" s="277"/>
      <c r="D125" s="277"/>
      <c r="E125" s="293"/>
      <c r="F125" s="277"/>
      <c r="G125" s="277"/>
    </row>
    <row r="126" spans="1:7" x14ac:dyDescent="0.2">
      <c r="A126" s="277"/>
      <c r="B126" s="277"/>
      <c r="C126" s="277"/>
      <c r="D126" s="277"/>
      <c r="E126" s="293"/>
      <c r="F126" s="277"/>
      <c r="G126" s="277"/>
    </row>
    <row r="127" spans="1:7" x14ac:dyDescent="0.2">
      <c r="A127" s="277"/>
      <c r="B127" s="277"/>
      <c r="C127" s="277"/>
      <c r="D127" s="277"/>
      <c r="E127" s="293"/>
      <c r="F127" s="277"/>
      <c r="G127" s="277"/>
    </row>
  </sheetData>
  <mergeCells count="19">
    <mergeCell ref="C27:D27"/>
    <mergeCell ref="A1:G1"/>
    <mergeCell ref="A3:B3"/>
    <mergeCell ref="A4:B4"/>
    <mergeCell ref="E4:G4"/>
    <mergeCell ref="C9:D9"/>
    <mergeCell ref="C13:D13"/>
    <mergeCell ref="C15:D15"/>
    <mergeCell ref="C22:D22"/>
    <mergeCell ref="C24:D24"/>
    <mergeCell ref="C25:D25"/>
    <mergeCell ref="C42:D42"/>
    <mergeCell ref="C45:D45"/>
    <mergeCell ref="C34:D34"/>
    <mergeCell ref="C35:D35"/>
    <mergeCell ref="C36:D36"/>
    <mergeCell ref="C37:D37"/>
    <mergeCell ref="C38:D38"/>
    <mergeCell ref="C40:D4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40</vt:i4>
      </vt:variant>
    </vt:vector>
  </HeadingPairs>
  <TitlesOfParts>
    <vt:vector size="53" baseType="lpstr">
      <vt:lpstr>Stavba</vt:lpstr>
      <vt:lpstr>01 201740 KL</vt:lpstr>
      <vt:lpstr>01 201740 Rek</vt:lpstr>
      <vt:lpstr>01 201740 Pol</vt:lpstr>
      <vt:lpstr>02 201740 KL</vt:lpstr>
      <vt:lpstr>02 201740 Rek</vt:lpstr>
      <vt:lpstr>02 201740 Pol</vt:lpstr>
      <vt:lpstr>03 201740 KL</vt:lpstr>
      <vt:lpstr>03 201740 Rek</vt:lpstr>
      <vt:lpstr>03 201740 Pol</vt:lpstr>
      <vt:lpstr>04 201740 KL</vt:lpstr>
      <vt:lpstr>04 201740 Rek</vt:lpstr>
      <vt:lpstr>04 201740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201740 Pol'!Názvy_tisku</vt:lpstr>
      <vt:lpstr>'01 201740 Rek'!Názvy_tisku</vt:lpstr>
      <vt:lpstr>'02 201740 Pol'!Názvy_tisku</vt:lpstr>
      <vt:lpstr>'02 201740 Rek'!Názvy_tisku</vt:lpstr>
      <vt:lpstr>'03 201740 Rek'!Názvy_tisku</vt:lpstr>
      <vt:lpstr>'04 201740 Pol'!Názvy_tisku</vt:lpstr>
      <vt:lpstr>'04 201740 Rek'!Názvy_tisku</vt:lpstr>
      <vt:lpstr>Stavba!Objednatel</vt:lpstr>
      <vt:lpstr>Stavba!Objekt</vt:lpstr>
      <vt:lpstr>'01 201740 KL'!Oblast_tisku</vt:lpstr>
      <vt:lpstr>'01 201740 Pol'!Oblast_tisku</vt:lpstr>
      <vt:lpstr>'01 201740 Rek'!Oblast_tisku</vt:lpstr>
      <vt:lpstr>'02 201740 KL'!Oblast_tisku</vt:lpstr>
      <vt:lpstr>'02 201740 Pol'!Oblast_tisku</vt:lpstr>
      <vt:lpstr>'02 201740 Rek'!Oblast_tisku</vt:lpstr>
      <vt:lpstr>'03 201740 KL'!Oblast_tisku</vt:lpstr>
      <vt:lpstr>'03 201740 Rek'!Oblast_tisku</vt:lpstr>
      <vt:lpstr>'04 201740 KL'!Oblast_tisku</vt:lpstr>
      <vt:lpstr>'04 201740 Pol'!Oblast_tisku</vt:lpstr>
      <vt:lpstr>'04 201740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Preinstalled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Curdova</cp:lastModifiedBy>
  <dcterms:created xsi:type="dcterms:W3CDTF">2017-08-10T12:27:33Z</dcterms:created>
  <dcterms:modified xsi:type="dcterms:W3CDTF">2017-09-01T07:35:43Z</dcterms:modified>
</cp:coreProperties>
</file>