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leki\Desktop\Teleki\2017\Rajhrad\Rajhrad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01 1 Pol" sheetId="12" r:id="rId4"/>
    <sheet name="01 2 Pol" sheetId="13" r:id="rId5"/>
    <sheet name="01 3 Pol" sheetId="14" r:id="rId6"/>
    <sheet name="01 4 Pol" sheetId="15" r:id="rId7"/>
    <sheet name="01 5 Pol" sheetId="16" r:id="rId8"/>
    <sheet name="01 6 Pol" sheetId="17" r:id="rId9"/>
    <sheet name="01 7 Pol" sheetId="18" r:id="rId10"/>
    <sheet name="SO2 01 Pol" sheetId="19" r:id="rId11"/>
    <sheet name="VN 1 Pol" sheetId="20" r:id="rId12"/>
  </sheets>
  <externalReferences>
    <externalReference r:id="rId13"/>
  </externalReferences>
  <definedNames>
    <definedName name="CelkemDPHVypocet" localSheetId="1">Stavba!$H$52</definedName>
    <definedName name="CenaCelkem">Stavba!$G$29</definedName>
    <definedName name="CenaCelkemBezDPH">Stavba!$G$28</definedName>
    <definedName name="CenaCelkemVypocet" localSheetId="1">Stavba!$I$52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_xlnm.Print_Titles" localSheetId="4">'01 2 Pol'!$1:$7</definedName>
    <definedName name="_xlnm.Print_Titles" localSheetId="5">'01 3 Pol'!$1:$7</definedName>
    <definedName name="_xlnm.Print_Titles" localSheetId="6">'01 4 Pol'!$1:$7</definedName>
    <definedName name="_xlnm.Print_Titles" localSheetId="7">'01 5 Pol'!$1:$7</definedName>
    <definedName name="_xlnm.Print_Titles" localSheetId="8">'01 6 Pol'!$1:$7</definedName>
    <definedName name="_xlnm.Print_Titles" localSheetId="9">'01 7 Pol'!$1:$7</definedName>
    <definedName name="_xlnm.Print_Titles" localSheetId="10">'SO2 01 Pol'!$1:$7</definedName>
    <definedName name="_xlnm.Print_Titles" localSheetId="11">'VN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Pol'!$A$1:$W$533</definedName>
    <definedName name="_xlnm.Print_Area" localSheetId="4">'01 2 Pol'!$A$1:$W$107</definedName>
    <definedName name="_xlnm.Print_Area" localSheetId="5">'01 3 Pol'!$A$1:$W$97</definedName>
    <definedName name="_xlnm.Print_Area" localSheetId="6">'01 4 Pol'!$A$1:$W$94</definedName>
    <definedName name="_xlnm.Print_Area" localSheetId="7">'01 5 Pol'!$A$1:$W$140</definedName>
    <definedName name="_xlnm.Print_Area" localSheetId="8">'01 6 Pol'!$A$1:$W$75</definedName>
    <definedName name="_xlnm.Print_Area" localSheetId="9">'01 7 Pol'!$A$1:$W$47</definedName>
    <definedName name="_xlnm.Print_Area" localSheetId="10">'SO2 01 Pol'!$A$1:$W$51</definedName>
    <definedName name="_xlnm.Print_Area" localSheetId="1">Stavba!$A$1:$J$104</definedName>
    <definedName name="_xlnm.Print_Area" localSheetId="11">'VN 1 Pol'!$A$1:$W$25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Stavba!$F$52</definedName>
    <definedName name="ZakladDPHZakl">Stavba!$G$25</definedName>
    <definedName name="ZakladDPHZaklVypocet" localSheetId="1">Stavba!$G$52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03" i="1" l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16" i="1" s="1"/>
  <c r="I69" i="1"/>
  <c r="I68" i="1"/>
  <c r="I67" i="1"/>
  <c r="I66" i="1"/>
  <c r="I65" i="1"/>
  <c r="I64" i="1"/>
  <c r="I63" i="1"/>
  <c r="I62" i="1"/>
  <c r="I61" i="1"/>
  <c r="I60" i="1"/>
  <c r="I59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5" i="20"/>
  <c r="G9" i="20"/>
  <c r="M9" i="20" s="1"/>
  <c r="I9" i="20"/>
  <c r="I8" i="20" s="1"/>
  <c r="K9" i="20"/>
  <c r="K8" i="20" s="1"/>
  <c r="O9" i="20"/>
  <c r="Q9" i="20"/>
  <c r="Q8" i="20" s="1"/>
  <c r="V9" i="20"/>
  <c r="V8" i="20" s="1"/>
  <c r="G10" i="20"/>
  <c r="I10" i="20"/>
  <c r="K10" i="20"/>
  <c r="M10" i="20"/>
  <c r="O10" i="20"/>
  <c r="Q10" i="20"/>
  <c r="V10" i="20"/>
  <c r="G11" i="20"/>
  <c r="I11" i="20"/>
  <c r="K11" i="20"/>
  <c r="M11" i="20"/>
  <c r="O11" i="20"/>
  <c r="Q11" i="20"/>
  <c r="V11" i="20"/>
  <c r="G12" i="20"/>
  <c r="G8" i="20" s="1"/>
  <c r="I12" i="20"/>
  <c r="K12" i="20"/>
  <c r="O12" i="20"/>
  <c r="O8" i="20" s="1"/>
  <c r="Q12" i="20"/>
  <c r="V12" i="20"/>
  <c r="G13" i="20"/>
  <c r="M13" i="20" s="1"/>
  <c r="I13" i="20"/>
  <c r="K13" i="20"/>
  <c r="O13" i="20"/>
  <c r="Q13" i="20"/>
  <c r="V13" i="20"/>
  <c r="AE15" i="20"/>
  <c r="G41" i="19"/>
  <c r="G8" i="19"/>
  <c r="O8" i="19"/>
  <c r="G9" i="19"/>
  <c r="M9" i="19" s="1"/>
  <c r="M8" i="19" s="1"/>
  <c r="I9" i="19"/>
  <c r="I8" i="19" s="1"/>
  <c r="K9" i="19"/>
  <c r="K8" i="19" s="1"/>
  <c r="O9" i="19"/>
  <c r="Q9" i="19"/>
  <c r="Q8" i="19" s="1"/>
  <c r="V9" i="19"/>
  <c r="V8" i="19" s="1"/>
  <c r="G11" i="19"/>
  <c r="I11" i="19"/>
  <c r="K11" i="19"/>
  <c r="M11" i="19"/>
  <c r="O11" i="19"/>
  <c r="Q11" i="19"/>
  <c r="V11" i="19"/>
  <c r="K13" i="19"/>
  <c r="V13" i="19"/>
  <c r="G14" i="19"/>
  <c r="G13" i="19" s="1"/>
  <c r="I14" i="19"/>
  <c r="I13" i="19" s="1"/>
  <c r="K14" i="19"/>
  <c r="O14" i="19"/>
  <c r="O13" i="19" s="1"/>
  <c r="Q14" i="19"/>
  <c r="Q13" i="19" s="1"/>
  <c r="V14" i="19"/>
  <c r="G16" i="19"/>
  <c r="I16" i="19"/>
  <c r="O16" i="19"/>
  <c r="G17" i="19"/>
  <c r="I17" i="19"/>
  <c r="K17" i="19"/>
  <c r="K16" i="19" s="1"/>
  <c r="M17" i="19"/>
  <c r="M16" i="19" s="1"/>
  <c r="O17" i="19"/>
  <c r="Q17" i="19"/>
  <c r="Q16" i="19" s="1"/>
  <c r="V17" i="19"/>
  <c r="V16" i="19" s="1"/>
  <c r="G23" i="19"/>
  <c r="M23" i="19" s="1"/>
  <c r="I23" i="19"/>
  <c r="I22" i="19" s="1"/>
  <c r="K23" i="19"/>
  <c r="O23" i="19"/>
  <c r="Q23" i="19"/>
  <c r="Q22" i="19" s="1"/>
  <c r="V23" i="19"/>
  <c r="G24" i="19"/>
  <c r="M24" i="19" s="1"/>
  <c r="I24" i="19"/>
  <c r="K24" i="19"/>
  <c r="K22" i="19" s="1"/>
  <c r="O24" i="19"/>
  <c r="Q24" i="19"/>
  <c r="V24" i="19"/>
  <c r="V22" i="19" s="1"/>
  <c r="G25" i="19"/>
  <c r="I25" i="19"/>
  <c r="K25" i="19"/>
  <c r="M25" i="19"/>
  <c r="O25" i="19"/>
  <c r="Q25" i="19"/>
  <c r="V25" i="19"/>
  <c r="G26" i="19"/>
  <c r="M26" i="19" s="1"/>
  <c r="I26" i="19"/>
  <c r="K26" i="19"/>
  <c r="O26" i="19"/>
  <c r="O22" i="19" s="1"/>
  <c r="Q26" i="19"/>
  <c r="V26" i="19"/>
  <c r="G27" i="19"/>
  <c r="M27" i="19" s="1"/>
  <c r="I27" i="19"/>
  <c r="K27" i="19"/>
  <c r="O27" i="19"/>
  <c r="Q27" i="19"/>
  <c r="V27" i="19"/>
  <c r="G28" i="19"/>
  <c r="M28" i="19" s="1"/>
  <c r="I28" i="19"/>
  <c r="K28" i="19"/>
  <c r="O28" i="19"/>
  <c r="Q28" i="19"/>
  <c r="V28" i="19"/>
  <c r="G29" i="19"/>
  <c r="I29" i="19"/>
  <c r="K29" i="19"/>
  <c r="M29" i="19"/>
  <c r="O29" i="19"/>
  <c r="Q29" i="19"/>
  <c r="V29" i="19"/>
  <c r="G30" i="19"/>
  <c r="K30" i="19"/>
  <c r="O30" i="19"/>
  <c r="V30" i="19"/>
  <c r="G31" i="19"/>
  <c r="I31" i="19"/>
  <c r="I30" i="19" s="1"/>
  <c r="K31" i="19"/>
  <c r="M31" i="19"/>
  <c r="M30" i="19" s="1"/>
  <c r="O31" i="19"/>
  <c r="Q31" i="19"/>
  <c r="Q30" i="19" s="1"/>
  <c r="V31" i="19"/>
  <c r="G33" i="19"/>
  <c r="K33" i="19"/>
  <c r="O33" i="19"/>
  <c r="V33" i="19"/>
  <c r="G34" i="19"/>
  <c r="I34" i="19"/>
  <c r="I33" i="19" s="1"/>
  <c r="K34" i="19"/>
  <c r="M34" i="19"/>
  <c r="M33" i="19" s="1"/>
  <c r="O34" i="19"/>
  <c r="Q34" i="19"/>
  <c r="Q33" i="19" s="1"/>
  <c r="V34" i="19"/>
  <c r="G35" i="19"/>
  <c r="O35" i="19"/>
  <c r="G36" i="19"/>
  <c r="I36" i="19"/>
  <c r="I35" i="19" s="1"/>
  <c r="K36" i="19"/>
  <c r="M36" i="19"/>
  <c r="O36" i="19"/>
  <c r="Q36" i="19"/>
  <c r="Q35" i="19" s="1"/>
  <c r="V36" i="19"/>
  <c r="G39" i="19"/>
  <c r="M39" i="19" s="1"/>
  <c r="I39" i="19"/>
  <c r="K39" i="19"/>
  <c r="K35" i="19" s="1"/>
  <c r="O39" i="19"/>
  <c r="Q39" i="19"/>
  <c r="V39" i="19"/>
  <c r="V35" i="19" s="1"/>
  <c r="AE41" i="19"/>
  <c r="AF41" i="19"/>
  <c r="G37" i="18"/>
  <c r="G9" i="18"/>
  <c r="M9" i="18" s="1"/>
  <c r="I9" i="18"/>
  <c r="I8" i="18" s="1"/>
  <c r="K9" i="18"/>
  <c r="K8" i="18" s="1"/>
  <c r="O9" i="18"/>
  <c r="Q9" i="18"/>
  <c r="Q8" i="18" s="1"/>
  <c r="V9" i="18"/>
  <c r="V8" i="18" s="1"/>
  <c r="G10" i="18"/>
  <c r="I10" i="18"/>
  <c r="K10" i="18"/>
  <c r="M10" i="18"/>
  <c r="O10" i="18"/>
  <c r="Q10" i="18"/>
  <c r="V10" i="18"/>
  <c r="G11" i="18"/>
  <c r="I11" i="18"/>
  <c r="K11" i="18"/>
  <c r="M11" i="18"/>
  <c r="O11" i="18"/>
  <c r="Q11" i="18"/>
  <c r="V11" i="18"/>
  <c r="G12" i="18"/>
  <c r="G8" i="18" s="1"/>
  <c r="I12" i="18"/>
  <c r="K12" i="18"/>
  <c r="O12" i="18"/>
  <c r="O8" i="18" s="1"/>
  <c r="Q12" i="18"/>
  <c r="V12" i="18"/>
  <c r="G13" i="18"/>
  <c r="M13" i="18" s="1"/>
  <c r="I13" i="18"/>
  <c r="K13" i="18"/>
  <c r="O13" i="18"/>
  <c r="Q13" i="18"/>
  <c r="V13" i="18"/>
  <c r="G14" i="18"/>
  <c r="I14" i="18"/>
  <c r="K14" i="18"/>
  <c r="M14" i="18"/>
  <c r="O14" i="18"/>
  <c r="Q14" i="18"/>
  <c r="V14" i="18"/>
  <c r="G15" i="18"/>
  <c r="I15" i="18"/>
  <c r="K15" i="18"/>
  <c r="M15" i="18"/>
  <c r="O15" i="18"/>
  <c r="Q15" i="18"/>
  <c r="V15" i="18"/>
  <c r="G16" i="18"/>
  <c r="O16" i="18"/>
  <c r="G17" i="18"/>
  <c r="M17" i="18" s="1"/>
  <c r="M16" i="18" s="1"/>
  <c r="I17" i="18"/>
  <c r="I16" i="18" s="1"/>
  <c r="K17" i="18"/>
  <c r="K16" i="18" s="1"/>
  <c r="O17" i="18"/>
  <c r="Q17" i="18"/>
  <c r="Q16" i="18" s="1"/>
  <c r="V17" i="18"/>
  <c r="V16" i="18" s="1"/>
  <c r="G18" i="18"/>
  <c r="I18" i="18"/>
  <c r="K18" i="18"/>
  <c r="M18" i="18"/>
  <c r="O18" i="18"/>
  <c r="Q18" i="18"/>
  <c r="V18" i="18"/>
  <c r="G19" i="18"/>
  <c r="I19" i="18"/>
  <c r="K19" i="18"/>
  <c r="M19" i="18"/>
  <c r="O19" i="18"/>
  <c r="Q19" i="18"/>
  <c r="V19" i="18"/>
  <c r="G20" i="18"/>
  <c r="O20" i="18"/>
  <c r="G21" i="18"/>
  <c r="M21" i="18" s="1"/>
  <c r="M20" i="18" s="1"/>
  <c r="I21" i="18"/>
  <c r="I20" i="18" s="1"/>
  <c r="K21" i="18"/>
  <c r="K20" i="18" s="1"/>
  <c r="O21" i="18"/>
  <c r="Q21" i="18"/>
  <c r="Q20" i="18" s="1"/>
  <c r="V21" i="18"/>
  <c r="V20" i="18" s="1"/>
  <c r="G23" i="18"/>
  <c r="I23" i="18"/>
  <c r="I22" i="18" s="1"/>
  <c r="K23" i="18"/>
  <c r="M23" i="18"/>
  <c r="O23" i="18"/>
  <c r="Q23" i="18"/>
  <c r="Q22" i="18" s="1"/>
  <c r="V23" i="18"/>
  <c r="G24" i="18"/>
  <c r="G22" i="18" s="1"/>
  <c r="I24" i="18"/>
  <c r="K24" i="18"/>
  <c r="O24" i="18"/>
  <c r="O22" i="18" s="1"/>
  <c r="Q24" i="18"/>
  <c r="V24" i="18"/>
  <c r="G25" i="18"/>
  <c r="I25" i="18"/>
  <c r="K25" i="18"/>
  <c r="M25" i="18"/>
  <c r="O25" i="18"/>
  <c r="Q25" i="18"/>
  <c r="V25" i="18"/>
  <c r="G26" i="18"/>
  <c r="M26" i="18" s="1"/>
  <c r="I26" i="18"/>
  <c r="K26" i="18"/>
  <c r="K22" i="18" s="1"/>
  <c r="O26" i="18"/>
  <c r="Q26" i="18"/>
  <c r="V26" i="18"/>
  <c r="V22" i="18" s="1"/>
  <c r="G27" i="18"/>
  <c r="I27" i="18"/>
  <c r="K27" i="18"/>
  <c r="M27" i="18"/>
  <c r="O27" i="18"/>
  <c r="Q27" i="18"/>
  <c r="V27" i="18"/>
  <c r="G29" i="18"/>
  <c r="I29" i="18"/>
  <c r="I28" i="18" s="1"/>
  <c r="K29" i="18"/>
  <c r="M29" i="18"/>
  <c r="O29" i="18"/>
  <c r="Q29" i="18"/>
  <c r="Q28" i="18" s="1"/>
  <c r="V29" i="18"/>
  <c r="G30" i="18"/>
  <c r="M30" i="18" s="1"/>
  <c r="I30" i="18"/>
  <c r="K30" i="18"/>
  <c r="K28" i="18" s="1"/>
  <c r="O30" i="18"/>
  <c r="Q30" i="18"/>
  <c r="V30" i="18"/>
  <c r="V28" i="18" s="1"/>
  <c r="G31" i="18"/>
  <c r="I31" i="18"/>
  <c r="K31" i="18"/>
  <c r="M31" i="18"/>
  <c r="O31" i="18"/>
  <c r="Q31" i="18"/>
  <c r="V31" i="18"/>
  <c r="G32" i="18"/>
  <c r="G28" i="18" s="1"/>
  <c r="I32" i="18"/>
  <c r="K32" i="18"/>
  <c r="O32" i="18"/>
  <c r="O28" i="18" s="1"/>
  <c r="Q32" i="18"/>
  <c r="V32" i="18"/>
  <c r="G33" i="18"/>
  <c r="I33" i="18"/>
  <c r="K33" i="18"/>
  <c r="M33" i="18"/>
  <c r="O33" i="18"/>
  <c r="Q33" i="18"/>
  <c r="V33" i="18"/>
  <c r="G34" i="18"/>
  <c r="K34" i="18"/>
  <c r="O34" i="18"/>
  <c r="V34" i="18"/>
  <c r="G35" i="18"/>
  <c r="I35" i="18"/>
  <c r="I34" i="18" s="1"/>
  <c r="K35" i="18"/>
  <c r="M35" i="18"/>
  <c r="M34" i="18" s="1"/>
  <c r="O35" i="18"/>
  <c r="Q35" i="18"/>
  <c r="Q34" i="18" s="1"/>
  <c r="V35" i="18"/>
  <c r="AE37" i="18"/>
  <c r="G65" i="17"/>
  <c r="G9" i="17"/>
  <c r="M9" i="17" s="1"/>
  <c r="I9" i="17"/>
  <c r="I8" i="17" s="1"/>
  <c r="K9" i="17"/>
  <c r="K8" i="17" s="1"/>
  <c r="O9" i="17"/>
  <c r="Q9" i="17"/>
  <c r="Q8" i="17" s="1"/>
  <c r="V9" i="17"/>
  <c r="V8" i="17" s="1"/>
  <c r="G10" i="17"/>
  <c r="I10" i="17"/>
  <c r="K10" i="17"/>
  <c r="M10" i="17"/>
  <c r="O10" i="17"/>
  <c r="Q10" i="17"/>
  <c r="V10" i="17"/>
  <c r="G11" i="17"/>
  <c r="I11" i="17"/>
  <c r="K11" i="17"/>
  <c r="M11" i="17"/>
  <c r="O11" i="17"/>
  <c r="Q11" i="17"/>
  <c r="V11" i="17"/>
  <c r="G12" i="17"/>
  <c r="G8" i="17" s="1"/>
  <c r="I12" i="17"/>
  <c r="K12" i="17"/>
  <c r="O12" i="17"/>
  <c r="O8" i="17" s="1"/>
  <c r="Q12" i="17"/>
  <c r="V12" i="17"/>
  <c r="G13" i="17"/>
  <c r="M13" i="17" s="1"/>
  <c r="I13" i="17"/>
  <c r="K13" i="17"/>
  <c r="O13" i="17"/>
  <c r="Q13" i="17"/>
  <c r="V13" i="17"/>
  <c r="G14" i="17"/>
  <c r="I14" i="17"/>
  <c r="K14" i="17"/>
  <c r="M14" i="17"/>
  <c r="O14" i="17"/>
  <c r="Q14" i="17"/>
  <c r="V14" i="17"/>
  <c r="G15" i="17"/>
  <c r="I15" i="17"/>
  <c r="K15" i="17"/>
  <c r="M15" i="17"/>
  <c r="O15" i="17"/>
  <c r="Q15" i="17"/>
  <c r="V15" i="17"/>
  <c r="G16" i="17"/>
  <c r="M16" i="17" s="1"/>
  <c r="I16" i="17"/>
  <c r="K16" i="17"/>
  <c r="O16" i="17"/>
  <c r="Q16" i="17"/>
  <c r="V16" i="17"/>
  <c r="G17" i="17"/>
  <c r="M17" i="17" s="1"/>
  <c r="I17" i="17"/>
  <c r="K17" i="17"/>
  <c r="O17" i="17"/>
  <c r="Q17" i="17"/>
  <c r="V17" i="17"/>
  <c r="G18" i="17"/>
  <c r="I18" i="17"/>
  <c r="K18" i="17"/>
  <c r="M18" i="17"/>
  <c r="O18" i="17"/>
  <c r="Q18" i="17"/>
  <c r="V18" i="17"/>
  <c r="G19" i="17"/>
  <c r="I19" i="17"/>
  <c r="K19" i="17"/>
  <c r="M19" i="17"/>
  <c r="O19" i="17"/>
  <c r="Q19" i="17"/>
  <c r="V19" i="17"/>
  <c r="G20" i="17"/>
  <c r="M20" i="17" s="1"/>
  <c r="I20" i="17"/>
  <c r="K20" i="17"/>
  <c r="O20" i="17"/>
  <c r="Q20" i="17"/>
  <c r="V20" i="17"/>
  <c r="G21" i="17"/>
  <c r="I21" i="17"/>
  <c r="K21" i="17"/>
  <c r="M21" i="17"/>
  <c r="O21" i="17"/>
  <c r="Q21" i="17"/>
  <c r="V21" i="17"/>
  <c r="G22" i="17"/>
  <c r="M22" i="17" s="1"/>
  <c r="I22" i="17"/>
  <c r="K22" i="17"/>
  <c r="O22" i="17"/>
  <c r="Q22" i="17"/>
  <c r="V22" i="17"/>
  <c r="G23" i="17"/>
  <c r="I23" i="17"/>
  <c r="K23" i="17"/>
  <c r="M23" i="17"/>
  <c r="O23" i="17"/>
  <c r="Q23" i="17"/>
  <c r="V23" i="17"/>
  <c r="G24" i="17"/>
  <c r="M24" i="17" s="1"/>
  <c r="I24" i="17"/>
  <c r="K24" i="17"/>
  <c r="O24" i="17"/>
  <c r="Q24" i="17"/>
  <c r="V24" i="17"/>
  <c r="G25" i="17"/>
  <c r="I25" i="17"/>
  <c r="K25" i="17"/>
  <c r="M25" i="17"/>
  <c r="O25" i="17"/>
  <c r="Q25" i="17"/>
  <c r="V25" i="17"/>
  <c r="G26" i="17"/>
  <c r="M26" i="17" s="1"/>
  <c r="I26" i="17"/>
  <c r="K26" i="17"/>
  <c r="O26" i="17"/>
  <c r="Q26" i="17"/>
  <c r="V26" i="17"/>
  <c r="G27" i="17"/>
  <c r="I27" i="17"/>
  <c r="K27" i="17"/>
  <c r="M27" i="17"/>
  <c r="O27" i="17"/>
  <c r="Q27" i="17"/>
  <c r="V27" i="17"/>
  <c r="G28" i="17"/>
  <c r="M28" i="17" s="1"/>
  <c r="I28" i="17"/>
  <c r="K28" i="17"/>
  <c r="O28" i="17"/>
  <c r="Q28" i="17"/>
  <c r="V28" i="17"/>
  <c r="G29" i="17"/>
  <c r="I29" i="17"/>
  <c r="K29" i="17"/>
  <c r="M29" i="17"/>
  <c r="O29" i="17"/>
  <c r="Q29" i="17"/>
  <c r="V29" i="17"/>
  <c r="G30" i="17"/>
  <c r="M30" i="17" s="1"/>
  <c r="I30" i="17"/>
  <c r="K30" i="17"/>
  <c r="O30" i="17"/>
  <c r="Q30" i="17"/>
  <c r="V30" i="17"/>
  <c r="G31" i="17"/>
  <c r="I31" i="17"/>
  <c r="K31" i="17"/>
  <c r="M31" i="17"/>
  <c r="O31" i="17"/>
  <c r="Q31" i="17"/>
  <c r="V31" i="17"/>
  <c r="G32" i="17"/>
  <c r="M32" i="17" s="1"/>
  <c r="I32" i="17"/>
  <c r="K32" i="17"/>
  <c r="O32" i="17"/>
  <c r="Q32" i="17"/>
  <c r="V32" i="17"/>
  <c r="G33" i="17"/>
  <c r="I33" i="17"/>
  <c r="K33" i="17"/>
  <c r="M33" i="17"/>
  <c r="O33" i="17"/>
  <c r="Q33" i="17"/>
  <c r="V33" i="17"/>
  <c r="G34" i="17"/>
  <c r="M34" i="17" s="1"/>
  <c r="I34" i="17"/>
  <c r="K34" i="17"/>
  <c r="O34" i="17"/>
  <c r="Q34" i="17"/>
  <c r="V34" i="17"/>
  <c r="G35" i="17"/>
  <c r="I35" i="17"/>
  <c r="K35" i="17"/>
  <c r="M35" i="17"/>
  <c r="O35" i="17"/>
  <c r="Q35" i="17"/>
  <c r="V35" i="17"/>
  <c r="G36" i="17"/>
  <c r="M36" i="17" s="1"/>
  <c r="I36" i="17"/>
  <c r="K36" i="17"/>
  <c r="O36" i="17"/>
  <c r="Q36" i="17"/>
  <c r="V36" i="17"/>
  <c r="G37" i="17"/>
  <c r="I37" i="17"/>
  <c r="K37" i="17"/>
  <c r="M37" i="17"/>
  <c r="O37" i="17"/>
  <c r="Q37" i="17"/>
  <c r="V37" i="17"/>
  <c r="G38" i="17"/>
  <c r="M38" i="17" s="1"/>
  <c r="I38" i="17"/>
  <c r="K38" i="17"/>
  <c r="O38" i="17"/>
  <c r="Q38" i="17"/>
  <c r="V38" i="17"/>
  <c r="G39" i="17"/>
  <c r="I39" i="17"/>
  <c r="K39" i="17"/>
  <c r="M39" i="17"/>
  <c r="O39" i="17"/>
  <c r="Q39" i="17"/>
  <c r="V39" i="17"/>
  <c r="G40" i="17"/>
  <c r="M40" i="17" s="1"/>
  <c r="I40" i="17"/>
  <c r="K40" i="17"/>
  <c r="O40" i="17"/>
  <c r="Q40" i="17"/>
  <c r="V40" i="17"/>
  <c r="G41" i="17"/>
  <c r="I41" i="17"/>
  <c r="K41" i="17"/>
  <c r="M41" i="17"/>
  <c r="O41" i="17"/>
  <c r="Q41" i="17"/>
  <c r="V41" i="17"/>
  <c r="G42" i="17"/>
  <c r="M42" i="17" s="1"/>
  <c r="I42" i="17"/>
  <c r="K42" i="17"/>
  <c r="O42" i="17"/>
  <c r="Q42" i="17"/>
  <c r="V42" i="17"/>
  <c r="G43" i="17"/>
  <c r="I43" i="17"/>
  <c r="K43" i="17"/>
  <c r="M43" i="17"/>
  <c r="O43" i="17"/>
  <c r="Q43" i="17"/>
  <c r="V43" i="17"/>
  <c r="G44" i="17"/>
  <c r="M44" i="17" s="1"/>
  <c r="I44" i="17"/>
  <c r="K44" i="17"/>
  <c r="O44" i="17"/>
  <c r="Q44" i="17"/>
  <c r="V44" i="17"/>
  <c r="G45" i="17"/>
  <c r="I45" i="17"/>
  <c r="K45" i="17"/>
  <c r="M45" i="17"/>
  <c r="O45" i="17"/>
  <c r="Q45" i="17"/>
  <c r="V45" i="17"/>
  <c r="G46" i="17"/>
  <c r="M46" i="17" s="1"/>
  <c r="I46" i="17"/>
  <c r="K46" i="17"/>
  <c r="O46" i="17"/>
  <c r="Q46" i="17"/>
  <c r="V46" i="17"/>
  <c r="G47" i="17"/>
  <c r="I47" i="17"/>
  <c r="K47" i="17"/>
  <c r="M47" i="17"/>
  <c r="O47" i="17"/>
  <c r="Q47" i="17"/>
  <c r="V47" i="17"/>
  <c r="G48" i="17"/>
  <c r="M48" i="17" s="1"/>
  <c r="I48" i="17"/>
  <c r="K48" i="17"/>
  <c r="O48" i="17"/>
  <c r="Q48" i="17"/>
  <c r="V48" i="17"/>
  <c r="G49" i="17"/>
  <c r="I49" i="17"/>
  <c r="K49" i="17"/>
  <c r="M49" i="17"/>
  <c r="O49" i="17"/>
  <c r="Q49" i="17"/>
  <c r="V49" i="17"/>
  <c r="G50" i="17"/>
  <c r="M50" i="17" s="1"/>
  <c r="I50" i="17"/>
  <c r="K50" i="17"/>
  <c r="O50" i="17"/>
  <c r="Q50" i="17"/>
  <c r="V50" i="17"/>
  <c r="G51" i="17"/>
  <c r="I51" i="17"/>
  <c r="K51" i="17"/>
  <c r="M51" i="17"/>
  <c r="O51" i="17"/>
  <c r="Q51" i="17"/>
  <c r="V51" i="17"/>
  <c r="G52" i="17"/>
  <c r="M52" i="17" s="1"/>
  <c r="I52" i="17"/>
  <c r="K52" i="17"/>
  <c r="O52" i="17"/>
  <c r="Q52" i="17"/>
  <c r="V52" i="17"/>
  <c r="G53" i="17"/>
  <c r="I53" i="17"/>
  <c r="K53" i="17"/>
  <c r="M53" i="17"/>
  <c r="O53" i="17"/>
  <c r="Q53" i="17"/>
  <c r="V53" i="17"/>
  <c r="G54" i="17"/>
  <c r="M54" i="17" s="1"/>
  <c r="I54" i="17"/>
  <c r="K54" i="17"/>
  <c r="O54" i="17"/>
  <c r="Q54" i="17"/>
  <c r="V54" i="17"/>
  <c r="G55" i="17"/>
  <c r="I55" i="17"/>
  <c r="K55" i="17"/>
  <c r="M55" i="17"/>
  <c r="O55" i="17"/>
  <c r="Q55" i="17"/>
  <c r="V55" i="17"/>
  <c r="G56" i="17"/>
  <c r="M56" i="17" s="1"/>
  <c r="I56" i="17"/>
  <c r="K56" i="17"/>
  <c r="O56" i="17"/>
  <c r="Q56" i="17"/>
  <c r="V56" i="17"/>
  <c r="G57" i="17"/>
  <c r="I57" i="17"/>
  <c r="K57" i="17"/>
  <c r="M57" i="17"/>
  <c r="O57" i="17"/>
  <c r="Q57" i="17"/>
  <c r="V57" i="17"/>
  <c r="G58" i="17"/>
  <c r="M58" i="17" s="1"/>
  <c r="I58" i="17"/>
  <c r="K58" i="17"/>
  <c r="O58" i="17"/>
  <c r="Q58" i="17"/>
  <c r="V58" i="17"/>
  <c r="G59" i="17"/>
  <c r="I59" i="17"/>
  <c r="K59" i="17"/>
  <c r="M59" i="17"/>
  <c r="O59" i="17"/>
  <c r="Q59" i="17"/>
  <c r="V59" i="17"/>
  <c r="G60" i="17"/>
  <c r="M60" i="17" s="1"/>
  <c r="I60" i="17"/>
  <c r="K60" i="17"/>
  <c r="O60" i="17"/>
  <c r="Q60" i="17"/>
  <c r="V60" i="17"/>
  <c r="G61" i="17"/>
  <c r="I61" i="17"/>
  <c r="K61" i="17"/>
  <c r="M61" i="17"/>
  <c r="O61" i="17"/>
  <c r="Q61" i="17"/>
  <c r="V61" i="17"/>
  <c r="G62" i="17"/>
  <c r="K62" i="17"/>
  <c r="O62" i="17"/>
  <c r="V62" i="17"/>
  <c r="G63" i="17"/>
  <c r="I63" i="17"/>
  <c r="I62" i="17" s="1"/>
  <c r="K63" i="17"/>
  <c r="M63" i="17"/>
  <c r="M62" i="17" s="1"/>
  <c r="O63" i="17"/>
  <c r="Q63" i="17"/>
  <c r="Q62" i="17" s="1"/>
  <c r="V63" i="17"/>
  <c r="AE65" i="17"/>
  <c r="AF65" i="17"/>
  <c r="G130" i="16"/>
  <c r="G9" i="16"/>
  <c r="M9" i="16" s="1"/>
  <c r="I9" i="16"/>
  <c r="I8" i="16" s="1"/>
  <c r="K9" i="16"/>
  <c r="K8" i="16" s="1"/>
  <c r="O9" i="16"/>
  <c r="Q9" i="16"/>
  <c r="Q8" i="16" s="1"/>
  <c r="V9" i="16"/>
  <c r="V8" i="16" s="1"/>
  <c r="G10" i="16"/>
  <c r="I10" i="16"/>
  <c r="K10" i="16"/>
  <c r="M10" i="16"/>
  <c r="O10" i="16"/>
  <c r="Q10" i="16"/>
  <c r="V10" i="16"/>
  <c r="G11" i="16"/>
  <c r="I11" i="16"/>
  <c r="K11" i="16"/>
  <c r="M11" i="16"/>
  <c r="O11" i="16"/>
  <c r="Q11" i="16"/>
  <c r="V11" i="16"/>
  <c r="G12" i="16"/>
  <c r="G8" i="16" s="1"/>
  <c r="I12" i="16"/>
  <c r="K12" i="16"/>
  <c r="O12" i="16"/>
  <c r="O8" i="16" s="1"/>
  <c r="Q12" i="16"/>
  <c r="V12" i="16"/>
  <c r="G13" i="16"/>
  <c r="M13" i="16" s="1"/>
  <c r="I13" i="16"/>
  <c r="K13" i="16"/>
  <c r="O13" i="16"/>
  <c r="Q13" i="16"/>
  <c r="V13" i="16"/>
  <c r="G14" i="16"/>
  <c r="I14" i="16"/>
  <c r="K14" i="16"/>
  <c r="M14" i="16"/>
  <c r="O14" i="16"/>
  <c r="Q14" i="16"/>
  <c r="V14" i="16"/>
  <c r="G15" i="16"/>
  <c r="I15" i="16"/>
  <c r="K15" i="16"/>
  <c r="M15" i="16"/>
  <c r="O15" i="16"/>
  <c r="Q15" i="16"/>
  <c r="V15" i="16"/>
  <c r="G16" i="16"/>
  <c r="M16" i="16" s="1"/>
  <c r="I16" i="16"/>
  <c r="K16" i="16"/>
  <c r="O16" i="16"/>
  <c r="Q16" i="16"/>
  <c r="V16" i="16"/>
  <c r="G17" i="16"/>
  <c r="M17" i="16" s="1"/>
  <c r="I17" i="16"/>
  <c r="K17" i="16"/>
  <c r="O17" i="16"/>
  <c r="Q17" i="16"/>
  <c r="V17" i="16"/>
  <c r="G18" i="16"/>
  <c r="I18" i="16"/>
  <c r="K18" i="16"/>
  <c r="M18" i="16"/>
  <c r="O18" i="16"/>
  <c r="Q18" i="16"/>
  <c r="V18" i="16"/>
  <c r="G19" i="16"/>
  <c r="I19" i="16"/>
  <c r="K19" i="16"/>
  <c r="M19" i="16"/>
  <c r="O19" i="16"/>
  <c r="Q19" i="16"/>
  <c r="V19" i="16"/>
  <c r="G20" i="16"/>
  <c r="M20" i="16" s="1"/>
  <c r="I20" i="16"/>
  <c r="K20" i="16"/>
  <c r="O20" i="16"/>
  <c r="Q20" i="16"/>
  <c r="V20" i="16"/>
  <c r="G21" i="16"/>
  <c r="I21" i="16"/>
  <c r="K21" i="16"/>
  <c r="M21" i="16"/>
  <c r="O21" i="16"/>
  <c r="Q21" i="16"/>
  <c r="V21" i="16"/>
  <c r="G22" i="16"/>
  <c r="I22" i="16"/>
  <c r="K22" i="16"/>
  <c r="M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5" i="16"/>
  <c r="I25" i="16"/>
  <c r="K25" i="16"/>
  <c r="M25" i="16"/>
  <c r="O25" i="16"/>
  <c r="Q25" i="16"/>
  <c r="V25" i="16"/>
  <c r="G26" i="16"/>
  <c r="I26" i="16"/>
  <c r="K26" i="16"/>
  <c r="M26" i="16"/>
  <c r="O26" i="16"/>
  <c r="Q26" i="16"/>
  <c r="V26" i="16"/>
  <c r="G27" i="16"/>
  <c r="I27" i="16"/>
  <c r="K27" i="16"/>
  <c r="M27" i="16"/>
  <c r="O27" i="16"/>
  <c r="Q27" i="16"/>
  <c r="V27" i="16"/>
  <c r="G28" i="16"/>
  <c r="M28" i="16" s="1"/>
  <c r="I28" i="16"/>
  <c r="K28" i="16"/>
  <c r="O28" i="16"/>
  <c r="Q28" i="16"/>
  <c r="V28" i="16"/>
  <c r="G29" i="16"/>
  <c r="I29" i="16"/>
  <c r="K29" i="16"/>
  <c r="M29" i="16"/>
  <c r="O29" i="16"/>
  <c r="Q29" i="16"/>
  <c r="V29" i="16"/>
  <c r="G30" i="16"/>
  <c r="I30" i="16"/>
  <c r="K30" i="16"/>
  <c r="M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I33" i="16"/>
  <c r="K33" i="16"/>
  <c r="M33" i="16"/>
  <c r="O33" i="16"/>
  <c r="Q33" i="16"/>
  <c r="V33" i="16"/>
  <c r="G34" i="16"/>
  <c r="M34" i="16" s="1"/>
  <c r="I34" i="16"/>
  <c r="K34" i="16"/>
  <c r="O34" i="16"/>
  <c r="Q34" i="16"/>
  <c r="V34" i="16"/>
  <c r="G35" i="16"/>
  <c r="I35" i="16"/>
  <c r="K35" i="16"/>
  <c r="M35" i="16"/>
  <c r="O35" i="16"/>
  <c r="Q35" i="16"/>
  <c r="V35" i="16"/>
  <c r="G36" i="16"/>
  <c r="M36" i="16" s="1"/>
  <c r="I36" i="16"/>
  <c r="K36" i="16"/>
  <c r="O36" i="16"/>
  <c r="Q36" i="16"/>
  <c r="V36" i="16"/>
  <c r="G37" i="16"/>
  <c r="I37" i="16"/>
  <c r="K37" i="16"/>
  <c r="M37" i="16"/>
  <c r="O37" i="16"/>
  <c r="Q37" i="16"/>
  <c r="V37" i="16"/>
  <c r="G38" i="16"/>
  <c r="M38" i="16" s="1"/>
  <c r="I38" i="16"/>
  <c r="K38" i="16"/>
  <c r="O38" i="16"/>
  <c r="Q38" i="16"/>
  <c r="V38" i="16"/>
  <c r="G39" i="16"/>
  <c r="I39" i="16"/>
  <c r="K39" i="16"/>
  <c r="M39" i="16"/>
  <c r="O39" i="16"/>
  <c r="Q39" i="16"/>
  <c r="V39" i="16"/>
  <c r="G40" i="16"/>
  <c r="M40" i="16" s="1"/>
  <c r="I40" i="16"/>
  <c r="K40" i="16"/>
  <c r="O40" i="16"/>
  <c r="Q40" i="16"/>
  <c r="V40" i="16"/>
  <c r="G41" i="16"/>
  <c r="I41" i="16"/>
  <c r="K41" i="16"/>
  <c r="M41" i="16"/>
  <c r="O41" i="16"/>
  <c r="Q41" i="16"/>
  <c r="V41" i="16"/>
  <c r="G42" i="16"/>
  <c r="M42" i="16" s="1"/>
  <c r="I42" i="16"/>
  <c r="K42" i="16"/>
  <c r="O42" i="16"/>
  <c r="Q42" i="16"/>
  <c r="V42" i="16"/>
  <c r="G43" i="16"/>
  <c r="I43" i="16"/>
  <c r="K43" i="16"/>
  <c r="M43" i="16"/>
  <c r="O43" i="16"/>
  <c r="Q43" i="16"/>
  <c r="V43" i="16"/>
  <c r="G44" i="16"/>
  <c r="M44" i="16" s="1"/>
  <c r="I44" i="16"/>
  <c r="K44" i="16"/>
  <c r="O44" i="16"/>
  <c r="Q44" i="16"/>
  <c r="V44" i="16"/>
  <c r="G45" i="16"/>
  <c r="I45" i="16"/>
  <c r="K45" i="16"/>
  <c r="M45" i="16"/>
  <c r="O45" i="16"/>
  <c r="Q45" i="16"/>
  <c r="V45" i="16"/>
  <c r="G46" i="16"/>
  <c r="M46" i="16" s="1"/>
  <c r="I46" i="16"/>
  <c r="K46" i="16"/>
  <c r="O46" i="16"/>
  <c r="Q46" i="16"/>
  <c r="V46" i="16"/>
  <c r="G47" i="16"/>
  <c r="I47" i="16"/>
  <c r="K47" i="16"/>
  <c r="M47" i="16"/>
  <c r="O47" i="16"/>
  <c r="Q47" i="16"/>
  <c r="V47" i="16"/>
  <c r="G48" i="16"/>
  <c r="M48" i="16" s="1"/>
  <c r="I48" i="16"/>
  <c r="K48" i="16"/>
  <c r="O48" i="16"/>
  <c r="Q48" i="16"/>
  <c r="V48" i="16"/>
  <c r="G49" i="16"/>
  <c r="I49" i="16"/>
  <c r="K49" i="16"/>
  <c r="M49" i="16"/>
  <c r="O49" i="16"/>
  <c r="Q49" i="16"/>
  <c r="V49" i="16"/>
  <c r="G50" i="16"/>
  <c r="M50" i="16" s="1"/>
  <c r="I50" i="16"/>
  <c r="K50" i="16"/>
  <c r="O50" i="16"/>
  <c r="Q50" i="16"/>
  <c r="V50" i="16"/>
  <c r="G51" i="16"/>
  <c r="I51" i="16"/>
  <c r="K51" i="16"/>
  <c r="M51" i="16"/>
  <c r="O51" i="16"/>
  <c r="Q51" i="16"/>
  <c r="V51" i="16"/>
  <c r="G52" i="16"/>
  <c r="M52" i="16" s="1"/>
  <c r="I52" i="16"/>
  <c r="K52" i="16"/>
  <c r="O52" i="16"/>
  <c r="Q52" i="16"/>
  <c r="V52" i="16"/>
  <c r="G53" i="16"/>
  <c r="I53" i="16"/>
  <c r="K53" i="16"/>
  <c r="M53" i="16"/>
  <c r="O53" i="16"/>
  <c r="Q53" i="16"/>
  <c r="V53" i="16"/>
  <c r="G54" i="16"/>
  <c r="M54" i="16" s="1"/>
  <c r="I54" i="16"/>
  <c r="K54" i="16"/>
  <c r="O54" i="16"/>
  <c r="Q54" i="16"/>
  <c r="V54" i="16"/>
  <c r="G55" i="16"/>
  <c r="I55" i="16"/>
  <c r="K55" i="16"/>
  <c r="M55" i="16"/>
  <c r="O55" i="16"/>
  <c r="Q55" i="16"/>
  <c r="V55" i="16"/>
  <c r="G56" i="16"/>
  <c r="M56" i="16" s="1"/>
  <c r="I56" i="16"/>
  <c r="K56" i="16"/>
  <c r="O56" i="16"/>
  <c r="Q56" i="16"/>
  <c r="V56" i="16"/>
  <c r="G57" i="16"/>
  <c r="I57" i="16"/>
  <c r="K57" i="16"/>
  <c r="M57" i="16"/>
  <c r="O57" i="16"/>
  <c r="Q57" i="16"/>
  <c r="V57" i="16"/>
  <c r="G58" i="16"/>
  <c r="M58" i="16" s="1"/>
  <c r="I58" i="16"/>
  <c r="K58" i="16"/>
  <c r="O58" i="16"/>
  <c r="Q58" i="16"/>
  <c r="V58" i="16"/>
  <c r="G59" i="16"/>
  <c r="I59" i="16"/>
  <c r="K59" i="16"/>
  <c r="M59" i="16"/>
  <c r="O59" i="16"/>
  <c r="Q59" i="16"/>
  <c r="V59" i="16"/>
  <c r="G60" i="16"/>
  <c r="M60" i="16" s="1"/>
  <c r="I60" i="16"/>
  <c r="K60" i="16"/>
  <c r="O60" i="16"/>
  <c r="Q60" i="16"/>
  <c r="V60" i="16"/>
  <c r="G61" i="16"/>
  <c r="I61" i="16"/>
  <c r="K61" i="16"/>
  <c r="M61" i="16"/>
  <c r="O61" i="16"/>
  <c r="Q61" i="16"/>
  <c r="V61" i="16"/>
  <c r="G62" i="16"/>
  <c r="M62" i="16" s="1"/>
  <c r="I62" i="16"/>
  <c r="K62" i="16"/>
  <c r="O62" i="16"/>
  <c r="Q62" i="16"/>
  <c r="V62" i="16"/>
  <c r="G63" i="16"/>
  <c r="I63" i="16"/>
  <c r="K63" i="16"/>
  <c r="M63" i="16"/>
  <c r="O63" i="16"/>
  <c r="Q63" i="16"/>
  <c r="V63" i="16"/>
  <c r="G64" i="16"/>
  <c r="M64" i="16" s="1"/>
  <c r="I64" i="16"/>
  <c r="K64" i="16"/>
  <c r="O64" i="16"/>
  <c r="Q64" i="16"/>
  <c r="V64" i="16"/>
  <c r="G65" i="16"/>
  <c r="I65" i="16"/>
  <c r="K65" i="16"/>
  <c r="M65" i="16"/>
  <c r="O65" i="16"/>
  <c r="Q65" i="16"/>
  <c r="V65" i="16"/>
  <c r="G66" i="16"/>
  <c r="M66" i="16" s="1"/>
  <c r="I66" i="16"/>
  <c r="K66" i="16"/>
  <c r="O66" i="16"/>
  <c r="Q66" i="16"/>
  <c r="V66" i="16"/>
  <c r="G67" i="16"/>
  <c r="I67" i="16"/>
  <c r="K67" i="16"/>
  <c r="M67" i="16"/>
  <c r="O67" i="16"/>
  <c r="Q67" i="16"/>
  <c r="V67" i="16"/>
  <c r="G68" i="16"/>
  <c r="M68" i="16" s="1"/>
  <c r="I68" i="16"/>
  <c r="K68" i="16"/>
  <c r="O68" i="16"/>
  <c r="Q68" i="16"/>
  <c r="V68" i="16"/>
  <c r="G69" i="16"/>
  <c r="I69" i="16"/>
  <c r="K69" i="16"/>
  <c r="M69" i="16"/>
  <c r="O69" i="16"/>
  <c r="Q69" i="16"/>
  <c r="V69" i="16"/>
  <c r="G70" i="16"/>
  <c r="I70" i="16"/>
  <c r="K70" i="16"/>
  <c r="M70" i="16"/>
  <c r="O70" i="16"/>
  <c r="Q70" i="16"/>
  <c r="V70" i="16"/>
  <c r="G71" i="16"/>
  <c r="I71" i="16"/>
  <c r="K71" i="16"/>
  <c r="M71" i="16"/>
  <c r="O71" i="16"/>
  <c r="Q71" i="16"/>
  <c r="V71" i="16"/>
  <c r="G72" i="16"/>
  <c r="M72" i="16" s="1"/>
  <c r="I72" i="16"/>
  <c r="K72" i="16"/>
  <c r="O72" i="16"/>
  <c r="Q72" i="16"/>
  <c r="V72" i="16"/>
  <c r="G73" i="16"/>
  <c r="I73" i="16"/>
  <c r="K73" i="16"/>
  <c r="M73" i="16"/>
  <c r="O73" i="16"/>
  <c r="Q73" i="16"/>
  <c r="V73" i="16"/>
  <c r="G74" i="16"/>
  <c r="M74" i="16" s="1"/>
  <c r="I74" i="16"/>
  <c r="K74" i="16"/>
  <c r="O74" i="16"/>
  <c r="Q74" i="16"/>
  <c r="V74" i="16"/>
  <c r="G75" i="16"/>
  <c r="I75" i="16"/>
  <c r="K75" i="16"/>
  <c r="M75" i="16"/>
  <c r="O75" i="16"/>
  <c r="Q75" i="16"/>
  <c r="V75" i="16"/>
  <c r="G76" i="16"/>
  <c r="M76" i="16" s="1"/>
  <c r="I76" i="16"/>
  <c r="K76" i="16"/>
  <c r="O76" i="16"/>
  <c r="Q76" i="16"/>
  <c r="V76" i="16"/>
  <c r="G77" i="16"/>
  <c r="I77" i="16"/>
  <c r="K77" i="16"/>
  <c r="M77" i="16"/>
  <c r="O77" i="16"/>
  <c r="Q77" i="16"/>
  <c r="V77" i="16"/>
  <c r="G78" i="16"/>
  <c r="M78" i="16" s="1"/>
  <c r="I78" i="16"/>
  <c r="K78" i="16"/>
  <c r="O78" i="16"/>
  <c r="Q78" i="16"/>
  <c r="V78" i="16"/>
  <c r="G79" i="16"/>
  <c r="I79" i="16"/>
  <c r="K79" i="16"/>
  <c r="M79" i="16"/>
  <c r="O79" i="16"/>
  <c r="Q79" i="16"/>
  <c r="V79" i="16"/>
  <c r="G80" i="16"/>
  <c r="M80" i="16" s="1"/>
  <c r="I80" i="16"/>
  <c r="K80" i="16"/>
  <c r="O80" i="16"/>
  <c r="Q80" i="16"/>
  <c r="V80" i="16"/>
  <c r="G81" i="16"/>
  <c r="I81" i="16"/>
  <c r="K81" i="16"/>
  <c r="M81" i="16"/>
  <c r="O81" i="16"/>
  <c r="Q81" i="16"/>
  <c r="V81" i="16"/>
  <c r="G82" i="16"/>
  <c r="M82" i="16" s="1"/>
  <c r="I82" i="16"/>
  <c r="K82" i="16"/>
  <c r="O82" i="16"/>
  <c r="Q82" i="16"/>
  <c r="V82" i="16"/>
  <c r="G83" i="16"/>
  <c r="I83" i="16"/>
  <c r="K83" i="16"/>
  <c r="M83" i="16"/>
  <c r="O83" i="16"/>
  <c r="Q83" i="16"/>
  <c r="V83" i="16"/>
  <c r="G84" i="16"/>
  <c r="M84" i="16" s="1"/>
  <c r="I84" i="16"/>
  <c r="K84" i="16"/>
  <c r="O84" i="16"/>
  <c r="Q84" i="16"/>
  <c r="V84" i="16"/>
  <c r="G85" i="16"/>
  <c r="I85" i="16"/>
  <c r="K85" i="16"/>
  <c r="M85" i="16"/>
  <c r="O85" i="16"/>
  <c r="Q85" i="16"/>
  <c r="V85" i="16"/>
  <c r="G86" i="16"/>
  <c r="M86" i="16" s="1"/>
  <c r="I86" i="16"/>
  <c r="K86" i="16"/>
  <c r="O86" i="16"/>
  <c r="Q86" i="16"/>
  <c r="V86" i="16"/>
  <c r="G87" i="16"/>
  <c r="I87" i="16"/>
  <c r="K87" i="16"/>
  <c r="M87" i="16"/>
  <c r="O87" i="16"/>
  <c r="Q87" i="16"/>
  <c r="V87" i="16"/>
  <c r="G88" i="16"/>
  <c r="M88" i="16" s="1"/>
  <c r="I88" i="16"/>
  <c r="K88" i="16"/>
  <c r="O88" i="16"/>
  <c r="Q88" i="16"/>
  <c r="V88" i="16"/>
  <c r="G89" i="16"/>
  <c r="I89" i="16"/>
  <c r="K89" i="16"/>
  <c r="M89" i="16"/>
  <c r="O89" i="16"/>
  <c r="Q89" i="16"/>
  <c r="V89" i="16"/>
  <c r="G90" i="16"/>
  <c r="M90" i="16" s="1"/>
  <c r="I90" i="16"/>
  <c r="K90" i="16"/>
  <c r="O90" i="16"/>
  <c r="Q90" i="16"/>
  <c r="V90" i="16"/>
  <c r="G91" i="16"/>
  <c r="I91" i="16"/>
  <c r="K91" i="16"/>
  <c r="M91" i="16"/>
  <c r="O91" i="16"/>
  <c r="Q91" i="16"/>
  <c r="V91" i="16"/>
  <c r="G92" i="16"/>
  <c r="M92" i="16" s="1"/>
  <c r="I92" i="16"/>
  <c r="K92" i="16"/>
  <c r="O92" i="16"/>
  <c r="Q92" i="16"/>
  <c r="V92" i="16"/>
  <c r="G93" i="16"/>
  <c r="I93" i="16"/>
  <c r="K93" i="16"/>
  <c r="M93" i="16"/>
  <c r="O93" i="16"/>
  <c r="Q93" i="16"/>
  <c r="V93" i="16"/>
  <c r="G94" i="16"/>
  <c r="M94" i="16" s="1"/>
  <c r="I94" i="16"/>
  <c r="K94" i="16"/>
  <c r="O94" i="16"/>
  <c r="Q94" i="16"/>
  <c r="V94" i="16"/>
  <c r="G95" i="16"/>
  <c r="I95" i="16"/>
  <c r="K95" i="16"/>
  <c r="M95" i="16"/>
  <c r="O95" i="16"/>
  <c r="Q95" i="16"/>
  <c r="V95" i="16"/>
  <c r="G96" i="16"/>
  <c r="M96" i="16" s="1"/>
  <c r="I96" i="16"/>
  <c r="K96" i="16"/>
  <c r="O96" i="16"/>
  <c r="Q96" i="16"/>
  <c r="V96" i="16"/>
  <c r="G97" i="16"/>
  <c r="I97" i="16"/>
  <c r="K97" i="16"/>
  <c r="M97" i="16"/>
  <c r="O97" i="16"/>
  <c r="Q97" i="16"/>
  <c r="V97" i="16"/>
  <c r="G98" i="16"/>
  <c r="M98" i="16" s="1"/>
  <c r="I98" i="16"/>
  <c r="K98" i="16"/>
  <c r="O98" i="16"/>
  <c r="Q98" i="16"/>
  <c r="V98" i="16"/>
  <c r="G99" i="16"/>
  <c r="I99" i="16"/>
  <c r="K99" i="16"/>
  <c r="M99" i="16"/>
  <c r="O99" i="16"/>
  <c r="Q99" i="16"/>
  <c r="V99" i="16"/>
  <c r="G100" i="16"/>
  <c r="M100" i="16" s="1"/>
  <c r="I100" i="16"/>
  <c r="K100" i="16"/>
  <c r="O100" i="16"/>
  <c r="Q100" i="16"/>
  <c r="V100" i="16"/>
  <c r="G101" i="16"/>
  <c r="I101" i="16"/>
  <c r="K101" i="16"/>
  <c r="M101" i="16"/>
  <c r="O101" i="16"/>
  <c r="Q101" i="16"/>
  <c r="V101" i="16"/>
  <c r="G102" i="16"/>
  <c r="M102" i="16" s="1"/>
  <c r="I102" i="16"/>
  <c r="K102" i="16"/>
  <c r="O102" i="16"/>
  <c r="Q102" i="16"/>
  <c r="V102" i="16"/>
  <c r="G103" i="16"/>
  <c r="I103" i="16"/>
  <c r="K103" i="16"/>
  <c r="M103" i="16"/>
  <c r="O103" i="16"/>
  <c r="Q103" i="16"/>
  <c r="V103" i="16"/>
  <c r="G104" i="16"/>
  <c r="M104" i="16" s="1"/>
  <c r="I104" i="16"/>
  <c r="K104" i="16"/>
  <c r="O104" i="16"/>
  <c r="Q104" i="16"/>
  <c r="V104" i="16"/>
  <c r="G105" i="16"/>
  <c r="I105" i="16"/>
  <c r="K105" i="16"/>
  <c r="M105" i="16"/>
  <c r="O105" i="16"/>
  <c r="Q105" i="16"/>
  <c r="V105" i="16"/>
  <c r="G106" i="16"/>
  <c r="M106" i="16" s="1"/>
  <c r="I106" i="16"/>
  <c r="K106" i="16"/>
  <c r="O106" i="16"/>
  <c r="Q106" i="16"/>
  <c r="V106" i="16"/>
  <c r="G107" i="16"/>
  <c r="I107" i="16"/>
  <c r="K107" i="16"/>
  <c r="M107" i="16"/>
  <c r="O107" i="16"/>
  <c r="Q107" i="16"/>
  <c r="V107" i="16"/>
  <c r="G108" i="16"/>
  <c r="M108" i="16" s="1"/>
  <c r="I108" i="16"/>
  <c r="K108" i="16"/>
  <c r="O108" i="16"/>
  <c r="Q108" i="16"/>
  <c r="V108" i="16"/>
  <c r="G109" i="16"/>
  <c r="I109" i="16"/>
  <c r="K109" i="16"/>
  <c r="M109" i="16"/>
  <c r="O109" i="16"/>
  <c r="Q109" i="16"/>
  <c r="V109" i="16"/>
  <c r="G110" i="16"/>
  <c r="M110" i="16" s="1"/>
  <c r="I110" i="16"/>
  <c r="K110" i="16"/>
  <c r="O110" i="16"/>
  <c r="Q110" i="16"/>
  <c r="V110" i="16"/>
  <c r="G111" i="16"/>
  <c r="I111" i="16"/>
  <c r="K111" i="16"/>
  <c r="M111" i="16"/>
  <c r="O111" i="16"/>
  <c r="Q111" i="16"/>
  <c r="V111" i="16"/>
  <c r="G112" i="16"/>
  <c r="M112" i="16" s="1"/>
  <c r="I112" i="16"/>
  <c r="K112" i="16"/>
  <c r="O112" i="16"/>
  <c r="Q112" i="16"/>
  <c r="V112" i="16"/>
  <c r="G113" i="16"/>
  <c r="I113" i="16"/>
  <c r="K113" i="16"/>
  <c r="M113" i="16"/>
  <c r="O113" i="16"/>
  <c r="Q113" i="16"/>
  <c r="V113" i="16"/>
  <c r="G114" i="16"/>
  <c r="I114" i="16"/>
  <c r="K114" i="16"/>
  <c r="M114" i="16"/>
  <c r="O114" i="16"/>
  <c r="Q114" i="16"/>
  <c r="V114" i="16"/>
  <c r="G115" i="16"/>
  <c r="I115" i="16"/>
  <c r="K115" i="16"/>
  <c r="M115" i="16"/>
  <c r="O115" i="16"/>
  <c r="Q115" i="16"/>
  <c r="V115" i="16"/>
  <c r="G116" i="16"/>
  <c r="M116" i="16" s="1"/>
  <c r="I116" i="16"/>
  <c r="K116" i="16"/>
  <c r="O116" i="16"/>
  <c r="Q116" i="16"/>
  <c r="V116" i="16"/>
  <c r="G117" i="16"/>
  <c r="I117" i="16"/>
  <c r="K117" i="16"/>
  <c r="M117" i="16"/>
  <c r="O117" i="16"/>
  <c r="Q117" i="16"/>
  <c r="V117" i="16"/>
  <c r="G119" i="16"/>
  <c r="I119" i="16"/>
  <c r="I118" i="16" s="1"/>
  <c r="K119" i="16"/>
  <c r="M119" i="16"/>
  <c r="O119" i="16"/>
  <c r="Q119" i="16"/>
  <c r="Q118" i="16" s="1"/>
  <c r="V119" i="16"/>
  <c r="G120" i="16"/>
  <c r="M120" i="16" s="1"/>
  <c r="I120" i="16"/>
  <c r="K120" i="16"/>
  <c r="K118" i="16" s="1"/>
  <c r="O120" i="16"/>
  <c r="Q120" i="16"/>
  <c r="V120" i="16"/>
  <c r="V118" i="16" s="1"/>
  <c r="G121" i="16"/>
  <c r="I121" i="16"/>
  <c r="K121" i="16"/>
  <c r="M121" i="16"/>
  <c r="O121" i="16"/>
  <c r="Q121" i="16"/>
  <c r="V121" i="16"/>
  <c r="G122" i="16"/>
  <c r="M122" i="16" s="1"/>
  <c r="I122" i="16"/>
  <c r="K122" i="16"/>
  <c r="O122" i="16"/>
  <c r="O118" i="16" s="1"/>
  <c r="Q122" i="16"/>
  <c r="V122" i="16"/>
  <c r="G123" i="16"/>
  <c r="M123" i="16" s="1"/>
  <c r="I123" i="16"/>
  <c r="K123" i="16"/>
  <c r="O123" i="16"/>
  <c r="Q123" i="16"/>
  <c r="V123" i="16"/>
  <c r="G124" i="16"/>
  <c r="M124" i="16" s="1"/>
  <c r="I124" i="16"/>
  <c r="K124" i="16"/>
  <c r="O124" i="16"/>
  <c r="Q124" i="16"/>
  <c r="V124" i="16"/>
  <c r="G125" i="16"/>
  <c r="I125" i="16"/>
  <c r="K125" i="16"/>
  <c r="M125" i="16"/>
  <c r="O125" i="16"/>
  <c r="Q125" i="16"/>
  <c r="V125" i="16"/>
  <c r="G126" i="16"/>
  <c r="M126" i="16" s="1"/>
  <c r="I126" i="16"/>
  <c r="K126" i="16"/>
  <c r="O126" i="16"/>
  <c r="Q126" i="16"/>
  <c r="V126" i="16"/>
  <c r="G127" i="16"/>
  <c r="M127" i="16" s="1"/>
  <c r="I127" i="16"/>
  <c r="K127" i="16"/>
  <c r="O127" i="16"/>
  <c r="Q127" i="16"/>
  <c r="V127" i="16"/>
  <c r="G128" i="16"/>
  <c r="M128" i="16" s="1"/>
  <c r="I128" i="16"/>
  <c r="K128" i="16"/>
  <c r="O128" i="16"/>
  <c r="Q128" i="16"/>
  <c r="V128" i="16"/>
  <c r="AE130" i="16"/>
  <c r="AF130" i="16"/>
  <c r="G84" i="15"/>
  <c r="G8" i="15"/>
  <c r="O8" i="15"/>
  <c r="G9" i="15"/>
  <c r="M9" i="15" s="1"/>
  <c r="M8" i="15" s="1"/>
  <c r="I9" i="15"/>
  <c r="I8" i="15" s="1"/>
  <c r="K9" i="15"/>
  <c r="K8" i="15" s="1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3" i="15"/>
  <c r="I13" i="15"/>
  <c r="I12" i="15" s="1"/>
  <c r="K13" i="15"/>
  <c r="K12" i="15" s="1"/>
  <c r="M13" i="15"/>
  <c r="O13" i="15"/>
  <c r="Q13" i="15"/>
  <c r="Q12" i="15" s="1"/>
  <c r="V13" i="15"/>
  <c r="V12" i="15" s="1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G12" i="15" s="1"/>
  <c r="I16" i="15"/>
  <c r="K16" i="15"/>
  <c r="O16" i="15"/>
  <c r="O12" i="15" s="1"/>
  <c r="Q16" i="15"/>
  <c r="V16" i="15"/>
  <c r="G17" i="15"/>
  <c r="M17" i="15" s="1"/>
  <c r="I17" i="15"/>
  <c r="K17" i="15"/>
  <c r="O17" i="15"/>
  <c r="Q17" i="15"/>
  <c r="V17" i="15"/>
  <c r="G18" i="15"/>
  <c r="I18" i="15"/>
  <c r="K18" i="15"/>
  <c r="M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M21" i="15" s="1"/>
  <c r="I21" i="15"/>
  <c r="K21" i="15"/>
  <c r="O21" i="15"/>
  <c r="Q21" i="15"/>
  <c r="V21" i="15"/>
  <c r="G23" i="15"/>
  <c r="I23" i="15"/>
  <c r="I22" i="15" s="1"/>
  <c r="K23" i="15"/>
  <c r="M23" i="15"/>
  <c r="O23" i="15"/>
  <c r="Q23" i="15"/>
  <c r="Q22" i="15" s="1"/>
  <c r="V23" i="15"/>
  <c r="G24" i="15"/>
  <c r="G22" i="15" s="1"/>
  <c r="I24" i="15"/>
  <c r="K24" i="15"/>
  <c r="O24" i="15"/>
  <c r="O22" i="15" s="1"/>
  <c r="Q24" i="15"/>
  <c r="V24" i="15"/>
  <c r="G25" i="15"/>
  <c r="I25" i="15"/>
  <c r="K25" i="15"/>
  <c r="M25" i="15"/>
  <c r="O25" i="15"/>
  <c r="Q25" i="15"/>
  <c r="V25" i="15"/>
  <c r="G26" i="15"/>
  <c r="M26" i="15" s="1"/>
  <c r="I26" i="15"/>
  <c r="K26" i="15"/>
  <c r="K22" i="15" s="1"/>
  <c r="O26" i="15"/>
  <c r="Q26" i="15"/>
  <c r="V26" i="15"/>
  <c r="V22" i="15" s="1"/>
  <c r="G27" i="15"/>
  <c r="I27" i="15"/>
  <c r="K27" i="15"/>
  <c r="M27" i="15"/>
  <c r="O27" i="15"/>
  <c r="Q27" i="15"/>
  <c r="V27" i="15"/>
  <c r="G28" i="15"/>
  <c r="M28" i="15" s="1"/>
  <c r="I28" i="15"/>
  <c r="K28" i="15"/>
  <c r="O28" i="15"/>
  <c r="Q28" i="15"/>
  <c r="V28" i="15"/>
  <c r="G29" i="15"/>
  <c r="I29" i="15"/>
  <c r="K29" i="15"/>
  <c r="M29" i="15"/>
  <c r="O29" i="15"/>
  <c r="Q29" i="15"/>
  <c r="V29" i="15"/>
  <c r="G30" i="15"/>
  <c r="M30" i="15" s="1"/>
  <c r="I30" i="15"/>
  <c r="K30" i="15"/>
  <c r="O30" i="15"/>
  <c r="Q30" i="15"/>
  <c r="V30" i="15"/>
  <c r="G32" i="15"/>
  <c r="G31" i="15" s="1"/>
  <c r="I32" i="15"/>
  <c r="I31" i="15" s="1"/>
  <c r="K32" i="15"/>
  <c r="K31" i="15" s="1"/>
  <c r="O32" i="15"/>
  <c r="O31" i="15" s="1"/>
  <c r="Q32" i="15"/>
  <c r="Q31" i="15" s="1"/>
  <c r="V32" i="15"/>
  <c r="V31" i="15" s="1"/>
  <c r="G33" i="15"/>
  <c r="I33" i="15"/>
  <c r="K33" i="15"/>
  <c r="M33" i="15"/>
  <c r="O33" i="15"/>
  <c r="Q33" i="15"/>
  <c r="V33" i="15"/>
  <c r="G34" i="15"/>
  <c r="I34" i="15"/>
  <c r="K34" i="15"/>
  <c r="M34" i="15"/>
  <c r="O34" i="15"/>
  <c r="Q34" i="15"/>
  <c r="V34" i="15"/>
  <c r="G35" i="15"/>
  <c r="I35" i="15"/>
  <c r="K35" i="15"/>
  <c r="M35" i="15"/>
  <c r="O35" i="15"/>
  <c r="Q35" i="15"/>
  <c r="V35" i="15"/>
  <c r="G37" i="15"/>
  <c r="I37" i="15"/>
  <c r="I36" i="15" s="1"/>
  <c r="K37" i="15"/>
  <c r="K36" i="15" s="1"/>
  <c r="M37" i="15"/>
  <c r="O37" i="15"/>
  <c r="Q37" i="15"/>
  <c r="Q36" i="15" s="1"/>
  <c r="V37" i="15"/>
  <c r="V36" i="15" s="1"/>
  <c r="G38" i="15"/>
  <c r="I38" i="15"/>
  <c r="K38" i="15"/>
  <c r="M38" i="15"/>
  <c r="O38" i="15"/>
  <c r="Q38" i="15"/>
  <c r="V38" i="15"/>
  <c r="G39" i="15"/>
  <c r="I39" i="15"/>
  <c r="K39" i="15"/>
  <c r="M39" i="15"/>
  <c r="O39" i="15"/>
  <c r="Q39" i="15"/>
  <c r="V39" i="15"/>
  <c r="G40" i="15"/>
  <c r="G36" i="15" s="1"/>
  <c r="I40" i="15"/>
  <c r="K40" i="15"/>
  <c r="O40" i="15"/>
  <c r="O36" i="15" s="1"/>
  <c r="Q40" i="15"/>
  <c r="V40" i="15"/>
  <c r="G41" i="15"/>
  <c r="I41" i="15"/>
  <c r="K41" i="15"/>
  <c r="M41" i="15"/>
  <c r="O41" i="15"/>
  <c r="Q41" i="15"/>
  <c r="V41" i="15"/>
  <c r="G42" i="15"/>
  <c r="I42" i="15"/>
  <c r="K42" i="15"/>
  <c r="M42" i="15"/>
  <c r="O42" i="15"/>
  <c r="Q42" i="15"/>
  <c r="V42" i="15"/>
  <c r="G43" i="15"/>
  <c r="I43" i="15"/>
  <c r="K43" i="15"/>
  <c r="M43" i="15"/>
  <c r="O43" i="15"/>
  <c r="Q43" i="15"/>
  <c r="V43" i="15"/>
  <c r="G44" i="15"/>
  <c r="M44" i="15" s="1"/>
  <c r="I44" i="15"/>
  <c r="K44" i="15"/>
  <c r="O44" i="15"/>
  <c r="Q44" i="15"/>
  <c r="V44" i="15"/>
  <c r="G46" i="15"/>
  <c r="G45" i="15" s="1"/>
  <c r="I46" i="15"/>
  <c r="K46" i="15"/>
  <c r="K45" i="15" s="1"/>
  <c r="M46" i="15"/>
  <c r="O46" i="15"/>
  <c r="O45" i="15" s="1"/>
  <c r="Q46" i="15"/>
  <c r="V46" i="15"/>
  <c r="V45" i="15" s="1"/>
  <c r="G47" i="15"/>
  <c r="I47" i="15"/>
  <c r="K47" i="15"/>
  <c r="M47" i="15"/>
  <c r="O47" i="15"/>
  <c r="Q47" i="15"/>
  <c r="V47" i="15"/>
  <c r="G48" i="15"/>
  <c r="M48" i="15" s="1"/>
  <c r="I48" i="15"/>
  <c r="K48" i="15"/>
  <c r="O48" i="15"/>
  <c r="Q48" i="15"/>
  <c r="V48" i="15"/>
  <c r="G49" i="15"/>
  <c r="M49" i="15" s="1"/>
  <c r="I49" i="15"/>
  <c r="I45" i="15" s="1"/>
  <c r="K49" i="15"/>
  <c r="O49" i="15"/>
  <c r="Q49" i="15"/>
  <c r="Q45" i="15" s="1"/>
  <c r="V49" i="15"/>
  <c r="G50" i="15"/>
  <c r="I50" i="15"/>
  <c r="K50" i="15"/>
  <c r="M50" i="15"/>
  <c r="O50" i="15"/>
  <c r="Q50" i="15"/>
  <c r="V50" i="15"/>
  <c r="G51" i="15"/>
  <c r="I51" i="15"/>
  <c r="K51" i="15"/>
  <c r="M51" i="15"/>
  <c r="O51" i="15"/>
  <c r="Q51" i="15"/>
  <c r="V51" i="15"/>
  <c r="G52" i="15"/>
  <c r="M52" i="15" s="1"/>
  <c r="I52" i="15"/>
  <c r="K52" i="15"/>
  <c r="O52" i="15"/>
  <c r="Q52" i="15"/>
  <c r="V52" i="15"/>
  <c r="G53" i="15"/>
  <c r="I53" i="15"/>
  <c r="K53" i="15"/>
  <c r="M53" i="15"/>
  <c r="O53" i="15"/>
  <c r="Q53" i="15"/>
  <c r="V53" i="15"/>
  <c r="G54" i="15"/>
  <c r="M54" i="15" s="1"/>
  <c r="I54" i="15"/>
  <c r="K54" i="15"/>
  <c r="O54" i="15"/>
  <c r="Q54" i="15"/>
  <c r="V54" i="15"/>
  <c r="G55" i="15"/>
  <c r="I55" i="15"/>
  <c r="K55" i="15"/>
  <c r="M55" i="15"/>
  <c r="O55" i="15"/>
  <c r="Q55" i="15"/>
  <c r="V55" i="15"/>
  <c r="G56" i="15"/>
  <c r="M56" i="15" s="1"/>
  <c r="I56" i="15"/>
  <c r="K56" i="15"/>
  <c r="O56" i="15"/>
  <c r="Q56" i="15"/>
  <c r="V56" i="15"/>
  <c r="G57" i="15"/>
  <c r="I57" i="15"/>
  <c r="K57" i="15"/>
  <c r="M57" i="15"/>
  <c r="O57" i="15"/>
  <c r="Q57" i="15"/>
  <c r="V57" i="15"/>
  <c r="G58" i="15"/>
  <c r="M58" i="15" s="1"/>
  <c r="I58" i="15"/>
  <c r="K58" i="15"/>
  <c r="O58" i="15"/>
  <c r="Q58" i="15"/>
  <c r="V58" i="15"/>
  <c r="G59" i="15"/>
  <c r="I59" i="15"/>
  <c r="K59" i="15"/>
  <c r="M59" i="15"/>
  <c r="O59" i="15"/>
  <c r="Q59" i="15"/>
  <c r="V59" i="15"/>
  <c r="G60" i="15"/>
  <c r="M60" i="15" s="1"/>
  <c r="I60" i="15"/>
  <c r="K60" i="15"/>
  <c r="O60" i="15"/>
  <c r="Q60" i="15"/>
  <c r="V60" i="15"/>
  <c r="G61" i="15"/>
  <c r="I61" i="15"/>
  <c r="K61" i="15"/>
  <c r="M61" i="15"/>
  <c r="O61" i="15"/>
  <c r="Q61" i="15"/>
  <c r="V61" i="15"/>
  <c r="G62" i="15"/>
  <c r="M62" i="15" s="1"/>
  <c r="I62" i="15"/>
  <c r="K62" i="15"/>
  <c r="O62" i="15"/>
  <c r="Q62" i="15"/>
  <c r="V62" i="15"/>
  <c r="G63" i="15"/>
  <c r="I63" i="15"/>
  <c r="K63" i="15"/>
  <c r="M63" i="15"/>
  <c r="O63" i="15"/>
  <c r="Q63" i="15"/>
  <c r="V63" i="15"/>
  <c r="G64" i="15"/>
  <c r="M64" i="15" s="1"/>
  <c r="I64" i="15"/>
  <c r="K64" i="15"/>
  <c r="O64" i="15"/>
  <c r="Q64" i="15"/>
  <c r="V64" i="15"/>
  <c r="G65" i="15"/>
  <c r="I65" i="15"/>
  <c r="K65" i="15"/>
  <c r="M65" i="15"/>
  <c r="O65" i="15"/>
  <c r="Q65" i="15"/>
  <c r="V65" i="15"/>
  <c r="G66" i="15"/>
  <c r="M66" i="15" s="1"/>
  <c r="I66" i="15"/>
  <c r="K66" i="15"/>
  <c r="O66" i="15"/>
  <c r="Q66" i="15"/>
  <c r="V66" i="15"/>
  <c r="G67" i="15"/>
  <c r="I67" i="15"/>
  <c r="K67" i="15"/>
  <c r="M67" i="15"/>
  <c r="O67" i="15"/>
  <c r="Q67" i="15"/>
  <c r="V67" i="15"/>
  <c r="G68" i="15"/>
  <c r="M68" i="15" s="1"/>
  <c r="I68" i="15"/>
  <c r="K68" i="15"/>
  <c r="O68" i="15"/>
  <c r="Q68" i="15"/>
  <c r="V68" i="15"/>
  <c r="G69" i="15"/>
  <c r="I69" i="15"/>
  <c r="K69" i="15"/>
  <c r="M69" i="15"/>
  <c r="O69" i="15"/>
  <c r="Q69" i="15"/>
  <c r="V69" i="15"/>
  <c r="G70" i="15"/>
  <c r="M70" i="15" s="1"/>
  <c r="I70" i="15"/>
  <c r="K70" i="15"/>
  <c r="O70" i="15"/>
  <c r="Q70" i="15"/>
  <c r="V70" i="15"/>
  <c r="G72" i="15"/>
  <c r="G71" i="15" s="1"/>
  <c r="I72" i="15"/>
  <c r="I71" i="15" s="1"/>
  <c r="K72" i="15"/>
  <c r="K71" i="15" s="1"/>
  <c r="O72" i="15"/>
  <c r="O71" i="15" s="1"/>
  <c r="Q72" i="15"/>
  <c r="Q71" i="15" s="1"/>
  <c r="V72" i="15"/>
  <c r="V71" i="15" s="1"/>
  <c r="G73" i="15"/>
  <c r="I73" i="15"/>
  <c r="K73" i="15"/>
  <c r="M73" i="15"/>
  <c r="O73" i="15"/>
  <c r="Q73" i="15"/>
  <c r="V73" i="15"/>
  <c r="G74" i="15"/>
  <c r="I74" i="15"/>
  <c r="K74" i="15"/>
  <c r="M74" i="15"/>
  <c r="O74" i="15"/>
  <c r="Q74" i="15"/>
  <c r="V74" i="15"/>
  <c r="G75" i="15"/>
  <c r="I75" i="15"/>
  <c r="K75" i="15"/>
  <c r="M75" i="15"/>
  <c r="O75" i="15"/>
  <c r="Q75" i="15"/>
  <c r="V75" i="15"/>
  <c r="G76" i="15"/>
  <c r="M76" i="15" s="1"/>
  <c r="I76" i="15"/>
  <c r="K76" i="15"/>
  <c r="O76" i="15"/>
  <c r="Q76" i="15"/>
  <c r="V76" i="15"/>
  <c r="G77" i="15"/>
  <c r="I77" i="15"/>
  <c r="K77" i="15"/>
  <c r="M77" i="15"/>
  <c r="O77" i="15"/>
  <c r="Q77" i="15"/>
  <c r="V77" i="15"/>
  <c r="G78" i="15"/>
  <c r="I78" i="15"/>
  <c r="K78" i="15"/>
  <c r="M78" i="15"/>
  <c r="O78" i="15"/>
  <c r="Q78" i="15"/>
  <c r="V78" i="15"/>
  <c r="G79" i="15"/>
  <c r="I79" i="15"/>
  <c r="K79" i="15"/>
  <c r="M79" i="15"/>
  <c r="O79" i="15"/>
  <c r="Q79" i="15"/>
  <c r="V79" i="15"/>
  <c r="G80" i="15"/>
  <c r="M80" i="15" s="1"/>
  <c r="I80" i="15"/>
  <c r="K80" i="15"/>
  <c r="O80" i="15"/>
  <c r="Q80" i="15"/>
  <c r="V80" i="15"/>
  <c r="G81" i="15"/>
  <c r="I81" i="15"/>
  <c r="K81" i="15"/>
  <c r="M81" i="15"/>
  <c r="O81" i="15"/>
  <c r="Q81" i="15"/>
  <c r="V81" i="15"/>
  <c r="G82" i="15"/>
  <c r="I82" i="15"/>
  <c r="K82" i="15"/>
  <c r="M82" i="15"/>
  <c r="O82" i="15"/>
  <c r="Q82" i="15"/>
  <c r="V82" i="15"/>
  <c r="AE84" i="15"/>
  <c r="AF84" i="15"/>
  <c r="G87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1" i="14"/>
  <c r="I11" i="14"/>
  <c r="K11" i="14"/>
  <c r="M11" i="14"/>
  <c r="O11" i="14"/>
  <c r="Q11" i="14"/>
  <c r="V11" i="14"/>
  <c r="G14" i="14"/>
  <c r="I14" i="14"/>
  <c r="K14" i="14"/>
  <c r="M14" i="14"/>
  <c r="O14" i="14"/>
  <c r="Q14" i="14"/>
  <c r="V14" i="14"/>
  <c r="G17" i="14"/>
  <c r="G8" i="14" s="1"/>
  <c r="I17" i="14"/>
  <c r="K17" i="14"/>
  <c r="O17" i="14"/>
  <c r="O8" i="14" s="1"/>
  <c r="Q17" i="14"/>
  <c r="V17" i="14"/>
  <c r="G19" i="14"/>
  <c r="I19" i="14"/>
  <c r="K19" i="14"/>
  <c r="M19" i="14"/>
  <c r="O19" i="14"/>
  <c r="Q19" i="14"/>
  <c r="V19" i="14"/>
  <c r="G21" i="14"/>
  <c r="I21" i="14"/>
  <c r="K21" i="14"/>
  <c r="M21" i="14"/>
  <c r="O21" i="14"/>
  <c r="Q21" i="14"/>
  <c r="V21" i="14"/>
  <c r="G22" i="14"/>
  <c r="I22" i="14"/>
  <c r="K22" i="14"/>
  <c r="M22" i="14"/>
  <c r="O22" i="14"/>
  <c r="Q22" i="14"/>
  <c r="V22" i="14"/>
  <c r="G24" i="14"/>
  <c r="M24" i="14" s="1"/>
  <c r="I24" i="14"/>
  <c r="K24" i="14"/>
  <c r="O24" i="14"/>
  <c r="Q24" i="14"/>
  <c r="V24" i="14"/>
  <c r="G25" i="14"/>
  <c r="I25" i="14"/>
  <c r="K25" i="14"/>
  <c r="M25" i="14"/>
  <c r="O25" i="14"/>
  <c r="Q25" i="14"/>
  <c r="V25" i="14"/>
  <c r="G27" i="14"/>
  <c r="I27" i="14"/>
  <c r="K27" i="14"/>
  <c r="M27" i="14"/>
  <c r="O27" i="14"/>
  <c r="Q27" i="14"/>
  <c r="V27" i="14"/>
  <c r="G30" i="14"/>
  <c r="G29" i="14" s="1"/>
  <c r="I30" i="14"/>
  <c r="I29" i="14" s="1"/>
  <c r="K30" i="14"/>
  <c r="K29" i="14" s="1"/>
  <c r="O30" i="14"/>
  <c r="O29" i="14" s="1"/>
  <c r="Q30" i="14"/>
  <c r="Q29" i="14" s="1"/>
  <c r="V30" i="14"/>
  <c r="V29" i="14" s="1"/>
  <c r="G32" i="14"/>
  <c r="I32" i="14"/>
  <c r="O32" i="14"/>
  <c r="Q32" i="14"/>
  <c r="G33" i="14"/>
  <c r="I33" i="14"/>
  <c r="K33" i="14"/>
  <c r="K32" i="14" s="1"/>
  <c r="M33" i="14"/>
  <c r="M32" i="14" s="1"/>
  <c r="O33" i="14"/>
  <c r="Q33" i="14"/>
  <c r="V33" i="14"/>
  <c r="V32" i="14" s="1"/>
  <c r="K34" i="14"/>
  <c r="V34" i="14"/>
  <c r="G35" i="14"/>
  <c r="G34" i="14" s="1"/>
  <c r="I35" i="14"/>
  <c r="I34" i="14" s="1"/>
  <c r="K35" i="14"/>
  <c r="O35" i="14"/>
  <c r="O34" i="14" s="1"/>
  <c r="Q35" i="14"/>
  <c r="Q34" i="14" s="1"/>
  <c r="V35" i="14"/>
  <c r="G37" i="14"/>
  <c r="I37" i="14"/>
  <c r="O37" i="14"/>
  <c r="Q37" i="14"/>
  <c r="G38" i="14"/>
  <c r="I38" i="14"/>
  <c r="K38" i="14"/>
  <c r="K37" i="14" s="1"/>
  <c r="M38" i="14"/>
  <c r="M37" i="14" s="1"/>
  <c r="O38" i="14"/>
  <c r="Q38" i="14"/>
  <c r="V38" i="14"/>
  <c r="V37" i="14" s="1"/>
  <c r="G40" i="14"/>
  <c r="G39" i="14" s="1"/>
  <c r="I40" i="14"/>
  <c r="I39" i="14" s="1"/>
  <c r="K40" i="14"/>
  <c r="O40" i="14"/>
  <c r="O39" i="14" s="1"/>
  <c r="Q40" i="14"/>
  <c r="Q39" i="14" s="1"/>
  <c r="V40" i="14"/>
  <c r="G42" i="14"/>
  <c r="M42" i="14" s="1"/>
  <c r="I42" i="14"/>
  <c r="K42" i="14"/>
  <c r="K39" i="14" s="1"/>
  <c r="O42" i="14"/>
  <c r="Q42" i="14"/>
  <c r="V42" i="14"/>
  <c r="V39" i="14" s="1"/>
  <c r="G43" i="14"/>
  <c r="I43" i="14"/>
  <c r="K43" i="14"/>
  <c r="M43" i="14"/>
  <c r="O43" i="14"/>
  <c r="Q43" i="14"/>
  <c r="V43" i="14"/>
  <c r="G44" i="14"/>
  <c r="M44" i="14" s="1"/>
  <c r="I44" i="14"/>
  <c r="K44" i="14"/>
  <c r="O44" i="14"/>
  <c r="Q44" i="14"/>
  <c r="V44" i="14"/>
  <c r="G46" i="14"/>
  <c r="M46" i="14" s="1"/>
  <c r="I46" i="14"/>
  <c r="I45" i="14" s="1"/>
  <c r="K46" i="14"/>
  <c r="K45" i="14" s="1"/>
  <c r="O46" i="14"/>
  <c r="Q46" i="14"/>
  <c r="Q45" i="14" s="1"/>
  <c r="V46" i="14"/>
  <c r="V45" i="14" s="1"/>
  <c r="G48" i="14"/>
  <c r="I48" i="14"/>
  <c r="K48" i="14"/>
  <c r="M48" i="14"/>
  <c r="O48" i="14"/>
  <c r="Q48" i="14"/>
  <c r="V48" i="14"/>
  <c r="G50" i="14"/>
  <c r="I50" i="14"/>
  <c r="K50" i="14"/>
  <c r="M50" i="14"/>
  <c r="O50" i="14"/>
  <c r="Q50" i="14"/>
  <c r="V50" i="14"/>
  <c r="G52" i="14"/>
  <c r="G45" i="14" s="1"/>
  <c r="I52" i="14"/>
  <c r="K52" i="14"/>
  <c r="O52" i="14"/>
  <c r="O45" i="14" s="1"/>
  <c r="Q52" i="14"/>
  <c r="V52" i="14"/>
  <c r="G54" i="14"/>
  <c r="M54" i="14" s="1"/>
  <c r="I54" i="14"/>
  <c r="K54" i="14"/>
  <c r="O54" i="14"/>
  <c r="Q54" i="14"/>
  <c r="V54" i="14"/>
  <c r="G56" i="14"/>
  <c r="I56" i="14"/>
  <c r="K56" i="14"/>
  <c r="M56" i="14"/>
  <c r="O56" i="14"/>
  <c r="Q56" i="14"/>
  <c r="V56" i="14"/>
  <c r="G58" i="14"/>
  <c r="I58" i="14"/>
  <c r="K58" i="14"/>
  <c r="M58" i="14"/>
  <c r="O58" i="14"/>
  <c r="Q58" i="14"/>
  <c r="V58" i="14"/>
  <c r="G60" i="14"/>
  <c r="M60" i="14" s="1"/>
  <c r="I60" i="14"/>
  <c r="K60" i="14"/>
  <c r="O60" i="14"/>
  <c r="Q60" i="14"/>
  <c r="V60" i="14"/>
  <c r="G62" i="14"/>
  <c r="M62" i="14" s="1"/>
  <c r="I62" i="14"/>
  <c r="K62" i="14"/>
  <c r="O62" i="14"/>
  <c r="Q62" i="14"/>
  <c r="V62" i="14"/>
  <c r="G64" i="14"/>
  <c r="I64" i="14"/>
  <c r="K64" i="14"/>
  <c r="M64" i="14"/>
  <c r="O64" i="14"/>
  <c r="Q64" i="14"/>
  <c r="V64" i="14"/>
  <c r="G66" i="14"/>
  <c r="I66" i="14"/>
  <c r="K66" i="14"/>
  <c r="M66" i="14"/>
  <c r="O66" i="14"/>
  <c r="Q66" i="14"/>
  <c r="V66" i="14"/>
  <c r="G68" i="14"/>
  <c r="M68" i="14" s="1"/>
  <c r="I68" i="14"/>
  <c r="K68" i="14"/>
  <c r="O68" i="14"/>
  <c r="Q68" i="14"/>
  <c r="V68" i="14"/>
  <c r="G70" i="14"/>
  <c r="M70" i="14" s="1"/>
  <c r="I70" i="14"/>
  <c r="K70" i="14"/>
  <c r="O70" i="14"/>
  <c r="Q70" i="14"/>
  <c r="V70" i="14"/>
  <c r="G72" i="14"/>
  <c r="I72" i="14"/>
  <c r="K72" i="14"/>
  <c r="M72" i="14"/>
  <c r="O72" i="14"/>
  <c r="Q72" i="14"/>
  <c r="V72" i="14"/>
  <c r="G74" i="14"/>
  <c r="I74" i="14"/>
  <c r="K74" i="14"/>
  <c r="M74" i="14"/>
  <c r="O74" i="14"/>
  <c r="Q74" i="14"/>
  <c r="V74" i="14"/>
  <c r="G75" i="14"/>
  <c r="M75" i="14" s="1"/>
  <c r="I75" i="14"/>
  <c r="K75" i="14"/>
  <c r="O75" i="14"/>
  <c r="Q75" i="14"/>
  <c r="V75" i="14"/>
  <c r="G77" i="14"/>
  <c r="M77" i="14" s="1"/>
  <c r="I77" i="14"/>
  <c r="K77" i="14"/>
  <c r="O77" i="14"/>
  <c r="Q77" i="14"/>
  <c r="V77" i="14"/>
  <c r="G79" i="14"/>
  <c r="I79" i="14"/>
  <c r="K79" i="14"/>
  <c r="M79" i="14"/>
  <c r="O79" i="14"/>
  <c r="Q79" i="14"/>
  <c r="V79" i="14"/>
  <c r="G81" i="14"/>
  <c r="I81" i="14"/>
  <c r="K81" i="14"/>
  <c r="M81" i="14"/>
  <c r="O81" i="14"/>
  <c r="Q81" i="14"/>
  <c r="V81" i="14"/>
  <c r="G83" i="14"/>
  <c r="O83" i="14"/>
  <c r="G84" i="14"/>
  <c r="M84" i="14" s="1"/>
  <c r="M83" i="14" s="1"/>
  <c r="I84" i="14"/>
  <c r="I83" i="14" s="1"/>
  <c r="K84" i="14"/>
  <c r="K83" i="14" s="1"/>
  <c r="O84" i="14"/>
  <c r="Q84" i="14"/>
  <c r="Q83" i="14" s="1"/>
  <c r="V84" i="14"/>
  <c r="V83" i="14" s="1"/>
  <c r="AE87" i="14"/>
  <c r="AF87" i="14"/>
  <c r="G97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1" i="13"/>
  <c r="I11" i="13"/>
  <c r="K11" i="13"/>
  <c r="M11" i="13"/>
  <c r="O11" i="13"/>
  <c r="Q11" i="13"/>
  <c r="V11" i="13"/>
  <c r="G13" i="13"/>
  <c r="I13" i="13"/>
  <c r="K13" i="13"/>
  <c r="M13" i="13"/>
  <c r="O13" i="13"/>
  <c r="Q13" i="13"/>
  <c r="V13" i="13"/>
  <c r="G16" i="13"/>
  <c r="G8" i="13" s="1"/>
  <c r="I16" i="13"/>
  <c r="K16" i="13"/>
  <c r="O16" i="13"/>
  <c r="O8" i="13" s="1"/>
  <c r="Q16" i="13"/>
  <c r="V16" i="13"/>
  <c r="G18" i="13"/>
  <c r="I18" i="13"/>
  <c r="K18" i="13"/>
  <c r="M18" i="13"/>
  <c r="O18" i="13"/>
  <c r="Q18" i="13"/>
  <c r="V18" i="13"/>
  <c r="G20" i="13"/>
  <c r="I20" i="13"/>
  <c r="K20" i="13"/>
  <c r="M20" i="13"/>
  <c r="O20" i="13"/>
  <c r="Q20" i="13"/>
  <c r="V20" i="13"/>
  <c r="G21" i="13"/>
  <c r="I21" i="13"/>
  <c r="K21" i="13"/>
  <c r="M21" i="13"/>
  <c r="O21" i="13"/>
  <c r="Q21" i="13"/>
  <c r="V21" i="13"/>
  <c r="G23" i="13"/>
  <c r="M23" i="13" s="1"/>
  <c r="I23" i="13"/>
  <c r="K23" i="13"/>
  <c r="O23" i="13"/>
  <c r="Q23" i="13"/>
  <c r="V23" i="13"/>
  <c r="G24" i="13"/>
  <c r="I24" i="13"/>
  <c r="K24" i="13"/>
  <c r="M24" i="13"/>
  <c r="O24" i="13"/>
  <c r="Q24" i="13"/>
  <c r="V24" i="13"/>
  <c r="G26" i="13"/>
  <c r="I26" i="13"/>
  <c r="K26" i="13"/>
  <c r="M26" i="13"/>
  <c r="O26" i="13"/>
  <c r="Q26" i="13"/>
  <c r="V26" i="13"/>
  <c r="G28" i="13"/>
  <c r="I28" i="13"/>
  <c r="K28" i="13"/>
  <c r="M28" i="13"/>
  <c r="O28" i="13"/>
  <c r="Q28" i="13"/>
  <c r="V28" i="13"/>
  <c r="G30" i="13"/>
  <c r="O30" i="13"/>
  <c r="G31" i="13"/>
  <c r="I31" i="13"/>
  <c r="I30" i="13" s="1"/>
  <c r="K31" i="13"/>
  <c r="K30" i="13" s="1"/>
  <c r="M31" i="13"/>
  <c r="M30" i="13" s="1"/>
  <c r="O31" i="13"/>
  <c r="Q31" i="13"/>
  <c r="Q30" i="13" s="1"/>
  <c r="V31" i="13"/>
  <c r="V30" i="13" s="1"/>
  <c r="G33" i="13"/>
  <c r="K33" i="13"/>
  <c r="O33" i="13"/>
  <c r="V33" i="13"/>
  <c r="G34" i="13"/>
  <c r="I34" i="13"/>
  <c r="I33" i="13" s="1"/>
  <c r="K34" i="13"/>
  <c r="M34" i="13"/>
  <c r="M33" i="13" s="1"/>
  <c r="O34" i="13"/>
  <c r="Q34" i="13"/>
  <c r="Q33" i="13" s="1"/>
  <c r="V34" i="13"/>
  <c r="G36" i="13"/>
  <c r="K36" i="13"/>
  <c r="O36" i="13"/>
  <c r="V36" i="13"/>
  <c r="G37" i="13"/>
  <c r="I37" i="13"/>
  <c r="I36" i="13" s="1"/>
  <c r="K37" i="13"/>
  <c r="M37" i="13"/>
  <c r="M36" i="13" s="1"/>
  <c r="O37" i="13"/>
  <c r="Q37" i="13"/>
  <c r="Q36" i="13" s="1"/>
  <c r="V37" i="13"/>
  <c r="G39" i="13"/>
  <c r="I39" i="13"/>
  <c r="I38" i="13" s="1"/>
  <c r="K39" i="13"/>
  <c r="M39" i="13"/>
  <c r="O39" i="13"/>
  <c r="Q39" i="13"/>
  <c r="Q38" i="13" s="1"/>
  <c r="V39" i="13"/>
  <c r="G41" i="13"/>
  <c r="G38" i="13" s="1"/>
  <c r="I41" i="13"/>
  <c r="K41" i="13"/>
  <c r="O41" i="13"/>
  <c r="O38" i="13" s="1"/>
  <c r="Q41" i="13"/>
  <c r="V41" i="13"/>
  <c r="G43" i="13"/>
  <c r="I43" i="13"/>
  <c r="K43" i="13"/>
  <c r="M43" i="13"/>
  <c r="O43" i="13"/>
  <c r="Q43" i="13"/>
  <c r="V43" i="13"/>
  <c r="G45" i="13"/>
  <c r="M45" i="13" s="1"/>
  <c r="I45" i="13"/>
  <c r="K45" i="13"/>
  <c r="K38" i="13" s="1"/>
  <c r="O45" i="13"/>
  <c r="Q45" i="13"/>
  <c r="V45" i="13"/>
  <c r="V38" i="13" s="1"/>
  <c r="G47" i="13"/>
  <c r="I47" i="13"/>
  <c r="K47" i="13"/>
  <c r="M47" i="13"/>
  <c r="O47" i="13"/>
  <c r="Q47" i="13"/>
  <c r="V47" i="13"/>
  <c r="G49" i="13"/>
  <c r="M49" i="13" s="1"/>
  <c r="I49" i="13"/>
  <c r="K49" i="13"/>
  <c r="O49" i="13"/>
  <c r="Q49" i="13"/>
  <c r="V49" i="13"/>
  <c r="G51" i="13"/>
  <c r="I51" i="13"/>
  <c r="K51" i="13"/>
  <c r="M51" i="13"/>
  <c r="O51" i="13"/>
  <c r="Q51" i="13"/>
  <c r="V51" i="13"/>
  <c r="G53" i="13"/>
  <c r="K53" i="13"/>
  <c r="O53" i="13"/>
  <c r="V53" i="13"/>
  <c r="G54" i="13"/>
  <c r="I54" i="13"/>
  <c r="I53" i="13" s="1"/>
  <c r="K54" i="13"/>
  <c r="M54" i="13"/>
  <c r="M53" i="13" s="1"/>
  <c r="O54" i="13"/>
  <c r="Q54" i="13"/>
  <c r="Q53" i="13" s="1"/>
  <c r="V54" i="13"/>
  <c r="G56" i="13"/>
  <c r="K56" i="13"/>
  <c r="O56" i="13"/>
  <c r="V56" i="13"/>
  <c r="G57" i="13"/>
  <c r="I57" i="13"/>
  <c r="I56" i="13" s="1"/>
  <c r="K57" i="13"/>
  <c r="M57" i="13"/>
  <c r="M56" i="13" s="1"/>
  <c r="O57" i="13"/>
  <c r="Q57" i="13"/>
  <c r="Q56" i="13" s="1"/>
  <c r="V57" i="13"/>
  <c r="G59" i="13"/>
  <c r="I59" i="13"/>
  <c r="I58" i="13" s="1"/>
  <c r="K59" i="13"/>
  <c r="M59" i="13"/>
  <c r="O59" i="13"/>
  <c r="Q59" i="13"/>
  <c r="Q58" i="13" s="1"/>
  <c r="V59" i="13"/>
  <c r="G61" i="13"/>
  <c r="G58" i="13" s="1"/>
  <c r="I61" i="13"/>
  <c r="K61" i="13"/>
  <c r="O61" i="13"/>
  <c r="O58" i="13" s="1"/>
  <c r="Q61" i="13"/>
  <c r="V61" i="13"/>
  <c r="V58" i="13" s="1"/>
  <c r="G62" i="13"/>
  <c r="I62" i="13"/>
  <c r="K62" i="13"/>
  <c r="M62" i="13"/>
  <c r="O62" i="13"/>
  <c r="Q62" i="13"/>
  <c r="V62" i="13"/>
  <c r="G63" i="13"/>
  <c r="M63" i="13" s="1"/>
  <c r="I63" i="13"/>
  <c r="K63" i="13"/>
  <c r="K58" i="13" s="1"/>
  <c r="O63" i="13"/>
  <c r="Q63" i="13"/>
  <c r="V63" i="13"/>
  <c r="I64" i="13"/>
  <c r="Q64" i="13"/>
  <c r="G65" i="13"/>
  <c r="G64" i="13" s="1"/>
  <c r="I65" i="13"/>
  <c r="K65" i="13"/>
  <c r="K64" i="13" s="1"/>
  <c r="O65" i="13"/>
  <c r="O64" i="13" s="1"/>
  <c r="Q65" i="13"/>
  <c r="V65" i="13"/>
  <c r="V64" i="13" s="1"/>
  <c r="G67" i="13"/>
  <c r="M67" i="13" s="1"/>
  <c r="M66" i="13" s="1"/>
  <c r="I67" i="13"/>
  <c r="K67" i="13"/>
  <c r="K66" i="13" s="1"/>
  <c r="O67" i="13"/>
  <c r="O66" i="13" s="1"/>
  <c r="Q67" i="13"/>
  <c r="V67" i="13"/>
  <c r="V66" i="13" s="1"/>
  <c r="G69" i="13"/>
  <c r="I69" i="13"/>
  <c r="I66" i="13" s="1"/>
  <c r="K69" i="13"/>
  <c r="M69" i="13"/>
  <c r="O69" i="13"/>
  <c r="Q69" i="13"/>
  <c r="Q66" i="13" s="1"/>
  <c r="V69" i="13"/>
  <c r="G71" i="13"/>
  <c r="M71" i="13" s="1"/>
  <c r="I71" i="13"/>
  <c r="K71" i="13"/>
  <c r="O71" i="13"/>
  <c r="Q71" i="13"/>
  <c r="V71" i="13"/>
  <c r="G73" i="13"/>
  <c r="I73" i="13"/>
  <c r="K73" i="13"/>
  <c r="M73" i="13"/>
  <c r="O73" i="13"/>
  <c r="Q73" i="13"/>
  <c r="V73" i="13"/>
  <c r="G75" i="13"/>
  <c r="M75" i="13" s="1"/>
  <c r="I75" i="13"/>
  <c r="K75" i="13"/>
  <c r="O75" i="13"/>
  <c r="Q75" i="13"/>
  <c r="V75" i="13"/>
  <c r="G77" i="13"/>
  <c r="I77" i="13"/>
  <c r="K77" i="13"/>
  <c r="M77" i="13"/>
  <c r="O77" i="13"/>
  <c r="Q77" i="13"/>
  <c r="V77" i="13"/>
  <c r="G79" i="13"/>
  <c r="M79" i="13" s="1"/>
  <c r="I79" i="13"/>
  <c r="K79" i="13"/>
  <c r="O79" i="13"/>
  <c r="Q79" i="13"/>
  <c r="V79" i="13"/>
  <c r="G81" i="13"/>
  <c r="I81" i="13"/>
  <c r="K81" i="13"/>
  <c r="M81" i="13"/>
  <c r="O81" i="13"/>
  <c r="Q81" i="13"/>
  <c r="V81" i="13"/>
  <c r="G84" i="13"/>
  <c r="I84" i="13"/>
  <c r="I83" i="13" s="1"/>
  <c r="K84" i="13"/>
  <c r="M84" i="13"/>
  <c r="O84" i="13"/>
  <c r="Q84" i="13"/>
  <c r="Q83" i="13" s="1"/>
  <c r="V84" i="13"/>
  <c r="G86" i="13"/>
  <c r="G83" i="13" s="1"/>
  <c r="I86" i="13"/>
  <c r="K86" i="13"/>
  <c r="K83" i="13" s="1"/>
  <c r="O86" i="13"/>
  <c r="O83" i="13" s="1"/>
  <c r="Q86" i="13"/>
  <c r="V86" i="13"/>
  <c r="V83" i="13" s="1"/>
  <c r="G87" i="13"/>
  <c r="I87" i="13"/>
  <c r="K87" i="13"/>
  <c r="M87" i="13"/>
  <c r="O87" i="13"/>
  <c r="Q87" i="13"/>
  <c r="V87" i="13"/>
  <c r="G88" i="13"/>
  <c r="M88" i="13" s="1"/>
  <c r="I88" i="13"/>
  <c r="K88" i="13"/>
  <c r="O88" i="13"/>
  <c r="Q88" i="13"/>
  <c r="V88" i="13"/>
  <c r="G89" i="13"/>
  <c r="I89" i="13"/>
  <c r="K89" i="13"/>
  <c r="M89" i="13"/>
  <c r="O89" i="13"/>
  <c r="Q89" i="13"/>
  <c r="V89" i="13"/>
  <c r="G90" i="13"/>
  <c r="M90" i="13" s="1"/>
  <c r="I90" i="13"/>
  <c r="K90" i="13"/>
  <c r="O90" i="13"/>
  <c r="Q90" i="13"/>
  <c r="V90" i="13"/>
  <c r="G91" i="13"/>
  <c r="I91" i="13"/>
  <c r="K91" i="13"/>
  <c r="M91" i="13"/>
  <c r="O91" i="13"/>
  <c r="Q91" i="13"/>
  <c r="V91" i="13"/>
  <c r="G92" i="13"/>
  <c r="M92" i="13" s="1"/>
  <c r="I92" i="13"/>
  <c r="K92" i="13"/>
  <c r="O92" i="13"/>
  <c r="Q92" i="13"/>
  <c r="V92" i="13"/>
  <c r="G93" i="13"/>
  <c r="I93" i="13"/>
  <c r="K93" i="13"/>
  <c r="M93" i="13"/>
  <c r="O93" i="13"/>
  <c r="Q93" i="13"/>
  <c r="V93" i="13"/>
  <c r="G94" i="13"/>
  <c r="K94" i="13"/>
  <c r="O94" i="13"/>
  <c r="V94" i="13"/>
  <c r="G95" i="13"/>
  <c r="I95" i="13"/>
  <c r="I94" i="13" s="1"/>
  <c r="K95" i="13"/>
  <c r="M95" i="13"/>
  <c r="M94" i="13" s="1"/>
  <c r="O95" i="13"/>
  <c r="Q95" i="13"/>
  <c r="Q94" i="13" s="1"/>
  <c r="V95" i="13"/>
  <c r="AE97" i="13"/>
  <c r="AF97" i="13"/>
  <c r="G523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4" i="12"/>
  <c r="I14" i="12"/>
  <c r="K14" i="12"/>
  <c r="M14" i="12"/>
  <c r="O14" i="12"/>
  <c r="Q14" i="12"/>
  <c r="V14" i="12"/>
  <c r="G15" i="12"/>
  <c r="G8" i="12" s="1"/>
  <c r="I15" i="12"/>
  <c r="K15" i="12"/>
  <c r="O15" i="12"/>
  <c r="O8" i="12" s="1"/>
  <c r="Q15" i="12"/>
  <c r="V15" i="12"/>
  <c r="G18" i="12"/>
  <c r="M18" i="12" s="1"/>
  <c r="I18" i="12"/>
  <c r="K18" i="12"/>
  <c r="O18" i="12"/>
  <c r="Q18" i="12"/>
  <c r="V18" i="12"/>
  <c r="G20" i="12"/>
  <c r="I20" i="12"/>
  <c r="K20" i="12"/>
  <c r="M20" i="12"/>
  <c r="O20" i="12"/>
  <c r="Q20" i="12"/>
  <c r="V20" i="12"/>
  <c r="G21" i="12"/>
  <c r="I21" i="12"/>
  <c r="K21" i="12"/>
  <c r="M21" i="12"/>
  <c r="O21" i="12"/>
  <c r="Q21" i="12"/>
  <c r="V21" i="12"/>
  <c r="G23" i="12"/>
  <c r="M23" i="12" s="1"/>
  <c r="I23" i="12"/>
  <c r="K23" i="12"/>
  <c r="O23" i="12"/>
  <c r="Q23" i="12"/>
  <c r="V23" i="12"/>
  <c r="G27" i="12"/>
  <c r="M27" i="12" s="1"/>
  <c r="I27" i="12"/>
  <c r="K27" i="12"/>
  <c r="O27" i="12"/>
  <c r="Q27" i="12"/>
  <c r="V27" i="12"/>
  <c r="G29" i="12"/>
  <c r="I29" i="12"/>
  <c r="K29" i="12"/>
  <c r="M29" i="12"/>
  <c r="O29" i="12"/>
  <c r="Q29" i="12"/>
  <c r="V29" i="12"/>
  <c r="G31" i="12"/>
  <c r="I31" i="12"/>
  <c r="K31" i="12"/>
  <c r="M31" i="12"/>
  <c r="O31" i="12"/>
  <c r="Q31" i="12"/>
  <c r="V31" i="12"/>
  <c r="G33" i="12"/>
  <c r="M33" i="12" s="1"/>
  <c r="I33" i="12"/>
  <c r="K33" i="12"/>
  <c r="O33" i="12"/>
  <c r="Q33" i="12"/>
  <c r="V33" i="12"/>
  <c r="G35" i="12"/>
  <c r="I35" i="12"/>
  <c r="K35" i="12"/>
  <c r="M35" i="12"/>
  <c r="O35" i="12"/>
  <c r="Q35" i="12"/>
  <c r="V35" i="12"/>
  <c r="G37" i="12"/>
  <c r="M37" i="12" s="1"/>
  <c r="I37" i="12"/>
  <c r="K37" i="12"/>
  <c r="O37" i="12"/>
  <c r="Q37" i="12"/>
  <c r="V37" i="12"/>
  <c r="G38" i="12"/>
  <c r="I38" i="12"/>
  <c r="K38" i="12"/>
  <c r="M38" i="12"/>
  <c r="O38" i="12"/>
  <c r="Q38" i="12"/>
  <c r="V38" i="12"/>
  <c r="G39" i="12"/>
  <c r="M39" i="12" s="1"/>
  <c r="I39" i="12"/>
  <c r="K39" i="12"/>
  <c r="O39" i="12"/>
  <c r="Q39" i="12"/>
  <c r="V39" i="12"/>
  <c r="G41" i="12"/>
  <c r="M41" i="12" s="1"/>
  <c r="I41" i="12"/>
  <c r="K41" i="12"/>
  <c r="K40" i="12" s="1"/>
  <c r="O41" i="12"/>
  <c r="Q41" i="12"/>
  <c r="V41" i="12"/>
  <c r="V40" i="12" s="1"/>
  <c r="G44" i="12"/>
  <c r="I44" i="12"/>
  <c r="K44" i="12"/>
  <c r="M44" i="12"/>
  <c r="O44" i="12"/>
  <c r="Q44" i="12"/>
  <c r="V44" i="12"/>
  <c r="G45" i="12"/>
  <c r="G40" i="12" s="1"/>
  <c r="I45" i="12"/>
  <c r="K45" i="12"/>
  <c r="O45" i="12"/>
  <c r="O40" i="12" s="1"/>
  <c r="Q45" i="12"/>
  <c r="V45" i="12"/>
  <c r="G48" i="12"/>
  <c r="M48" i="12" s="1"/>
  <c r="I48" i="12"/>
  <c r="I40" i="12" s="1"/>
  <c r="K48" i="12"/>
  <c r="O48" i="12"/>
  <c r="Q48" i="12"/>
  <c r="Q40" i="12" s="1"/>
  <c r="V48" i="12"/>
  <c r="G53" i="12"/>
  <c r="I53" i="12"/>
  <c r="K53" i="12"/>
  <c r="M53" i="12"/>
  <c r="O53" i="12"/>
  <c r="Q53" i="12"/>
  <c r="V53" i="12"/>
  <c r="G56" i="12"/>
  <c r="I56" i="12"/>
  <c r="K56" i="12"/>
  <c r="M56" i="12"/>
  <c r="O56" i="12"/>
  <c r="Q56" i="12"/>
  <c r="V56" i="12"/>
  <c r="G59" i="12"/>
  <c r="M59" i="12" s="1"/>
  <c r="I59" i="12"/>
  <c r="K59" i="12"/>
  <c r="O59" i="12"/>
  <c r="Q59" i="12"/>
  <c r="V59" i="12"/>
  <c r="G62" i="12"/>
  <c r="M62" i="12" s="1"/>
  <c r="I62" i="12"/>
  <c r="I61" i="12" s="1"/>
  <c r="K62" i="12"/>
  <c r="K61" i="12" s="1"/>
  <c r="O62" i="12"/>
  <c r="Q62" i="12"/>
  <c r="Q61" i="12" s="1"/>
  <c r="V62" i="12"/>
  <c r="V61" i="12" s="1"/>
  <c r="G65" i="12"/>
  <c r="I65" i="12"/>
  <c r="K65" i="12"/>
  <c r="M65" i="12"/>
  <c r="O65" i="12"/>
  <c r="Q65" i="12"/>
  <c r="V65" i="12"/>
  <c r="G67" i="12"/>
  <c r="G61" i="12" s="1"/>
  <c r="I67" i="12"/>
  <c r="K67" i="12"/>
  <c r="M67" i="12"/>
  <c r="O67" i="12"/>
  <c r="O61" i="12" s="1"/>
  <c r="Q67" i="12"/>
  <c r="V67" i="12"/>
  <c r="G70" i="12"/>
  <c r="M70" i="12" s="1"/>
  <c r="I70" i="12"/>
  <c r="K70" i="12"/>
  <c r="O70" i="12"/>
  <c r="Q70" i="12"/>
  <c r="V70" i="12"/>
  <c r="G73" i="12"/>
  <c r="M73" i="12" s="1"/>
  <c r="I73" i="12"/>
  <c r="K73" i="12"/>
  <c r="O73" i="12"/>
  <c r="Q73" i="12"/>
  <c r="V73" i="12"/>
  <c r="G76" i="12"/>
  <c r="I76" i="12"/>
  <c r="K76" i="12"/>
  <c r="M76" i="12"/>
  <c r="O76" i="12"/>
  <c r="Q76" i="12"/>
  <c r="V76" i="12"/>
  <c r="G79" i="12"/>
  <c r="I79" i="12"/>
  <c r="K79" i="12"/>
  <c r="M79" i="12"/>
  <c r="O79" i="12"/>
  <c r="Q79" i="12"/>
  <c r="V79" i="12"/>
  <c r="G82" i="12"/>
  <c r="M82" i="12" s="1"/>
  <c r="I82" i="12"/>
  <c r="K82" i="12"/>
  <c r="O82" i="12"/>
  <c r="Q82" i="12"/>
  <c r="V82" i="12"/>
  <c r="G84" i="12"/>
  <c r="I84" i="12"/>
  <c r="K84" i="12"/>
  <c r="M84" i="12"/>
  <c r="O84" i="12"/>
  <c r="Q84" i="12"/>
  <c r="V84" i="12"/>
  <c r="G86" i="12"/>
  <c r="I86" i="12"/>
  <c r="K86" i="12"/>
  <c r="M86" i="12"/>
  <c r="O86" i="12"/>
  <c r="Q86" i="12"/>
  <c r="V86" i="12"/>
  <c r="G88" i="12"/>
  <c r="I88" i="12"/>
  <c r="K88" i="12"/>
  <c r="M88" i="12"/>
  <c r="O88" i="12"/>
  <c r="Q88" i="12"/>
  <c r="V88" i="12"/>
  <c r="G90" i="12"/>
  <c r="M90" i="12" s="1"/>
  <c r="I90" i="12"/>
  <c r="K90" i="12"/>
  <c r="O90" i="12"/>
  <c r="Q90" i="12"/>
  <c r="V90" i="12"/>
  <c r="G91" i="12"/>
  <c r="I91" i="12"/>
  <c r="K91" i="12"/>
  <c r="M91" i="12"/>
  <c r="O91" i="12"/>
  <c r="Q91" i="12"/>
  <c r="V91" i="12"/>
  <c r="G93" i="12"/>
  <c r="I93" i="12"/>
  <c r="K93" i="12"/>
  <c r="M93" i="12"/>
  <c r="O93" i="12"/>
  <c r="Q93" i="12"/>
  <c r="V93" i="12"/>
  <c r="G94" i="12"/>
  <c r="I94" i="12"/>
  <c r="K94" i="12"/>
  <c r="M94" i="12"/>
  <c r="O94" i="12"/>
  <c r="Q94" i="12"/>
  <c r="V94" i="12"/>
  <c r="G96" i="12"/>
  <c r="M96" i="12" s="1"/>
  <c r="I96" i="12"/>
  <c r="K96" i="12"/>
  <c r="O96" i="12"/>
  <c r="Q96" i="12"/>
  <c r="V96" i="12"/>
  <c r="G100" i="12"/>
  <c r="I100" i="12"/>
  <c r="K100" i="12"/>
  <c r="M100" i="12"/>
  <c r="O100" i="12"/>
  <c r="Q100" i="12"/>
  <c r="V100" i="12"/>
  <c r="G103" i="12"/>
  <c r="G102" i="12" s="1"/>
  <c r="I103" i="12"/>
  <c r="I102" i="12" s="1"/>
  <c r="K103" i="12"/>
  <c r="M103" i="12"/>
  <c r="O103" i="12"/>
  <c r="O102" i="12" s="1"/>
  <c r="Q103" i="12"/>
  <c r="Q102" i="12" s="1"/>
  <c r="V103" i="12"/>
  <c r="G106" i="12"/>
  <c r="M106" i="12" s="1"/>
  <c r="I106" i="12"/>
  <c r="K106" i="12"/>
  <c r="K102" i="12" s="1"/>
  <c r="O106" i="12"/>
  <c r="Q106" i="12"/>
  <c r="V106" i="12"/>
  <c r="V102" i="12" s="1"/>
  <c r="G109" i="12"/>
  <c r="I109" i="12"/>
  <c r="K109" i="12"/>
  <c r="M109" i="12"/>
  <c r="O109" i="12"/>
  <c r="Q109" i="12"/>
  <c r="V109" i="12"/>
  <c r="G112" i="12"/>
  <c r="I112" i="12"/>
  <c r="K112" i="12"/>
  <c r="M112" i="12"/>
  <c r="O112" i="12"/>
  <c r="Q112" i="12"/>
  <c r="V112" i="12"/>
  <c r="G113" i="12"/>
  <c r="I113" i="12"/>
  <c r="K113" i="12"/>
  <c r="M113" i="12"/>
  <c r="O113" i="12"/>
  <c r="Q113" i="12"/>
  <c r="V113" i="12"/>
  <c r="G116" i="12"/>
  <c r="M116" i="12" s="1"/>
  <c r="I116" i="12"/>
  <c r="K116" i="12"/>
  <c r="O116" i="12"/>
  <c r="Q116" i="12"/>
  <c r="V116" i="12"/>
  <c r="G119" i="12"/>
  <c r="I119" i="12"/>
  <c r="K119" i="12"/>
  <c r="M119" i="12"/>
  <c r="O119" i="12"/>
  <c r="Q119" i="12"/>
  <c r="V119" i="12"/>
  <c r="G123" i="12"/>
  <c r="I123" i="12"/>
  <c r="K123" i="12"/>
  <c r="M123" i="12"/>
  <c r="O123" i="12"/>
  <c r="Q123" i="12"/>
  <c r="V123" i="12"/>
  <c r="G126" i="12"/>
  <c r="M126" i="12" s="1"/>
  <c r="I126" i="12"/>
  <c r="K126" i="12"/>
  <c r="O126" i="12"/>
  <c r="Q126" i="12"/>
  <c r="V126" i="12"/>
  <c r="G129" i="12"/>
  <c r="M129" i="12" s="1"/>
  <c r="I129" i="12"/>
  <c r="K129" i="12"/>
  <c r="O129" i="12"/>
  <c r="Q129" i="12"/>
  <c r="V129" i="12"/>
  <c r="G131" i="12"/>
  <c r="G130" i="12" s="1"/>
  <c r="I131" i="12"/>
  <c r="I130" i="12" s="1"/>
  <c r="K131" i="12"/>
  <c r="M131" i="12"/>
  <c r="O131" i="12"/>
  <c r="O130" i="12" s="1"/>
  <c r="Q131" i="12"/>
  <c r="Q130" i="12" s="1"/>
  <c r="V131" i="12"/>
  <c r="V130" i="12" s="1"/>
  <c r="G134" i="12"/>
  <c r="M134" i="12" s="1"/>
  <c r="I134" i="12"/>
  <c r="K134" i="12"/>
  <c r="K130" i="12" s="1"/>
  <c r="O134" i="12"/>
  <c r="Q134" i="12"/>
  <c r="V134" i="12"/>
  <c r="G137" i="12"/>
  <c r="I137" i="12"/>
  <c r="K137" i="12"/>
  <c r="M137" i="12"/>
  <c r="O137" i="12"/>
  <c r="Q137" i="12"/>
  <c r="V137" i="12"/>
  <c r="G138" i="12"/>
  <c r="M138" i="12" s="1"/>
  <c r="I138" i="12"/>
  <c r="K138" i="12"/>
  <c r="O138" i="12"/>
  <c r="Q138" i="12"/>
  <c r="V138" i="12"/>
  <c r="G140" i="12"/>
  <c r="I140" i="12"/>
  <c r="K140" i="12"/>
  <c r="M140" i="12"/>
  <c r="O140" i="12"/>
  <c r="Q140" i="12"/>
  <c r="V140" i="12"/>
  <c r="G143" i="12"/>
  <c r="I143" i="12"/>
  <c r="I142" i="12" s="1"/>
  <c r="K143" i="12"/>
  <c r="K142" i="12" s="1"/>
  <c r="M143" i="12"/>
  <c r="O143" i="12"/>
  <c r="Q143" i="12"/>
  <c r="Q142" i="12" s="1"/>
  <c r="V143" i="12"/>
  <c r="V142" i="12" s="1"/>
  <c r="G145" i="12"/>
  <c r="I145" i="12"/>
  <c r="K145" i="12"/>
  <c r="M145" i="12"/>
  <c r="O145" i="12"/>
  <c r="Q145" i="12"/>
  <c r="V145" i="12"/>
  <c r="G184" i="12"/>
  <c r="I184" i="12"/>
  <c r="K184" i="12"/>
  <c r="M184" i="12"/>
  <c r="O184" i="12"/>
  <c r="Q184" i="12"/>
  <c r="V184" i="12"/>
  <c r="G186" i="12"/>
  <c r="G142" i="12" s="1"/>
  <c r="I186" i="12"/>
  <c r="K186" i="12"/>
  <c r="O186" i="12"/>
  <c r="O142" i="12" s="1"/>
  <c r="Q186" i="12"/>
  <c r="V186" i="12"/>
  <c r="G188" i="12"/>
  <c r="I188" i="12"/>
  <c r="K188" i="12"/>
  <c r="M188" i="12"/>
  <c r="O188" i="12"/>
  <c r="Q188" i="12"/>
  <c r="V188" i="12"/>
  <c r="G191" i="12"/>
  <c r="I191" i="12"/>
  <c r="I190" i="12" s="1"/>
  <c r="K191" i="12"/>
  <c r="M191" i="12"/>
  <c r="O191" i="12"/>
  <c r="Q191" i="12"/>
  <c r="Q190" i="12" s="1"/>
  <c r="V191" i="12"/>
  <c r="G193" i="12"/>
  <c r="G190" i="12" s="1"/>
  <c r="I193" i="12"/>
  <c r="K193" i="12"/>
  <c r="O193" i="12"/>
  <c r="O190" i="12" s="1"/>
  <c r="Q193" i="12"/>
  <c r="V193" i="12"/>
  <c r="G196" i="12"/>
  <c r="I196" i="12"/>
  <c r="K196" i="12"/>
  <c r="M196" i="12"/>
  <c r="O196" i="12"/>
  <c r="Q196" i="12"/>
  <c r="V196" i="12"/>
  <c r="G198" i="12"/>
  <c r="M198" i="12" s="1"/>
  <c r="I198" i="12"/>
  <c r="K198" i="12"/>
  <c r="K190" i="12" s="1"/>
  <c r="O198" i="12"/>
  <c r="Q198" i="12"/>
  <c r="V198" i="12"/>
  <c r="V190" i="12" s="1"/>
  <c r="G200" i="12"/>
  <c r="I200" i="12"/>
  <c r="K200" i="12"/>
  <c r="M200" i="12"/>
  <c r="O200" i="12"/>
  <c r="Q200" i="12"/>
  <c r="V200" i="12"/>
  <c r="G205" i="12"/>
  <c r="M205" i="12" s="1"/>
  <c r="I205" i="12"/>
  <c r="K205" i="12"/>
  <c r="O205" i="12"/>
  <c r="Q205" i="12"/>
  <c r="V205" i="12"/>
  <c r="G207" i="12"/>
  <c r="I207" i="12"/>
  <c r="K207" i="12"/>
  <c r="M207" i="12"/>
  <c r="O207" i="12"/>
  <c r="Q207" i="12"/>
  <c r="V207" i="12"/>
  <c r="G210" i="12"/>
  <c r="I210" i="12"/>
  <c r="I209" i="12" s="1"/>
  <c r="K210" i="12"/>
  <c r="M210" i="12"/>
  <c r="O210" i="12"/>
  <c r="Q210" i="12"/>
  <c r="Q209" i="12" s="1"/>
  <c r="V210" i="12"/>
  <c r="G213" i="12"/>
  <c r="G209" i="12" s="1"/>
  <c r="I213" i="12"/>
  <c r="K213" i="12"/>
  <c r="O213" i="12"/>
  <c r="O209" i="12" s="1"/>
  <c r="Q213" i="12"/>
  <c r="V213" i="12"/>
  <c r="G215" i="12"/>
  <c r="I215" i="12"/>
  <c r="K215" i="12"/>
  <c r="M215" i="12"/>
  <c r="O215" i="12"/>
  <c r="Q215" i="12"/>
  <c r="V215" i="12"/>
  <c r="G217" i="12"/>
  <c r="M217" i="12" s="1"/>
  <c r="I217" i="12"/>
  <c r="K217" i="12"/>
  <c r="K209" i="12" s="1"/>
  <c r="O217" i="12"/>
  <c r="Q217" i="12"/>
  <c r="V217" i="12"/>
  <c r="V209" i="12" s="1"/>
  <c r="G220" i="12"/>
  <c r="I220" i="12"/>
  <c r="K220" i="12"/>
  <c r="M220" i="12"/>
  <c r="O220" i="12"/>
  <c r="Q220" i="12"/>
  <c r="V220" i="12"/>
  <c r="G222" i="12"/>
  <c r="O222" i="12"/>
  <c r="G223" i="12"/>
  <c r="I223" i="12"/>
  <c r="I222" i="12" s="1"/>
  <c r="K223" i="12"/>
  <c r="M223" i="12"/>
  <c r="O223" i="12"/>
  <c r="Q223" i="12"/>
  <c r="Q222" i="12" s="1"/>
  <c r="V223" i="12"/>
  <c r="G225" i="12"/>
  <c r="M225" i="12" s="1"/>
  <c r="I225" i="12"/>
  <c r="K225" i="12"/>
  <c r="K222" i="12" s="1"/>
  <c r="O225" i="12"/>
  <c r="Q225" i="12"/>
  <c r="V225" i="12"/>
  <c r="V222" i="12" s="1"/>
  <c r="G227" i="12"/>
  <c r="G226" i="12" s="1"/>
  <c r="I227" i="12"/>
  <c r="K227" i="12"/>
  <c r="K226" i="12" s="1"/>
  <c r="O227" i="12"/>
  <c r="O226" i="12" s="1"/>
  <c r="Q227" i="12"/>
  <c r="V227" i="12"/>
  <c r="V226" i="12" s="1"/>
  <c r="G230" i="12"/>
  <c r="I230" i="12"/>
  <c r="I226" i="12" s="1"/>
  <c r="K230" i="12"/>
  <c r="M230" i="12"/>
  <c r="O230" i="12"/>
  <c r="Q230" i="12"/>
  <c r="Q226" i="12" s="1"/>
  <c r="V230" i="12"/>
  <c r="G232" i="12"/>
  <c r="M232" i="12" s="1"/>
  <c r="I232" i="12"/>
  <c r="K232" i="12"/>
  <c r="O232" i="12"/>
  <c r="Q232" i="12"/>
  <c r="V232" i="12"/>
  <c r="G233" i="12"/>
  <c r="I233" i="12"/>
  <c r="K233" i="12"/>
  <c r="M233" i="12"/>
  <c r="O233" i="12"/>
  <c r="Q233" i="12"/>
  <c r="V233" i="12"/>
  <c r="G234" i="12"/>
  <c r="O234" i="12"/>
  <c r="G235" i="12"/>
  <c r="I235" i="12"/>
  <c r="I234" i="12" s="1"/>
  <c r="K235" i="12"/>
  <c r="M235" i="12"/>
  <c r="O235" i="12"/>
  <c r="Q235" i="12"/>
  <c r="Q234" i="12" s="1"/>
  <c r="V235" i="12"/>
  <c r="G236" i="12"/>
  <c r="M236" i="12" s="1"/>
  <c r="I236" i="12"/>
  <c r="K236" i="12"/>
  <c r="K234" i="12" s="1"/>
  <c r="O236" i="12"/>
  <c r="Q236" i="12"/>
  <c r="V236" i="12"/>
  <c r="V234" i="12" s="1"/>
  <c r="G238" i="12"/>
  <c r="G237" i="12" s="1"/>
  <c r="I238" i="12"/>
  <c r="I237" i="12" s="1"/>
  <c r="K238" i="12"/>
  <c r="K237" i="12" s="1"/>
  <c r="O238" i="12"/>
  <c r="O237" i="12" s="1"/>
  <c r="Q238" i="12"/>
  <c r="Q237" i="12" s="1"/>
  <c r="V238" i="12"/>
  <c r="V237" i="12" s="1"/>
  <c r="G240" i="12"/>
  <c r="M240" i="12" s="1"/>
  <c r="M239" i="12" s="1"/>
  <c r="I240" i="12"/>
  <c r="K240" i="12"/>
  <c r="K239" i="12" s="1"/>
  <c r="O240" i="12"/>
  <c r="O239" i="12" s="1"/>
  <c r="Q240" i="12"/>
  <c r="V240" i="12"/>
  <c r="V239" i="12" s="1"/>
  <c r="G242" i="12"/>
  <c r="I242" i="12"/>
  <c r="K242" i="12"/>
  <c r="M242" i="12"/>
  <c r="O242" i="12"/>
  <c r="Q242" i="12"/>
  <c r="V242" i="12"/>
  <c r="G244" i="12"/>
  <c r="M244" i="12" s="1"/>
  <c r="I244" i="12"/>
  <c r="K244" i="12"/>
  <c r="O244" i="12"/>
  <c r="Q244" i="12"/>
  <c r="V244" i="12"/>
  <c r="G246" i="12"/>
  <c r="I246" i="12"/>
  <c r="I239" i="12" s="1"/>
  <c r="K246" i="12"/>
  <c r="M246" i="12"/>
  <c r="O246" i="12"/>
  <c r="Q246" i="12"/>
  <c r="Q239" i="12" s="1"/>
  <c r="V246" i="12"/>
  <c r="G248" i="12"/>
  <c r="I248" i="12"/>
  <c r="K248" i="12"/>
  <c r="M248" i="12"/>
  <c r="O248" i="12"/>
  <c r="Q248" i="12"/>
  <c r="V248" i="12"/>
  <c r="G250" i="12"/>
  <c r="I250" i="12"/>
  <c r="K250" i="12"/>
  <c r="M250" i="12"/>
  <c r="O250" i="12"/>
  <c r="Q250" i="12"/>
  <c r="V250" i="12"/>
  <c r="G252" i="12"/>
  <c r="I252" i="12"/>
  <c r="I251" i="12" s="1"/>
  <c r="K252" i="12"/>
  <c r="K251" i="12" s="1"/>
  <c r="M252" i="12"/>
  <c r="O252" i="12"/>
  <c r="Q252" i="12"/>
  <c r="Q251" i="12" s="1"/>
  <c r="V252" i="12"/>
  <c r="V251" i="12" s="1"/>
  <c r="G254" i="12"/>
  <c r="M254" i="12" s="1"/>
  <c r="I254" i="12"/>
  <c r="K254" i="12"/>
  <c r="O254" i="12"/>
  <c r="Q254" i="12"/>
  <c r="V254" i="12"/>
  <c r="G257" i="12"/>
  <c r="I257" i="12"/>
  <c r="K257" i="12"/>
  <c r="M257" i="12"/>
  <c r="O257" i="12"/>
  <c r="Q257" i="12"/>
  <c r="V257" i="12"/>
  <c r="G260" i="12"/>
  <c r="G251" i="12" s="1"/>
  <c r="I260" i="12"/>
  <c r="K260" i="12"/>
  <c r="O260" i="12"/>
  <c r="O251" i="12" s="1"/>
  <c r="Q260" i="12"/>
  <c r="V260" i="12"/>
  <c r="G263" i="12"/>
  <c r="I263" i="12"/>
  <c r="K263" i="12"/>
  <c r="M263" i="12"/>
  <c r="O263" i="12"/>
  <c r="Q263" i="12"/>
  <c r="V263" i="12"/>
  <c r="G265" i="12"/>
  <c r="M265" i="12" s="1"/>
  <c r="I265" i="12"/>
  <c r="K265" i="12"/>
  <c r="O265" i="12"/>
  <c r="Q265" i="12"/>
  <c r="V265" i="12"/>
  <c r="G267" i="12"/>
  <c r="I267" i="12"/>
  <c r="K267" i="12"/>
  <c r="M267" i="12"/>
  <c r="O267" i="12"/>
  <c r="Q267" i="12"/>
  <c r="V267" i="12"/>
  <c r="G269" i="12"/>
  <c r="M269" i="12" s="1"/>
  <c r="I269" i="12"/>
  <c r="K269" i="12"/>
  <c r="O269" i="12"/>
  <c r="Q269" i="12"/>
  <c r="V269" i="12"/>
  <c r="G271" i="12"/>
  <c r="I271" i="12"/>
  <c r="K271" i="12"/>
  <c r="M271" i="12"/>
  <c r="O271" i="12"/>
  <c r="Q271" i="12"/>
  <c r="V271" i="12"/>
  <c r="G273" i="12"/>
  <c r="M273" i="12" s="1"/>
  <c r="I273" i="12"/>
  <c r="K273" i="12"/>
  <c r="O273" i="12"/>
  <c r="Q273" i="12"/>
  <c r="V273" i="12"/>
  <c r="G275" i="12"/>
  <c r="I275" i="12"/>
  <c r="K275" i="12"/>
  <c r="M275" i="12"/>
  <c r="O275" i="12"/>
  <c r="Q275" i="12"/>
  <c r="V275" i="12"/>
  <c r="G277" i="12"/>
  <c r="M277" i="12" s="1"/>
  <c r="I277" i="12"/>
  <c r="K277" i="12"/>
  <c r="O277" i="12"/>
  <c r="Q277" i="12"/>
  <c r="V277" i="12"/>
  <c r="G279" i="12"/>
  <c r="I279" i="12"/>
  <c r="K279" i="12"/>
  <c r="M279" i="12"/>
  <c r="O279" i="12"/>
  <c r="Q279" i="12"/>
  <c r="V279" i="12"/>
  <c r="G281" i="12"/>
  <c r="I281" i="12"/>
  <c r="I280" i="12" s="1"/>
  <c r="K281" i="12"/>
  <c r="M281" i="12"/>
  <c r="O281" i="12"/>
  <c r="Q281" i="12"/>
  <c r="Q280" i="12" s="1"/>
  <c r="V281" i="12"/>
  <c r="G283" i="12"/>
  <c r="G280" i="12" s="1"/>
  <c r="I283" i="12"/>
  <c r="K283" i="12"/>
  <c r="O283" i="12"/>
  <c r="O280" i="12" s="1"/>
  <c r="Q283" i="12"/>
  <c r="V283" i="12"/>
  <c r="G285" i="12"/>
  <c r="I285" i="12"/>
  <c r="K285" i="12"/>
  <c r="M285" i="12"/>
  <c r="O285" i="12"/>
  <c r="Q285" i="12"/>
  <c r="V285" i="12"/>
  <c r="G287" i="12"/>
  <c r="M287" i="12" s="1"/>
  <c r="I287" i="12"/>
  <c r="K287" i="12"/>
  <c r="K280" i="12" s="1"/>
  <c r="O287" i="12"/>
  <c r="Q287" i="12"/>
  <c r="V287" i="12"/>
  <c r="V280" i="12" s="1"/>
  <c r="G289" i="12"/>
  <c r="I289" i="12"/>
  <c r="K289" i="12"/>
  <c r="M289" i="12"/>
  <c r="O289" i="12"/>
  <c r="Q289" i="12"/>
  <c r="V289" i="12"/>
  <c r="G291" i="12"/>
  <c r="M291" i="12" s="1"/>
  <c r="I291" i="12"/>
  <c r="K291" i="12"/>
  <c r="O291" i="12"/>
  <c r="Q291" i="12"/>
  <c r="V291" i="12"/>
  <c r="G293" i="12"/>
  <c r="I293" i="12"/>
  <c r="K293" i="12"/>
  <c r="M293" i="12"/>
  <c r="O293" i="12"/>
  <c r="Q293" i="12"/>
  <c r="V293" i="12"/>
  <c r="G295" i="12"/>
  <c r="M295" i="12" s="1"/>
  <c r="I295" i="12"/>
  <c r="K295" i="12"/>
  <c r="O295" i="12"/>
  <c r="Q295" i="12"/>
  <c r="V295" i="12"/>
  <c r="G297" i="12"/>
  <c r="I297" i="12"/>
  <c r="K297" i="12"/>
  <c r="M297" i="12"/>
  <c r="O297" i="12"/>
  <c r="Q297" i="12"/>
  <c r="V297" i="12"/>
  <c r="G300" i="12"/>
  <c r="M300" i="12" s="1"/>
  <c r="I300" i="12"/>
  <c r="K300" i="12"/>
  <c r="O300" i="12"/>
  <c r="Q300" i="12"/>
  <c r="V300" i="12"/>
  <c r="G302" i="12"/>
  <c r="I302" i="12"/>
  <c r="K302" i="12"/>
  <c r="M302" i="12"/>
  <c r="O302" i="12"/>
  <c r="Q302" i="12"/>
  <c r="V302" i="12"/>
  <c r="G304" i="12"/>
  <c r="M304" i="12" s="1"/>
  <c r="I304" i="12"/>
  <c r="K304" i="12"/>
  <c r="O304" i="12"/>
  <c r="Q304" i="12"/>
  <c r="V304" i="12"/>
  <c r="G306" i="12"/>
  <c r="I306" i="12"/>
  <c r="K306" i="12"/>
  <c r="M306" i="12"/>
  <c r="O306" i="12"/>
  <c r="Q306" i="12"/>
  <c r="V306" i="12"/>
  <c r="G308" i="12"/>
  <c r="M308" i="12" s="1"/>
  <c r="I308" i="12"/>
  <c r="K308" i="12"/>
  <c r="O308" i="12"/>
  <c r="Q308" i="12"/>
  <c r="V308" i="12"/>
  <c r="G310" i="12"/>
  <c r="M310" i="12" s="1"/>
  <c r="M309" i="12" s="1"/>
  <c r="I310" i="12"/>
  <c r="K310" i="12"/>
  <c r="K309" i="12" s="1"/>
  <c r="O310" i="12"/>
  <c r="O309" i="12" s="1"/>
  <c r="Q310" i="12"/>
  <c r="V310" i="12"/>
  <c r="V309" i="12" s="1"/>
  <c r="G312" i="12"/>
  <c r="I312" i="12"/>
  <c r="K312" i="12"/>
  <c r="M312" i="12"/>
  <c r="O312" i="12"/>
  <c r="Q312" i="12"/>
  <c r="V312" i="12"/>
  <c r="G314" i="12"/>
  <c r="M314" i="12" s="1"/>
  <c r="I314" i="12"/>
  <c r="K314" i="12"/>
  <c r="O314" i="12"/>
  <c r="Q314" i="12"/>
  <c r="V314" i="12"/>
  <c r="G316" i="12"/>
  <c r="I316" i="12"/>
  <c r="I309" i="12" s="1"/>
  <c r="K316" i="12"/>
  <c r="M316" i="12"/>
  <c r="O316" i="12"/>
  <c r="Q316" i="12"/>
  <c r="Q309" i="12" s="1"/>
  <c r="V316" i="12"/>
  <c r="G318" i="12"/>
  <c r="I318" i="12"/>
  <c r="I317" i="12" s="1"/>
  <c r="K318" i="12"/>
  <c r="M318" i="12"/>
  <c r="O318" i="12"/>
  <c r="Q318" i="12"/>
  <c r="Q317" i="12" s="1"/>
  <c r="V318" i="12"/>
  <c r="G320" i="12"/>
  <c r="G317" i="12" s="1"/>
  <c r="I320" i="12"/>
  <c r="K320" i="12"/>
  <c r="O320" i="12"/>
  <c r="O317" i="12" s="1"/>
  <c r="Q320" i="12"/>
  <c r="V320" i="12"/>
  <c r="G322" i="12"/>
  <c r="I322" i="12"/>
  <c r="K322" i="12"/>
  <c r="M322" i="12"/>
  <c r="O322" i="12"/>
  <c r="Q322" i="12"/>
  <c r="V322" i="12"/>
  <c r="G323" i="12"/>
  <c r="M323" i="12" s="1"/>
  <c r="I323" i="12"/>
  <c r="K323" i="12"/>
  <c r="K317" i="12" s="1"/>
  <c r="O323" i="12"/>
  <c r="Q323" i="12"/>
  <c r="V323" i="12"/>
  <c r="V317" i="12" s="1"/>
  <c r="G324" i="12"/>
  <c r="I324" i="12"/>
  <c r="K324" i="12"/>
  <c r="M324" i="12"/>
  <c r="O324" i="12"/>
  <c r="Q324" i="12"/>
  <c r="V324" i="12"/>
  <c r="G325" i="12"/>
  <c r="M325" i="12" s="1"/>
  <c r="I325" i="12"/>
  <c r="K325" i="12"/>
  <c r="O325" i="12"/>
  <c r="Q325" i="12"/>
  <c r="V325" i="12"/>
  <c r="G326" i="12"/>
  <c r="I326" i="12"/>
  <c r="K326" i="12"/>
  <c r="M326" i="12"/>
  <c r="O326" i="12"/>
  <c r="Q326" i="12"/>
  <c r="V326" i="12"/>
  <c r="G328" i="12"/>
  <c r="M328" i="12" s="1"/>
  <c r="I328" i="12"/>
  <c r="K328" i="12"/>
  <c r="O328" i="12"/>
  <c r="Q328" i="12"/>
  <c r="V328" i="12"/>
  <c r="G330" i="12"/>
  <c r="I330" i="12"/>
  <c r="K330" i="12"/>
  <c r="M330" i="12"/>
  <c r="O330" i="12"/>
  <c r="Q330" i="12"/>
  <c r="V330" i="12"/>
  <c r="G331" i="12"/>
  <c r="M331" i="12" s="1"/>
  <c r="I331" i="12"/>
  <c r="K331" i="12"/>
  <c r="O331" i="12"/>
  <c r="Q331" i="12"/>
  <c r="V331" i="12"/>
  <c r="G332" i="12"/>
  <c r="I332" i="12"/>
  <c r="K332" i="12"/>
  <c r="M332" i="12"/>
  <c r="O332" i="12"/>
  <c r="Q332" i="12"/>
  <c r="V332" i="12"/>
  <c r="G333" i="12"/>
  <c r="M333" i="12" s="1"/>
  <c r="I333" i="12"/>
  <c r="K333" i="12"/>
  <c r="O333" i="12"/>
  <c r="Q333" i="12"/>
  <c r="V333" i="12"/>
  <c r="G335" i="12"/>
  <c r="I335" i="12"/>
  <c r="K335" i="12"/>
  <c r="M335" i="12"/>
  <c r="O335" i="12"/>
  <c r="Q335" i="12"/>
  <c r="V335" i="12"/>
  <c r="G337" i="12"/>
  <c r="M337" i="12" s="1"/>
  <c r="I337" i="12"/>
  <c r="K337" i="12"/>
  <c r="O337" i="12"/>
  <c r="Q337" i="12"/>
  <c r="V337" i="12"/>
  <c r="I338" i="12"/>
  <c r="Q338" i="12"/>
  <c r="G339" i="12"/>
  <c r="M339" i="12" s="1"/>
  <c r="M338" i="12" s="1"/>
  <c r="I339" i="12"/>
  <c r="K339" i="12"/>
  <c r="K338" i="12" s="1"/>
  <c r="O339" i="12"/>
  <c r="O338" i="12" s="1"/>
  <c r="Q339" i="12"/>
  <c r="V339" i="12"/>
  <c r="V338" i="12" s="1"/>
  <c r="G341" i="12"/>
  <c r="I341" i="12"/>
  <c r="K341" i="12"/>
  <c r="M341" i="12"/>
  <c r="O341" i="12"/>
  <c r="Q341" i="12"/>
  <c r="V341" i="12"/>
  <c r="G343" i="12"/>
  <c r="M343" i="12" s="1"/>
  <c r="I343" i="12"/>
  <c r="K343" i="12"/>
  <c r="O343" i="12"/>
  <c r="Q343" i="12"/>
  <c r="V343" i="12"/>
  <c r="G345" i="12"/>
  <c r="M345" i="12" s="1"/>
  <c r="I345" i="12"/>
  <c r="K345" i="12"/>
  <c r="K344" i="12" s="1"/>
  <c r="O345" i="12"/>
  <c r="O344" i="12" s="1"/>
  <c r="Q345" i="12"/>
  <c r="V345" i="12"/>
  <c r="V344" i="12" s="1"/>
  <c r="G349" i="12"/>
  <c r="I349" i="12"/>
  <c r="K349" i="12"/>
  <c r="M349" i="12"/>
  <c r="O349" i="12"/>
  <c r="Q349" i="12"/>
  <c r="V349" i="12"/>
  <c r="G351" i="12"/>
  <c r="M351" i="12" s="1"/>
  <c r="I351" i="12"/>
  <c r="K351" i="12"/>
  <c r="O351" i="12"/>
  <c r="Q351" i="12"/>
  <c r="V351" i="12"/>
  <c r="G352" i="12"/>
  <c r="I352" i="12"/>
  <c r="I344" i="12" s="1"/>
  <c r="K352" i="12"/>
  <c r="M352" i="12"/>
  <c r="O352" i="12"/>
  <c r="Q352" i="12"/>
  <c r="Q344" i="12" s="1"/>
  <c r="V352" i="12"/>
  <c r="G353" i="12"/>
  <c r="M353" i="12" s="1"/>
  <c r="I353" i="12"/>
  <c r="K353" i="12"/>
  <c r="O353" i="12"/>
  <c r="Q353" i="12"/>
  <c r="V353" i="12"/>
  <c r="G354" i="12"/>
  <c r="I354" i="12"/>
  <c r="K354" i="12"/>
  <c r="M354" i="12"/>
  <c r="O354" i="12"/>
  <c r="Q354" i="12"/>
  <c r="V354" i="12"/>
  <c r="G355" i="12"/>
  <c r="M355" i="12" s="1"/>
  <c r="I355" i="12"/>
  <c r="K355" i="12"/>
  <c r="O355" i="12"/>
  <c r="Q355" i="12"/>
  <c r="V355" i="12"/>
  <c r="G356" i="12"/>
  <c r="I356" i="12"/>
  <c r="K356" i="12"/>
  <c r="M356" i="12"/>
  <c r="O356" i="12"/>
  <c r="Q356" i="12"/>
  <c r="V356" i="12"/>
  <c r="G357" i="12"/>
  <c r="M357" i="12" s="1"/>
  <c r="I357" i="12"/>
  <c r="K357" i="12"/>
  <c r="O357" i="12"/>
  <c r="Q357" i="12"/>
  <c r="V357" i="12"/>
  <c r="G359" i="12"/>
  <c r="I359" i="12"/>
  <c r="K359" i="12"/>
  <c r="M359" i="12"/>
  <c r="O359" i="12"/>
  <c r="Q359" i="12"/>
  <c r="V359" i="12"/>
  <c r="G360" i="12"/>
  <c r="M360" i="12" s="1"/>
  <c r="I360" i="12"/>
  <c r="K360" i="12"/>
  <c r="O360" i="12"/>
  <c r="Q360" i="12"/>
  <c r="V360" i="12"/>
  <c r="G361" i="12"/>
  <c r="I361" i="12"/>
  <c r="K361" i="12"/>
  <c r="M361" i="12"/>
  <c r="O361" i="12"/>
  <c r="Q361" i="12"/>
  <c r="V361" i="12"/>
  <c r="G362" i="12"/>
  <c r="M362" i="12" s="1"/>
  <c r="I362" i="12"/>
  <c r="K362" i="12"/>
  <c r="O362" i="12"/>
  <c r="Q362" i="12"/>
  <c r="V362" i="12"/>
  <c r="G363" i="12"/>
  <c r="I363" i="12"/>
  <c r="K363" i="12"/>
  <c r="M363" i="12"/>
  <c r="O363" i="12"/>
  <c r="Q363" i="12"/>
  <c r="V363" i="12"/>
  <c r="G364" i="12"/>
  <c r="M364" i="12" s="1"/>
  <c r="I364" i="12"/>
  <c r="K364" i="12"/>
  <c r="O364" i="12"/>
  <c r="Q364" i="12"/>
  <c r="V364" i="12"/>
  <c r="G365" i="12"/>
  <c r="I365" i="12"/>
  <c r="K365" i="12"/>
  <c r="M365" i="12"/>
  <c r="O365" i="12"/>
  <c r="Q365" i="12"/>
  <c r="V365" i="12"/>
  <c r="G366" i="12"/>
  <c r="M366" i="12" s="1"/>
  <c r="I366" i="12"/>
  <c r="K366" i="12"/>
  <c r="O366" i="12"/>
  <c r="Q366" i="12"/>
  <c r="V366" i="12"/>
  <c r="G367" i="12"/>
  <c r="I367" i="12"/>
  <c r="K367" i="12"/>
  <c r="M367" i="12"/>
  <c r="O367" i="12"/>
  <c r="Q367" i="12"/>
  <c r="V367" i="12"/>
  <c r="G368" i="12"/>
  <c r="M368" i="12" s="1"/>
  <c r="I368" i="12"/>
  <c r="K368" i="12"/>
  <c r="O368" i="12"/>
  <c r="Q368" i="12"/>
  <c r="V368" i="12"/>
  <c r="G369" i="12"/>
  <c r="I369" i="12"/>
  <c r="K369" i="12"/>
  <c r="M369" i="12"/>
  <c r="O369" i="12"/>
  <c r="Q369" i="12"/>
  <c r="V369" i="12"/>
  <c r="G371" i="12"/>
  <c r="M371" i="12" s="1"/>
  <c r="I371" i="12"/>
  <c r="K371" i="12"/>
  <c r="O371" i="12"/>
  <c r="Q371" i="12"/>
  <c r="V371" i="12"/>
  <c r="G373" i="12"/>
  <c r="I373" i="12"/>
  <c r="K373" i="12"/>
  <c r="M373" i="12"/>
  <c r="O373" i="12"/>
  <c r="Q373" i="12"/>
  <c r="V373" i="12"/>
  <c r="G375" i="12"/>
  <c r="M375" i="12" s="1"/>
  <c r="I375" i="12"/>
  <c r="K375" i="12"/>
  <c r="O375" i="12"/>
  <c r="Q375" i="12"/>
  <c r="V375" i="12"/>
  <c r="G377" i="12"/>
  <c r="M377" i="12" s="1"/>
  <c r="M376" i="12" s="1"/>
  <c r="I377" i="12"/>
  <c r="K377" i="12"/>
  <c r="K376" i="12" s="1"/>
  <c r="O377" i="12"/>
  <c r="O376" i="12" s="1"/>
  <c r="Q377" i="12"/>
  <c r="V377" i="12"/>
  <c r="V376" i="12" s="1"/>
  <c r="G379" i="12"/>
  <c r="I379" i="12"/>
  <c r="K379" i="12"/>
  <c r="M379" i="12"/>
  <c r="O379" i="12"/>
  <c r="Q379" i="12"/>
  <c r="V379" i="12"/>
  <c r="G381" i="12"/>
  <c r="M381" i="12" s="1"/>
  <c r="I381" i="12"/>
  <c r="K381" i="12"/>
  <c r="O381" i="12"/>
  <c r="Q381" i="12"/>
  <c r="V381" i="12"/>
  <c r="G382" i="12"/>
  <c r="I382" i="12"/>
  <c r="I376" i="12" s="1"/>
  <c r="K382" i="12"/>
  <c r="M382" i="12"/>
  <c r="O382" i="12"/>
  <c r="Q382" i="12"/>
  <c r="Q376" i="12" s="1"/>
  <c r="V382" i="12"/>
  <c r="G383" i="12"/>
  <c r="M383" i="12" s="1"/>
  <c r="I383" i="12"/>
  <c r="K383" i="12"/>
  <c r="O383" i="12"/>
  <c r="Q383" i="12"/>
  <c r="V383" i="12"/>
  <c r="G384" i="12"/>
  <c r="I384" i="12"/>
  <c r="K384" i="12"/>
  <c r="M384" i="12"/>
  <c r="O384" i="12"/>
  <c r="Q384" i="12"/>
  <c r="V384" i="12"/>
  <c r="G385" i="12"/>
  <c r="M385" i="12" s="1"/>
  <c r="I385" i="12"/>
  <c r="K385" i="12"/>
  <c r="O385" i="12"/>
  <c r="Q385" i="12"/>
  <c r="V385" i="12"/>
  <c r="G386" i="12"/>
  <c r="I386" i="12"/>
  <c r="K386" i="12"/>
  <c r="M386" i="12"/>
  <c r="O386" i="12"/>
  <c r="Q386" i="12"/>
  <c r="V386" i="12"/>
  <c r="G388" i="12"/>
  <c r="I388" i="12"/>
  <c r="K388" i="12"/>
  <c r="M388" i="12"/>
  <c r="O388" i="12"/>
  <c r="Q388" i="12"/>
  <c r="V388" i="12"/>
  <c r="G390" i="12"/>
  <c r="G387" i="12" s="1"/>
  <c r="I390" i="12"/>
  <c r="K390" i="12"/>
  <c r="O390" i="12"/>
  <c r="Q390" i="12"/>
  <c r="V390" i="12"/>
  <c r="G392" i="12"/>
  <c r="I392" i="12"/>
  <c r="K392" i="12"/>
  <c r="M392" i="12"/>
  <c r="O392" i="12"/>
  <c r="Q392" i="12"/>
  <c r="V392" i="12"/>
  <c r="G394" i="12"/>
  <c r="M394" i="12" s="1"/>
  <c r="I394" i="12"/>
  <c r="K394" i="12"/>
  <c r="O394" i="12"/>
  <c r="Q394" i="12"/>
  <c r="V394" i="12"/>
  <c r="G395" i="12"/>
  <c r="I395" i="12"/>
  <c r="K395" i="12"/>
  <c r="M395" i="12"/>
  <c r="O395" i="12"/>
  <c r="Q395" i="12"/>
  <c r="V395" i="12"/>
  <c r="G397" i="12"/>
  <c r="M397" i="12" s="1"/>
  <c r="I397" i="12"/>
  <c r="K397" i="12"/>
  <c r="O397" i="12"/>
  <c r="Q397" i="12"/>
  <c r="V397" i="12"/>
  <c r="G399" i="12"/>
  <c r="I399" i="12"/>
  <c r="K399" i="12"/>
  <c r="M399" i="12"/>
  <c r="O399" i="12"/>
  <c r="Q399" i="12"/>
  <c r="V399" i="12"/>
  <c r="G403" i="12"/>
  <c r="M403" i="12" s="1"/>
  <c r="I403" i="12"/>
  <c r="K403" i="12"/>
  <c r="O403" i="12"/>
  <c r="Q403" i="12"/>
  <c r="V403" i="12"/>
  <c r="G404" i="12"/>
  <c r="I404" i="12"/>
  <c r="K404" i="12"/>
  <c r="M404" i="12"/>
  <c r="O404" i="12"/>
  <c r="Q404" i="12"/>
  <c r="V404" i="12"/>
  <c r="G407" i="12"/>
  <c r="M407" i="12" s="1"/>
  <c r="I407" i="12"/>
  <c r="K407" i="12"/>
  <c r="O407" i="12"/>
  <c r="Q407" i="12"/>
  <c r="V407" i="12"/>
  <c r="G409" i="12"/>
  <c r="I409" i="12"/>
  <c r="K409" i="12"/>
  <c r="M409" i="12"/>
  <c r="O409" i="12"/>
  <c r="Q409" i="12"/>
  <c r="V409" i="12"/>
  <c r="G411" i="12"/>
  <c r="M411" i="12" s="1"/>
  <c r="I411" i="12"/>
  <c r="K411" i="12"/>
  <c r="O411" i="12"/>
  <c r="Q411" i="12"/>
  <c r="V411" i="12"/>
  <c r="G413" i="12"/>
  <c r="I413" i="12"/>
  <c r="K413" i="12"/>
  <c r="M413" i="12"/>
  <c r="O413" i="12"/>
  <c r="Q413" i="12"/>
  <c r="V413" i="12"/>
  <c r="G415" i="12"/>
  <c r="M415" i="12" s="1"/>
  <c r="I415" i="12"/>
  <c r="K415" i="12"/>
  <c r="O415" i="12"/>
  <c r="Q415" i="12"/>
  <c r="V415" i="12"/>
  <c r="G417" i="12"/>
  <c r="I417" i="12"/>
  <c r="K417" i="12"/>
  <c r="M417" i="12"/>
  <c r="O417" i="12"/>
  <c r="Q417" i="12"/>
  <c r="V417" i="12"/>
  <c r="G419" i="12"/>
  <c r="I419" i="12"/>
  <c r="K419" i="12"/>
  <c r="M419" i="12"/>
  <c r="O419" i="12"/>
  <c r="Q419" i="12"/>
  <c r="V419" i="12"/>
  <c r="G421" i="12"/>
  <c r="I421" i="12"/>
  <c r="K421" i="12"/>
  <c r="O421" i="12"/>
  <c r="Q421" i="12"/>
  <c r="V421" i="12"/>
  <c r="G423" i="12"/>
  <c r="I423" i="12"/>
  <c r="K423" i="12"/>
  <c r="M423" i="12"/>
  <c r="O423" i="12"/>
  <c r="Q423" i="12"/>
  <c r="V423" i="12"/>
  <c r="G424" i="12"/>
  <c r="M424" i="12" s="1"/>
  <c r="I424" i="12"/>
  <c r="K424" i="12"/>
  <c r="K418" i="12" s="1"/>
  <c r="O424" i="12"/>
  <c r="Q424" i="12"/>
  <c r="V424" i="12"/>
  <c r="G425" i="12"/>
  <c r="I425" i="12"/>
  <c r="K425" i="12"/>
  <c r="M425" i="12"/>
  <c r="O425" i="12"/>
  <c r="Q425" i="12"/>
  <c r="V425" i="12"/>
  <c r="G427" i="12"/>
  <c r="M427" i="12" s="1"/>
  <c r="I427" i="12"/>
  <c r="K427" i="12"/>
  <c r="O427" i="12"/>
  <c r="Q427" i="12"/>
  <c r="V427" i="12"/>
  <c r="G435" i="12"/>
  <c r="I435" i="12"/>
  <c r="K435" i="12"/>
  <c r="M435" i="12"/>
  <c r="O435" i="12"/>
  <c r="Q435" i="12"/>
  <c r="V435" i="12"/>
  <c r="G437" i="12"/>
  <c r="M437" i="12" s="1"/>
  <c r="I437" i="12"/>
  <c r="K437" i="12"/>
  <c r="O437" i="12"/>
  <c r="Q437" i="12"/>
  <c r="V437" i="12"/>
  <c r="V418" i="12" s="1"/>
  <c r="G438" i="12"/>
  <c r="I438" i="12"/>
  <c r="K438" i="12"/>
  <c r="M438" i="12"/>
  <c r="O438" i="12"/>
  <c r="Q438" i="12"/>
  <c r="V438" i="12"/>
  <c r="G439" i="12"/>
  <c r="M439" i="12" s="1"/>
  <c r="I439" i="12"/>
  <c r="K439" i="12"/>
  <c r="O439" i="12"/>
  <c r="Q439" i="12"/>
  <c r="V439" i="12"/>
  <c r="G441" i="12"/>
  <c r="I441" i="12"/>
  <c r="K441" i="12"/>
  <c r="O441" i="12"/>
  <c r="Q441" i="12"/>
  <c r="V441" i="12"/>
  <c r="G457" i="12"/>
  <c r="I457" i="12"/>
  <c r="I440" i="12" s="1"/>
  <c r="K457" i="12"/>
  <c r="M457" i="12"/>
  <c r="O457" i="12"/>
  <c r="Q457" i="12"/>
  <c r="Q440" i="12" s="1"/>
  <c r="V457" i="12"/>
  <c r="G460" i="12"/>
  <c r="M460" i="12" s="1"/>
  <c r="I460" i="12"/>
  <c r="K460" i="12"/>
  <c r="O460" i="12"/>
  <c r="Q460" i="12"/>
  <c r="V460" i="12"/>
  <c r="G463" i="12"/>
  <c r="M463" i="12" s="1"/>
  <c r="I463" i="12"/>
  <c r="K463" i="12"/>
  <c r="O463" i="12"/>
  <c r="Q463" i="12"/>
  <c r="V463" i="12"/>
  <c r="G467" i="12"/>
  <c r="I467" i="12"/>
  <c r="K467" i="12"/>
  <c r="M467" i="12"/>
  <c r="O467" i="12"/>
  <c r="Q467" i="12"/>
  <c r="V467" i="12"/>
  <c r="G470" i="12"/>
  <c r="I470" i="12"/>
  <c r="K470" i="12"/>
  <c r="M470" i="12"/>
  <c r="O470" i="12"/>
  <c r="Q470" i="12"/>
  <c r="V470" i="12"/>
  <c r="G475" i="12"/>
  <c r="M475" i="12" s="1"/>
  <c r="I475" i="12"/>
  <c r="K475" i="12"/>
  <c r="O475" i="12"/>
  <c r="Q475" i="12"/>
  <c r="V475" i="12"/>
  <c r="G477" i="12"/>
  <c r="M477" i="12" s="1"/>
  <c r="I477" i="12"/>
  <c r="K477" i="12"/>
  <c r="O477" i="12"/>
  <c r="Q477" i="12"/>
  <c r="V477" i="12"/>
  <c r="G481" i="12"/>
  <c r="I481" i="12"/>
  <c r="K481" i="12"/>
  <c r="M481" i="12"/>
  <c r="O481" i="12"/>
  <c r="Q481" i="12"/>
  <c r="V481" i="12"/>
  <c r="G483" i="12"/>
  <c r="I483" i="12"/>
  <c r="K483" i="12"/>
  <c r="M483" i="12"/>
  <c r="O483" i="12"/>
  <c r="Q483" i="12"/>
  <c r="V483" i="12"/>
  <c r="G485" i="12"/>
  <c r="M485" i="12" s="1"/>
  <c r="I485" i="12"/>
  <c r="K485" i="12"/>
  <c r="O485" i="12"/>
  <c r="Q485" i="12"/>
  <c r="V485" i="12"/>
  <c r="G491" i="12"/>
  <c r="M491" i="12" s="1"/>
  <c r="I491" i="12"/>
  <c r="K491" i="12"/>
  <c r="O491" i="12"/>
  <c r="Q491" i="12"/>
  <c r="V491" i="12"/>
  <c r="I492" i="12"/>
  <c r="K492" i="12"/>
  <c r="Q492" i="12"/>
  <c r="V492" i="12"/>
  <c r="G493" i="12"/>
  <c r="G492" i="12" s="1"/>
  <c r="I493" i="12"/>
  <c r="K493" i="12"/>
  <c r="M493" i="12"/>
  <c r="M492" i="12" s="1"/>
  <c r="O493" i="12"/>
  <c r="O492" i="12" s="1"/>
  <c r="Q493" i="12"/>
  <c r="V493" i="12"/>
  <c r="G494" i="12"/>
  <c r="O494" i="12"/>
  <c r="G495" i="12"/>
  <c r="M495" i="12" s="1"/>
  <c r="M494" i="12" s="1"/>
  <c r="I495" i="12"/>
  <c r="I494" i="12" s="1"/>
  <c r="K495" i="12"/>
  <c r="K494" i="12" s="1"/>
  <c r="O495" i="12"/>
  <c r="Q495" i="12"/>
  <c r="Q494" i="12" s="1"/>
  <c r="V495" i="12"/>
  <c r="V494" i="12" s="1"/>
  <c r="G517" i="12"/>
  <c r="I517" i="12"/>
  <c r="K517" i="12"/>
  <c r="M517" i="12"/>
  <c r="O517" i="12"/>
  <c r="Q517" i="12"/>
  <c r="V517" i="12"/>
  <c r="G520" i="12"/>
  <c r="I520" i="12"/>
  <c r="K520" i="12"/>
  <c r="M520" i="12"/>
  <c r="O520" i="12"/>
  <c r="Q520" i="12"/>
  <c r="V520" i="12"/>
  <c r="AE523" i="12"/>
  <c r="I20" i="1"/>
  <c r="I19" i="1"/>
  <c r="I18" i="1"/>
  <c r="I17" i="1"/>
  <c r="F52" i="1"/>
  <c r="G23" i="1" s="1"/>
  <c r="G52" i="1"/>
  <c r="G25" i="1" s="1"/>
  <c r="A25" i="1" s="1"/>
  <c r="A26" i="1" s="1"/>
  <c r="G26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I52" i="1" s="1"/>
  <c r="I104" i="1" l="1"/>
  <c r="J103" i="1" s="1"/>
  <c r="A23" i="1"/>
  <c r="A24" i="1" s="1"/>
  <c r="G24" i="1" s="1"/>
  <c r="A27" i="1" s="1"/>
  <c r="A29" i="1" s="1"/>
  <c r="G29" i="1" s="1"/>
  <c r="G27" i="1" s="1"/>
  <c r="G28" i="1"/>
  <c r="AF15" i="20"/>
  <c r="M12" i="20"/>
  <c r="M8" i="20" s="1"/>
  <c r="M22" i="19"/>
  <c r="M35" i="19"/>
  <c r="M14" i="19"/>
  <c r="M13" i="19" s="1"/>
  <c r="G22" i="19"/>
  <c r="M32" i="18"/>
  <c r="M28" i="18" s="1"/>
  <c r="M24" i="18"/>
  <c r="M22" i="18" s="1"/>
  <c r="M12" i="18"/>
  <c r="M8" i="18" s="1"/>
  <c r="AF37" i="18"/>
  <c r="M12" i="17"/>
  <c r="M8" i="17" s="1"/>
  <c r="M118" i="16"/>
  <c r="M8" i="16"/>
  <c r="M12" i="16"/>
  <c r="G118" i="16"/>
  <c r="M45" i="15"/>
  <c r="M12" i="15"/>
  <c r="M72" i="15"/>
  <c r="M71" i="15" s="1"/>
  <c r="M40" i="15"/>
  <c r="M36" i="15" s="1"/>
  <c r="M32" i="15"/>
  <c r="M31" i="15" s="1"/>
  <c r="M24" i="15"/>
  <c r="M22" i="15" s="1"/>
  <c r="M16" i="15"/>
  <c r="M8" i="14"/>
  <c r="M52" i="14"/>
  <c r="M45" i="14" s="1"/>
  <c r="M40" i="14"/>
  <c r="M39" i="14" s="1"/>
  <c r="M35" i="14"/>
  <c r="M34" i="14" s="1"/>
  <c r="M30" i="14"/>
  <c r="M29" i="14" s="1"/>
  <c r="M17" i="14"/>
  <c r="M86" i="13"/>
  <c r="M83" i="13" s="1"/>
  <c r="G66" i="13"/>
  <c r="M65" i="13"/>
  <c r="M64" i="13" s="1"/>
  <c r="M61" i="13"/>
  <c r="M58" i="13" s="1"/>
  <c r="M41" i="13"/>
  <c r="M38" i="13" s="1"/>
  <c r="M16" i="13"/>
  <c r="M8" i="13" s="1"/>
  <c r="M441" i="12"/>
  <c r="M440" i="12" s="1"/>
  <c r="G440" i="12"/>
  <c r="M222" i="12"/>
  <c r="M130" i="12"/>
  <c r="M387" i="12"/>
  <c r="M344" i="12"/>
  <c r="O440" i="12"/>
  <c r="G418" i="12"/>
  <c r="M421" i="12"/>
  <c r="M418" i="12" s="1"/>
  <c r="K440" i="12"/>
  <c r="O418" i="12"/>
  <c r="K387" i="12"/>
  <c r="O387" i="12"/>
  <c r="M102" i="12"/>
  <c r="M61" i="12"/>
  <c r="AF523" i="12"/>
  <c r="V440" i="12"/>
  <c r="Q418" i="12"/>
  <c r="I418" i="12"/>
  <c r="V387" i="12"/>
  <c r="Q387" i="12"/>
  <c r="I387" i="12"/>
  <c r="M234" i="12"/>
  <c r="M390" i="12"/>
  <c r="G376" i="12"/>
  <c r="G344" i="12"/>
  <c r="G338" i="12"/>
  <c r="M320" i="12"/>
  <c r="M317" i="12" s="1"/>
  <c r="G309" i="12"/>
  <c r="M283" i="12"/>
  <c r="M280" i="12" s="1"/>
  <c r="M260" i="12"/>
  <c r="M251" i="12" s="1"/>
  <c r="G239" i="12"/>
  <c r="M238" i="12"/>
  <c r="M237" i="12" s="1"/>
  <c r="M227" i="12"/>
  <c r="M226" i="12" s="1"/>
  <c r="M213" i="12"/>
  <c r="M209" i="12" s="1"/>
  <c r="M193" i="12"/>
  <c r="M190" i="12" s="1"/>
  <c r="M186" i="12"/>
  <c r="M142" i="12" s="1"/>
  <c r="M45" i="12"/>
  <c r="M40" i="12" s="1"/>
  <c r="M15" i="12"/>
  <c r="M8" i="12" s="1"/>
  <c r="J51" i="1"/>
  <c r="J47" i="1"/>
  <c r="J43" i="1"/>
  <c r="J39" i="1"/>
  <c r="J52" i="1" s="1"/>
  <c r="J48" i="1"/>
  <c r="J44" i="1"/>
  <c r="J40" i="1"/>
  <c r="J49" i="1"/>
  <c r="J45" i="1"/>
  <c r="J41" i="1"/>
  <c r="J50" i="1"/>
  <c r="J46" i="1"/>
  <c r="J42" i="1"/>
  <c r="H52" i="1"/>
  <c r="I21" i="1"/>
  <c r="J28" i="1"/>
  <c r="J26" i="1"/>
  <c r="G38" i="1"/>
  <c r="F38" i="1"/>
  <c r="H32" i="1"/>
  <c r="J23" i="1"/>
  <c r="J24" i="1"/>
  <c r="J25" i="1"/>
  <c r="J27" i="1"/>
  <c r="E24" i="1"/>
  <c r="E26" i="1"/>
  <c r="J59" i="1" l="1"/>
  <c r="J70" i="1"/>
  <c r="J62" i="1"/>
  <c r="J102" i="1"/>
  <c r="J94" i="1"/>
  <c r="J98" i="1"/>
  <c r="J88" i="1"/>
  <c r="J74" i="1"/>
  <c r="J61" i="1"/>
  <c r="J96" i="1"/>
  <c r="J86" i="1"/>
  <c r="J84" i="1"/>
  <c r="J66" i="1"/>
  <c r="J100" i="1"/>
  <c r="J92" i="1"/>
  <c r="J80" i="1"/>
  <c r="J76" i="1"/>
  <c r="J72" i="1"/>
  <c r="J90" i="1"/>
  <c r="J82" i="1"/>
  <c r="J68" i="1"/>
  <c r="J101" i="1"/>
  <c r="J97" i="1"/>
  <c r="J95" i="1"/>
  <c r="J78" i="1"/>
  <c r="J64" i="1"/>
  <c r="J93" i="1"/>
  <c r="J89" i="1"/>
  <c r="J85" i="1"/>
  <c r="J81" i="1"/>
  <c r="J79" i="1"/>
  <c r="J75" i="1"/>
  <c r="J67" i="1"/>
  <c r="J91" i="1"/>
  <c r="J63" i="1"/>
  <c r="J71" i="1"/>
  <c r="J83" i="1"/>
  <c r="J99" i="1"/>
  <c r="J77" i="1"/>
  <c r="J73" i="1"/>
  <c r="J87" i="1"/>
  <c r="J69" i="1"/>
  <c r="J65" i="1"/>
  <c r="J60" i="1"/>
  <c r="J104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<sst xmlns="http://schemas.openxmlformats.org/spreadsheetml/2006/main" count="5079" uniqueCount="1582">
  <si>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</si>
  <si>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</si>
  <si>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</si>
  <si>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</si>
  <si>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</si>
  <si>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</si>
  <si>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</si>
  <si>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</si>
  <si>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</si>
  <si>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</si>
  <si>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</si>
  <si>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</si>
  <si>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</si>
  <si>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</si>
  <si>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</si>
  <si>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</si>
  <si>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</si>
  <si>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</si>
  <si>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</si>
  <si>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</si>
  <si>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</si>
  <si>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</si>
  <si>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</si>
  <si>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</si>
  <si>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</si>
  <si>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</si>
  <si>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</si>
  <si>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</si>
  <si>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</si>
  <si>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</si>
  <si>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</si>
  <si>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</si>
  <si>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</si>
  <si>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</si>
  <si>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</si>
  <si>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</si>
  <si>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</si>
  <si>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</si>
  <si>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</si>
  <si>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</si>
  <si>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</si>
  <si>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</si>
  <si>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</si>
  <si>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01-01</t>
  </si>
  <si>
    <t>Výstavba objektu a výukového vod. prvku odbor. výcviku</t>
  </si>
  <si>
    <t>Stavba</t>
  </si>
  <si>
    <t>01</t>
  </si>
  <si>
    <t>SO1</t>
  </si>
  <si>
    <t>1</t>
  </si>
  <si>
    <t>Stavební řešení</t>
  </si>
  <si>
    <t>2</t>
  </si>
  <si>
    <t>Kanalizace</t>
  </si>
  <si>
    <t>3</t>
  </si>
  <si>
    <t>Vodovod</t>
  </si>
  <si>
    <t>4</t>
  </si>
  <si>
    <t>UT</t>
  </si>
  <si>
    <t>5</t>
  </si>
  <si>
    <t>Elektro</t>
  </si>
  <si>
    <t>6</t>
  </si>
  <si>
    <t>VZT</t>
  </si>
  <si>
    <t>7</t>
  </si>
  <si>
    <t>VIP</t>
  </si>
  <si>
    <t>SO2</t>
  </si>
  <si>
    <t>Demolice</t>
  </si>
  <si>
    <t>VN</t>
  </si>
  <si>
    <t>Celkem za stavbu</t>
  </si>
  <si>
    <t>CZK</t>
  </si>
  <si>
    <t>Rekapitulace dílů</t>
  </si>
  <si>
    <t>Typ dílu</t>
  </si>
  <si>
    <t>Zemní práce</t>
  </si>
  <si>
    <t>Základy,zvláštní zakládání</t>
  </si>
  <si>
    <t>Svislé a kompletní konstrukce</t>
  </si>
  <si>
    <t>Vodorovné konstrukce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</si>
  <si>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</si>
  <si>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</si>
  <si>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</si>
  <si>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</si>
  <si>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</si>
  <si>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</si>
  <si>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</si>
  <si>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8</t>
  </si>
  <si>
    <t>Trubní vedení</t>
  </si>
  <si>
    <t>90</t>
  </si>
  <si>
    <t>Přípočty</t>
  </si>
  <si>
    <t>91</t>
  </si>
  <si>
    <t>Doplňující práce na komunikaci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</si>
  <si>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</si>
  <si>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</si>
  <si>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</si>
  <si>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</si>
  <si>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</si>
  <si>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</si>
  <si>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</si>
  <si>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</si>
  <si>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98</t>
  </si>
  <si>
    <t>99</t>
  </si>
  <si>
    <t>Staveništní přesun hmot</t>
  </si>
  <si>
    <t>999</t>
  </si>
  <si>
    <t>Vedlejší a ostatní rozpočtové náklady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</si>
  <si>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</si>
  <si>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</si>
  <si>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</si>
  <si>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</si>
  <si>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</si>
  <si>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</si>
  <si>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</si>
  <si>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</si>
  <si>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</si>
  <si>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</si>
  <si>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</si>
  <si>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</si>
  <si>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</si>
  <si>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</si>
  <si>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</si>
  <si>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</si>
  <si>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</si>
  <si>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</si>
  <si>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</si>
  <si>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</si>
  <si>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</si>
  <si>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</si>
  <si>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</si>
  <si>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</si>
  <si>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</si>
  <si>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</si>
  <si>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</si>
  <si>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</si>
  <si>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</si>
  <si>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</si>
  <si>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</si>
  <si>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</si>
  <si>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</si>
  <si>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</si>
  <si>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</si>
  <si>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</si>
  <si>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</si>
  <si>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</si>
  <si>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</si>
  <si>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</si>
  <si>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</si>
  <si>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</si>
  <si>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</si>
  <si>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</si>
  <si>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991</t>
  </si>
  <si>
    <t>HZS</t>
  </si>
  <si>
    <t>Vzduchotechnika</t>
  </si>
  <si>
    <t>M21</t>
  </si>
  <si>
    <t>Elektromontáže</t>
  </si>
  <si>
    <t>M23</t>
  </si>
  <si>
    <t>Montáže potrubí</t>
  </si>
  <si>
    <t>M46</t>
  </si>
  <si>
    <t>Zemní práce při montážích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</si>
  <si>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</si>
  <si>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</si>
  <si>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</si>
  <si>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</si>
  <si>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</si>
  <si>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</si>
  <si>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</si>
  <si>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</si>
  <si>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</si>
  <si>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</si>
  <si>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</si>
  <si>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</si>
  <si>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</si>
  <si>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</si>
  <si>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</si>
  <si>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</si>
  <si>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</si>
  <si>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</si>
  <si>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</si>
  <si>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</si>
  <si>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</si>
  <si>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</si>
  <si>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</si>
  <si>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</si>
  <si>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</si>
  <si>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</si>
  <si>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</si>
  <si>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121101101</t>
  </si>
  <si>
    <t>Sejmutí ornice s přemístěním do 50 m</t>
  </si>
  <si>
    <t>m3</t>
  </si>
  <si>
    <t>RTS 17/ I</t>
  </si>
  <si>
    <t>Indiv</t>
  </si>
  <si>
    <t>POL1_1</t>
  </si>
  <si>
    <t>zp. plocha v místě skleníku :  4,0*13,0*0,2</t>
  </si>
  <si>
    <t>VV</t>
  </si>
  <si>
    <t>posunutí objektu :  5,0*14,0*0,2</t>
  </si>
  <si>
    <t>122201102</t>
  </si>
  <si>
    <t>Odkopávky nezapažené v hor. 3 do 1000 m3</t>
  </si>
  <si>
    <t>HTÚ : 28,0*15,5*0,2+4,0*14,0*0,2</t>
  </si>
  <si>
    <t>122201109</t>
  </si>
  <si>
    <t>Příplatek za lepivost - odkopávky v hor. 3</t>
  </si>
  <si>
    <t>181101102</t>
  </si>
  <si>
    <t>Úprava pláně v zářezech v hor. 1-4, se zhutněním, TS-H1-03</t>
  </si>
  <si>
    <t>m2</t>
  </si>
  <si>
    <t>28,0*15,8+4,0*14,0</t>
  </si>
  <si>
    <t/>
  </si>
  <si>
    <t>132201111</t>
  </si>
  <si>
    <t>Hloubení rýh š.do 60 cm v hor.3 do 100 m3, STROJNĚ</t>
  </si>
  <si>
    <t>z výkr. části : 112,9</t>
  </si>
  <si>
    <t>132201119</t>
  </si>
  <si>
    <t>Příplatek za lepivost - hloubení rýh 60 cm v hor.3</t>
  </si>
  <si>
    <t>167101101</t>
  </si>
  <si>
    <t>Nakládání výkopku z hor.1-4 v množství do 100 m3</t>
  </si>
  <si>
    <t>ornice : 24,4</t>
  </si>
  <si>
    <t>162100010</t>
  </si>
  <si>
    <t>Vodorovné přemístění výkopku</t>
  </si>
  <si>
    <t>POL2_1</t>
  </si>
  <si>
    <t>HTÚ-odkpávky : 98</t>
  </si>
  <si>
    <t>Hloubení rýh (výkres. část) : 112,9-9,3-10,6-4,6</t>
  </si>
  <si>
    <t>Zásypy : -24,5</t>
  </si>
  <si>
    <t>Vodorovné přemístění výkopku, příplatek za každých dalších 10 km viz TS-H1-01</t>
  </si>
  <si>
    <t>186,4*2</t>
  </si>
  <si>
    <t>199000005</t>
  </si>
  <si>
    <t>Poplatek za skládku zeminy 1- 4, TS-H1-04</t>
  </si>
  <si>
    <t>t</t>
  </si>
  <si>
    <t>161,9*1,8</t>
  </si>
  <si>
    <t>174101101</t>
  </si>
  <si>
    <t>Zásyp jam, rýh, šachet se zhutněním</t>
  </si>
  <si>
    <t>9,3+10,6+4,6</t>
  </si>
  <si>
    <t>181301103</t>
  </si>
  <si>
    <t>Rozprostření ornice, rovina, tl. 15-20 cm,do 500m2</t>
  </si>
  <si>
    <t>24,4/0,15</t>
  </si>
  <si>
    <t>180402111</t>
  </si>
  <si>
    <t>Založení trávníku parkového výsevem v rovině, TS-H1-02</t>
  </si>
  <si>
    <t>163</t>
  </si>
  <si>
    <t>183101221</t>
  </si>
  <si>
    <t>Hloub. jamek s výměnou 50% půdy do 1 m3 sv.1:5</t>
  </si>
  <si>
    <t>kus</t>
  </si>
  <si>
    <t>184102114</t>
  </si>
  <si>
    <t>Výsadba dřevin s balem D do 50 cm, v rovině</t>
  </si>
  <si>
    <t>1-VL1</t>
  </si>
  <si>
    <t>Pinus nigra-borovice černá s balem, velikost 200-250cm</t>
  </si>
  <si>
    <t>ks</t>
  </si>
  <si>
    <t>Vlastní</t>
  </si>
  <si>
    <t>271570010</t>
  </si>
  <si>
    <t>Polštář hutněný pod základy, ze štěrkopísku tloušťky 10 cm, TS-H2-03</t>
  </si>
  <si>
    <t>pasy : 25,1*0,6+6,5*0,6+6,2*0,6+23,6*0,6+8,2*0,6+25,1*0,6+5,9*0,6</t>
  </si>
  <si>
    <t>zídka,gabiony :  5,0*0,3+9,4+6,5+0,6</t>
  </si>
  <si>
    <t>212850001</t>
  </si>
  <si>
    <t>Drenáž podél základu objektu z dren. trub d 100 mm</t>
  </si>
  <si>
    <t>m</t>
  </si>
  <si>
    <t>274313611</t>
  </si>
  <si>
    <t>Beton základových pasů prostý C 16/20, TS-H2-01</t>
  </si>
  <si>
    <t>(25,1*0,6+6,5*0,6+6,2*0,6+23,6*0,6+8,2*0,6+25,1*0,6+5,9*0,6)*0,5</t>
  </si>
  <si>
    <t>274361821</t>
  </si>
  <si>
    <t>Výztuž základ. pasů z betonářské oceli 10505 (R)</t>
  </si>
  <si>
    <t>10% na přesahy : (25,1+6,5+6,2+23,6+8,2+25,1+5,9)*2*1,1*0,000617</t>
  </si>
  <si>
    <t>(25,1+6,5+6,2+23,6+8,2+25,1+5,9)*2*1,0*0,000617</t>
  </si>
  <si>
    <t>(25,1+6,5+6,2+23,6+8,2+25,1+5,9)*4*1,0*0,000222</t>
  </si>
  <si>
    <t>žlab :  5,0*6*1,5*0,000617</t>
  </si>
  <si>
    <t>274272150</t>
  </si>
  <si>
    <t>Zdivo základové z bednicích tvárnic, tl. 40 cm, výplň tvárnic betonem C 16/20,TS-H2-02</t>
  </si>
  <si>
    <t>(24,9+6,5+5,1+0,6+0,6)*0,5</t>
  </si>
  <si>
    <t>(24,9+5,0+0,6+2,7+5,9)*0,75</t>
  </si>
  <si>
    <t>274272140</t>
  </si>
  <si>
    <t>Zdivo základové z bednicích tvárnic, tl. 30 cm, výplň tvárnic betonem C 16/20</t>
  </si>
  <si>
    <t>(17,0+1,0+6,5)*0,5</t>
  </si>
  <si>
    <t>žlab : (4,5+0,5)*0,5</t>
  </si>
  <si>
    <t>274272110</t>
  </si>
  <si>
    <t>Zdivo základové z bednicích tvárnic, tl. 15 cm, výplň tvárnic betonem C 16/20</t>
  </si>
  <si>
    <t>žlab : 4,15*1,5+0,425*1,0</t>
  </si>
  <si>
    <t>311238243</t>
  </si>
  <si>
    <t>Zdivo z tvárnic pálených, broušených, tl. 400mm, , Ubez om.=0,23W/m2K, TS-H3-01</t>
  </si>
  <si>
    <t>2*25,0*3,0+(13,5-0,8)*3,0+2*5,2*3,0+2*1,0*3,0</t>
  </si>
  <si>
    <t>-10*1,5*1,75-10*1,25*1,0</t>
  </si>
  <si>
    <t>311238241</t>
  </si>
  <si>
    <t>Zdivo z tvárnic pálených, broušených, tl. 365mm, , Ubez om.=0,3W/m2K, TS-H3-01</t>
  </si>
  <si>
    <t>2*25,0*0,25+(13,5-0,8)*0,25+2*5,2*0,25+2*1,0*0,25</t>
  </si>
  <si>
    <t>311238143</t>
  </si>
  <si>
    <t>Zdivo z tvárnic pálených, broušených, tl.240mm, , Ubez om.=0,9W/m2K,Rw=48dB, TS-H3-02</t>
  </si>
  <si>
    <t>(16,7+1,275+6,25)*3,25</t>
  </si>
  <si>
    <t>-4*0,9*2,28-1*0,8*2,28</t>
  </si>
  <si>
    <t>342247542</t>
  </si>
  <si>
    <t>Příčky z cihel pálených, brouš., lepidlo, tl.14 cm, TS-H3-03</t>
  </si>
  <si>
    <t>(4,95+4,95+2,85+14,8+6,225+1,9)*3,5</t>
  </si>
  <si>
    <t>-0,8*2,25-2*1,0*1,0-3*1,0*2,95-0,9*2,95-0,8*2,95-1,0*1,0-2,0*1,0</t>
  </si>
  <si>
    <t>342247534</t>
  </si>
  <si>
    <t>Příčky z cihel pálen.,brouš., lepidlo, tl. 11,5 cm, TS-H3-04</t>
  </si>
  <si>
    <t>(4,95+4,95+4,95+5,125+1,9)*3,5</t>
  </si>
  <si>
    <t>-0,9*2,25-0,8*2,25</t>
  </si>
  <si>
    <t>342247524</t>
  </si>
  <si>
    <t>Příčky z cihel pálených brouš.,lepidlo, tl. 8 cm, TS-H3-05</t>
  </si>
  <si>
    <t>(5*1,9+1,7)*3,5</t>
  </si>
  <si>
    <t>-0,8*2,03*5-0,8*2,73-1,0*0,75</t>
  </si>
  <si>
    <t>3-VL1</t>
  </si>
  <si>
    <t>Příčky z cihel pál. AKU P15 na MVC 5, tl. 11,5 cm, TS-H3-06</t>
  </si>
  <si>
    <t>2*4,95*3,5</t>
  </si>
  <si>
    <t>-0,9*2,25</t>
  </si>
  <si>
    <t>317167211</t>
  </si>
  <si>
    <t>Překlad keramický vysoký, nosný 23,8/7/125 cm, TS-H3-07</t>
  </si>
  <si>
    <t>5*2</t>
  </si>
  <si>
    <t>317167212</t>
  </si>
  <si>
    <t>Překlad keramický vysoký, nosný 23,8/7/150 cm, TS-H3-08</t>
  </si>
  <si>
    <t>11*4</t>
  </si>
  <si>
    <t>317167213</t>
  </si>
  <si>
    <t>Překlad keramický vysoký, nosný 23,8/7/175 cm, TS-H3-09</t>
  </si>
  <si>
    <t>10*4</t>
  </si>
  <si>
    <t>317167218</t>
  </si>
  <si>
    <t>Překlad keramický vysoký, nosný 23,8/7/300 cm, TS-H3-10</t>
  </si>
  <si>
    <t>1*4</t>
  </si>
  <si>
    <t>317167122</t>
  </si>
  <si>
    <t>Překlad keramický plochý 11,5/7,1/125 cm, TS-H3-11</t>
  </si>
  <si>
    <t>317167132</t>
  </si>
  <si>
    <t>Překlad keramický plochý 14,5/7,1/125 cm, TS-H3-12</t>
  </si>
  <si>
    <t>8+5+4</t>
  </si>
  <si>
    <t>317167136</t>
  </si>
  <si>
    <t>Překlad keramický plochý 14,5/7,1/225 cm, TS-H3-12</t>
  </si>
  <si>
    <t>342255020</t>
  </si>
  <si>
    <t>Příčky z desekz autokláv. porobetonu tl. 5 cm, TS-H3-13</t>
  </si>
  <si>
    <t>obezdění WC :  1,9*1,5 +1,55*1,5+1,9*1,5+0,9*1,5</t>
  </si>
  <si>
    <t>311231299</t>
  </si>
  <si>
    <t>Zdivo nosné cihelné z CDm na MC 15</t>
  </si>
  <si>
    <t>Tlaková zóna ploch. překl. : 3*1,25*0,125*0,25</t>
  </si>
  <si>
    <t>17*1,25*0,15*0,25</t>
  </si>
  <si>
    <t>1*2,25*0,15*0,25</t>
  </si>
  <si>
    <t>318216215</t>
  </si>
  <si>
    <t>Oplocení gabiony š.500 mm, oko 100x100 mm vč. dod., lom. kamene -položku nacenit podle TS H3-14</t>
  </si>
  <si>
    <t>2,5*1,0+3,7*1,5+0,9*1,5+3,7*1,5+1,7*1,5+1,8*1,5</t>
  </si>
  <si>
    <t>416020118</t>
  </si>
  <si>
    <t>Podhledy SDK, kovová kce.HUT 1x deska RFI 15 mm, TS-H4-01</t>
  </si>
  <si>
    <t>41,98+12,13+21,04+42,94+3,8+1,71+1,71+29,15+3,61+2,28+3,13+75,54</t>
  </si>
  <si>
    <t>8,84+3,13+6,08+2,64+2,04+12,99+12,84</t>
  </si>
  <si>
    <t>417321313</t>
  </si>
  <si>
    <t>Ztužující pásy a věnce z betonu železového C 16/20</t>
  </si>
  <si>
    <t>(2*25,0+2*12,7+2*1,0)*0,225*0,25</t>
  </si>
  <si>
    <t>(16,95+1,025+6,25)*0,25*0,25</t>
  </si>
  <si>
    <t>417351115</t>
  </si>
  <si>
    <t>Bednění ztužujících pásů a věnců - zřízení</t>
  </si>
  <si>
    <t>(2*24,2+2*12,7+2*1,0)*0,25</t>
  </si>
  <si>
    <t>(16,95+1,025+6,25)*0,25*2</t>
  </si>
  <si>
    <t>417351116</t>
  </si>
  <si>
    <t>Bednění ztužujících pásů a věnců - odstranění</t>
  </si>
  <si>
    <t>417361821</t>
  </si>
  <si>
    <t>Výztuž ztužujících pásů a věnců z oceli 10505(R)</t>
  </si>
  <si>
    <t>10% NA PŘESAHY : 1,1*(2*25,0+2*12,7+2*1,0)*0,0036</t>
  </si>
  <si>
    <t>1,1*(16,95+1,025+6,25)*0,0036</t>
  </si>
  <si>
    <t>417351215</t>
  </si>
  <si>
    <t>Bednění věnců věncovkou  bez izolantu, věncovka 7 x 33 x 23,8 cm bez izolantu</t>
  </si>
  <si>
    <t>(2*25,0+2*12,7+2*1,0)*0,25</t>
  </si>
  <si>
    <t>430321313</t>
  </si>
  <si>
    <t>Schodišťové konstrukce, železobeton C 16/20</t>
  </si>
  <si>
    <t>schodiště hlavní : 2,85*3,15*0,2+4*0,3*0,175*3,0*0,5</t>
  </si>
  <si>
    <t>schodiště vedlejší :  1,2*0,9*0,2+5*0,3*0,175*1,2*0,5</t>
  </si>
  <si>
    <t>430361921</t>
  </si>
  <si>
    <t>Výztuž schodišťových konstrukcí svařovanou sítí, KARI 6-150x150mm</t>
  </si>
  <si>
    <t>schodiště hlavní : 2,85*3,15*0,00303</t>
  </si>
  <si>
    <t>schodiště vedlejší :  1,2*0,9*0,00303</t>
  </si>
  <si>
    <t>434351141</t>
  </si>
  <si>
    <t>Bednění stupňů přímočarých - zřízení</t>
  </si>
  <si>
    <t>schodiště hlavní : 3,0*0,175*4</t>
  </si>
  <si>
    <t>schodiště vedlejší :  1,2*0,175*5</t>
  </si>
  <si>
    <t>434351142</t>
  </si>
  <si>
    <t>Bednění stupňů přímočarých - odstranění</t>
  </si>
  <si>
    <t>564851112</t>
  </si>
  <si>
    <t>Podklad ze štěrkodrti po zhutnění tloušťky 16 cm</t>
  </si>
  <si>
    <t>5,0*14,25+(14,0+13,6+26,6+5,5)*0,9</t>
  </si>
  <si>
    <t>Rozšíření chodníku : 14,3*0,3+6,7*0,3</t>
  </si>
  <si>
    <t>596111111</t>
  </si>
  <si>
    <t>Kladení dlažby mozaika 1barva, lože z kam.do 4 cm</t>
  </si>
  <si>
    <t>596291111</t>
  </si>
  <si>
    <t>Řezání zámkové dlažby tl. 60 mm</t>
  </si>
  <si>
    <t>5-VL1</t>
  </si>
  <si>
    <t>D-Betonová dlažba skladebná, tl. 60mm, TS-H5-01</t>
  </si>
  <si>
    <t>ztrartné 3% :  1,03*131,28</t>
  </si>
  <si>
    <t>567211115</t>
  </si>
  <si>
    <t>Podklad z prostého betonu tř. I  tloušťky 15 cm</t>
  </si>
  <si>
    <t>Rampa k zadnímu vchodu : 8,0*1,3</t>
  </si>
  <si>
    <t>612473181</t>
  </si>
  <si>
    <t>Omítka vnitř.zdiva ze suché směsi, hladká, strojně</t>
  </si>
  <si>
    <t>Výměra dtto výměra obkladů : 255,715</t>
  </si>
  <si>
    <t>612473182</t>
  </si>
  <si>
    <t>Omítka vnitř.zdiva ze such.směsi, štuková, strojně</t>
  </si>
  <si>
    <t>101 : (0,4+16,7+3,4+1,9+1,0+14,8+0,4+2,3)*3,15+2,4*(0,4+0,35)</t>
  </si>
  <si>
    <t>-0,9*2,73+3-0,8*2,73*3-1,0*2,73*5-2,0*0,75</t>
  </si>
  <si>
    <t>-1,0*2,73-1,1*1,3*2</t>
  </si>
  <si>
    <t>102 : (2*2,5+2*4,95)*3,15</t>
  </si>
  <si>
    <t>103 : (4,25*2+4,95*2)*3,15</t>
  </si>
  <si>
    <t>-1,0*2,73-1,1*1,3*2-(0,4+1,2)*2,0</t>
  </si>
  <si>
    <t>104 : (8,675*2+4,95*2)*3,15</t>
  </si>
  <si>
    <t>-1,0*2,73-0,9*2,02-3*1,1*1,3-(0,4+1,2)*2,0-2,0*0,75</t>
  </si>
  <si>
    <t>105 : 4*1,9*3,15</t>
  </si>
  <si>
    <t>-4*1,9*2,0-1,0*0,75-0,85*0,1</t>
  </si>
  <si>
    <t>106 : (2*1,9+2*0,9)*3,15</t>
  </si>
  <si>
    <t>-(2*0,9+2*1,9)*2,0-1,0*0,75</t>
  </si>
  <si>
    <t>107 : (2*0,9+2*1,9)*3,15</t>
  </si>
  <si>
    <t>-2*1,9*2,0-2*0,9*2,0</t>
  </si>
  <si>
    <t>108 : (2*6,35+2*6,225)*3,15</t>
  </si>
  <si>
    <t>-(2*6,35+2*6,225)*2,0-1,0*0,73-2*0,85*0,1</t>
  </si>
  <si>
    <t>109 : 4*1,9*3,15</t>
  </si>
  <si>
    <t>-4*1,9*2,0-0,85*0,1</t>
  </si>
  <si>
    <t>110 : (2*1,9+2*1,2)*3,15</t>
  </si>
  <si>
    <t>-2*1,9*2,0-2*1,2*2,0-0,8*0,73</t>
  </si>
  <si>
    <t>111 : (2*1,9+2*1,65)*3,15</t>
  </si>
  <si>
    <t>-2*1,9*2,0-2*1,65*2,0</t>
  </si>
  <si>
    <t>112 : (2*13,6+2*6,225)*3,15</t>
  </si>
  <si>
    <t>-2*(13,6+2*6,225)*2,0-1,0*0,73-4*0,85*0,1</t>
  </si>
  <si>
    <t>113 : (2*2,85+2*3,1)*3,15</t>
  </si>
  <si>
    <t>-2*2,85*2,0-2*3,1*2,0-0,85*0,1</t>
  </si>
  <si>
    <t>114 : (2*1,9+2*1,65)*3,15</t>
  </si>
  <si>
    <t>-2*1,9*2,0-2*1,65*2,0-0,85*0,1</t>
  </si>
  <si>
    <t>115 : (2*3,2+2*1,9)*3,15</t>
  </si>
  <si>
    <t>-2*1,9*2,0-2*3,2*2,0-1*0,9*0,73</t>
  </si>
  <si>
    <t>116 : (2*1,55+2*1,7)*3,15</t>
  </si>
  <si>
    <t>-2*1,55*2,0-2*1,7*2,0</t>
  </si>
  <si>
    <t>117 : (2*1,2+2*1,7)*3,15</t>
  </si>
  <si>
    <t>-2*1,2*2,0-2*1,7*2,0-0,8*0,73</t>
  </si>
  <si>
    <t>118 : (2*4,95+2*2,625)*3,15</t>
  </si>
  <si>
    <t>-0,9*1,13-1,1*1,3</t>
  </si>
  <si>
    <t>119 : (2*4,95+2*2,625)*3,15</t>
  </si>
  <si>
    <t>-0,9*1,13-2*1,1*1,3</t>
  </si>
  <si>
    <t>612473185</t>
  </si>
  <si>
    <t>Příplatek za zabudované omítníky v ploše stěn</t>
  </si>
  <si>
    <t>255,715+498,7765</t>
  </si>
  <si>
    <t>610991111</t>
  </si>
  <si>
    <t>Zakrývání výplní vnitřních otvorů</t>
  </si>
  <si>
    <t>8*1,5*1,5+10*1,25*0,75+2*1,5*1,25+1*1,1*2,1+1*2,3*2,8+8*1,0*0,75</t>
  </si>
  <si>
    <t>612445204</t>
  </si>
  <si>
    <t>Stěrka sádrová, penetrace, tl.4 mm</t>
  </si>
  <si>
    <t>3,8+1,71+1,71+29,15+3,61+2,28+3,13+75,54+8,84+3,13+6,08+2,64+2,04</t>
  </si>
  <si>
    <t>622311150</t>
  </si>
  <si>
    <t>Povrchová úprava ostění KZS s EPS, s mozaikovou omítkou 5,5 kg/m2,TS- H62-01</t>
  </si>
  <si>
    <t>(1,05+5,6+25,0+13,5+25,0+5,5+1,05+2,5)*0,35</t>
  </si>
  <si>
    <t>Povrchová úprava ostění KZS s EPS, zakončená stěrkou s výztužnou tkaninou,TS- H62-02</t>
  </si>
  <si>
    <t>(0,225+1,05+5,6+25,0+7,1)*0,625</t>
  </si>
  <si>
    <t>(2,275+1,05+5,5+25,0+6,45)*0,875</t>
  </si>
  <si>
    <t>Povrchová úprava ostění KZS s EPS, s omítkou SilikatTop 3,2 kg/m2, TS- H62-03</t>
  </si>
  <si>
    <t>(2*26,3+2*13,5)*0,7+2,5*1,8</t>
  </si>
  <si>
    <t>622391001</t>
  </si>
  <si>
    <t>Příplatek-mtž KZS podhledu,izolant,tenkovrst.om.</t>
  </si>
  <si>
    <t>60,22</t>
  </si>
  <si>
    <t>622472143</t>
  </si>
  <si>
    <t>Omítka stěn vnější z MS silikátová slož. III.ručně, TS-H62-04</t>
  </si>
  <si>
    <t>J : 25,0*3,25-6*1,2*1,2-4*0,95*0,45</t>
  </si>
  <si>
    <t>S : 25,0*3,25-2*1,2*1,2-6*0,95*0,45</t>
  </si>
  <si>
    <t>V : 13,5*3,25-0,8*1,95</t>
  </si>
  <si>
    <t>Z : (13,5+2,0)*3,25-2*1,2*1,2-2,3*2,8</t>
  </si>
  <si>
    <t>620991121</t>
  </si>
  <si>
    <t>Zakrývání výplní vnějších otvorů z lešení</t>
  </si>
  <si>
    <t>8*1,5*1,5+10*1,25*0,75+2*1,5*1,25+1*1,1*2,1+1*2,3*2,8</t>
  </si>
  <si>
    <t>622421121</t>
  </si>
  <si>
    <t>Omítka vnější stěn, MVC, hrubá zatřená, s použitím suché maltové směsi</t>
  </si>
  <si>
    <t>žlab : (2*4,15+2*0,15)*1,5+2*0,425*1,0+0,15*4,15+0,15*0,425</t>
  </si>
  <si>
    <t>631571003</t>
  </si>
  <si>
    <t>Násyp ze štěrkopísku 0 - 32,  zpevňující</t>
  </si>
  <si>
    <t>(1,0*4,7+16,8*4,8+6,2*6,15)*0,2</t>
  </si>
  <si>
    <t>(1,0*4,6+16,6*7,4+6,5*6,15)*0,2</t>
  </si>
  <si>
    <t>631315611</t>
  </si>
  <si>
    <t>Mazanina betonová tl. 12 - 24 cm C 16/20</t>
  </si>
  <si>
    <t>(24,9*13,4-1,0*2,5)*0,125</t>
  </si>
  <si>
    <t>631361921</t>
  </si>
  <si>
    <t>Výztuž mazanin svařovanou sítí, průměr drátu  6,0, oka 150/150 mm</t>
  </si>
  <si>
    <t>(24,9*13,4-1,0*2,5)*0,00303*1,1</t>
  </si>
  <si>
    <t>632451065</t>
  </si>
  <si>
    <t>Potěr pískocementový, min. 25 MPa, tl. 50 mm</t>
  </si>
  <si>
    <t xml:space="preserve">Výztuž mazanin svařovanou sítí, průměr drátu  4,0, oka 150/150 mm </t>
  </si>
  <si>
    <t>287,58*0,00198*1,1</t>
  </si>
  <si>
    <t>917862111</t>
  </si>
  <si>
    <t>Osazení stojat. obrub.bet. s opěrou,lože z C 12/15</t>
  </si>
  <si>
    <t>5,0+14,3+3,7+14,3+8,1+0,3+7,6+27+5,0+0,8</t>
  </si>
  <si>
    <t>59217421</t>
  </si>
  <si>
    <t>Obrubník chodníkový  1000/100/250, přírodní, TS-H91-01</t>
  </si>
  <si>
    <t>SPCM</t>
  </si>
  <si>
    <t>POL3_0</t>
  </si>
  <si>
    <t>941955002</t>
  </si>
  <si>
    <t>Lešení lehké pomocné, výška podlahy do 1,9 m</t>
  </si>
  <si>
    <t>uvnitř :  292,79</t>
  </si>
  <si>
    <t>vně :  2*27,0*1,0+2*13,5*1,0</t>
  </si>
  <si>
    <t>941941031</t>
  </si>
  <si>
    <t>Montáž lešení leh.řad.s podlahami,š.do 1 m, H 10 m</t>
  </si>
  <si>
    <t>2*27,0*2,0+2*13,5*2,0</t>
  </si>
  <si>
    <t>941941191</t>
  </si>
  <si>
    <t>Příplatek za každý měsíc použití lešení k pol.1031</t>
  </si>
  <si>
    <t>941941831</t>
  </si>
  <si>
    <t>Demontáž lešení leh.řad.s podlahami,š.1 m, H 10 m</t>
  </si>
  <si>
    <t>952901111</t>
  </si>
  <si>
    <t>Vyčištění budov o výšce podlaží do 4 m</t>
  </si>
  <si>
    <t>95-VL1</t>
  </si>
  <si>
    <t>D+M Přenosný hasicí přístroj práškový 6kg, účinnost 21A, 113B</t>
  </si>
  <si>
    <t>998011002</t>
  </si>
  <si>
    <t>Přesun hmot pro budovy zděné výšky do 12 m</t>
  </si>
  <si>
    <t>POL1_</t>
  </si>
  <si>
    <t>711111001</t>
  </si>
  <si>
    <t>Izolace proti vlhkosti vodor. nátěr ALP za studena, 1x nátěr - včetně dodávky penetračního laku ALP</t>
  </si>
  <si>
    <t>24,9*13,4-1,0*2,5</t>
  </si>
  <si>
    <t>711141559</t>
  </si>
  <si>
    <t>Izolace proti vlhk. vodorovná pásy přitavením, 1 vrstva - materiál ve specifikaci</t>
  </si>
  <si>
    <t>62852252</t>
  </si>
  <si>
    <t>Modifikovaný asfaltový pás s nosnou vložkou ze skl, tkaniny, též jako izol. proti radonu-TS-711-01</t>
  </si>
  <si>
    <t>(24,9*13,4-1,0*2,5)*1,1</t>
  </si>
  <si>
    <t>711131311</t>
  </si>
  <si>
    <t>Provedení izolace nopovou fólií vodor, vč. pásky</t>
  </si>
  <si>
    <t>(24,9*2+13,4*2+1,0*2)*0,8</t>
  </si>
  <si>
    <t>28323132</t>
  </si>
  <si>
    <t>Fólie nopová DELTA MS š.1500mm l=20m, nopy 8 mm</t>
  </si>
  <si>
    <t>1,05*62,88</t>
  </si>
  <si>
    <t>998711101</t>
  </si>
  <si>
    <t>Přesun hmot pro izolace proti vodě, výšky do 6 m</t>
  </si>
  <si>
    <t>713131130</t>
  </si>
  <si>
    <t>Izolace tepelná stěn vložením do konstrukce</t>
  </si>
  <si>
    <t>překlady : 1,5625+8,875</t>
  </si>
  <si>
    <t>28375705</t>
  </si>
  <si>
    <t>Deska izolační stabilizov. EPS 150S  1000 x 500 mm</t>
  </si>
  <si>
    <t>Překlady : 5*1,25*0,25*0,04</t>
  </si>
  <si>
    <t>Překlady : (10*1,5*0,25+10*1,75*0,25+1*3,0*0,25)*0,12</t>
  </si>
  <si>
    <t>713121121</t>
  </si>
  <si>
    <t>Izolace tepelná podlah na sucho, dvouvrstvá, materiál ve specifikaci TS-P713-01</t>
  </si>
  <si>
    <t>287,58*2*0,06</t>
  </si>
  <si>
    <t>713111125</t>
  </si>
  <si>
    <t>Izolace tepelné stropů rovných spodem, lepením</t>
  </si>
  <si>
    <t>24,2*12,7</t>
  </si>
  <si>
    <t>283769602</t>
  </si>
  <si>
    <t>Deska PIR, pero + drážka , tl. 80mm, lambda= 0,22, TS-P713-03</t>
  </si>
  <si>
    <t>24,2*12,7*1,05</t>
  </si>
  <si>
    <t>713111111</t>
  </si>
  <si>
    <t>Izolace tepelné stropů vrchem kladené volně, 2 vrstvy - materiál ve specifikaci</t>
  </si>
  <si>
    <t>(24,2*12,7 +25,0*13,5)/2</t>
  </si>
  <si>
    <t>6315083953</t>
  </si>
  <si>
    <t xml:space="preserve">Rohože (desky) z minerální plsti tl. 100mm,, lambda = 0,039, TS-P713-04 </t>
  </si>
  <si>
    <t>25,0*13,5</t>
  </si>
  <si>
    <t>6315083952</t>
  </si>
  <si>
    <t xml:space="preserve">Rohože (desky) z minerální plsti tl. 80mm,, lambda = 0,039, TS-P713-04 </t>
  </si>
  <si>
    <t>713111221</t>
  </si>
  <si>
    <t>Montáž parozábrany, zavěšené podhl., přelep. spojů</t>
  </si>
  <si>
    <t>67352232</t>
  </si>
  <si>
    <t>D- Parozábrana, lehkého typu, ekv. dif. tl. &gt;300m, TS -P713-05</t>
  </si>
  <si>
    <t>24,2*12,7*1,1</t>
  </si>
  <si>
    <t>713191100</t>
  </si>
  <si>
    <t>Položení separační fólie, včetně dodávky fólie</t>
  </si>
  <si>
    <t>287,58*1,1</t>
  </si>
  <si>
    <t>998713101</t>
  </si>
  <si>
    <t>Přesun hmot pro izolace tepelné, výšky do 6 m</t>
  </si>
  <si>
    <t>762395000</t>
  </si>
  <si>
    <t>Spojovací a ochranné prostředky pro střechy</t>
  </si>
  <si>
    <t>416,8*0,025+416,8*0,05*0,05+416,8*0,05*0,035*3</t>
  </si>
  <si>
    <t>762341210</t>
  </si>
  <si>
    <t>Montáž bednění střech rovných, prkna hrubá na sraz, včetně dodávky řeziva, prkna tl. 24 mm</t>
  </si>
  <si>
    <t>cos 22,5°= 0,924 :  26,2*14,7/0,924</t>
  </si>
  <si>
    <t>762342204</t>
  </si>
  <si>
    <t>Montáž laťování střech, svislé, vzdálenost 100 cm, včetně dodávky řeziva, latě 4/6 cm</t>
  </si>
  <si>
    <t>762342203</t>
  </si>
  <si>
    <t>Montáž laťování střech, vzdálenost latí 22 - 36 cm, včetně dodávky řeziva, latě 4/6 cm</t>
  </si>
  <si>
    <t>762343101</t>
  </si>
  <si>
    <t>Montáž roštu pro tepelnou izolaci</t>
  </si>
  <si>
    <t>24,2*14</t>
  </si>
  <si>
    <t>60515801</t>
  </si>
  <si>
    <t>Hranol konstrukční masivní KVH NSi 40x60 mm l=5m, NSi - nepohledový, SM, kvalita S10, vlhkost 15%</t>
  </si>
  <si>
    <t>(24,2*14)*1,05*0,04*0,06</t>
  </si>
  <si>
    <t>26,2*4+13,5*4+2,4*4</t>
  </si>
  <si>
    <t>60512123</t>
  </si>
  <si>
    <t>Řezivo jehličnaté - hranoly - jak. II L=4-6 m</t>
  </si>
  <si>
    <t>ztratné 3% :  1,03*168,4*0,05*0,05</t>
  </si>
  <si>
    <t>762341630</t>
  </si>
  <si>
    <t>Bednění okapových říms z desek tvrdých</t>
  </si>
  <si>
    <t>(2*26,2+2*13,5)*0,7</t>
  </si>
  <si>
    <t>2,5*1,8</t>
  </si>
  <si>
    <t>60725014</t>
  </si>
  <si>
    <t>Deska dřevoštěpková  tl. 18 mm, TS-P762-01</t>
  </si>
  <si>
    <t>ztratné 10% :  60,08*1,1</t>
  </si>
  <si>
    <t>14*24,2</t>
  </si>
  <si>
    <t>60515820</t>
  </si>
  <si>
    <t>Hranol konstrukční masivní KVH NSi 80x80 mm l=5m, NSi - nepohledový, SM, kvalita S10, vlhkost 15%</t>
  </si>
  <si>
    <t>1,05*338,8*0,08*0,08</t>
  </si>
  <si>
    <t>0,8538+0,4336+2,2767</t>
  </si>
  <si>
    <t>998762102</t>
  </si>
  <si>
    <t>Přesun hmot pro tesařské konstrukce, výšky do 12 m</t>
  </si>
  <si>
    <t>763-VL1</t>
  </si>
  <si>
    <t>D+M příhradové konstrukce střechy, v rozsahu podle TS-P763-01</t>
  </si>
  <si>
    <t>cos 22,5°=0,924 : 26*14,5/0,924</t>
  </si>
  <si>
    <t>763611132</t>
  </si>
  <si>
    <t>Bednění střech z desek do tl.18 mm, P+D,šroubo.</t>
  </si>
  <si>
    <t>pochůzná lávka : 23,2*1,0</t>
  </si>
  <si>
    <t>pochůzná lávka : 1,03*23,2</t>
  </si>
  <si>
    <t>998763101</t>
  </si>
  <si>
    <t>Přesun hmot pro dřevostavby, výšky do 12 m</t>
  </si>
  <si>
    <t>764901101</t>
  </si>
  <si>
    <t>Krytina z tašk. tabulí pl. tl. 0,5mm, povrch. žár., povrch.žár Zn + PES 25, barva cihlová, TS-P764-01</t>
  </si>
  <si>
    <t>ztratné 3%,cos 22,5°=0,924 : 26,2*14,7/0,924*1,03</t>
  </si>
  <si>
    <t>764901205</t>
  </si>
  <si>
    <t>D+M, okapový plech, tl. 0,5 mm, RŠ 205 mm, povrchová úprava Classic</t>
  </si>
  <si>
    <t>2*26,2+2*14,7</t>
  </si>
  <si>
    <t>764901302</t>
  </si>
  <si>
    <t>D+M hřeben, střecha jednoduchá, do 30°</t>
  </si>
  <si>
    <t>764901317</t>
  </si>
  <si>
    <t>D+M, pás větrací hřebene VPH 75x1000 mm</t>
  </si>
  <si>
    <t>764901318</t>
  </si>
  <si>
    <t>D+M, mřížka ochranná větrací 60x1000 mm</t>
  </si>
  <si>
    <t>764901310</t>
  </si>
  <si>
    <t>D+M, komínek odvětrávací, DN 110 mm, izolovaný</t>
  </si>
  <si>
    <t>764908109</t>
  </si>
  <si>
    <t>D+M odpadní trouby kruhové SROR, D 100 mm, v barvě hnědé</t>
  </si>
  <si>
    <t>5,0*4</t>
  </si>
  <si>
    <t>764908105</t>
  </si>
  <si>
    <t>D+M žlab podokapní půlkruhový R,velikost 150 mm</t>
  </si>
  <si>
    <t>2*26,4+2*14,9</t>
  </si>
  <si>
    <t>764908102</t>
  </si>
  <si>
    <t>D+M kotlík žlabový kónický SOK,vel.žlabu 150 mm, v ostatních barvách</t>
  </si>
  <si>
    <t>764352292</t>
  </si>
  <si>
    <t>Montáž háků Pz půlkruhových</t>
  </si>
  <si>
    <t>55351265.0</t>
  </si>
  <si>
    <t>Hák žlabový K 21, velikost 150 mm hnědý</t>
  </si>
  <si>
    <t>764410491</t>
  </si>
  <si>
    <t>Montáž oplechování parapetů Al</t>
  </si>
  <si>
    <t>10*1,5+10*1,25+2*0,5</t>
  </si>
  <si>
    <t>553420542</t>
  </si>
  <si>
    <t>Parapet vnější tažený Al š. 260 mm, s nosem 25 mm</t>
  </si>
  <si>
    <t>998764102</t>
  </si>
  <si>
    <t>Přesun hmot pro klempířské konstr., výšky do 12 m</t>
  </si>
  <si>
    <t>765901001</t>
  </si>
  <si>
    <t>Montáž podstřešní fólie</t>
  </si>
  <si>
    <t>765901131</t>
  </si>
  <si>
    <t>D-Podstřešní fólie difúzně propustná, TS-P765-01</t>
  </si>
  <si>
    <t>ztratné 10%, cos 22,5°= 0,924 :  26,2*14,7/0,924*1,1</t>
  </si>
  <si>
    <t>998765102</t>
  </si>
  <si>
    <t>Přesun hmot pro krytiny tvrdé, výšky do 12 m</t>
  </si>
  <si>
    <t>766711001</t>
  </si>
  <si>
    <t>Montáž oken a balkonových dveří s vypěněním, TS-766-01</t>
  </si>
  <si>
    <t>8*6,0+2*5,5+10*4,0</t>
  </si>
  <si>
    <t>4*3,5</t>
  </si>
  <si>
    <t>1*5,42</t>
  </si>
  <si>
    <t>766711021</t>
  </si>
  <si>
    <t>Montáž vstupních dveří s vypěněním, TS-766-01</t>
  </si>
  <si>
    <t>1*6,4</t>
  </si>
  <si>
    <t>766-VL1</t>
  </si>
  <si>
    <t>D-Okno plastové 2kř.,1500 x 1500mm, izol. trojsklo, TS-výpis výrobků-P1</t>
  </si>
  <si>
    <t>766-VL2</t>
  </si>
  <si>
    <t>D-Okno plastové 2kř.,1500 x 1250mm, izol. trojsklo, TS-výpis výrobků-P2</t>
  </si>
  <si>
    <t>767-VL3</t>
  </si>
  <si>
    <t>D-Okno plastové 2kř.,1250 x 750mm, izol. trojsklo, TS-výpis výrobků-P3,P3A</t>
  </si>
  <si>
    <t>766-VL4</t>
  </si>
  <si>
    <t>D-Dveře vchod.plast. 1kř. do otvoru,1100 x 2100mm,, vč. zárubně, zaskl. trojsklo -TS-výpis výrobků-P4</t>
  </si>
  <si>
    <t>766-VL5</t>
  </si>
  <si>
    <t>D Okno vnitřní pev. zasklené izol. dvojsklem, 1000x750. TS-výpis výrobků P5</t>
  </si>
  <si>
    <t>766694112</t>
  </si>
  <si>
    <t>Montáž parapetních desek š.do 30 cm,dl.do 160 cm</t>
  </si>
  <si>
    <t>607800282</t>
  </si>
  <si>
    <t>Parapet interiér  š. 250 mm dekor, s nosem výšky 40 mm - TS-výpis T1,T2,T3</t>
  </si>
  <si>
    <t>8*1,5+2*1,5+6*1,25</t>
  </si>
  <si>
    <t>766670011</t>
  </si>
  <si>
    <t>Montáž obložkové zárubně a dřevěného křídla dveří</t>
  </si>
  <si>
    <t>766670021</t>
  </si>
  <si>
    <t>Montáž kliky a štítku</t>
  </si>
  <si>
    <t>766-VL7</t>
  </si>
  <si>
    <t>Příplatek k montáži dveří za montáž dveří, s nadsvětlíkem</t>
  </si>
  <si>
    <t>766-VL8</t>
  </si>
  <si>
    <t>D-Dveře vnitřní HPL s nadsvětlíkem, 800x2680, obložková zárubeň, TS-výpis výrobků-T4</t>
  </si>
  <si>
    <t>766-VL9</t>
  </si>
  <si>
    <t>D-Dveře vnitřní HPL s nadsvětlíkem, 900x2680, obložková zárubeň, TS-výpis výrobků-T5</t>
  </si>
  <si>
    <t>766-VL10</t>
  </si>
  <si>
    <t>D-Dveře vnitřní HPL s nadsvětlíkem, 700x2680, obložková zárubeň, TS-výpis výrobků-T6</t>
  </si>
  <si>
    <t>766-VL11</t>
  </si>
  <si>
    <t>D- Okno vnitř. pev. zaskl. izol. dvojskl. 2000x710, z prof. EURO, dýha dtto dveře TS-výpis výrobků-T7</t>
  </si>
  <si>
    <t>766-VL12</t>
  </si>
  <si>
    <t>D-Dveře vnitřní HPL , 700x1970, větr.mř., zárubeň obložková, TS-výpis výrobků-T8</t>
  </si>
  <si>
    <t>766-VL13</t>
  </si>
  <si>
    <t>D-Dveře vnitřní HPL , 800x1970, větr.mř., zárubeň obložková, TS-výpis výrobků-T9</t>
  </si>
  <si>
    <t>766-VL14</t>
  </si>
  <si>
    <t>D-Dveře vnitřní HPL , 800x1970, , zárubeň obložková, TS-výpis výrobků-T10</t>
  </si>
  <si>
    <t>766-VL15</t>
  </si>
  <si>
    <t>D+M Sanitární příčka z DTD desek s povrchem HPL, s dveřmi, specifikace TS-výpis výrobků-T11</t>
  </si>
  <si>
    <t>2,85*2,05+2*1,375*2,05</t>
  </si>
  <si>
    <t>766-VL16</t>
  </si>
  <si>
    <t>D+M Sanitární příčka z DTD desek s povrchem HPL, dělícíi, specifikace TS-výpis výrobků-T12</t>
  </si>
  <si>
    <t>1,65*2,05*2</t>
  </si>
  <si>
    <t>766-VL17</t>
  </si>
  <si>
    <t>D+M Sanitární příčka z DTD desek s povrchem HPL, s dveřmi, specifikace TS-výpis výrobků-T13</t>
  </si>
  <si>
    <t>0,95*2,05+1,0*2,05</t>
  </si>
  <si>
    <t>998766101</t>
  </si>
  <si>
    <t>Přesun hmot pro truhlářské konstr., výšky do 6 m</t>
  </si>
  <si>
    <t>767586101</t>
  </si>
  <si>
    <t>Nosný rošt podhledu z miner. desek, modul 60 x 60 cm (kazety),TS-767-01</t>
  </si>
  <si>
    <t>41,98+12,13+21,04+42,94+12,99+12,84</t>
  </si>
  <si>
    <t>767586201</t>
  </si>
  <si>
    <t>Podhled minerální, kazety 600 x 600m, hrana Board , TS-767-01</t>
  </si>
  <si>
    <t>767-VL1</t>
  </si>
  <si>
    <t>D+M aut. otev. vstup. dveře 2 kř,nadsv.2300x2800mm,  elox Al,  izol. dvojsklo, TS-výpis výrobků-Z1</t>
  </si>
  <si>
    <t>767-VL2</t>
  </si>
  <si>
    <t>D+M Stahovací protipožární schody nůžkové, zatepl., do otvoru 800 x 500mm, TS-výpis výrobků-Z2</t>
  </si>
  <si>
    <t>767-VL4</t>
  </si>
  <si>
    <t>D+M Chrom. zábradlí venkovní TR D=48, rozv. dl. 3m, TS-výpis výrobků-Z3</t>
  </si>
  <si>
    <t>767995103</t>
  </si>
  <si>
    <t>Výroba a montáž kov. atypických konstr. do 20 kg, -podpěrná konstrukce jednotky VZT</t>
  </si>
  <si>
    <t>kg</t>
  </si>
  <si>
    <t>767-VL5</t>
  </si>
  <si>
    <t>D+M venkovní zabudovaná lavička1,5*0,4*0,45, TS-výpis výrobků Z4</t>
  </si>
  <si>
    <t>998767101</t>
  </si>
  <si>
    <t>Přesun hmot pro zámečnické konstr., výšky do 6 m</t>
  </si>
  <si>
    <t>771101115</t>
  </si>
  <si>
    <t>Vyrovnání podkladů samonivel. hmotou tl. do 10 mm</t>
  </si>
  <si>
    <t>5,21+41,98+3,8+1,71+1,71+3,61+2,28+3,13+8,84+3,13+6,08+2,64+2,04</t>
  </si>
  <si>
    <t>58556678775</t>
  </si>
  <si>
    <t>Stěrka samonivelizační cementová po podlahy, tl. do 10mm, 15 kg/cm, TS- P711-01</t>
  </si>
  <si>
    <t>86,16*0,015</t>
  </si>
  <si>
    <t>771101210</t>
  </si>
  <si>
    <t>Penetrace podkladu pod dlažby</t>
  </si>
  <si>
    <t>771575109</t>
  </si>
  <si>
    <t>Montáž podlah keram.,hladké, tmel, 30x30 cm</t>
  </si>
  <si>
    <t>771579791</t>
  </si>
  <si>
    <t>Příplatek za plochu podlah keram. do 5 m2 jednotl.</t>
  </si>
  <si>
    <t>3,8+1,71+1,71+2,28+3,13+3,13+2,64+2,04</t>
  </si>
  <si>
    <t>771579795</t>
  </si>
  <si>
    <t>Příplatek za spárování vodotěsnou hmotou - plošně</t>
  </si>
  <si>
    <t>3,61+8,84+3,13</t>
  </si>
  <si>
    <t>771479001</t>
  </si>
  <si>
    <t>Řezání dlaždic keramických pro soklíky</t>
  </si>
  <si>
    <t>101 : 0,4+16,7+3,5+1,9+1,0+14,8+0,4-3*0,8-3*0,9-5*1,0</t>
  </si>
  <si>
    <t>108 : 6,35+6,225+5,125+2,025+1,1-1,0-0,8</t>
  </si>
  <si>
    <t>112 : 13,6+6,225+6,25+1,275+7,4+4,95-0,9-1,0</t>
  </si>
  <si>
    <t>771475014</t>
  </si>
  <si>
    <t>Obklad soklíků keram.rovných, tmel,výška 10 cm</t>
  </si>
  <si>
    <t>771-VL1</t>
  </si>
  <si>
    <t>D-Dlažba keramická glazovaná, velikost 300x300x9mm, TS-P771-02</t>
  </si>
  <si>
    <t>ztratné 5% : 1,05*(41,98+3,8+1,71+1,71+2,28+3,13+3,13+6,08+2,64+2,04)</t>
  </si>
  <si>
    <t>soklíky, ztratné 35% : 1,35*(85,425*0,1)</t>
  </si>
  <si>
    <t>771-VL2</t>
  </si>
  <si>
    <t>D-Dlažba keramická glazovaná, velikost 300x300x9mm, protiskluzná, TS-P771-03</t>
  </si>
  <si>
    <t>ztratné 5% :  1,05*(3,61+8,84)</t>
  </si>
  <si>
    <t>771-VL3</t>
  </si>
  <si>
    <t>D-Dlažba keramická slinutá, velikost 300x300x9mm, protiskluzná,mrazuvzdorná TS-P771-04</t>
  </si>
  <si>
    <t>ztratné 5% : 1,05*5,21</t>
  </si>
  <si>
    <t>771-VL4</t>
  </si>
  <si>
    <t>D-Dlažba keramická slinutá, schodišťová,300x9, protiskluzná,mrazuvzdorná TS-P771-04</t>
  </si>
  <si>
    <t>ztrarné 10% : 1,1(4*3,0+4*0,175)</t>
  </si>
  <si>
    <t>771120111</t>
  </si>
  <si>
    <t>Kladení dlaždic na stupnice do tmele, jedna řada</t>
  </si>
  <si>
    <t>4*3,0</t>
  </si>
  <si>
    <t>771120211</t>
  </si>
  <si>
    <t>Kladení dlaždic na podstupnice do tmele, 1 řada</t>
  </si>
  <si>
    <t>998771101</t>
  </si>
  <si>
    <t>Přesun hmot pro podlahy z dlaždic, výšky do 6 m</t>
  </si>
  <si>
    <t>776101115</t>
  </si>
  <si>
    <t>Vyrovnání podkladů samonivelační hmotou</t>
  </si>
  <si>
    <t>12,13+21,04+42,94+29,15+75,54+12,99+12,84</t>
  </si>
  <si>
    <t>206,63*0,015</t>
  </si>
  <si>
    <t>776101121</t>
  </si>
  <si>
    <t>Provedení penetrace podkladu</t>
  </si>
  <si>
    <t>776521200</t>
  </si>
  <si>
    <t>Lepení povlak.podlah, dílce PVC a vinyl, , pouze položení - PVC ve specifikaci</t>
  </si>
  <si>
    <t>776-VL2</t>
  </si>
  <si>
    <t>D-Podlaha z vinylových desek tl. 2,5mm, lepená, TS-P776-02</t>
  </si>
  <si>
    <t>ztratné 2% :  1,02*206,63</t>
  </si>
  <si>
    <t>776421100</t>
  </si>
  <si>
    <t>Lepení podlahových soklíků z PVC a vinylu, pouze lepení - soklík ve specifikaci</t>
  </si>
  <si>
    <t>102 : 2*2,5+2*4,95-1,0</t>
  </si>
  <si>
    <t>103 : 2*4,25+2*4,95-1,0-0,5-1,0</t>
  </si>
  <si>
    <t>104 : 2*8,675+2*4,95-1,0-0,5-1,0-0,9</t>
  </si>
  <si>
    <t>108 : 2*6,35+2*6,225-1,0-0,8</t>
  </si>
  <si>
    <t>112 : 2*13,6+2*6,225-1,0-0,9</t>
  </si>
  <si>
    <t>118 : 2*4,95+2*2,625-0,9</t>
  </si>
  <si>
    <t>119 : 2*2,625+2*4,95-0,9</t>
  </si>
  <si>
    <t>776-VL3</t>
  </si>
  <si>
    <t>Podlah.soklík Al výšky 60mm, vložení pásku vinylu, elox-dekor titan, TS P776-02</t>
  </si>
  <si>
    <t>prořez5% :  1,05*143,25</t>
  </si>
  <si>
    <t>776981102</t>
  </si>
  <si>
    <t>Montáž přechodové, podlahové lišty na hmoždinky</t>
  </si>
  <si>
    <t>5537018529</t>
  </si>
  <si>
    <t>Lišta přechodová narážecí Al 29/ST l=270 cm fólie, š 40 mm</t>
  </si>
  <si>
    <t>998776101</t>
  </si>
  <si>
    <t>Přesun hmot pro podlahy povlakové, výšky do 6 m</t>
  </si>
  <si>
    <t>781415016</t>
  </si>
  <si>
    <t>Montáž obkladů stěn, porovin.,tmel, nad 20x25 cm</t>
  </si>
  <si>
    <t>103 : 0,4*2,0+1,2*2,0</t>
  </si>
  <si>
    <t>104 : 0,4*2,0+1,2*2,0</t>
  </si>
  <si>
    <t>105 : 4*1,9*2,0-0,9*2,0-0,85*0,25</t>
  </si>
  <si>
    <t>106 : 2*1,9*2,0+2*0,9*2,0-0,8*2,0</t>
  </si>
  <si>
    <t>107 : 2*1,9*2,0+2*0,9*2,0-2*0,8*2,0-0,4*0,4</t>
  </si>
  <si>
    <t>108 : 2*6,35*2,0+2*6,225*2,0-1,0*2,0-0,8*2,0-2*0,85*0,25</t>
  </si>
  <si>
    <t>109 : 4*1,9*2,0-0,8*2,0-0,85*0,25</t>
  </si>
  <si>
    <t>110 : 2*1,9*1,6+2*1,2*2,0-3*0,8*2,0-0,4*0,4</t>
  </si>
  <si>
    <t>111 : 2*1,9*2,0+2*1,65*2,0-2*0,8*2,0</t>
  </si>
  <si>
    <t>112 : 2*13,6*2,0+2*6,225*2,0-0,9*2,0-1,0*2,0-4*0,85*0,25</t>
  </si>
  <si>
    <t>113 : 2*2,85*2,0+2*3,1*2,0-0,9*2,0-0,85*0,25-0,4*0,4</t>
  </si>
  <si>
    <t>114 : 2*1,9*2,0+2*1,65*2,0-2*0,8*2,0-0,85*0,25</t>
  </si>
  <si>
    <t>115 : 2*3,2*2,0+2*1,9*2,0-3*0,8*2,0-1*0,9*2,0-2*0,4*0,4</t>
  </si>
  <si>
    <t>116 : 2*1,55*2,0+2*1,7*2,0-0,8*2,0-0,4*0,4</t>
  </si>
  <si>
    <t>117 : 2*1,2*2,0+2*1,7*2,0-0,8*1,6</t>
  </si>
  <si>
    <t>781-VL1</t>
  </si>
  <si>
    <t>D-Obkladačky keramické, por., lesklé 200x400x7mm, bílé, TS-P781-VL1</t>
  </si>
  <si>
    <t>255,715-46,275-74,65</t>
  </si>
  <si>
    <t>-10%dekor + 5% ztratné : -0,05*134,79</t>
  </si>
  <si>
    <t>781-VL2</t>
  </si>
  <si>
    <t>D-Obkladačky keramické, por., lesklé 200x400x7mm, dekorované, TS-P781-VL1</t>
  </si>
  <si>
    <t>10% ze základní výměry :  0,1*134,79</t>
  </si>
  <si>
    <t>ztratné 5% : 13,479*0,05</t>
  </si>
  <si>
    <t>781-VL3</t>
  </si>
  <si>
    <t>D-Obkladačky keramické, por., matné 200x400x7mm, TS-P781-VL2</t>
  </si>
  <si>
    <t>-10% dekor + 5% ztratné :  -0,05*120,925</t>
  </si>
  <si>
    <t>781-VL4</t>
  </si>
  <si>
    <t>D-Obkladačky keramické, por., matné 200x400x7mm, dekorované-TS-P781-02</t>
  </si>
  <si>
    <t>10% ze základní výměry : 0,1*(46,275+74,65)</t>
  </si>
  <si>
    <t>5% ztratné : 12,0925*0,05</t>
  </si>
  <si>
    <t>781491001</t>
  </si>
  <si>
    <t>Montáž lišt k obkladům, rohových, koutových i dilatačních</t>
  </si>
  <si>
    <t>114 : 2,0</t>
  </si>
  <si>
    <t>116 : 2,0</t>
  </si>
  <si>
    <t>111 : 2,0</t>
  </si>
  <si>
    <t>106 : 1,0</t>
  </si>
  <si>
    <t>781497121</t>
  </si>
  <si>
    <t xml:space="preserve">Lišta hliníková rohová k obkladům </t>
  </si>
  <si>
    <t>ztratné zohledněno ve výměře : 7</t>
  </si>
  <si>
    <t>781419706</t>
  </si>
  <si>
    <t>Příplatek za spárovací vodotěsnou hmotu - plošně</t>
  </si>
  <si>
    <t>109 : 4*1,9*2,0-0,8*2,0-0,95*0,45</t>
  </si>
  <si>
    <t>111 : 2*1,9*1,6+2*1,65*1,6-2*0,8*1,6</t>
  </si>
  <si>
    <t>113 : 2*2,85*2,0+2*3,1*2,0-0,9*2,0-0,95*0,45</t>
  </si>
  <si>
    <t>59777120</t>
  </si>
  <si>
    <t>Pásek fasádní Kabřinec 250x65x15</t>
  </si>
  <si>
    <t>ztratné 3% : (1,03+14,4363)/0,25/0,065</t>
  </si>
  <si>
    <t>781775008</t>
  </si>
  <si>
    <t>Obklad vnější keram. režný hladký 250x65, tmel</t>
  </si>
  <si>
    <t>(2*4,15+2*0,15)*1,5+2*0,425*1,0+0,15*4,15+0,15*0,425</t>
  </si>
  <si>
    <t>781-VL5</t>
  </si>
  <si>
    <t>D+M zrcadlo 400x400mm, vlepené do obkladaček, TL.4mm, se zabrouš. hranami, slícované s obkladem</t>
  </si>
  <si>
    <t>107 : 1</t>
  </si>
  <si>
    <t>109 : 1</t>
  </si>
  <si>
    <t>110 : 1</t>
  </si>
  <si>
    <t>113 : 1</t>
  </si>
  <si>
    <t>115 : 2</t>
  </si>
  <si>
    <t>998781101</t>
  </si>
  <si>
    <t>Přesun hmot pro obklady keramické, výšky do 6 m</t>
  </si>
  <si>
    <t>783225100</t>
  </si>
  <si>
    <t>Nátěr syntetický kovových konstrukcí 2x + 1x email, -podpěrná konstrukce jednotky VZT</t>
  </si>
  <si>
    <t>784191101</t>
  </si>
  <si>
    <t>Penetrace podkladu univerzální 1x</t>
  </si>
  <si>
    <t>101 : (2*16,7+2*3,4)*2,95-2,3*2,8</t>
  </si>
  <si>
    <t>102 : (2*4,95+2*2,5)*2,95</t>
  </si>
  <si>
    <t>103 : (2*4,25+2*4,95)</t>
  </si>
  <si>
    <t>104 : (2*8,675+2*4,95)*2,95</t>
  </si>
  <si>
    <t>105 : (2*1,9+2*2,0)*1,05+3,8</t>
  </si>
  <si>
    <t>106 : (2*0,9+2*1,9)*1,05+1,71</t>
  </si>
  <si>
    <t>107 : (2*0,9+2*1,9)*1,05+1,71</t>
  </si>
  <si>
    <t>108 : (2*6,35+2*6,225)*1,05+29,15</t>
  </si>
  <si>
    <t>109 : (2*1,9+2*1,9)*1,05+3,61</t>
  </si>
  <si>
    <t>110 : (2*1,2+2*1,9)*1,05+2,28</t>
  </si>
  <si>
    <t>111 : (2*1,9+2*1,65)*1,05+3,13</t>
  </si>
  <si>
    <t>112 : (2*13,6+2*6,225)*1,05+75,54</t>
  </si>
  <si>
    <t>113 : (2*2,85+2*3,1)*1,05+8,84</t>
  </si>
  <si>
    <t>114 : (2*1,65+2*1,9)*1,05+3,13</t>
  </si>
  <si>
    <t>115 : (2*3,2+2*1,9)*1,05+6,08</t>
  </si>
  <si>
    <t>116 : (2*1,55+2*1,7)*1,05+2,64</t>
  </si>
  <si>
    <t>117 : (2*1,2+2*1,7)*1,05+2,04</t>
  </si>
  <si>
    <t>118 : (2*2,625+2*4,95)*2,95</t>
  </si>
  <si>
    <t>119 : (2*2,625+2*4,95)*2,95</t>
  </si>
  <si>
    <t xml:space="preserve">stropy : </t>
  </si>
  <si>
    <t>784195412</t>
  </si>
  <si>
    <t>Malba tekutá , bílá, 2 x, TS -P784-01</t>
  </si>
  <si>
    <t>dtto pol. 78419-1101 : 785,1075</t>
  </si>
  <si>
    <t>odečet omyvat. nátěr v 101 : -(2*16,7+2*3,4)*1,8</t>
  </si>
  <si>
    <t>784511010</t>
  </si>
  <si>
    <t>Nástřik omítek interiérů omyvatelný, omítek hladkých nových TS-P784-02</t>
  </si>
  <si>
    <t>101 : (2*16,7+2*3,4)*1,8-(5*1,0+3*0,9+3*0,8)*1,8</t>
  </si>
  <si>
    <t>SUM</t>
  </si>
  <si>
    <t>Poznámky uchazeče k zadání</t>
  </si>
  <si>
    <t>POPUZIV</t>
  </si>
  <si>
    <t>END</t>
  </si>
  <si>
    <t>113109315</t>
  </si>
  <si>
    <t>Odstranění podkladu pl.50 m2, bet.prostý tl.15 cm</t>
  </si>
  <si>
    <t>2*6,0</t>
  </si>
  <si>
    <t>132301211</t>
  </si>
  <si>
    <t>Hloubení rýh š.do 200 cm hor.4 do 100 m3, STROJNĚ</t>
  </si>
  <si>
    <t>(55*1,0*1,5)+(86*1,0*1,7)</t>
  </si>
  <si>
    <t>131301201</t>
  </si>
  <si>
    <t>Hloubení zapažených jam v hor.4 do 100 m3</t>
  </si>
  <si>
    <t>6,4*2,4*2</t>
  </si>
  <si>
    <t>1,5*1,5*1,5</t>
  </si>
  <si>
    <t>122301109</t>
  </si>
  <si>
    <t>Příplatek za lepivost - odkopávky v hor. 4</t>
  </si>
  <si>
    <t>228,70+34,095</t>
  </si>
  <si>
    <t>162701104</t>
  </si>
  <si>
    <t>Vodorovné přemístění výkopku z hor.1-4 do 9000 m</t>
  </si>
  <si>
    <t>38,7+10,13+24,75</t>
  </si>
  <si>
    <t>171201201</t>
  </si>
  <si>
    <t>Uložení sypaniny na skl.-modelace na výšku přes 2m</t>
  </si>
  <si>
    <t>151101101</t>
  </si>
  <si>
    <t>Pažení a rozepření stěn rýh - příložné - hl. do 2m</t>
  </si>
  <si>
    <t>(86+55)*1,5*2</t>
  </si>
  <si>
    <t>151101111</t>
  </si>
  <si>
    <t>Odstranění pažení stěn rýh - příložné - hl. do 2 m</t>
  </si>
  <si>
    <t>107,5+21,59+41,25</t>
  </si>
  <si>
    <t>175101101</t>
  </si>
  <si>
    <t>Obsyp potrubí bez prohození sypaniny, s dodáním štěrkopísku frakce 0 - 22 mm</t>
  </si>
  <si>
    <t>25,8+16,5</t>
  </si>
  <si>
    <t>181300010</t>
  </si>
  <si>
    <t>Rozprostření ornice v rovině tloušťka 15 cm, včetně osetí a dodávky semene</t>
  </si>
  <si>
    <t>86*1,5+6,4*2,4</t>
  </si>
  <si>
    <t>213150020</t>
  </si>
  <si>
    <t>Vsakovací nádrž 6,4/2,4/0,66 m, (D+M) včetně 1ks revizní šachty s kalníkem</t>
  </si>
  <si>
    <t>soubor</t>
  </si>
  <si>
    <t>451572111</t>
  </si>
  <si>
    <t>Lože pod potrubí z kameniva těženého 0 - 4 mm, kraj Jihomoravský</t>
  </si>
  <si>
    <t>12,9+8,25</t>
  </si>
  <si>
    <t>566905111</t>
  </si>
  <si>
    <t>Vyspravení podkladu po překopech betonem, komplet</t>
  </si>
  <si>
    <t>837375121</t>
  </si>
  <si>
    <t>Výsek a montáž odbočky na potrubí DN 300</t>
  </si>
  <si>
    <t>871313121</t>
  </si>
  <si>
    <t>Montáž trub z plastu, gumový kroužek, DN 100, včetně dodávky trub PVC a tvarovek</t>
  </si>
  <si>
    <t>16</t>
  </si>
  <si>
    <t>871-VL1</t>
  </si>
  <si>
    <t>Montáž trub z plastu, gumový kroužek, DN 125, včetně dodávky trub PVC a tvarovek</t>
  </si>
  <si>
    <t>10</t>
  </si>
  <si>
    <t>Montáž trub z plastu, gumový kroužek, DN 150, včetně dodávky trub PVC a tvarovek</t>
  </si>
  <si>
    <t>29+79</t>
  </si>
  <si>
    <t>871353121</t>
  </si>
  <si>
    <t>Montáž trub z plastu, gumový kroužek, DN 200, včetně dodávky trub PVC  a tvarovek</t>
  </si>
  <si>
    <t>892351111R0a</t>
  </si>
  <si>
    <t xml:space="preserve">Tlaková zkouška o potrubí do DN 200, + Zabezpečení konců  potrubí </t>
  </si>
  <si>
    <t>141</t>
  </si>
  <si>
    <t>894412311Ra</t>
  </si>
  <si>
    <t>Šachta, DN 1000 stěna 120 mm, D+M komplet včetně poklopu</t>
  </si>
  <si>
    <t>919735123</t>
  </si>
  <si>
    <t>Řezání stávajícího betonového krytu tl. 10 - 15 cm</t>
  </si>
  <si>
    <t>6+6+2</t>
  </si>
  <si>
    <t>974031164</t>
  </si>
  <si>
    <t>Vysekání rýh ve zdi cihelné 15 x 15 cm</t>
  </si>
  <si>
    <t>32</t>
  </si>
  <si>
    <t>979084216</t>
  </si>
  <si>
    <t>Vodorovná doprava vybour. hmot po suchu do 5 km, +uložení na skládku a skládkovné</t>
  </si>
  <si>
    <t>979084219</t>
  </si>
  <si>
    <t>Příplatek k dopravě vybour.hmot za dalších 5 km</t>
  </si>
  <si>
    <t>979087212</t>
  </si>
  <si>
    <t>Nakládání suti na dopravní prostředky</t>
  </si>
  <si>
    <t>998275101</t>
  </si>
  <si>
    <t>Přesun hmot, kanalizace, otevřený výkop</t>
  </si>
  <si>
    <t>721176103</t>
  </si>
  <si>
    <t>Potrubí HT připojovací D 50 x 1,8 mm</t>
  </si>
  <si>
    <t>15</t>
  </si>
  <si>
    <t>721176114</t>
  </si>
  <si>
    <t>Potrubí HT odpadní svislé D 75 x 1,9 mm</t>
  </si>
  <si>
    <t>721176115</t>
  </si>
  <si>
    <t>Potrubí HT odpadní svislé D 110 x 2,7 mm</t>
  </si>
  <si>
    <t>26</t>
  </si>
  <si>
    <t>721273200</t>
  </si>
  <si>
    <t>Souprava ventilační střešní HL, včetně napojení , PP HL810  D 110 mm komplet</t>
  </si>
  <si>
    <t>28349010</t>
  </si>
  <si>
    <t>Dvířka revizní plná SI 2020 rozměr 200x200 mm</t>
  </si>
  <si>
    <t>11</t>
  </si>
  <si>
    <t>28615442.A</t>
  </si>
  <si>
    <t>Kus čisticí HTRE DN  70 mm PP, (D+M)</t>
  </si>
  <si>
    <t>28615443.A</t>
  </si>
  <si>
    <t>Kus čisticí HTRE DN 100 mm PP, (D+M)</t>
  </si>
  <si>
    <t>721242117</t>
  </si>
  <si>
    <t>Lapač střešních splavenin litinový DN 150, (D+M)</t>
  </si>
  <si>
    <t>725-VL1</t>
  </si>
  <si>
    <t>WC (D+M, specifikace dle TZ komplet)</t>
  </si>
  <si>
    <t>725-VL2</t>
  </si>
  <si>
    <t>Pisoar (D+M, specifikace dle TZ komplet)</t>
  </si>
  <si>
    <t>725-VL3</t>
  </si>
  <si>
    <t>Bidet (specifikace dle TZ komplet)</t>
  </si>
  <si>
    <t>725-VL4</t>
  </si>
  <si>
    <t>Vybavení k umývadlům (specifikace dle TZ komplet)</t>
  </si>
  <si>
    <t>725-VL5</t>
  </si>
  <si>
    <t>Zařízení umyvadla(D+M, specifikace dle TZ komplet)</t>
  </si>
  <si>
    <t>725-VL6</t>
  </si>
  <si>
    <t>Nerezový žlab 2 x 1200mm (specifik dle TZ komplet), (včetně baterie a vypouštěcí šachty s vypouštěním)</t>
  </si>
  <si>
    <t>725-VL7</t>
  </si>
  <si>
    <t>Zařízení výlevky (D+M, specifikace dle TZ komplet)</t>
  </si>
  <si>
    <t>725-VL8</t>
  </si>
  <si>
    <t>Sprchové zařízení(D+M, specifikace dle TZ komplet)</t>
  </si>
  <si>
    <t>725-VL9</t>
  </si>
  <si>
    <t>Podlahová vpust (D+M, specifikace dle TZ komplet)</t>
  </si>
  <si>
    <t>230170003R00</t>
  </si>
  <si>
    <t>Příprava pro zkoušku těsnosti DN 50 - 125, + zkouška těsnosti, komplet</t>
  </si>
  <si>
    <t>sada</t>
  </si>
  <si>
    <t>1,5*6,0</t>
  </si>
  <si>
    <t>(45*1,0*1,2)+(1,0*1*1,2)</t>
  </si>
  <si>
    <t>1,5*1,5*1,25</t>
  </si>
  <si>
    <t>55,20+2,8125</t>
  </si>
  <si>
    <t>55,20+2,8125-13,5-6,75-1</t>
  </si>
  <si>
    <t>45*1,2*2</t>
  </si>
  <si>
    <t>55,20-13,5-6,75</t>
  </si>
  <si>
    <t>45*1,0*0,3</t>
  </si>
  <si>
    <t>45*1,0*0,15</t>
  </si>
  <si>
    <t>6+6</t>
  </si>
  <si>
    <t>46</t>
  </si>
  <si>
    <t>722290234</t>
  </si>
  <si>
    <t>Proplach a dezinfekce vodovod.potrubí do DN 80</t>
  </si>
  <si>
    <t>204</t>
  </si>
  <si>
    <t>722290215</t>
  </si>
  <si>
    <t>Zkouška tlaku potrubí přírub.nebo hrdlového , do DN 100</t>
  </si>
  <si>
    <t>722200004</t>
  </si>
  <si>
    <t>Vodovod, potrubí polyetylenové D 40x3,7mm, D+M, identifikační vodič, výstaržná folie</t>
  </si>
  <si>
    <t>45</t>
  </si>
  <si>
    <t>2861450a</t>
  </si>
  <si>
    <t>Trubka  PP SN 10  DN 100/6000, D+M, chránička včetně vystrojení komplet</t>
  </si>
  <si>
    <t>722174212</t>
  </si>
  <si>
    <t>Montáž potrubí z plastů rovné polyf. svař. D 20 mm</t>
  </si>
  <si>
    <t>42</t>
  </si>
  <si>
    <t>28615133</t>
  </si>
  <si>
    <t>Trubka D 20 x 2,8 mm délka 4 m PN 16 PPR, Izolace návleková MIRELON STABIL tl. stěny 25 mm</t>
  </si>
  <si>
    <t>722174213</t>
  </si>
  <si>
    <t>Montáž potrubí z plastů rovné polyf. svař. D 25 mm</t>
  </si>
  <si>
    <t>56</t>
  </si>
  <si>
    <t>28615135</t>
  </si>
  <si>
    <t>Trubka D 25 x 3,5 mm délka 4 m PN 16 PPR, Izolace návleková MIRELON STABIL tl. stěny 25 mm</t>
  </si>
  <si>
    <t>722174214</t>
  </si>
  <si>
    <t>Montáž potrubí z plastů rovné polyf. svař. D 32 mm</t>
  </si>
  <si>
    <t>18</t>
  </si>
  <si>
    <t>28615138</t>
  </si>
  <si>
    <t>Trubka D 32 x 4,4 mm délka 4 m PN 16 PPR, Izolace návleková MIRELON STABIL tl. stěny 25 mm</t>
  </si>
  <si>
    <t>722174215</t>
  </si>
  <si>
    <t>Montáž potrubí z plastů rovné polyf. svař. D 40 mm</t>
  </si>
  <si>
    <t>43</t>
  </si>
  <si>
    <t>28615140</t>
  </si>
  <si>
    <t>Trubka D 40 x 5,5 mm délka 4 m PN 16 PPR, Izolace návleková MIRELON STABIL tl. stěny 25 mm</t>
  </si>
  <si>
    <t>722265112</t>
  </si>
  <si>
    <t>Vodoměr domovní  DN20x165mm, Qn 2,5, D+M, včetně uzávěru  DN25 2ks</t>
  </si>
  <si>
    <t>2869725a</t>
  </si>
  <si>
    <t>Šachta plastová v. 1500 mm, komplet, D+M, vypouštění venkov. žlabu, s uzávěrem a vypouštěním</t>
  </si>
  <si>
    <t>998722101</t>
  </si>
  <si>
    <t>Přesun hmot pro vnitřní vodovod, výšky do 6 m</t>
  </si>
  <si>
    <t>722202443</t>
  </si>
  <si>
    <t>Kohout kulový  D 25</t>
  </si>
  <si>
    <t>5511800-VL1</t>
  </si>
  <si>
    <t>ISO tvarovka  32/25</t>
  </si>
  <si>
    <t>5511800-VL2</t>
  </si>
  <si>
    <t>ISO tvarovka  32/32</t>
  </si>
  <si>
    <t>5511801a</t>
  </si>
  <si>
    <t xml:space="preserve">Napojení na stávající vodovod - komplet, včetně uzávěru DN32mm,  </t>
  </si>
  <si>
    <t>732421411</t>
  </si>
  <si>
    <t>Čerpadlo oběhové cirk.s čas. spínačem, 1,7m3/h, 10bar,230V, výtklak 1m,připoj. G1,mater.bronz, D+M</t>
  </si>
  <si>
    <t>904 R01</t>
  </si>
  <si>
    <t>Hzs-zkousky v ramci montaz.praci. Komplexni , vyzkouseni -zkouška těsnosti</t>
  </si>
  <si>
    <t>hod</t>
  </si>
  <si>
    <t>904 R02</t>
  </si>
  <si>
    <t>Hzs-zkousky v ramci montaz.praci. Topná zkouška</t>
  </si>
  <si>
    <t>905 R00</t>
  </si>
  <si>
    <t>Hzs- provoz.souboru a st.obj. Dilatační zkouška</t>
  </si>
  <si>
    <t>713411111</t>
  </si>
  <si>
    <t>Izolace tepelná potrubí 1vrstvá-mont.</t>
  </si>
  <si>
    <t>63143081.1</t>
  </si>
  <si>
    <t>Pouzdro potrubní  Skruž 12/30 mm</t>
  </si>
  <si>
    <t>63143081.2</t>
  </si>
  <si>
    <t>Pouzdro potrubní  Skruž 15/30 mm</t>
  </si>
  <si>
    <t>63143081.3</t>
  </si>
  <si>
    <t>Pouzdro potrubní  Skruž 18/30 mm</t>
  </si>
  <si>
    <t>63143081.4</t>
  </si>
  <si>
    <t>Pouzdro potrubní  Skruž 22/30 mm</t>
  </si>
  <si>
    <t>63143081.5</t>
  </si>
  <si>
    <t>Pouzdro potrubní  Skruž 28/30 mm</t>
  </si>
  <si>
    <t>63143081.6</t>
  </si>
  <si>
    <t>Pouzdro potrubní  Skruž 35/30 mm</t>
  </si>
  <si>
    <t>63143081.7</t>
  </si>
  <si>
    <t>Pouzdro potrubní  Skruž 42/30 mm</t>
  </si>
  <si>
    <t>998713201</t>
  </si>
  <si>
    <t xml:space="preserve">Přesun hmot pro izolace tepelné, výšky do 6 m </t>
  </si>
  <si>
    <t>POL7_</t>
  </si>
  <si>
    <t>731249115.00</t>
  </si>
  <si>
    <t>Montáž kotle ocel. na plynná paliva do 35 kW</t>
  </si>
  <si>
    <t>731-VL1</t>
  </si>
  <si>
    <t xml:space="preserve">Teplovodní kondenzační kotel 35 kW, s nuceným přívodem spalovacího vzduchu </t>
  </si>
  <si>
    <t>kpl</t>
  </si>
  <si>
    <t>731-VL2</t>
  </si>
  <si>
    <t>Připojovací sada na vedení spalin a spal. vzduchu</t>
  </si>
  <si>
    <t>731-VL3</t>
  </si>
  <si>
    <t>Připojovací sada pro instalaci na omítku</t>
  </si>
  <si>
    <t>731-VL4</t>
  </si>
  <si>
    <t>Připojovací konzola pro instalaci nad omítku</t>
  </si>
  <si>
    <t>731-VL5</t>
  </si>
  <si>
    <t xml:space="preserve">Ekvitermní regulátor - ovládací modul BM s vnějš. </t>
  </si>
  <si>
    <t>484174298</t>
  </si>
  <si>
    <t>Čidlo venkovní pro ekviterm. regulaci</t>
  </si>
  <si>
    <t>998731201</t>
  </si>
  <si>
    <t xml:space="preserve">Přesun hmot pro kotelny, výšky do 6 m </t>
  </si>
  <si>
    <t>732199100.00</t>
  </si>
  <si>
    <t>Orientační štítky na potrubí + mont.</t>
  </si>
  <si>
    <t>732219301.00</t>
  </si>
  <si>
    <t>Montáž zásobníkových ohříváků TUV obj. 210 l</t>
  </si>
  <si>
    <t>732-VL6</t>
  </si>
  <si>
    <t>Zásobníkový ohřívák TUV závěsný obj. 210 l , topný výkon 24 kW</t>
  </si>
  <si>
    <t>722160221</t>
  </si>
  <si>
    <t xml:space="preserve">Potrubí z měděných trubek D 12/1,0 </t>
  </si>
  <si>
    <t>722160222</t>
  </si>
  <si>
    <t xml:space="preserve">Potrubí z měděných trubek D 15/1,0 </t>
  </si>
  <si>
    <t>RTS 14/ II</t>
  </si>
  <si>
    <t>722160223</t>
  </si>
  <si>
    <t xml:space="preserve">Potrubí z měděných trubek D 18/1,0 </t>
  </si>
  <si>
    <t>722160224</t>
  </si>
  <si>
    <t xml:space="preserve">Potrubí z měděných trubek D 22/1,0 </t>
  </si>
  <si>
    <t>722160226</t>
  </si>
  <si>
    <t>Potrubí z měděných trubek D 28/1,5</t>
  </si>
  <si>
    <t>722160228</t>
  </si>
  <si>
    <t>Potrubí z měděných trubek D 35/1,5</t>
  </si>
  <si>
    <t>998733201</t>
  </si>
  <si>
    <t xml:space="preserve">Přesun hmot pro rozvody potrubí, výšky do 6 m </t>
  </si>
  <si>
    <t>734209112</t>
  </si>
  <si>
    <t xml:space="preserve">Montáž armatur závitových,se 2závity, G 3/8 </t>
  </si>
  <si>
    <t>734209125</t>
  </si>
  <si>
    <t>Montáž armatur závitových,se 3závity, G 1</t>
  </si>
  <si>
    <t>734209117</t>
  </si>
  <si>
    <t>Montáž armatur závitových,se 2závity, G 3/4 včetně, filtru</t>
  </si>
  <si>
    <t>734209114</t>
  </si>
  <si>
    <t xml:space="preserve">Montáž armatur závitových,se 2závity, G 3/4 </t>
  </si>
  <si>
    <t xml:space="preserve">Montáž armatur závitových,se 2závity, G 6/4 </t>
  </si>
  <si>
    <t>734221531U00</t>
  </si>
  <si>
    <t xml:space="preserve">Ventil term bez hlav  G 3/8 </t>
  </si>
  <si>
    <t>734221672</t>
  </si>
  <si>
    <t xml:space="preserve">Hlavice ovládání ventilů termostat. 6-28 C </t>
  </si>
  <si>
    <t>734261313</t>
  </si>
  <si>
    <t xml:space="preserve">Šroubení  svorné pro CU  12/1 </t>
  </si>
  <si>
    <t>RTS 12/ II</t>
  </si>
  <si>
    <t>734291112</t>
  </si>
  <si>
    <t>Automatický odvzdušňovací ventil na potrubí</t>
  </si>
  <si>
    <t>734295112</t>
  </si>
  <si>
    <t>Rozdělovací arm. trojc. DN 25, PN-0,6-Kvs-8,0 vč. el. pohonu</t>
  </si>
  <si>
    <t>28600003</t>
  </si>
  <si>
    <t>Přechodka CU vnit.závit -pájení  42-3/8"</t>
  </si>
  <si>
    <t>28600005</t>
  </si>
  <si>
    <t>Přechodka CU vněj. závit -pájení  15-1/2"</t>
  </si>
  <si>
    <t>28600009</t>
  </si>
  <si>
    <t>Přechodka CU vněj. závit -pájení 20-3/4"</t>
  </si>
  <si>
    <t>28600009.1</t>
  </si>
  <si>
    <t>Přechodka CU vněj. závit -pájení 42-6/4"</t>
  </si>
  <si>
    <t>42217531</t>
  </si>
  <si>
    <t>Ventil přepoučtěcí DN-15,10-60kPa,120 C</t>
  </si>
  <si>
    <t>734-VL7</t>
  </si>
  <si>
    <t xml:space="preserve">Regulátor diferenčního tlaku , typ PV  DN 20 5 až 30 kPa, </t>
  </si>
  <si>
    <t>734-VL8</t>
  </si>
  <si>
    <t xml:space="preserve">Regulátor diferenčního tlaku , typ PV  DN 25 5 až 30 kPa, </t>
  </si>
  <si>
    <t>55113418</t>
  </si>
  <si>
    <t>Kohout kul. DN-40, PN-25 -185 C</t>
  </si>
  <si>
    <t>998734201</t>
  </si>
  <si>
    <t xml:space="preserve">Přesun hmot pro armatury, výšky do 6 m </t>
  </si>
  <si>
    <t>735159111</t>
  </si>
  <si>
    <t xml:space="preserve">Montáž panelových těles  do délky 1600 mm </t>
  </si>
  <si>
    <t>735159111.1R00</t>
  </si>
  <si>
    <t>Montáž otopných těles  trubkových</t>
  </si>
  <si>
    <t>735191903</t>
  </si>
  <si>
    <t xml:space="preserve">Propláchnutí otopných těles ocel., nebo Al </t>
  </si>
  <si>
    <t>735191910</t>
  </si>
  <si>
    <t xml:space="preserve">Napuštění vody do otopného systému - bez kotle </t>
  </si>
  <si>
    <t>48457504.A</t>
  </si>
  <si>
    <t>Těleso otopné des. 66/600 dl. 800 VK</t>
  </si>
  <si>
    <t>POL3_</t>
  </si>
  <si>
    <t>48457505.A</t>
  </si>
  <si>
    <t>Těleso otopné des. 66/900 dl. 500 VK</t>
  </si>
  <si>
    <t>48457506.A</t>
  </si>
  <si>
    <t>Těleso otopné des. 66/900 dl. 900 VK</t>
  </si>
  <si>
    <t>48457506.1A</t>
  </si>
  <si>
    <t>Těleso otopné des. 100/600 dl. 1200 VK</t>
  </si>
  <si>
    <t>48457507.A</t>
  </si>
  <si>
    <t>Těleso otopné trubkové KL 1200.550</t>
  </si>
  <si>
    <t>48457507.1A</t>
  </si>
  <si>
    <t>Těleso otopné trubkové KL 1200.750</t>
  </si>
  <si>
    <t>998735201</t>
  </si>
  <si>
    <t xml:space="preserve">Přesun hmot pro otopná tělesa, výšky do 6 m </t>
  </si>
  <si>
    <t>210010002RT1</t>
  </si>
  <si>
    <t>Trubka ohebná pod omítku, typ 23.. 16 mm, včetně dodávky trubky PVC 2316</t>
  </si>
  <si>
    <t>210010003R00</t>
  </si>
  <si>
    <t>Trubka ohebná pod omítku, typ 23.. 23 mm</t>
  </si>
  <si>
    <t>PC1</t>
  </si>
  <si>
    <t>Elektroinstalační trubka plastová pr.25 stř. mech , pevnost,pro instalaci na povrch</t>
  </si>
  <si>
    <t>210010005R00</t>
  </si>
  <si>
    <t>Trubka ohebná pod omítku, typ 23.. 36 mm</t>
  </si>
  <si>
    <t>PC2</t>
  </si>
  <si>
    <t>Elektroinstalační trubka plastová pr.32 stř. mech , pevnost pro instalaci na povrch</t>
  </si>
  <si>
    <t>PC3</t>
  </si>
  <si>
    <t xml:space="preserve">Trubka ohebná z PVC volně v podhledu pr.25mm </t>
  </si>
  <si>
    <t>PC4</t>
  </si>
  <si>
    <t>Elektroinstalační trubka plastová pr.25 stř. mech , pevnost pro instalaci na povrch</t>
  </si>
  <si>
    <t>210010022R00</t>
  </si>
  <si>
    <t>Trubka tuhá z PVC uložená pevně, 23 mm</t>
  </si>
  <si>
    <t>PC5</t>
  </si>
  <si>
    <t>Elektroinstalační trubka pevná plast vč. přísl. , pro montáž na krov pr.25mm,</t>
  </si>
  <si>
    <t>210010321R00</t>
  </si>
  <si>
    <t>Krabice univerzální KU a odbočná KO se zapoj.,kruh</t>
  </si>
  <si>
    <t>PC6</t>
  </si>
  <si>
    <t xml:space="preserve">Krabice univerzální pod omítku, možnost spojení v , souvislou řadu, variantně s víčkem a svorkami </t>
  </si>
  <si>
    <t>210010323R00</t>
  </si>
  <si>
    <t>Krabice odbočná KO, se zapojením, čtvercová</t>
  </si>
  <si>
    <t>PC7</t>
  </si>
  <si>
    <t>Krabice s průchodkami, montáž na stěnu, IP 54 vč. , Svorkovnic</t>
  </si>
  <si>
    <t>210100001R00</t>
  </si>
  <si>
    <t>Ukončení vodičů v rozvaděči + zapojení do 2,5 mm2</t>
  </si>
  <si>
    <t>210100002R00</t>
  </si>
  <si>
    <t>Ukončení vodičů v rozvaděči + zapojení do 6 mm2</t>
  </si>
  <si>
    <t>210100003R00</t>
  </si>
  <si>
    <t>Ukončení vodičů v rozvaděči + zapojení do 16 mm2</t>
  </si>
  <si>
    <t>210100004R00</t>
  </si>
  <si>
    <t>Ukončení vodičů v rozvaděči + zapojení do 25 mm2</t>
  </si>
  <si>
    <t>210110001R00</t>
  </si>
  <si>
    <t>Spínač nástěnný jednopól.- řaz. 1, obyč.prostředí</t>
  </si>
  <si>
    <t>PC8</t>
  </si>
  <si>
    <t>Spínač řaz. 1, kompletní pro montáž na hořlavý , podklad bílá, IP 44</t>
  </si>
  <si>
    <t>210110041R00</t>
  </si>
  <si>
    <t>Spínač zapuštěný jednopólový, řazení 1</t>
  </si>
  <si>
    <t>PC9</t>
  </si>
  <si>
    <t>Spínač řaz. 1, kompletní vč. rámečku, bílá (podléhá vzorkování),</t>
  </si>
  <si>
    <t>210110043R00</t>
  </si>
  <si>
    <t>Spínač zapuštěný seriový, řazení 5</t>
  </si>
  <si>
    <t>PC10</t>
  </si>
  <si>
    <t>Spínač řaz.5, kompletní vč. rámečku, bílá (podléhá vzorkování)</t>
  </si>
  <si>
    <t>210110045R00</t>
  </si>
  <si>
    <t>Spínač zapuštěný střídavý, řazení 6</t>
  </si>
  <si>
    <t>PC11</t>
  </si>
  <si>
    <t>Spínač řaz.6, kompletní vč. rámečku,, bílá (podléhá vzorkování)</t>
  </si>
  <si>
    <t>210110048R00</t>
  </si>
  <si>
    <t>Spínač zapuštěný jednopól. s orien.doutnavkou 1/So</t>
  </si>
  <si>
    <t>PC12</t>
  </si>
  <si>
    <t>Spínač řaz. 1/So s orient osv.,, kompletní vč. rámečku, bílá (podléhá vzorkování)</t>
  </si>
  <si>
    <t>210110062R00</t>
  </si>
  <si>
    <t>Infrapasivní spínač osvětlení</t>
  </si>
  <si>
    <t>PC13</t>
  </si>
  <si>
    <t>Spínač automatický se snímačem pohybu,, 120st, 5s až 10 min, relé,  10A/230VAC,</t>
  </si>
  <si>
    <t>PC14</t>
  </si>
  <si>
    <t xml:space="preserve">montáž a dodávka tlačítka CENTRAL STOP - chráněno , před zneužitím </t>
  </si>
  <si>
    <t>210111011R00</t>
  </si>
  <si>
    <t>Zásuvka domovní zapuštěná - provedení 2P+PE</t>
  </si>
  <si>
    <t>PC15</t>
  </si>
  <si>
    <t>Zásuvka 250VAC/16A zapuštěná  s clonkami kompletn, +rámeček plastová, bílá (podléhá vzorkování)</t>
  </si>
  <si>
    <t>PC16</t>
  </si>
  <si>
    <t>Zásuvka 250VAC/16A zapuštěná  s clonkami a víčkem , kompletní IP44, plastová, bílá (podléhá vzorkování</t>
  </si>
  <si>
    <t>210111136R00</t>
  </si>
  <si>
    <t>Zásuvka průmyslová IP 44  3P+N+PE  16 A</t>
  </si>
  <si>
    <t>PC17</t>
  </si>
  <si>
    <t>Zásuvka380-415VAC/16A průmyslová nástěnná, IP44, , 3P+N+PE</t>
  </si>
  <si>
    <t>210190003R00</t>
  </si>
  <si>
    <t>Montáž celoplechových rozvodnic do váhy 100 kg</t>
  </si>
  <si>
    <t>PC18</t>
  </si>
  <si>
    <t>Rozváděč RH kompletní, náplň dle výkresu 201, dodávka, osazení vč. zapojení</t>
  </si>
  <si>
    <t>210201063R00</t>
  </si>
  <si>
    <t>Svítidlo zářivkové 2374801 4x40 W vestavné</t>
  </si>
  <si>
    <t>PC19</t>
  </si>
  <si>
    <t>Svítidlo B-popis viz legenda svítidel</t>
  </si>
  <si>
    <t>210201062R00</t>
  </si>
  <si>
    <t>Svítidlo zářivkové 2374701 4x20 W vestavné</t>
  </si>
  <si>
    <t>PC20</t>
  </si>
  <si>
    <t>Svítidlo C-popis viz legenda svítidel</t>
  </si>
  <si>
    <t>210201039R00</t>
  </si>
  <si>
    <t>Svítidlo zářivkové 2315843 2x40 W strop.stav.</t>
  </si>
  <si>
    <t>PC21</t>
  </si>
  <si>
    <t>Svítidlo A-popis viz legenda svítidel</t>
  </si>
  <si>
    <t>PC22</t>
  </si>
  <si>
    <t>Svítidlo E2-popis viz legenda svítidel</t>
  </si>
  <si>
    <t>PC23</t>
  </si>
  <si>
    <t>Svítidlo G-popis viz legenda svítidel</t>
  </si>
  <si>
    <t>210201038R00</t>
  </si>
  <si>
    <t>Svítidlo zářivkové 58 W stropní</t>
  </si>
  <si>
    <t>PC24</t>
  </si>
  <si>
    <t>Svítidlo D-popis viz legenda svítidel</t>
  </si>
  <si>
    <t>PC25</t>
  </si>
  <si>
    <t>Svítidlo F-popis viz legenda svítidel</t>
  </si>
  <si>
    <t>210201087R00</t>
  </si>
  <si>
    <t>Svítidlo zářivkové 5311603 2x40W řetízkový závěs</t>
  </si>
  <si>
    <t>PC26</t>
  </si>
  <si>
    <t>Svítidlo E-popis viz legenda svítidel</t>
  </si>
  <si>
    <t>210203813RT1</t>
  </si>
  <si>
    <t>Řetízkový závěs, včetně řetízkového závěsu</t>
  </si>
  <si>
    <t>210201055R00</t>
  </si>
  <si>
    <t>Svítidlo zářivkové 2330701  20 W nástěnné</t>
  </si>
  <si>
    <t>PC27</t>
  </si>
  <si>
    <t>Svítidlo H-popis viz legenda svítidel</t>
  </si>
  <si>
    <t>PC28</t>
  </si>
  <si>
    <t>SvítidloP-popis viz legenda svítidel</t>
  </si>
  <si>
    <t>PC29</t>
  </si>
  <si>
    <t>Osoušeč rukou, antivandal provedení, matná nerez, ocel, otočná výdechová tryska,</t>
  </si>
  <si>
    <t>PC30</t>
  </si>
  <si>
    <t>Napojení pisoáru</t>
  </si>
  <si>
    <t>PC31</t>
  </si>
  <si>
    <t>Napojení VZT jednotky - 230VAC, 400VAC</t>
  </si>
  <si>
    <t>PC32</t>
  </si>
  <si>
    <t>Napojení dveří 230VAC -dle dveří</t>
  </si>
  <si>
    <t>210020308R00</t>
  </si>
  <si>
    <t>Žlab kabelový s přísluš., 250/50 mm bez víka</t>
  </si>
  <si>
    <t>PC33</t>
  </si>
  <si>
    <t xml:space="preserve">Žlab mřížový 200/35 pozink na konzolách po 1m vč. , Nástěnných konzol L a příslušenství </t>
  </si>
  <si>
    <t>PC34</t>
  </si>
  <si>
    <t>Svazkový držák na stěnu plast vč. Dodávky a montáž</t>
  </si>
  <si>
    <t>PC35</t>
  </si>
  <si>
    <t>Jednotlivý držák plast vč. Dodávky a montáže</t>
  </si>
  <si>
    <t>210220002R00</t>
  </si>
  <si>
    <t>Vedení uzemňovací na povrchu FeZn D 10 mm</t>
  </si>
  <si>
    <t>210220101</t>
  </si>
  <si>
    <t>Vodiče svodové FeZn D do 10,Al 10,Cu 8 +podpěry</t>
  </si>
  <si>
    <t>PC36</t>
  </si>
  <si>
    <t>Držák vedení DV nerez/plast na stěnu+ hmoždinka a , vrut</t>
  </si>
  <si>
    <t>PC37</t>
  </si>
  <si>
    <t>Podpěra vedení na hřeben plech střechy nerez- , univerzální</t>
  </si>
  <si>
    <t>PC38</t>
  </si>
  <si>
    <t>Podpěra vedení do plochy střechy nerez- dle krytin</t>
  </si>
  <si>
    <t>PC39</t>
  </si>
  <si>
    <t>Vodič AlMgSi pr. 8mm</t>
  </si>
  <si>
    <t>PC40</t>
  </si>
  <si>
    <t>Vývod zemniče D16mm dl.1,5m, FeZn vč. 2ks držáku</t>
  </si>
  <si>
    <t>PC41</t>
  </si>
  <si>
    <t>Jímací tyč 1m vč. Držáku do plochy střechy</t>
  </si>
  <si>
    <t>210220401RT1</t>
  </si>
  <si>
    <t>Označení svodu štítky, smaltované, umělá hmota, včetně dodávky štítku</t>
  </si>
  <si>
    <t>210220021</t>
  </si>
  <si>
    <t>Vedení uzemňovací v zemi FeZn do 120 mm2</t>
  </si>
  <si>
    <t>PC42</t>
  </si>
  <si>
    <t>Vodič FeZn D10mm, izolovaný PVC</t>
  </si>
  <si>
    <t>PC43</t>
  </si>
  <si>
    <t>Smršťovací hadice PVC pro izolaci vodiče do D20 mm</t>
  </si>
  <si>
    <t>PC44</t>
  </si>
  <si>
    <t>Bitumen izol páska- izolace spojů dl. 10m</t>
  </si>
  <si>
    <t>210220021RT1</t>
  </si>
  <si>
    <t>Vedení uzemňovací v zemi FeZn do 120 mm2, včetně pásku FeZn 30 x 4 mm</t>
  </si>
  <si>
    <t>PC45</t>
  </si>
  <si>
    <t>Propojení FeZn 30x4m s výztuží základů</t>
  </si>
  <si>
    <t>210220302R00</t>
  </si>
  <si>
    <t>Svorka hromosvodová nad 2 šrouby /ST, SJ, SR, atd/</t>
  </si>
  <si>
    <t>PC46</t>
  </si>
  <si>
    <t>Svorka jímačová FeZn</t>
  </si>
  <si>
    <t>PC47</t>
  </si>
  <si>
    <t>Svorka pásek-pásek SR2</t>
  </si>
  <si>
    <t>PC48</t>
  </si>
  <si>
    <t>Svorka pásek-drát D10 SR3</t>
  </si>
  <si>
    <t>PC49</t>
  </si>
  <si>
    <t>Svorka zkušební D8/D16 nerez</t>
  </si>
  <si>
    <t>PC50</t>
  </si>
  <si>
    <t>Svorka připojení zemniče D10/D16 FeZn</t>
  </si>
  <si>
    <t>PC51</t>
  </si>
  <si>
    <t>Svorka trubní vč. Pásku nerez</t>
  </si>
  <si>
    <t>210220301</t>
  </si>
  <si>
    <t>Svorka hromosvodová do 2 šroubů /SS, SZ, SO/</t>
  </si>
  <si>
    <t>PC52</t>
  </si>
  <si>
    <t>Svorka univerzální SU FeZn</t>
  </si>
  <si>
    <t>PC53</t>
  </si>
  <si>
    <t>Svorka okapová SO FeZn</t>
  </si>
  <si>
    <t>PC54</t>
  </si>
  <si>
    <t xml:space="preserve">Krabice do fasády pro napojení uzemnění objektu vč, Svorky, nerez dvířka </t>
  </si>
  <si>
    <t>210220451R00</t>
  </si>
  <si>
    <t>Ochranné spoj. v prádel.,koupel.,Cu4-16 mm2 volně</t>
  </si>
  <si>
    <t>PC55</t>
  </si>
  <si>
    <t xml:space="preserve">Vodič CY4 z/žl </t>
  </si>
  <si>
    <t>210800101R00</t>
  </si>
  <si>
    <t>Kabel CYKY 750 V 2x1,5 mm2 uložený pod omítkou</t>
  </si>
  <si>
    <t>210800105R00</t>
  </si>
  <si>
    <t>Kabel CYKY 750 V 3x1,5 mm2 uložený pod omítkou</t>
  </si>
  <si>
    <t>210800115R00</t>
  </si>
  <si>
    <t>Kabel CYKY 750 V 5x1,5 mm2 uložený pod omítkou</t>
  </si>
  <si>
    <t>210810045R00</t>
  </si>
  <si>
    <t>Kabel CYKY-m 750 V 3 x 1,5 mm2 pevně uložený</t>
  </si>
  <si>
    <t>210810055R00</t>
  </si>
  <si>
    <t>Kabel CYKY-m 750 V 5 x 1,5 mm2 pevně uložený</t>
  </si>
  <si>
    <t>PC56</t>
  </si>
  <si>
    <t>Kabel CHKE-V-J 3x1,5</t>
  </si>
  <si>
    <t>PC57</t>
  </si>
  <si>
    <t>Kabel CYKY 2x1,5</t>
  </si>
  <si>
    <t>PC58</t>
  </si>
  <si>
    <t>Kabel CYKY 3x1,5</t>
  </si>
  <si>
    <t>PC59</t>
  </si>
  <si>
    <t>Kabel CYKY 5x1,5</t>
  </si>
  <si>
    <t>210810046R00</t>
  </si>
  <si>
    <t>Kabel CYKY-m 750 V 3 x 2,5 mm2 pevně uložený</t>
  </si>
  <si>
    <t>210800106R00</t>
  </si>
  <si>
    <t>Kabel CYKY 750 V 3x2,5 mm2 uložený pod omítkou</t>
  </si>
  <si>
    <t>210800116R00</t>
  </si>
  <si>
    <t>Kabel CYKY 750 V 5x2,5 mm2 uložený pod omítkou</t>
  </si>
  <si>
    <t>210810056R00</t>
  </si>
  <si>
    <t>Kabel CYKY-m 750 V 5 x 2,5 mm2 pevně uložený</t>
  </si>
  <si>
    <t>PC60</t>
  </si>
  <si>
    <t>Kabel CYKY 3x2,5</t>
  </si>
  <si>
    <t>PC61</t>
  </si>
  <si>
    <t>Kabel CYKY 5x2,5</t>
  </si>
  <si>
    <t>PC62</t>
  </si>
  <si>
    <t>Kabel CYKY 5x10 do trubky montáž vč. Kabelu</t>
  </si>
  <si>
    <t>210800609RT1</t>
  </si>
  <si>
    <t>Vodič nn a vn CYA 25 mm2 uložený v trubkách včetně, dodávky vodiče CY 25</t>
  </si>
  <si>
    <t>PC63</t>
  </si>
  <si>
    <t>Protipožární zapravení prostupů</t>
  </si>
  <si>
    <t>PC64</t>
  </si>
  <si>
    <t>Výchozí revize</t>
  </si>
  <si>
    <t>460010023RT1</t>
  </si>
  <si>
    <t>Vytýčení kabelové trasy ve volném terénu, délka trasy do 100 m</t>
  </si>
  <si>
    <t>km</t>
  </si>
  <si>
    <t>460200174RT2</t>
  </si>
  <si>
    <t>Výkop kabelové rýhy 35/90 cm  hor.4, ruční výkop rýhy</t>
  </si>
  <si>
    <t>460420022</t>
  </si>
  <si>
    <t>Zřízení kabelového lože v rýze š. do 65 cm z písku, lože tloušťky 20 cm</t>
  </si>
  <si>
    <t>PC65</t>
  </si>
  <si>
    <t>Tuhá dvouplášťová korugovaná chránička, pr. 50mm , včetně dodávky</t>
  </si>
  <si>
    <t>460200304RT2</t>
  </si>
  <si>
    <t>Výkop kabelové rýhy 50/120 cm hor.4, ruční výkop rýhy</t>
  </si>
  <si>
    <t>460490012RT1</t>
  </si>
  <si>
    <t>Fólie výstražná z PVC, šířka 33 cm, fólie PVC šířka 33 cm</t>
  </si>
  <si>
    <t>460510021RT1</t>
  </si>
  <si>
    <t>Kabelový prostup z plast.trub, DN do 10,5 cm, včetně dodávky trub DN 70</t>
  </si>
  <si>
    <t>460570174R00</t>
  </si>
  <si>
    <t>Zához rýhy 35/90 cm, hornina třídy 4, se zhutněním</t>
  </si>
  <si>
    <t>460570304R00</t>
  </si>
  <si>
    <t>Zához rýhy 50/120 cm, hornina tř. 4, se zhutněním</t>
  </si>
  <si>
    <t>460680043R00</t>
  </si>
  <si>
    <t>Průraz zdivem v betonové zdi tloušťky 45 cm</t>
  </si>
  <si>
    <t>1.01</t>
  </si>
  <si>
    <t>VZT jednotka s desk. vým. zpětného získávání tepla, Dodávka + montáž (D+M)</t>
  </si>
  <si>
    <t>1.02</t>
  </si>
  <si>
    <t>Uzavírací klapka 500x315 vč. servopohonu 24 V, D+M</t>
  </si>
  <si>
    <t>1.03</t>
  </si>
  <si>
    <t>Pružná manžeta 500x315, D+M</t>
  </si>
  <si>
    <t>1.04</t>
  </si>
  <si>
    <t>Prodidéšťová žaluzie 500x315 vč. síta, D+M</t>
  </si>
  <si>
    <t>1.05</t>
  </si>
  <si>
    <t>Přívodní vyústka do kruhového potrubí , 625x75 , dvouřadá vč. regulace R1, D+M</t>
  </si>
  <si>
    <t>1.06</t>
  </si>
  <si>
    <t>Přívodní vyústka do kruhového potrubí , 425x75 dvo, dvouřadá vč. regulace R1, D+M</t>
  </si>
  <si>
    <t>1.07</t>
  </si>
  <si>
    <t>Odvodní vyústka do kruhového potrubí , 525x75 , jednořadá vč. regulace R1, Dodávka + montáž</t>
  </si>
  <si>
    <t>1.08</t>
  </si>
  <si>
    <t>Odvodní vyústka do kruhového potrubí , 325x75 , jednořadá vč. regulace R1, D+M</t>
  </si>
  <si>
    <t>1.09</t>
  </si>
  <si>
    <t>Odvodní vyústka do kruhového potrubí , 325x75 , jednořadá vč. regulace R1,D+M</t>
  </si>
  <si>
    <t>1.10</t>
  </si>
  <si>
    <t>Odvodní talířový ventil vel. 200, kovový vč. zdéře, D+M</t>
  </si>
  <si>
    <t>1.11</t>
  </si>
  <si>
    <t>Odvodní talířový ventil vel. 160, kovový vč. zdéře, D+M</t>
  </si>
  <si>
    <t>1.12</t>
  </si>
  <si>
    <t>Odvodní talířový ventil vel. 125, kovový vč. zdéře, D+M</t>
  </si>
  <si>
    <t>1.13</t>
  </si>
  <si>
    <t>Regulační klapka d=225, D+M</t>
  </si>
  <si>
    <t>1.14</t>
  </si>
  <si>
    <t>Regulační klapka d=160, D+M</t>
  </si>
  <si>
    <t>1.15</t>
  </si>
  <si>
    <t>Stěnová mřížka hliník. 525x325, rozteč 17,5,D+M</t>
  </si>
  <si>
    <t>1.16</t>
  </si>
  <si>
    <t>Stěnová mřížka hliník. 325x225, rozteč 17,5, D+M</t>
  </si>
  <si>
    <t>1.17</t>
  </si>
  <si>
    <t>Stěnová mřížka hliník. 325x125, rozteč 17,5, D+M</t>
  </si>
  <si>
    <t>1.18</t>
  </si>
  <si>
    <t>Tlumič hluku kruhový 315/900/50, D+M</t>
  </si>
  <si>
    <t>1.19</t>
  </si>
  <si>
    <t>Tlumič hluku kruhový 280/900/50, D+M</t>
  </si>
  <si>
    <t>1.50</t>
  </si>
  <si>
    <t>Kruhové potrubí vč. tvarovek v provedení pozink, OS.90.280</t>
  </si>
  <si>
    <t>1.50.1</t>
  </si>
  <si>
    <t>OS.30.280</t>
  </si>
  <si>
    <t>1.50.2</t>
  </si>
  <si>
    <t>OS.90.225</t>
  </si>
  <si>
    <t>1.50.3</t>
  </si>
  <si>
    <t>OS.7,5.225</t>
  </si>
  <si>
    <t>1.50.4</t>
  </si>
  <si>
    <t>OS.90.200</t>
  </si>
  <si>
    <t>1.50.5</t>
  </si>
  <si>
    <t>OS.90.160</t>
  </si>
  <si>
    <t>1.50.6</t>
  </si>
  <si>
    <t>PRA315.280</t>
  </si>
  <si>
    <t>1.50.7</t>
  </si>
  <si>
    <t>PRA280.225</t>
  </si>
  <si>
    <t>1.50.8</t>
  </si>
  <si>
    <t>PRA280.160</t>
  </si>
  <si>
    <t>1.50.9</t>
  </si>
  <si>
    <t>PRA225.200</t>
  </si>
  <si>
    <t>1.50.10</t>
  </si>
  <si>
    <t>PRA.200.160</t>
  </si>
  <si>
    <t>1.50.11</t>
  </si>
  <si>
    <t>OBJ.90.280.225</t>
  </si>
  <si>
    <t>1.50.12</t>
  </si>
  <si>
    <t>OBJ.90.225.225</t>
  </si>
  <si>
    <t>1.50.13</t>
  </si>
  <si>
    <t>OBJ.90.160.160</t>
  </si>
  <si>
    <t>1.50.14</t>
  </si>
  <si>
    <t>OBJ.90.160.125</t>
  </si>
  <si>
    <t>1.50.15</t>
  </si>
  <si>
    <t>OBO.90.160.160</t>
  </si>
  <si>
    <t>1.50.16</t>
  </si>
  <si>
    <t>N.225</t>
  </si>
  <si>
    <t>1.50.17</t>
  </si>
  <si>
    <t>N.160</t>
  </si>
  <si>
    <t>1.50.18</t>
  </si>
  <si>
    <t>KRO.225</t>
  </si>
  <si>
    <t>1.50.19</t>
  </si>
  <si>
    <t>KRO.160</t>
  </si>
  <si>
    <t>1.50.20</t>
  </si>
  <si>
    <t>TS.280.3000</t>
  </si>
  <si>
    <t>1.50.21</t>
  </si>
  <si>
    <t>TS.225.3000</t>
  </si>
  <si>
    <t>1.50.22</t>
  </si>
  <si>
    <t>TS.200.3000</t>
  </si>
  <si>
    <t>1.50.23</t>
  </si>
  <si>
    <t>TS.160.3000</t>
  </si>
  <si>
    <t>1.50.24</t>
  </si>
  <si>
    <t>TS.125.1000</t>
  </si>
  <si>
    <t>1.50.25</t>
  </si>
  <si>
    <t>Montáž kruhového potrubí k položkám 1.50</t>
  </si>
  <si>
    <t>1.51</t>
  </si>
  <si>
    <t>Čtyřhranné potrubí vč. tvar. v provedení pozink, sk. I-rovné kusy</t>
  </si>
  <si>
    <t>1.51.1</t>
  </si>
  <si>
    <t>Čtyřhranné potrubí vč. tvar. v provedení pozink., sk. I-tvarové kusy do 1m2</t>
  </si>
  <si>
    <t>1.51.2</t>
  </si>
  <si>
    <t>Montáž čtyřhranného potrubí k pol. 1.51</t>
  </si>
  <si>
    <t>2.1</t>
  </si>
  <si>
    <t>Materiál, zhotovení a montáž závěsů na montáži</t>
  </si>
  <si>
    <t>2.2</t>
  </si>
  <si>
    <t>Spojovací materiál</t>
  </si>
  <si>
    <t>2.3</t>
  </si>
  <si>
    <t>Těsnící materiál</t>
  </si>
  <si>
    <t>3.1.</t>
  </si>
  <si>
    <t>HZS-náklady na úpravu a přizpůsobení, VZT potrubí , na stavbě</t>
  </si>
  <si>
    <t>3.2</t>
  </si>
  <si>
    <t>HZS-Komplexní zkoušky, doprava, komplet.činnost</t>
  </si>
  <si>
    <t>VL1</t>
  </si>
  <si>
    <t>Izolace tepelné s Al polepem tl. 60mm, Dodávka + montáž</t>
  </si>
  <si>
    <t>113107151</t>
  </si>
  <si>
    <t>Odstranění podkladu pl. 200 m2,kam.těžené tl.10 cm</t>
  </si>
  <si>
    <t>113106241</t>
  </si>
  <si>
    <t>Rozebrání ploch ze silničních panelů</t>
  </si>
  <si>
    <t>132101110</t>
  </si>
  <si>
    <t>Hloubení rýh š.do 60 cm v hor.2 do 50 m3, STROJNĚ</t>
  </si>
  <si>
    <t>139601101</t>
  </si>
  <si>
    <t>Ruční výkop jam, rýh a šachet v hornině tř. 1 - 2</t>
  </si>
  <si>
    <t>162601101</t>
  </si>
  <si>
    <t>Vodorovné přemístění výkopku z hor.1-4 do 4000 m</t>
  </si>
  <si>
    <t>171201101</t>
  </si>
  <si>
    <t>Uložení sypaniny do násypů nezhutněných</t>
  </si>
  <si>
    <t>451577777</t>
  </si>
  <si>
    <t>Podklad pod dlažbu z kameniva těženého tl.do 10 cm</t>
  </si>
  <si>
    <t>451579777</t>
  </si>
  <si>
    <t>Přípl. za další 1cm kameniva těženého nad 10cm</t>
  </si>
  <si>
    <t>584121111</t>
  </si>
  <si>
    <t>Osazení silničních panelů,lože z kameniva tl. 4 cm</t>
  </si>
  <si>
    <t>871161121</t>
  </si>
  <si>
    <t>Montáž trubek polyetylenových ve výkopu d 32 mm</t>
  </si>
  <si>
    <t>286136303</t>
  </si>
  <si>
    <t>Trubka PE 100 RC, SDR 11  40 x 3,7 mm L 6 m plyn</t>
  </si>
  <si>
    <t>877162121</t>
  </si>
  <si>
    <t>Přirážka za 1 spoj elektrotvarovky d 32 mm</t>
  </si>
  <si>
    <t>286-13102.M</t>
  </si>
  <si>
    <t xml:space="preserve">Elektrospojka d  32 mm SDR 11 PE 100 </t>
  </si>
  <si>
    <t>899721112</t>
  </si>
  <si>
    <t>Fólie výstražná z PVC, šířka 30 cm</t>
  </si>
  <si>
    <t>723120205</t>
  </si>
  <si>
    <t>Potrubí ocelové závitové černé svařované DN 32</t>
  </si>
  <si>
    <t>723190203</t>
  </si>
  <si>
    <t>Přípojka plynovodu, trubky závitové černé DN 20</t>
  </si>
  <si>
    <t>723237214</t>
  </si>
  <si>
    <t>Kohout kulový,2xvnitřní závit, DN 20</t>
  </si>
  <si>
    <t>723237216</t>
  </si>
  <si>
    <t>Kohout kulový,2xvnitřní závit, DN 32</t>
  </si>
  <si>
    <t>998723101</t>
  </si>
  <si>
    <t>Přesun hmot pro vnitřní plynovod, výšky do 6 m</t>
  </si>
  <si>
    <t>998223011</t>
  </si>
  <si>
    <t>Přesun hmot, pozemní komunikace, kryt dlážděný</t>
  </si>
  <si>
    <t>Šatny : 24,75*12,0+4,3*15,5</t>
  </si>
  <si>
    <t>113106121</t>
  </si>
  <si>
    <t>Rozebrání dlažeb z betonových dlaždic na sucho</t>
  </si>
  <si>
    <t>1,1*18,0+2,4*2,0+2*7,7*0,5+8*2,9*0,5</t>
  </si>
  <si>
    <t xml:space="preserve">900      </t>
  </si>
  <si>
    <t>HZS - Odpojení objektů od inženýrských sítí, Práce v tarifní třídě 6</t>
  </si>
  <si>
    <t>h</t>
  </si>
  <si>
    <t>Prav.M</t>
  </si>
  <si>
    <t>POL10_</t>
  </si>
  <si>
    <t>962042321</t>
  </si>
  <si>
    <t>Bourání zdiva nadzákladového z betonu prostého</t>
  </si>
  <si>
    <t>Předzahrádka : ((2*5,0+2*1,0)*0,3*1,0)*2+2,0*1,5*0,5</t>
  </si>
  <si>
    <t>Mycí žlab : 12*0,15*1,0</t>
  </si>
  <si>
    <t>Skleník :  28,15*0,35*0,5 +28,15*0,35*0,9+2*8,3*0,35*0,75</t>
  </si>
  <si>
    <t>Odvodňovací žlab :  0,5*0,1*28,15*2</t>
  </si>
  <si>
    <t>979083117</t>
  </si>
  <si>
    <t>Vodorovné přemístění suti na skládku do 6000 m, TS-H97-01</t>
  </si>
  <si>
    <t>979083191</t>
  </si>
  <si>
    <t>Příplatek za dalších započatých 1000 m nad 6000 m, TS-H97-01</t>
  </si>
  <si>
    <t>979093111</t>
  </si>
  <si>
    <t>Uložení suti na skládku bez zhutnění</t>
  </si>
  <si>
    <t>979990161</t>
  </si>
  <si>
    <t>Poplatek za skládku suti - dřevo, TS-H97-02</t>
  </si>
  <si>
    <t>979081111</t>
  </si>
  <si>
    <t>Odvoz suti a vybour. hmot na skládku do 1 km, TS-H97-03</t>
  </si>
  <si>
    <t>979081121</t>
  </si>
  <si>
    <t>Příplatek k odvozu za každý další 1 km, TS-H97-03</t>
  </si>
  <si>
    <t>979990103</t>
  </si>
  <si>
    <t>Poplatek za skládku suti - beton</t>
  </si>
  <si>
    <t>981011112</t>
  </si>
  <si>
    <t>Demolice budov rozebráním, dřevěné ostatní, TS-H98-01</t>
  </si>
  <si>
    <t>24,75*11,7*3,0</t>
  </si>
  <si>
    <t>998981123</t>
  </si>
  <si>
    <t>Přesun hmot demolice postup. rozebíráním v. do 21m</t>
  </si>
  <si>
    <t>767996801</t>
  </si>
  <si>
    <t>Demontáž atypických ocelových konstr. do 50 kg, (TR 40, T 40/40), TS-P767-01</t>
  </si>
  <si>
    <t>konstrukce :  17,6*15*2,3+28,15*5*2,96</t>
  </si>
  <si>
    <t>závlaha : 28,15*3*3,55</t>
  </si>
  <si>
    <t>globální zařízení staveniště (GZS)</t>
  </si>
  <si>
    <t>005122 R</t>
  </si>
  <si>
    <t>Provozní vlivy</t>
  </si>
  <si>
    <t>POL99_</t>
  </si>
  <si>
    <t>Geodetické zaměření a vytyčení</t>
  </si>
  <si>
    <t>POL13_0</t>
  </si>
  <si>
    <t>005241010R</t>
  </si>
  <si>
    <t>Dokumentace skutečného provedení</t>
  </si>
  <si>
    <t>005281010R</t>
  </si>
  <si>
    <t>Propagace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</si>
</sst>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 shrinkToFit="1"/>
    </xf>
    <xf numFmtId="3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40</v>
      </c>
    </row>
    <row r="2" spans="1:7" ht="57.75" customHeight="1" x14ac:dyDescent="0.2">
      <c r="A2" s="79" t="s">
        <v>41</v>
      </c>
      <c r="B2" s="79"/>
      <c r="C2" s="79"/>
      <c r="D2" s="79"/>
      <c r="E2" s="79"/>
      <c r="F2" s="79"/>
      <c r="G2" s="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60</v>
      </c>
      <c r="C4" s="196" t="s">
        <v>61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48</v>
      </c>
      <c r="C8" s="248" t="s">
        <v>69</v>
      </c>
      <c r="D8" s="231"/>
      <c r="E8" s="232"/>
      <c r="F8" s="233"/>
      <c r="G8" s="234">
        <f>SUMIF(AG9:AG15,"&lt;&gt;NOR",G9:G15)</f>
        <v>0</v>
      </c>
      <c r="H8" s="228"/>
      <c r="I8" s="228">
        <f>SUM(I9:I15)</f>
        <v>0</v>
      </c>
      <c r="J8" s="228"/>
      <c r="K8" s="228">
        <f>SUM(K9:K15)</f>
        <v>0</v>
      </c>
      <c r="L8" s="228"/>
      <c r="M8" s="228">
        <f>SUM(M9:M15)</f>
        <v>0</v>
      </c>
      <c r="N8" s="228"/>
      <c r="O8" s="228">
        <f>SUM(O9:O15)</f>
        <v>8.36</v>
      </c>
      <c r="P8" s="228"/>
      <c r="Q8" s="228">
        <f>SUM(Q9:Q15)</f>
        <v>4.91</v>
      </c>
      <c r="R8" s="228"/>
      <c r="S8" s="228"/>
      <c r="T8" s="228"/>
      <c r="U8" s="228"/>
      <c r="V8" s="228">
        <f>SUM(V9:V15)</f>
        <v>12.73</v>
      </c>
      <c r="W8" s="228"/>
      <c r="AG8" t="s">
        <v>178</v>
      </c>
    </row>
    <row r="9" spans="1:60" outlineLevel="1" x14ac:dyDescent="0.2">
      <c r="A9" s="241">
        <v>1</v>
      </c>
      <c r="B9" s="242" t="s">
        <v>1494</v>
      </c>
      <c r="C9" s="251" t="s">
        <v>1495</v>
      </c>
      <c r="D9" s="243" t="s">
        <v>195</v>
      </c>
      <c r="E9" s="244">
        <v>2.64</v>
      </c>
      <c r="F9" s="245"/>
      <c r="G9" s="246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0.16</v>
      </c>
      <c r="Q9" s="224">
        <f>ROUND(E9*P9,2)</f>
        <v>0.42</v>
      </c>
      <c r="R9" s="224"/>
      <c r="S9" s="224" t="s">
        <v>235</v>
      </c>
      <c r="T9" s="224" t="s">
        <v>183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41">
        <v>2</v>
      </c>
      <c r="B10" s="242" t="s">
        <v>1496</v>
      </c>
      <c r="C10" s="251" t="s">
        <v>1497</v>
      </c>
      <c r="D10" s="243" t="s">
        <v>195</v>
      </c>
      <c r="E10" s="244">
        <v>11</v>
      </c>
      <c r="F10" s="245"/>
      <c r="G10" s="246">
        <f>ROUND(E10*F10,2)</f>
        <v>0</v>
      </c>
      <c r="H10" s="225"/>
      <c r="I10" s="224">
        <f>ROUND(E10*H10,2)</f>
        <v>0</v>
      </c>
      <c r="J10" s="225"/>
      <c r="K10" s="224">
        <f>ROUND(E10*J10,2)</f>
        <v>0</v>
      </c>
      <c r="L10" s="224">
        <v>21</v>
      </c>
      <c r="M10" s="224">
        <f>G10*(1+L10/100)</f>
        <v>0</v>
      </c>
      <c r="N10" s="224">
        <v>0</v>
      </c>
      <c r="O10" s="224">
        <f>ROUND(E10*N10,2)</f>
        <v>0</v>
      </c>
      <c r="P10" s="224">
        <v>0.40799999999999997</v>
      </c>
      <c r="Q10" s="224">
        <f>ROUND(E10*P10,2)</f>
        <v>4.49</v>
      </c>
      <c r="R10" s="224"/>
      <c r="S10" s="224" t="s">
        <v>182</v>
      </c>
      <c r="T10" s="224" t="s">
        <v>183</v>
      </c>
      <c r="U10" s="224">
        <v>6.2E-2</v>
      </c>
      <c r="V10" s="224">
        <f>ROUND(E10*U10,2)</f>
        <v>0.68</v>
      </c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41">
        <v>3</v>
      </c>
      <c r="B11" s="242" t="s">
        <v>1498</v>
      </c>
      <c r="C11" s="251" t="s">
        <v>1499</v>
      </c>
      <c r="D11" s="243" t="s">
        <v>181</v>
      </c>
      <c r="E11" s="244">
        <v>5.28</v>
      </c>
      <c r="F11" s="245"/>
      <c r="G11" s="246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182</v>
      </c>
      <c r="T11" s="224" t="s">
        <v>183</v>
      </c>
      <c r="U11" s="224">
        <v>0.33</v>
      </c>
      <c r="V11" s="224">
        <f>ROUND(E11*U11,2)</f>
        <v>1.74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41">
        <v>4</v>
      </c>
      <c r="B12" s="242" t="s">
        <v>1500</v>
      </c>
      <c r="C12" s="251" t="s">
        <v>1501</v>
      </c>
      <c r="D12" s="243" t="s">
        <v>181</v>
      </c>
      <c r="E12" s="244">
        <v>0.96</v>
      </c>
      <c r="F12" s="245"/>
      <c r="G12" s="246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182</v>
      </c>
      <c r="T12" s="224" t="s">
        <v>183</v>
      </c>
      <c r="U12" s="224">
        <v>2.335</v>
      </c>
      <c r="V12" s="224">
        <f>ROUND(E12*U12,2)</f>
        <v>2.2400000000000002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184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41">
        <v>5</v>
      </c>
      <c r="B13" s="242" t="s">
        <v>1502</v>
      </c>
      <c r="C13" s="251" t="s">
        <v>1503</v>
      </c>
      <c r="D13" s="243" t="s">
        <v>181</v>
      </c>
      <c r="E13" s="244">
        <v>6.24</v>
      </c>
      <c r="F13" s="245"/>
      <c r="G13" s="246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0</v>
      </c>
      <c r="O13" s="224">
        <f>ROUND(E13*N13,2)</f>
        <v>0</v>
      </c>
      <c r="P13" s="224">
        <v>0</v>
      </c>
      <c r="Q13" s="224">
        <f>ROUND(E13*P13,2)</f>
        <v>0</v>
      </c>
      <c r="R13" s="224"/>
      <c r="S13" s="224" t="s">
        <v>182</v>
      </c>
      <c r="T13" s="224" t="s">
        <v>183</v>
      </c>
      <c r="U13" s="224">
        <v>1.0999999999999999E-2</v>
      </c>
      <c r="V13" s="224">
        <f>ROUND(E13*U13,2)</f>
        <v>7.0000000000000007E-2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184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41">
        <v>6</v>
      </c>
      <c r="B14" s="242" t="s">
        <v>1504</v>
      </c>
      <c r="C14" s="251" t="s">
        <v>1505</v>
      </c>
      <c r="D14" s="243" t="s">
        <v>181</v>
      </c>
      <c r="E14" s="244">
        <v>6.24</v>
      </c>
      <c r="F14" s="245"/>
      <c r="G14" s="246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182</v>
      </c>
      <c r="T14" s="224" t="s">
        <v>183</v>
      </c>
      <c r="U14" s="224">
        <v>3.1E-2</v>
      </c>
      <c r="V14" s="224">
        <f>ROUND(E14*U14,2)</f>
        <v>0.19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184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22.5" outlineLevel="1" x14ac:dyDescent="0.2">
      <c r="A15" s="241">
        <v>7</v>
      </c>
      <c r="B15" s="242" t="s">
        <v>880</v>
      </c>
      <c r="C15" s="251" t="s">
        <v>881</v>
      </c>
      <c r="D15" s="243" t="s">
        <v>181</v>
      </c>
      <c r="E15" s="244">
        <v>4.92</v>
      </c>
      <c r="F15" s="245"/>
      <c r="G15" s="246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1.7</v>
      </c>
      <c r="O15" s="224">
        <f>ROUND(E15*N15,2)</f>
        <v>8.36</v>
      </c>
      <c r="P15" s="224">
        <v>0</v>
      </c>
      <c r="Q15" s="224">
        <f>ROUND(E15*P15,2)</f>
        <v>0</v>
      </c>
      <c r="R15" s="224"/>
      <c r="S15" s="224" t="s">
        <v>182</v>
      </c>
      <c r="T15" s="224" t="s">
        <v>183</v>
      </c>
      <c r="U15" s="224">
        <v>1.587</v>
      </c>
      <c r="V15" s="224">
        <f>ROUND(E15*U15,2)</f>
        <v>7.81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184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x14ac:dyDescent="0.2">
      <c r="A16" s="229" t="s">
        <v>177</v>
      </c>
      <c r="B16" s="230" t="s">
        <v>54</v>
      </c>
      <c r="C16" s="248" t="s">
        <v>72</v>
      </c>
      <c r="D16" s="231"/>
      <c r="E16" s="232"/>
      <c r="F16" s="233"/>
      <c r="G16" s="234">
        <f>SUMIF(AG17:AG19,"&lt;&gt;NOR",G17:G19)</f>
        <v>0</v>
      </c>
      <c r="H16" s="228"/>
      <c r="I16" s="228">
        <f>SUM(I17:I19)</f>
        <v>0</v>
      </c>
      <c r="J16" s="228"/>
      <c r="K16" s="228">
        <f>SUM(K17:K19)</f>
        <v>0</v>
      </c>
      <c r="L16" s="228"/>
      <c r="M16" s="228">
        <f>SUM(M17:M19)</f>
        <v>0</v>
      </c>
      <c r="N16" s="228"/>
      <c r="O16" s="228">
        <f>SUM(O17:O19)</f>
        <v>4.38</v>
      </c>
      <c r="P16" s="228"/>
      <c r="Q16" s="228">
        <f>SUM(Q17:Q19)</f>
        <v>0</v>
      </c>
      <c r="R16" s="228"/>
      <c r="S16" s="228"/>
      <c r="T16" s="228"/>
      <c r="U16" s="228"/>
      <c r="V16" s="228">
        <f>SUM(V17:V19)</f>
        <v>3.5600000000000005</v>
      </c>
      <c r="W16" s="228"/>
      <c r="AG16" t="s">
        <v>178</v>
      </c>
    </row>
    <row r="17" spans="1:60" ht="22.5" outlineLevel="1" x14ac:dyDescent="0.2">
      <c r="A17" s="241">
        <v>8</v>
      </c>
      <c r="B17" s="242" t="s">
        <v>889</v>
      </c>
      <c r="C17" s="251" t="s">
        <v>890</v>
      </c>
      <c r="D17" s="243" t="s">
        <v>181</v>
      </c>
      <c r="E17" s="244">
        <v>1.32</v>
      </c>
      <c r="F17" s="245"/>
      <c r="G17" s="246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4">
        <v>1.1322000000000001</v>
      </c>
      <c r="O17" s="224">
        <f>ROUND(E17*N17,2)</f>
        <v>1.49</v>
      </c>
      <c r="P17" s="224">
        <v>0</v>
      </c>
      <c r="Q17" s="224">
        <f>ROUND(E17*P17,2)</f>
        <v>0</v>
      </c>
      <c r="R17" s="224"/>
      <c r="S17" s="224" t="s">
        <v>182</v>
      </c>
      <c r="T17" s="224" t="s">
        <v>183</v>
      </c>
      <c r="U17" s="224">
        <v>1.6950000000000001</v>
      </c>
      <c r="V17" s="224">
        <f>ROUND(E17*U17,2)</f>
        <v>2.2400000000000002</v>
      </c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41">
        <v>9</v>
      </c>
      <c r="B18" s="242" t="s">
        <v>1506</v>
      </c>
      <c r="C18" s="251" t="s">
        <v>1507</v>
      </c>
      <c r="D18" s="243" t="s">
        <v>195</v>
      </c>
      <c r="E18" s="244">
        <v>11</v>
      </c>
      <c r="F18" s="245"/>
      <c r="G18" s="246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0.16192000000000001</v>
      </c>
      <c r="O18" s="224">
        <f>ROUND(E18*N18,2)</f>
        <v>1.78</v>
      </c>
      <c r="P18" s="224">
        <v>0</v>
      </c>
      <c r="Q18" s="224">
        <f>ROUND(E18*P18,2)</f>
        <v>0</v>
      </c>
      <c r="R18" s="224"/>
      <c r="S18" s="224" t="s">
        <v>182</v>
      </c>
      <c r="T18" s="224" t="s">
        <v>183</v>
      </c>
      <c r="U18" s="224">
        <v>0.09</v>
      </c>
      <c r="V18" s="224">
        <f>ROUND(E18*U18,2)</f>
        <v>0.99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41">
        <v>10</v>
      </c>
      <c r="B19" s="242" t="s">
        <v>1508</v>
      </c>
      <c r="C19" s="251" t="s">
        <v>1509</v>
      </c>
      <c r="D19" s="243" t="s">
        <v>195</v>
      </c>
      <c r="E19" s="244">
        <v>55</v>
      </c>
      <c r="F19" s="245"/>
      <c r="G19" s="246">
        <f>ROUND(E19*F19,2)</f>
        <v>0</v>
      </c>
      <c r="H19" s="225"/>
      <c r="I19" s="224">
        <f>ROUND(E19*H19,2)</f>
        <v>0</v>
      </c>
      <c r="J19" s="225"/>
      <c r="K19" s="224">
        <f>ROUND(E19*J19,2)</f>
        <v>0</v>
      </c>
      <c r="L19" s="224">
        <v>21</v>
      </c>
      <c r="M19" s="224">
        <f>G19*(1+L19/100)</f>
        <v>0</v>
      </c>
      <c r="N19" s="224">
        <v>2.0240000000000001E-2</v>
      </c>
      <c r="O19" s="224">
        <f>ROUND(E19*N19,2)</f>
        <v>1.1100000000000001</v>
      </c>
      <c r="P19" s="224">
        <v>0</v>
      </c>
      <c r="Q19" s="224">
        <f>ROUND(E19*P19,2)</f>
        <v>0</v>
      </c>
      <c r="R19" s="224"/>
      <c r="S19" s="224" t="s">
        <v>182</v>
      </c>
      <c r="T19" s="224" t="s">
        <v>183</v>
      </c>
      <c r="U19" s="224">
        <v>6.0000000000000001E-3</v>
      </c>
      <c r="V19" s="224">
        <f>ROUND(E19*U19,2)</f>
        <v>0.33</v>
      </c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x14ac:dyDescent="0.2">
      <c r="A20" s="229" t="s">
        <v>177</v>
      </c>
      <c r="B20" s="230" t="s">
        <v>56</v>
      </c>
      <c r="C20" s="248" t="s">
        <v>73</v>
      </c>
      <c r="D20" s="231"/>
      <c r="E20" s="232"/>
      <c r="F20" s="233"/>
      <c r="G20" s="234">
        <f>SUMIF(AG21:AG21,"&lt;&gt;NOR",G21:G21)</f>
        <v>0</v>
      </c>
      <c r="H20" s="228"/>
      <c r="I20" s="228">
        <f>SUM(I21:I21)</f>
        <v>0</v>
      </c>
      <c r="J20" s="228"/>
      <c r="K20" s="228">
        <f>SUM(K21:K21)</f>
        <v>0</v>
      </c>
      <c r="L20" s="228"/>
      <c r="M20" s="228">
        <f>SUM(M21:M21)</f>
        <v>0</v>
      </c>
      <c r="N20" s="228"/>
      <c r="O20" s="228">
        <f>SUM(O21:O21)</f>
        <v>0.92</v>
      </c>
      <c r="P20" s="228"/>
      <c r="Q20" s="228">
        <f>SUM(Q21:Q21)</f>
        <v>0</v>
      </c>
      <c r="R20" s="228"/>
      <c r="S20" s="228"/>
      <c r="T20" s="228"/>
      <c r="U20" s="228"/>
      <c r="V20" s="228">
        <f>SUM(V21:V21)</f>
        <v>2.75</v>
      </c>
      <c r="W20" s="228"/>
      <c r="AG20" t="s">
        <v>178</v>
      </c>
    </row>
    <row r="21" spans="1:60" outlineLevel="1" x14ac:dyDescent="0.2">
      <c r="A21" s="241">
        <v>11</v>
      </c>
      <c r="B21" s="242" t="s">
        <v>1510</v>
      </c>
      <c r="C21" s="251" t="s">
        <v>1511</v>
      </c>
      <c r="D21" s="243" t="s">
        <v>195</v>
      </c>
      <c r="E21" s="244">
        <v>11</v>
      </c>
      <c r="F21" s="245"/>
      <c r="G21" s="246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8.3500000000000005E-2</v>
      </c>
      <c r="O21" s="224">
        <f>ROUND(E21*N21,2)</f>
        <v>0.92</v>
      </c>
      <c r="P21" s="224">
        <v>0</v>
      </c>
      <c r="Q21" s="224">
        <f>ROUND(E21*P21,2)</f>
        <v>0</v>
      </c>
      <c r="R21" s="224"/>
      <c r="S21" s="224" t="s">
        <v>182</v>
      </c>
      <c r="T21" s="224" t="s">
        <v>183</v>
      </c>
      <c r="U21" s="224">
        <v>0.25</v>
      </c>
      <c r="V21" s="224">
        <f>ROUND(E21*U21,2)</f>
        <v>2.75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184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x14ac:dyDescent="0.2">
      <c r="A22" s="229" t="s">
        <v>177</v>
      </c>
      <c r="B22" s="230" t="s">
        <v>80</v>
      </c>
      <c r="C22" s="248" t="s">
        <v>81</v>
      </c>
      <c r="D22" s="231"/>
      <c r="E22" s="232"/>
      <c r="F22" s="233"/>
      <c r="G22" s="234">
        <f>SUMIF(AG23:AG27,"&lt;&gt;NOR",G23:G27)</f>
        <v>0</v>
      </c>
      <c r="H22" s="228"/>
      <c r="I22" s="228">
        <f>SUM(I23:I27)</f>
        <v>0</v>
      </c>
      <c r="J22" s="228"/>
      <c r="K22" s="228">
        <f>SUM(K23:K27)</f>
        <v>0</v>
      </c>
      <c r="L22" s="228"/>
      <c r="M22" s="228">
        <f>SUM(M23:M27)</f>
        <v>0</v>
      </c>
      <c r="N22" s="228"/>
      <c r="O22" s="228">
        <f>SUM(O23:O27)</f>
        <v>0.01</v>
      </c>
      <c r="P22" s="228"/>
      <c r="Q22" s="228">
        <f>SUM(Q23:Q27)</f>
        <v>0</v>
      </c>
      <c r="R22" s="228"/>
      <c r="S22" s="228"/>
      <c r="T22" s="228"/>
      <c r="U22" s="228"/>
      <c r="V22" s="228">
        <f>SUM(V23:V27)</f>
        <v>1.1100000000000001</v>
      </c>
      <c r="W22" s="228"/>
      <c r="AG22" t="s">
        <v>178</v>
      </c>
    </row>
    <row r="23" spans="1:60" outlineLevel="1" x14ac:dyDescent="0.2">
      <c r="A23" s="241">
        <v>12</v>
      </c>
      <c r="B23" s="242" t="s">
        <v>1512</v>
      </c>
      <c r="C23" s="251" t="s">
        <v>1513</v>
      </c>
      <c r="D23" s="243" t="s">
        <v>242</v>
      </c>
      <c r="E23" s="244">
        <v>13</v>
      </c>
      <c r="F23" s="245"/>
      <c r="G23" s="246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0</v>
      </c>
      <c r="O23" s="224">
        <f>ROUND(E23*N23,2)</f>
        <v>0</v>
      </c>
      <c r="P23" s="224">
        <v>0</v>
      </c>
      <c r="Q23" s="224">
        <f>ROUND(E23*P23,2)</f>
        <v>0</v>
      </c>
      <c r="R23" s="224"/>
      <c r="S23" s="224" t="s">
        <v>182</v>
      </c>
      <c r="T23" s="224" t="s">
        <v>183</v>
      </c>
      <c r="U23" s="224">
        <v>3.4000000000000002E-2</v>
      </c>
      <c r="V23" s="224">
        <f>ROUND(E23*U23,2)</f>
        <v>0.44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184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41">
        <v>13</v>
      </c>
      <c r="B24" s="242" t="s">
        <v>1514</v>
      </c>
      <c r="C24" s="251" t="s">
        <v>1515</v>
      </c>
      <c r="D24" s="243" t="s">
        <v>242</v>
      </c>
      <c r="E24" s="244">
        <v>13</v>
      </c>
      <c r="F24" s="245"/>
      <c r="G24" s="246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4.2999999999999999E-4</v>
      </c>
      <c r="O24" s="224">
        <f>ROUND(E24*N24,2)</f>
        <v>0.01</v>
      </c>
      <c r="P24" s="224">
        <v>0</v>
      </c>
      <c r="Q24" s="224">
        <f>ROUND(E24*P24,2)</f>
        <v>0</v>
      </c>
      <c r="R24" s="224" t="s">
        <v>463</v>
      </c>
      <c r="S24" s="224" t="s">
        <v>182</v>
      </c>
      <c r="T24" s="224" t="s">
        <v>183</v>
      </c>
      <c r="U24" s="224">
        <v>0</v>
      </c>
      <c r="V24" s="224">
        <f>ROUND(E24*U24,2)</f>
        <v>0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464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41">
        <v>14</v>
      </c>
      <c r="B25" s="242" t="s">
        <v>1516</v>
      </c>
      <c r="C25" s="251" t="s">
        <v>1517</v>
      </c>
      <c r="D25" s="243" t="s">
        <v>229</v>
      </c>
      <c r="E25" s="244">
        <v>2</v>
      </c>
      <c r="F25" s="245"/>
      <c r="G25" s="246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</v>
      </c>
      <c r="O25" s="224">
        <f>ROUND(E25*N25,2)</f>
        <v>0</v>
      </c>
      <c r="P25" s="224">
        <v>0</v>
      </c>
      <c r="Q25" s="224">
        <f>ROUND(E25*P25,2)</f>
        <v>0</v>
      </c>
      <c r="R25" s="224"/>
      <c r="S25" s="224" t="s">
        <v>182</v>
      </c>
      <c r="T25" s="224" t="s">
        <v>183</v>
      </c>
      <c r="U25" s="224">
        <v>0.16632</v>
      </c>
      <c r="V25" s="224">
        <f>ROUND(E25*U25,2)</f>
        <v>0.33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184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41">
        <v>15</v>
      </c>
      <c r="B26" s="242" t="s">
        <v>1518</v>
      </c>
      <c r="C26" s="251" t="s">
        <v>1519</v>
      </c>
      <c r="D26" s="243" t="s">
        <v>234</v>
      </c>
      <c r="E26" s="244">
        <v>2</v>
      </c>
      <c r="F26" s="245"/>
      <c r="G26" s="246">
        <f>ROUND(E26*F26,2)</f>
        <v>0</v>
      </c>
      <c r="H26" s="225"/>
      <c r="I26" s="224">
        <f>ROUND(E26*H26,2)</f>
        <v>0</v>
      </c>
      <c r="J26" s="225"/>
      <c r="K26" s="224">
        <f>ROUND(E26*J26,2)</f>
        <v>0</v>
      </c>
      <c r="L26" s="224">
        <v>21</v>
      </c>
      <c r="M26" s="224">
        <f>G26*(1+L26/100)</f>
        <v>0</v>
      </c>
      <c r="N26" s="224">
        <v>0</v>
      </c>
      <c r="O26" s="224">
        <f>ROUND(E26*N26,2)</f>
        <v>0</v>
      </c>
      <c r="P26" s="224">
        <v>0</v>
      </c>
      <c r="Q26" s="224">
        <f>ROUND(E26*P26,2)</f>
        <v>0</v>
      </c>
      <c r="R26" s="224"/>
      <c r="S26" s="224" t="s">
        <v>235</v>
      </c>
      <c r="T26" s="224" t="s">
        <v>183</v>
      </c>
      <c r="U26" s="224">
        <v>0</v>
      </c>
      <c r="V26" s="224">
        <f>ROUND(E26*U26,2)</f>
        <v>0</v>
      </c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184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41">
        <v>16</v>
      </c>
      <c r="B27" s="242" t="s">
        <v>1520</v>
      </c>
      <c r="C27" s="251" t="s">
        <v>1521</v>
      </c>
      <c r="D27" s="243" t="s">
        <v>242</v>
      </c>
      <c r="E27" s="244">
        <v>13</v>
      </c>
      <c r="F27" s="245"/>
      <c r="G27" s="246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0</v>
      </c>
      <c r="O27" s="224">
        <f>ROUND(E27*N27,2)</f>
        <v>0</v>
      </c>
      <c r="P27" s="224">
        <v>0</v>
      </c>
      <c r="Q27" s="224">
        <f>ROUND(E27*P27,2)</f>
        <v>0</v>
      </c>
      <c r="R27" s="224"/>
      <c r="S27" s="224" t="s">
        <v>182</v>
      </c>
      <c r="T27" s="224" t="s">
        <v>183</v>
      </c>
      <c r="U27" s="224">
        <v>2.5999999999999999E-2</v>
      </c>
      <c r="V27" s="224">
        <f>ROUND(E27*U27,2)</f>
        <v>0.34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184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x14ac:dyDescent="0.2">
      <c r="A28" s="229" t="s">
        <v>177</v>
      </c>
      <c r="B28" s="230" t="s">
        <v>107</v>
      </c>
      <c r="C28" s="248" t="s">
        <v>108</v>
      </c>
      <c r="D28" s="231"/>
      <c r="E28" s="232"/>
      <c r="F28" s="233"/>
      <c r="G28" s="234">
        <f>SUMIF(AG29:AG33,"&lt;&gt;NOR",G29:G33)</f>
        <v>0</v>
      </c>
      <c r="H28" s="228"/>
      <c r="I28" s="228">
        <f>SUM(I29:I33)</f>
        <v>0</v>
      </c>
      <c r="J28" s="228"/>
      <c r="K28" s="228">
        <f>SUM(K29:K33)</f>
        <v>0</v>
      </c>
      <c r="L28" s="228"/>
      <c r="M28" s="228">
        <f>SUM(M29:M33)</f>
        <v>0</v>
      </c>
      <c r="N28" s="228"/>
      <c r="O28" s="228">
        <f>SUM(O29:O33)</f>
        <v>0.47</v>
      </c>
      <c r="P28" s="228"/>
      <c r="Q28" s="228">
        <f>SUM(Q29:Q33)</f>
        <v>0</v>
      </c>
      <c r="R28" s="228"/>
      <c r="S28" s="228"/>
      <c r="T28" s="228"/>
      <c r="U28" s="228"/>
      <c r="V28" s="228">
        <f>SUM(V29:V33)</f>
        <v>26.810000000000002</v>
      </c>
      <c r="W28" s="228"/>
      <c r="AG28" t="s">
        <v>178</v>
      </c>
    </row>
    <row r="29" spans="1:60" outlineLevel="1" x14ac:dyDescent="0.2">
      <c r="A29" s="241">
        <v>17</v>
      </c>
      <c r="B29" s="242" t="s">
        <v>1522</v>
      </c>
      <c r="C29" s="251" t="s">
        <v>1523</v>
      </c>
      <c r="D29" s="243" t="s">
        <v>242</v>
      </c>
      <c r="E29" s="244">
        <v>32</v>
      </c>
      <c r="F29" s="245"/>
      <c r="G29" s="246">
        <f>ROUND(E29*F29,2)</f>
        <v>0</v>
      </c>
      <c r="H29" s="225"/>
      <c r="I29" s="224">
        <f>ROUND(E29*H29,2)</f>
        <v>0</v>
      </c>
      <c r="J29" s="225"/>
      <c r="K29" s="224">
        <f>ROUND(E29*J29,2)</f>
        <v>0</v>
      </c>
      <c r="L29" s="224">
        <v>21</v>
      </c>
      <c r="M29" s="224">
        <f>G29*(1+L29/100)</f>
        <v>0</v>
      </c>
      <c r="N29" s="224">
        <v>1.4800000000000001E-2</v>
      </c>
      <c r="O29" s="224">
        <f>ROUND(E29*N29,2)</f>
        <v>0.47</v>
      </c>
      <c r="P29" s="224">
        <v>0</v>
      </c>
      <c r="Q29" s="224">
        <f>ROUND(E29*P29,2)</f>
        <v>0</v>
      </c>
      <c r="R29" s="224"/>
      <c r="S29" s="224" t="s">
        <v>182</v>
      </c>
      <c r="T29" s="224" t="s">
        <v>183</v>
      </c>
      <c r="U29" s="224">
        <v>0.753</v>
      </c>
      <c r="V29" s="224">
        <f>ROUND(E29*U29,2)</f>
        <v>24.1</v>
      </c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184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41">
        <v>18</v>
      </c>
      <c r="B30" s="242" t="s">
        <v>1524</v>
      </c>
      <c r="C30" s="251" t="s">
        <v>1525</v>
      </c>
      <c r="D30" s="243" t="s">
        <v>888</v>
      </c>
      <c r="E30" s="244">
        <v>1</v>
      </c>
      <c r="F30" s="245"/>
      <c r="G30" s="246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4.0400000000000002E-3</v>
      </c>
      <c r="O30" s="224">
        <f>ROUND(E30*N30,2)</f>
        <v>0</v>
      </c>
      <c r="P30" s="224">
        <v>0</v>
      </c>
      <c r="Q30" s="224">
        <f>ROUND(E30*P30,2)</f>
        <v>0</v>
      </c>
      <c r="R30" s="224"/>
      <c r="S30" s="224" t="s">
        <v>182</v>
      </c>
      <c r="T30" s="224" t="s">
        <v>183</v>
      </c>
      <c r="U30" s="224">
        <v>1.59</v>
      </c>
      <c r="V30" s="224">
        <f>ROUND(E30*U30,2)</f>
        <v>1.59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184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41">
        <v>19</v>
      </c>
      <c r="B31" s="242" t="s">
        <v>1526</v>
      </c>
      <c r="C31" s="251" t="s">
        <v>1527</v>
      </c>
      <c r="D31" s="243" t="s">
        <v>229</v>
      </c>
      <c r="E31" s="244">
        <v>1</v>
      </c>
      <c r="F31" s="245"/>
      <c r="G31" s="246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3.8000000000000002E-4</v>
      </c>
      <c r="O31" s="224">
        <f>ROUND(E31*N31,2)</f>
        <v>0</v>
      </c>
      <c r="P31" s="224">
        <v>0</v>
      </c>
      <c r="Q31" s="224">
        <f>ROUND(E31*P31,2)</f>
        <v>0</v>
      </c>
      <c r="R31" s="224"/>
      <c r="S31" s="224" t="s">
        <v>182</v>
      </c>
      <c r="T31" s="224" t="s">
        <v>183</v>
      </c>
      <c r="U31" s="224">
        <v>0.20599999999999999</v>
      </c>
      <c r="V31" s="224">
        <f>ROUND(E31*U31,2)</f>
        <v>0.21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184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41">
        <v>20</v>
      </c>
      <c r="B32" s="242" t="s">
        <v>1528</v>
      </c>
      <c r="C32" s="251" t="s">
        <v>1529</v>
      </c>
      <c r="D32" s="243" t="s">
        <v>229</v>
      </c>
      <c r="E32" s="244">
        <v>1</v>
      </c>
      <c r="F32" s="245"/>
      <c r="G32" s="246">
        <f>ROUND(E32*F32,2)</f>
        <v>0</v>
      </c>
      <c r="H32" s="225"/>
      <c r="I32" s="224">
        <f>ROUND(E32*H32,2)</f>
        <v>0</v>
      </c>
      <c r="J32" s="225"/>
      <c r="K32" s="224">
        <f>ROUND(E32*J32,2)</f>
        <v>0</v>
      </c>
      <c r="L32" s="224">
        <v>21</v>
      </c>
      <c r="M32" s="224">
        <f>G32*(1+L32/100)</f>
        <v>0</v>
      </c>
      <c r="N32" s="224">
        <v>8.8999999999999995E-4</v>
      </c>
      <c r="O32" s="224">
        <f>ROUND(E32*N32,2)</f>
        <v>0</v>
      </c>
      <c r="P32" s="224">
        <v>0</v>
      </c>
      <c r="Q32" s="224">
        <f>ROUND(E32*P32,2)</f>
        <v>0</v>
      </c>
      <c r="R32" s="224"/>
      <c r="S32" s="224" t="s">
        <v>182</v>
      </c>
      <c r="T32" s="224" t="s">
        <v>183</v>
      </c>
      <c r="U32" s="224">
        <v>0.26900000000000002</v>
      </c>
      <c r="V32" s="224">
        <f>ROUND(E32*U32,2)</f>
        <v>0.27</v>
      </c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184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41">
        <v>21</v>
      </c>
      <c r="B33" s="242" t="s">
        <v>1530</v>
      </c>
      <c r="C33" s="251" t="s">
        <v>1531</v>
      </c>
      <c r="D33" s="243" t="s">
        <v>216</v>
      </c>
      <c r="E33" s="244">
        <v>0.47891</v>
      </c>
      <c r="F33" s="245"/>
      <c r="G33" s="246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0</v>
      </c>
      <c r="O33" s="224">
        <f>ROUND(E33*N33,2)</f>
        <v>0</v>
      </c>
      <c r="P33" s="224">
        <v>0</v>
      </c>
      <c r="Q33" s="224">
        <f>ROUND(E33*P33,2)</f>
        <v>0</v>
      </c>
      <c r="R33" s="224"/>
      <c r="S33" s="224" t="s">
        <v>182</v>
      </c>
      <c r="T33" s="224" t="s">
        <v>183</v>
      </c>
      <c r="U33" s="224">
        <v>1.333</v>
      </c>
      <c r="V33" s="224">
        <f>ROUND(E33*U33,2)</f>
        <v>0.64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1047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x14ac:dyDescent="0.2">
      <c r="A34" s="229" t="s">
        <v>177</v>
      </c>
      <c r="B34" s="230" t="s">
        <v>95</v>
      </c>
      <c r="C34" s="248" t="s">
        <v>96</v>
      </c>
      <c r="D34" s="231"/>
      <c r="E34" s="232"/>
      <c r="F34" s="233"/>
      <c r="G34" s="234">
        <f>SUMIF(AG35:AG35,"&lt;&gt;NOR",G35:G35)</f>
        <v>0</v>
      </c>
      <c r="H34" s="228"/>
      <c r="I34" s="228">
        <f>SUM(I35:I35)</f>
        <v>0</v>
      </c>
      <c r="J34" s="228"/>
      <c r="K34" s="228">
        <f>SUM(K35:K35)</f>
        <v>0</v>
      </c>
      <c r="L34" s="228"/>
      <c r="M34" s="228">
        <f>SUM(M35:M35)</f>
        <v>0</v>
      </c>
      <c r="N34" s="228"/>
      <c r="O34" s="228">
        <f>SUM(O35:O35)</f>
        <v>0</v>
      </c>
      <c r="P34" s="228"/>
      <c r="Q34" s="228">
        <f>SUM(Q35:Q35)</f>
        <v>0</v>
      </c>
      <c r="R34" s="228"/>
      <c r="S34" s="228"/>
      <c r="T34" s="228"/>
      <c r="U34" s="228"/>
      <c r="V34" s="228">
        <f>SUM(V35:V35)</f>
        <v>5.33</v>
      </c>
      <c r="W34" s="228"/>
      <c r="AG34" t="s">
        <v>178</v>
      </c>
    </row>
    <row r="35" spans="1:60" outlineLevel="1" x14ac:dyDescent="0.2">
      <c r="A35" s="235">
        <v>22</v>
      </c>
      <c r="B35" s="236" t="s">
        <v>1532</v>
      </c>
      <c r="C35" s="249" t="s">
        <v>1533</v>
      </c>
      <c r="D35" s="237" t="s">
        <v>216</v>
      </c>
      <c r="E35" s="238">
        <v>13.67</v>
      </c>
      <c r="F35" s="239"/>
      <c r="G35" s="240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0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182</v>
      </c>
      <c r="T35" s="224" t="s">
        <v>183</v>
      </c>
      <c r="U35" s="224">
        <v>0.39</v>
      </c>
      <c r="V35" s="224">
        <f>ROUND(E35*U35,2)</f>
        <v>5.33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482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x14ac:dyDescent="0.2">
      <c r="A36" s="5"/>
      <c r="B36" s="6"/>
      <c r="C36" s="252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E36">
        <v>15</v>
      </c>
      <c r="AF36">
        <v>21</v>
      </c>
    </row>
    <row r="37" spans="1:60" x14ac:dyDescent="0.2">
      <c r="A37" s="207"/>
      <c r="B37" s="208" t="s">
        <v>31</v>
      </c>
      <c r="C37" s="253"/>
      <c r="D37" s="209"/>
      <c r="E37" s="210"/>
      <c r="F37" s="210"/>
      <c r="G37" s="247">
        <f>G8+G16+G20+G22+G28+G34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AE37">
        <f>SUMIF(L7:L35,AE36,G7:G35)</f>
        <v>0</v>
      </c>
      <c r="AF37">
        <f>SUMIF(L7:L35,AF36,G7:G35)</f>
        <v>0</v>
      </c>
      <c r="AG37" t="s">
        <v>852</v>
      </c>
    </row>
    <row r="38" spans="1:60" x14ac:dyDescent="0.2">
      <c r="A38" s="5"/>
      <c r="B38" s="6"/>
      <c r="C38" s="252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60" x14ac:dyDescent="0.2">
      <c r="A39" s="5"/>
      <c r="B39" s="6"/>
      <c r="C39" s="252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60" x14ac:dyDescent="0.2">
      <c r="A40" s="211" t="s">
        <v>853</v>
      </c>
      <c r="B40" s="211"/>
      <c r="C40" s="254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60" x14ac:dyDescent="0.2">
      <c r="A41" s="212"/>
      <c r="B41" s="213"/>
      <c r="C41" s="255"/>
      <c r="D41" s="213"/>
      <c r="E41" s="213"/>
      <c r="F41" s="213"/>
      <c r="G41" s="21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G41" t="s">
        <v>854</v>
      </c>
    </row>
    <row r="42" spans="1:60" x14ac:dyDescent="0.2">
      <c r="A42" s="215"/>
      <c r="B42" s="216"/>
      <c r="C42" s="256"/>
      <c r="D42" s="216"/>
      <c r="E42" s="216"/>
      <c r="F42" s="216"/>
      <c r="G42" s="21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60" x14ac:dyDescent="0.2">
      <c r="A43" s="215"/>
      <c r="B43" s="216"/>
      <c r="C43" s="256"/>
      <c r="D43" s="216"/>
      <c r="E43" s="216"/>
      <c r="F43" s="216"/>
      <c r="G43" s="21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60" x14ac:dyDescent="0.2">
      <c r="A44" s="215"/>
      <c r="B44" s="216"/>
      <c r="C44" s="256"/>
      <c r="D44" s="216"/>
      <c r="E44" s="216"/>
      <c r="F44" s="216"/>
      <c r="G44" s="21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60" x14ac:dyDescent="0.2">
      <c r="A45" s="218"/>
      <c r="B45" s="219"/>
      <c r="C45" s="257"/>
      <c r="D45" s="219"/>
      <c r="E45" s="219"/>
      <c r="F45" s="219"/>
      <c r="G45" s="22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60" x14ac:dyDescent="0.2">
      <c r="A46" s="5"/>
      <c r="B46" s="6"/>
      <c r="C46" s="252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60" x14ac:dyDescent="0.2">
      <c r="C47" s="258"/>
      <c r="D47" s="188"/>
      <c r="AG47" t="s">
        <v>855</v>
      </c>
    </row>
    <row r="48" spans="1:60" x14ac:dyDescent="0.2">
      <c r="D48" s="188"/>
    </row>
    <row r="49" spans="4:4" x14ac:dyDescent="0.2">
      <c r="D49" s="188"/>
    </row>
    <row r="50" spans="4:4" x14ac:dyDescent="0.2">
      <c r="D50" s="188"/>
    </row>
    <row r="51" spans="4:4" x14ac:dyDescent="0.2">
      <c r="D51" s="188"/>
    </row>
    <row r="52" spans="4:4" x14ac:dyDescent="0.2">
      <c r="D52" s="188"/>
    </row>
    <row r="53" spans="4:4" x14ac:dyDescent="0.2">
      <c r="D53" s="188"/>
    </row>
    <row r="54" spans="4:4" x14ac:dyDescent="0.2">
      <c r="D54" s="188"/>
    </row>
    <row r="55" spans="4:4" x14ac:dyDescent="0.2">
      <c r="D55" s="188"/>
    </row>
    <row r="56" spans="4:4" x14ac:dyDescent="0.2">
      <c r="D56" s="188"/>
    </row>
    <row r="57" spans="4:4" x14ac:dyDescent="0.2">
      <c r="D57" s="188"/>
    </row>
    <row r="58" spans="4:4" x14ac:dyDescent="0.2">
      <c r="D58" s="188"/>
    </row>
    <row r="59" spans="4:4" x14ac:dyDescent="0.2">
      <c r="D59" s="188"/>
    </row>
    <row r="60" spans="4:4" x14ac:dyDescent="0.2">
      <c r="D60" s="188"/>
    </row>
    <row r="61" spans="4:4" x14ac:dyDescent="0.2">
      <c r="D61" s="188"/>
    </row>
    <row r="62" spans="4:4" x14ac:dyDescent="0.2">
      <c r="D62" s="188"/>
    </row>
    <row r="63" spans="4:4" x14ac:dyDescent="0.2">
      <c r="D63" s="188"/>
    </row>
    <row r="64" spans="4:4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  <row r="70" spans="4:4" x14ac:dyDescent="0.2">
      <c r="D70" s="188"/>
    </row>
    <row r="71" spans="4:4" x14ac:dyDescent="0.2">
      <c r="D71" s="188"/>
    </row>
    <row r="72" spans="4:4" x14ac:dyDescent="0.2">
      <c r="D72" s="188"/>
    </row>
    <row r="73" spans="4:4" x14ac:dyDescent="0.2">
      <c r="D73" s="188"/>
    </row>
    <row r="74" spans="4:4" x14ac:dyDescent="0.2">
      <c r="D74" s="188"/>
    </row>
    <row r="75" spans="4:4" x14ac:dyDescent="0.2">
      <c r="D75" s="188"/>
    </row>
    <row r="76" spans="4:4" x14ac:dyDescent="0.2">
      <c r="D76" s="188"/>
    </row>
    <row r="77" spans="4:4" x14ac:dyDescent="0.2">
      <c r="D77" s="188"/>
    </row>
    <row r="78" spans="4:4" x14ac:dyDescent="0.2">
      <c r="D78" s="188"/>
    </row>
    <row r="79" spans="4:4" x14ac:dyDescent="0.2">
      <c r="D79" s="188"/>
    </row>
    <row r="80" spans="4:4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40:C40"/>
    <mergeCell ref="A41:G45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62</v>
      </c>
      <c r="C3" s="193" t="s">
        <v>62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46</v>
      </c>
      <c r="C4" s="196" t="s">
        <v>63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48</v>
      </c>
      <c r="C8" s="248" t="s">
        <v>69</v>
      </c>
      <c r="D8" s="231"/>
      <c r="E8" s="232"/>
      <c r="F8" s="233"/>
      <c r="G8" s="234">
        <f>SUMIF(AG9:AG12,"&lt;&gt;NOR",G9:G12)</f>
        <v>0</v>
      </c>
      <c r="H8" s="228"/>
      <c r="I8" s="228">
        <f>SUM(I9:I12)</f>
        <v>0</v>
      </c>
      <c r="J8" s="228"/>
      <c r="K8" s="228">
        <f>SUM(K9:K12)</f>
        <v>0</v>
      </c>
      <c r="L8" s="228"/>
      <c r="M8" s="228">
        <f>SUM(M9:M12)</f>
        <v>0</v>
      </c>
      <c r="N8" s="228"/>
      <c r="O8" s="228">
        <f>SUM(O9:O12)</f>
        <v>0</v>
      </c>
      <c r="P8" s="228"/>
      <c r="Q8" s="228">
        <f>SUM(Q9:Q12)</f>
        <v>154.43</v>
      </c>
      <c r="R8" s="228"/>
      <c r="S8" s="228"/>
      <c r="T8" s="228"/>
      <c r="U8" s="228"/>
      <c r="V8" s="228">
        <f>SUM(V9:V12)</f>
        <v>29.57</v>
      </c>
      <c r="W8" s="228"/>
      <c r="AG8" t="s">
        <v>178</v>
      </c>
    </row>
    <row r="9" spans="1:60" outlineLevel="1" x14ac:dyDescent="0.2">
      <c r="A9" s="235">
        <v>1</v>
      </c>
      <c r="B9" s="236" t="s">
        <v>1496</v>
      </c>
      <c r="C9" s="249" t="s">
        <v>1497</v>
      </c>
      <c r="D9" s="237" t="s">
        <v>195</v>
      </c>
      <c r="E9" s="238">
        <v>363.65</v>
      </c>
      <c r="F9" s="239"/>
      <c r="G9" s="240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0.40799999999999997</v>
      </c>
      <c r="Q9" s="224">
        <f>ROUND(E9*P9,2)</f>
        <v>148.37</v>
      </c>
      <c r="R9" s="224"/>
      <c r="S9" s="224" t="s">
        <v>182</v>
      </c>
      <c r="T9" s="224" t="s">
        <v>183</v>
      </c>
      <c r="U9" s="224">
        <v>6.2E-2</v>
      </c>
      <c r="V9" s="224">
        <f>ROUND(E9*U9,2)</f>
        <v>22.55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50" t="s">
        <v>1534</v>
      </c>
      <c r="D10" s="226"/>
      <c r="E10" s="227">
        <v>363.65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186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35">
        <v>2</v>
      </c>
      <c r="B11" s="236" t="s">
        <v>1535</v>
      </c>
      <c r="C11" s="249" t="s">
        <v>1536</v>
      </c>
      <c r="D11" s="237" t="s">
        <v>195</v>
      </c>
      <c r="E11" s="238">
        <v>43.9</v>
      </c>
      <c r="F11" s="239"/>
      <c r="G11" s="240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0.13800000000000001</v>
      </c>
      <c r="Q11" s="224">
        <f>ROUND(E11*P11,2)</f>
        <v>6.06</v>
      </c>
      <c r="R11" s="224"/>
      <c r="S11" s="224" t="s">
        <v>182</v>
      </c>
      <c r="T11" s="224" t="s">
        <v>183</v>
      </c>
      <c r="U11" s="224">
        <v>0.16</v>
      </c>
      <c r="V11" s="224">
        <f>ROUND(E11*U11,2)</f>
        <v>7.02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21"/>
      <c r="B12" s="222"/>
      <c r="C12" s="250" t="s">
        <v>1537</v>
      </c>
      <c r="D12" s="226"/>
      <c r="E12" s="227">
        <v>43.9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186</v>
      </c>
      <c r="AH12" s="204">
        <v>0</v>
      </c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x14ac:dyDescent="0.2">
      <c r="A13" s="229" t="s">
        <v>177</v>
      </c>
      <c r="B13" s="230" t="s">
        <v>82</v>
      </c>
      <c r="C13" s="248" t="s">
        <v>83</v>
      </c>
      <c r="D13" s="231"/>
      <c r="E13" s="232"/>
      <c r="F13" s="233"/>
      <c r="G13" s="234">
        <f>SUMIF(AG14:AG15,"&lt;&gt;NOR",G14:G15)</f>
        <v>0</v>
      </c>
      <c r="H13" s="228"/>
      <c r="I13" s="228">
        <f>SUM(I14:I15)</f>
        <v>0</v>
      </c>
      <c r="J13" s="228"/>
      <c r="K13" s="228">
        <f>SUM(K14:K15)</f>
        <v>0</v>
      </c>
      <c r="L13" s="228"/>
      <c r="M13" s="228">
        <f>SUM(M14:M15)</f>
        <v>0</v>
      </c>
      <c r="N13" s="228"/>
      <c r="O13" s="228">
        <f>SUM(O14:O15)</f>
        <v>0</v>
      </c>
      <c r="P13" s="228"/>
      <c r="Q13" s="228">
        <f>SUM(Q14:Q15)</f>
        <v>0</v>
      </c>
      <c r="R13" s="228"/>
      <c r="S13" s="228"/>
      <c r="T13" s="228"/>
      <c r="U13" s="228"/>
      <c r="V13" s="228">
        <f>SUM(V14:V15)</f>
        <v>8</v>
      </c>
      <c r="W13" s="228"/>
      <c r="AG13" t="s">
        <v>178</v>
      </c>
    </row>
    <row r="14" spans="1:60" ht="22.5" outlineLevel="1" x14ac:dyDescent="0.2">
      <c r="A14" s="235">
        <v>3</v>
      </c>
      <c r="B14" s="236" t="s">
        <v>1538</v>
      </c>
      <c r="C14" s="249" t="s">
        <v>1539</v>
      </c>
      <c r="D14" s="237" t="s">
        <v>1540</v>
      </c>
      <c r="E14" s="238">
        <v>8</v>
      </c>
      <c r="F14" s="239"/>
      <c r="G14" s="240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 t="s">
        <v>1541</v>
      </c>
      <c r="S14" s="224" t="s">
        <v>182</v>
      </c>
      <c r="T14" s="224" t="s">
        <v>183</v>
      </c>
      <c r="U14" s="224">
        <v>1</v>
      </c>
      <c r="V14" s="224">
        <f>ROUND(E14*U14,2)</f>
        <v>8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1542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21"/>
      <c r="B15" s="222"/>
      <c r="C15" s="250" t="s">
        <v>80</v>
      </c>
      <c r="D15" s="226"/>
      <c r="E15" s="227">
        <v>8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186</v>
      </c>
      <c r="AH15" s="204">
        <v>0</v>
      </c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x14ac:dyDescent="0.2">
      <c r="A16" s="229" t="s">
        <v>177</v>
      </c>
      <c r="B16" s="230" t="s">
        <v>90</v>
      </c>
      <c r="C16" s="248" t="s">
        <v>91</v>
      </c>
      <c r="D16" s="231"/>
      <c r="E16" s="232"/>
      <c r="F16" s="233"/>
      <c r="G16" s="234">
        <f>SUMIF(AG17:AG21,"&lt;&gt;NOR",G17:G21)</f>
        <v>0</v>
      </c>
      <c r="H16" s="228"/>
      <c r="I16" s="228">
        <f>SUM(I17:I21)</f>
        <v>0</v>
      </c>
      <c r="J16" s="228"/>
      <c r="K16" s="228">
        <f>SUM(K17:K21)</f>
        <v>0</v>
      </c>
      <c r="L16" s="228"/>
      <c r="M16" s="228">
        <f>SUM(M17:M21)</f>
        <v>0</v>
      </c>
      <c r="N16" s="228"/>
      <c r="O16" s="228">
        <f>SUM(O17:O21)</f>
        <v>0.05</v>
      </c>
      <c r="P16" s="228"/>
      <c r="Q16" s="228">
        <f>SUM(Q17:Q21)</f>
        <v>69.23</v>
      </c>
      <c r="R16" s="228"/>
      <c r="S16" s="228"/>
      <c r="T16" s="228"/>
      <c r="U16" s="228"/>
      <c r="V16" s="228">
        <f>SUM(V17:V21)</f>
        <v>157.19999999999999</v>
      </c>
      <c r="W16" s="228"/>
      <c r="AG16" t="s">
        <v>178</v>
      </c>
    </row>
    <row r="17" spans="1:60" outlineLevel="1" x14ac:dyDescent="0.2">
      <c r="A17" s="235">
        <v>4</v>
      </c>
      <c r="B17" s="236" t="s">
        <v>1543</v>
      </c>
      <c r="C17" s="249" t="s">
        <v>1544</v>
      </c>
      <c r="D17" s="237" t="s">
        <v>181</v>
      </c>
      <c r="E17" s="238">
        <v>31.466000000000001</v>
      </c>
      <c r="F17" s="239"/>
      <c r="G17" s="240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4">
        <v>1.47E-3</v>
      </c>
      <c r="O17" s="224">
        <f>ROUND(E17*N17,2)</f>
        <v>0.05</v>
      </c>
      <c r="P17" s="224">
        <v>2.2000000000000002</v>
      </c>
      <c r="Q17" s="224">
        <f>ROUND(E17*P17,2)</f>
        <v>69.23</v>
      </c>
      <c r="R17" s="224"/>
      <c r="S17" s="224" t="s">
        <v>182</v>
      </c>
      <c r="T17" s="224" t="s">
        <v>183</v>
      </c>
      <c r="U17" s="224">
        <v>4.9960000000000004</v>
      </c>
      <c r="V17" s="224">
        <f>ROUND(E17*U17,2)</f>
        <v>157.19999999999999</v>
      </c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22.5" outlineLevel="1" x14ac:dyDescent="0.2">
      <c r="A18" s="221"/>
      <c r="B18" s="222"/>
      <c r="C18" s="250" t="s">
        <v>1545</v>
      </c>
      <c r="D18" s="226"/>
      <c r="E18" s="227">
        <v>8.6999999999999993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186</v>
      </c>
      <c r="AH18" s="204">
        <v>0</v>
      </c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21"/>
      <c r="B19" s="222"/>
      <c r="C19" s="250" t="s">
        <v>1546</v>
      </c>
      <c r="D19" s="226"/>
      <c r="E19" s="227">
        <v>1.8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186</v>
      </c>
      <c r="AH19" s="204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22.5" outlineLevel="1" x14ac:dyDescent="0.2">
      <c r="A20" s="221"/>
      <c r="B20" s="222"/>
      <c r="C20" s="250" t="s">
        <v>1547</v>
      </c>
      <c r="D20" s="226"/>
      <c r="E20" s="227">
        <v>18.149999999999999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186</v>
      </c>
      <c r="AH20" s="204">
        <v>0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21"/>
      <c r="B21" s="222"/>
      <c r="C21" s="250" t="s">
        <v>1548</v>
      </c>
      <c r="D21" s="226"/>
      <c r="E21" s="227">
        <v>2.82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186</v>
      </c>
      <c r="AH21" s="204">
        <v>0</v>
      </c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x14ac:dyDescent="0.2">
      <c r="A22" s="229" t="s">
        <v>177</v>
      </c>
      <c r="B22" s="230" t="s">
        <v>92</v>
      </c>
      <c r="C22" s="248" t="s">
        <v>93</v>
      </c>
      <c r="D22" s="231"/>
      <c r="E22" s="232"/>
      <c r="F22" s="233"/>
      <c r="G22" s="234">
        <f>SUMIF(AG23:AG29,"&lt;&gt;NOR",G23:G29)</f>
        <v>0</v>
      </c>
      <c r="H22" s="228"/>
      <c r="I22" s="228">
        <f>SUM(I23:I29)</f>
        <v>0</v>
      </c>
      <c r="J22" s="228"/>
      <c r="K22" s="228">
        <f>SUM(K23:K29)</f>
        <v>0</v>
      </c>
      <c r="L22" s="228"/>
      <c r="M22" s="228">
        <f>SUM(M23:M29)</f>
        <v>0</v>
      </c>
      <c r="N22" s="228"/>
      <c r="O22" s="228">
        <f>SUM(O23:O29)</f>
        <v>0</v>
      </c>
      <c r="P22" s="228"/>
      <c r="Q22" s="228">
        <f>SUM(Q23:Q29)</f>
        <v>0</v>
      </c>
      <c r="R22" s="228"/>
      <c r="S22" s="228"/>
      <c r="T22" s="228"/>
      <c r="U22" s="228"/>
      <c r="V22" s="228">
        <f>SUM(V23:V29)</f>
        <v>118.85000000000001</v>
      </c>
      <c r="W22" s="228"/>
      <c r="AG22" t="s">
        <v>178</v>
      </c>
    </row>
    <row r="23" spans="1:60" ht="22.5" outlineLevel="1" x14ac:dyDescent="0.2">
      <c r="A23" s="241">
        <v>5</v>
      </c>
      <c r="B23" s="242" t="s">
        <v>1549</v>
      </c>
      <c r="C23" s="251" t="s">
        <v>1550</v>
      </c>
      <c r="D23" s="243" t="s">
        <v>216</v>
      </c>
      <c r="E23" s="244">
        <v>192.86</v>
      </c>
      <c r="F23" s="245"/>
      <c r="G23" s="246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0</v>
      </c>
      <c r="O23" s="224">
        <f>ROUND(E23*N23,2)</f>
        <v>0</v>
      </c>
      <c r="P23" s="224">
        <v>0</v>
      </c>
      <c r="Q23" s="224">
        <f>ROUND(E23*P23,2)</f>
        <v>0</v>
      </c>
      <c r="R23" s="224"/>
      <c r="S23" s="224" t="s">
        <v>182</v>
      </c>
      <c r="T23" s="224" t="s">
        <v>183</v>
      </c>
      <c r="U23" s="224">
        <v>4.2000000000000003E-2</v>
      </c>
      <c r="V23" s="224">
        <f>ROUND(E23*U23,2)</f>
        <v>8.1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482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22.5" outlineLevel="1" x14ac:dyDescent="0.2">
      <c r="A24" s="241">
        <v>6</v>
      </c>
      <c r="B24" s="242" t="s">
        <v>1551</v>
      </c>
      <c r="C24" s="251" t="s">
        <v>1552</v>
      </c>
      <c r="D24" s="243" t="s">
        <v>216</v>
      </c>
      <c r="E24" s="244">
        <v>2700</v>
      </c>
      <c r="F24" s="245"/>
      <c r="G24" s="246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0</v>
      </c>
      <c r="O24" s="224">
        <f>ROUND(E24*N24,2)</f>
        <v>0</v>
      </c>
      <c r="P24" s="224">
        <v>0</v>
      </c>
      <c r="Q24" s="224">
        <f>ROUND(E24*P24,2)</f>
        <v>0</v>
      </c>
      <c r="R24" s="224"/>
      <c r="S24" s="224" t="s">
        <v>182</v>
      </c>
      <c r="T24" s="224" t="s">
        <v>183</v>
      </c>
      <c r="U24" s="224">
        <v>0</v>
      </c>
      <c r="V24" s="224">
        <f>ROUND(E24*U24,2)</f>
        <v>0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482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41">
        <v>7</v>
      </c>
      <c r="B25" s="242" t="s">
        <v>1553</v>
      </c>
      <c r="C25" s="251" t="s">
        <v>1554</v>
      </c>
      <c r="D25" s="243" t="s">
        <v>216</v>
      </c>
      <c r="E25" s="244">
        <v>192.86</v>
      </c>
      <c r="F25" s="245"/>
      <c r="G25" s="246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</v>
      </c>
      <c r="O25" s="224">
        <f>ROUND(E25*N25,2)</f>
        <v>0</v>
      </c>
      <c r="P25" s="224">
        <v>0</v>
      </c>
      <c r="Q25" s="224">
        <f>ROUND(E25*P25,2)</f>
        <v>0</v>
      </c>
      <c r="R25" s="224"/>
      <c r="S25" s="224" t="s">
        <v>182</v>
      </c>
      <c r="T25" s="224" t="s">
        <v>183</v>
      </c>
      <c r="U25" s="224">
        <v>6.0000000000000001E-3</v>
      </c>
      <c r="V25" s="224">
        <f>ROUND(E25*U25,2)</f>
        <v>1.1599999999999999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482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41">
        <v>8</v>
      </c>
      <c r="B26" s="242" t="s">
        <v>1555</v>
      </c>
      <c r="C26" s="251" t="s">
        <v>1556</v>
      </c>
      <c r="D26" s="243" t="s">
        <v>216</v>
      </c>
      <c r="E26" s="244">
        <v>192.86</v>
      </c>
      <c r="F26" s="245"/>
      <c r="G26" s="246">
        <f>ROUND(E26*F26,2)</f>
        <v>0</v>
      </c>
      <c r="H26" s="225"/>
      <c r="I26" s="224">
        <f>ROUND(E26*H26,2)</f>
        <v>0</v>
      </c>
      <c r="J26" s="225"/>
      <c r="K26" s="224">
        <f>ROUND(E26*J26,2)</f>
        <v>0</v>
      </c>
      <c r="L26" s="224">
        <v>21</v>
      </c>
      <c r="M26" s="224">
        <f>G26*(1+L26/100)</f>
        <v>0</v>
      </c>
      <c r="N26" s="224">
        <v>0</v>
      </c>
      <c r="O26" s="224">
        <f>ROUND(E26*N26,2)</f>
        <v>0</v>
      </c>
      <c r="P26" s="224">
        <v>0</v>
      </c>
      <c r="Q26" s="224">
        <f>ROUND(E26*P26,2)</f>
        <v>0</v>
      </c>
      <c r="R26" s="224"/>
      <c r="S26" s="224" t="s">
        <v>182</v>
      </c>
      <c r="T26" s="224" t="s">
        <v>183</v>
      </c>
      <c r="U26" s="224">
        <v>0</v>
      </c>
      <c r="V26" s="224">
        <f>ROUND(E26*U26,2)</f>
        <v>0</v>
      </c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482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22.5" outlineLevel="1" x14ac:dyDescent="0.2">
      <c r="A27" s="241">
        <v>9</v>
      </c>
      <c r="B27" s="242" t="s">
        <v>1557</v>
      </c>
      <c r="C27" s="251" t="s">
        <v>1558</v>
      </c>
      <c r="D27" s="243" t="s">
        <v>216</v>
      </c>
      <c r="E27" s="244">
        <v>223.65</v>
      </c>
      <c r="F27" s="245"/>
      <c r="G27" s="246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0</v>
      </c>
      <c r="O27" s="224">
        <f>ROUND(E27*N27,2)</f>
        <v>0</v>
      </c>
      <c r="P27" s="224">
        <v>0</v>
      </c>
      <c r="Q27" s="224">
        <f>ROUND(E27*P27,2)</f>
        <v>0</v>
      </c>
      <c r="R27" s="224"/>
      <c r="S27" s="224" t="s">
        <v>182</v>
      </c>
      <c r="T27" s="224" t="s">
        <v>183</v>
      </c>
      <c r="U27" s="224">
        <v>0.49</v>
      </c>
      <c r="V27" s="224">
        <f>ROUND(E27*U27,2)</f>
        <v>109.59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482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41">
        <v>10</v>
      </c>
      <c r="B28" s="242" t="s">
        <v>1559</v>
      </c>
      <c r="C28" s="251" t="s">
        <v>1560</v>
      </c>
      <c r="D28" s="243" t="s">
        <v>216</v>
      </c>
      <c r="E28" s="244">
        <v>4249.41</v>
      </c>
      <c r="F28" s="245"/>
      <c r="G28" s="246">
        <f>ROUND(E28*F28,2)</f>
        <v>0</v>
      </c>
      <c r="H28" s="225"/>
      <c r="I28" s="224">
        <f>ROUND(E28*H28,2)</f>
        <v>0</v>
      </c>
      <c r="J28" s="225"/>
      <c r="K28" s="224">
        <f>ROUND(E28*J28,2)</f>
        <v>0</v>
      </c>
      <c r="L28" s="224">
        <v>21</v>
      </c>
      <c r="M28" s="224">
        <f>G28*(1+L28/100)</f>
        <v>0</v>
      </c>
      <c r="N28" s="224">
        <v>0</v>
      </c>
      <c r="O28" s="224">
        <f>ROUND(E28*N28,2)</f>
        <v>0</v>
      </c>
      <c r="P28" s="224">
        <v>0</v>
      </c>
      <c r="Q28" s="224">
        <f>ROUND(E28*P28,2)</f>
        <v>0</v>
      </c>
      <c r="R28" s="224"/>
      <c r="S28" s="224" t="s">
        <v>182</v>
      </c>
      <c r="T28" s="224" t="s">
        <v>183</v>
      </c>
      <c r="U28" s="224">
        <v>0</v>
      </c>
      <c r="V28" s="224">
        <f>ROUND(E28*U28,2)</f>
        <v>0</v>
      </c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482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41">
        <v>11</v>
      </c>
      <c r="B29" s="242" t="s">
        <v>1561</v>
      </c>
      <c r="C29" s="251" t="s">
        <v>1562</v>
      </c>
      <c r="D29" s="243" t="s">
        <v>216</v>
      </c>
      <c r="E29" s="244">
        <v>223.65</v>
      </c>
      <c r="F29" s="245"/>
      <c r="G29" s="246">
        <f>ROUND(E29*F29,2)</f>
        <v>0</v>
      </c>
      <c r="H29" s="225"/>
      <c r="I29" s="224">
        <f>ROUND(E29*H29,2)</f>
        <v>0</v>
      </c>
      <c r="J29" s="225"/>
      <c r="K29" s="224">
        <f>ROUND(E29*J29,2)</f>
        <v>0</v>
      </c>
      <c r="L29" s="224">
        <v>21</v>
      </c>
      <c r="M29" s="224">
        <f>G29*(1+L29/100)</f>
        <v>0</v>
      </c>
      <c r="N29" s="224">
        <v>0</v>
      </c>
      <c r="O29" s="224">
        <f>ROUND(E29*N29,2)</f>
        <v>0</v>
      </c>
      <c r="P29" s="224">
        <v>0</v>
      </c>
      <c r="Q29" s="224">
        <f>ROUND(E29*P29,2)</f>
        <v>0</v>
      </c>
      <c r="R29" s="224"/>
      <c r="S29" s="224" t="s">
        <v>182</v>
      </c>
      <c r="T29" s="224" t="s">
        <v>183</v>
      </c>
      <c r="U29" s="224">
        <v>0</v>
      </c>
      <c r="V29" s="224">
        <f>ROUND(E29*U29,2)</f>
        <v>0</v>
      </c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482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x14ac:dyDescent="0.2">
      <c r="A30" s="229" t="s">
        <v>177</v>
      </c>
      <c r="B30" s="230" t="s">
        <v>94</v>
      </c>
      <c r="C30" s="248" t="s">
        <v>63</v>
      </c>
      <c r="D30" s="231"/>
      <c r="E30" s="232"/>
      <c r="F30" s="233"/>
      <c r="G30" s="234">
        <f>SUMIF(AG31:AG32,"&lt;&gt;NOR",G31:G32)</f>
        <v>0</v>
      </c>
      <c r="H30" s="228"/>
      <c r="I30" s="228">
        <f>SUM(I31:I32)</f>
        <v>0</v>
      </c>
      <c r="J30" s="228"/>
      <c r="K30" s="228">
        <f>SUM(K31:K32)</f>
        <v>0</v>
      </c>
      <c r="L30" s="228"/>
      <c r="M30" s="228">
        <f>SUM(M31:M32)</f>
        <v>0</v>
      </c>
      <c r="N30" s="228"/>
      <c r="O30" s="228">
        <f>SUM(O31:O32)</f>
        <v>0.47</v>
      </c>
      <c r="P30" s="228"/>
      <c r="Q30" s="228">
        <f>SUM(Q31:Q32)</f>
        <v>192.86</v>
      </c>
      <c r="R30" s="228"/>
      <c r="S30" s="228"/>
      <c r="T30" s="228"/>
      <c r="U30" s="228"/>
      <c r="V30" s="228">
        <f>SUM(V31:V32)</f>
        <v>408.3</v>
      </c>
      <c r="W30" s="228"/>
      <c r="AG30" t="s">
        <v>178</v>
      </c>
    </row>
    <row r="31" spans="1:60" ht="22.5" outlineLevel="1" x14ac:dyDescent="0.2">
      <c r="A31" s="235">
        <v>12</v>
      </c>
      <c r="B31" s="236" t="s">
        <v>1563</v>
      </c>
      <c r="C31" s="249" t="s">
        <v>1564</v>
      </c>
      <c r="D31" s="237" t="s">
        <v>181</v>
      </c>
      <c r="E31" s="238">
        <v>868.72500000000002</v>
      </c>
      <c r="F31" s="239"/>
      <c r="G31" s="240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5.4000000000000001E-4</v>
      </c>
      <c r="O31" s="224">
        <f>ROUND(E31*N31,2)</f>
        <v>0.47</v>
      </c>
      <c r="P31" s="224">
        <v>0.222</v>
      </c>
      <c r="Q31" s="224">
        <f>ROUND(E31*P31,2)</f>
        <v>192.86</v>
      </c>
      <c r="R31" s="224"/>
      <c r="S31" s="224" t="s">
        <v>182</v>
      </c>
      <c r="T31" s="224" t="s">
        <v>183</v>
      </c>
      <c r="U31" s="224">
        <v>0.47</v>
      </c>
      <c r="V31" s="224">
        <f>ROUND(E31*U31,2)</f>
        <v>408.3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184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21"/>
      <c r="B32" s="222"/>
      <c r="C32" s="250" t="s">
        <v>1565</v>
      </c>
      <c r="D32" s="226"/>
      <c r="E32" s="227">
        <v>868.73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186</v>
      </c>
      <c r="AH32" s="204">
        <v>0</v>
      </c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x14ac:dyDescent="0.2">
      <c r="A33" s="229" t="s">
        <v>177</v>
      </c>
      <c r="B33" s="230" t="s">
        <v>95</v>
      </c>
      <c r="C33" s="248" t="s">
        <v>96</v>
      </c>
      <c r="D33" s="231"/>
      <c r="E33" s="232"/>
      <c r="F33" s="233"/>
      <c r="G33" s="234">
        <f>SUMIF(AG34:AG34,"&lt;&gt;NOR",G34:G34)</f>
        <v>0</v>
      </c>
      <c r="H33" s="228"/>
      <c r="I33" s="228">
        <f>SUM(I34:I34)</f>
        <v>0</v>
      </c>
      <c r="J33" s="228"/>
      <c r="K33" s="228">
        <f>SUM(K34:K34)</f>
        <v>0</v>
      </c>
      <c r="L33" s="228"/>
      <c r="M33" s="228">
        <f>SUM(M34:M34)</f>
        <v>0</v>
      </c>
      <c r="N33" s="228"/>
      <c r="O33" s="228">
        <f>SUM(O34:O34)</f>
        <v>0</v>
      </c>
      <c r="P33" s="228"/>
      <c r="Q33" s="228">
        <f>SUM(Q34:Q34)</f>
        <v>0</v>
      </c>
      <c r="R33" s="228"/>
      <c r="S33" s="228"/>
      <c r="T33" s="228"/>
      <c r="U33" s="228"/>
      <c r="V33" s="228">
        <f>SUM(V34:V34)</f>
        <v>1.35</v>
      </c>
      <c r="W33" s="228"/>
      <c r="AG33" t="s">
        <v>178</v>
      </c>
    </row>
    <row r="34" spans="1:60" outlineLevel="1" x14ac:dyDescent="0.2">
      <c r="A34" s="241">
        <v>13</v>
      </c>
      <c r="B34" s="242" t="s">
        <v>1566</v>
      </c>
      <c r="C34" s="251" t="s">
        <v>1567</v>
      </c>
      <c r="D34" s="243" t="s">
        <v>216</v>
      </c>
      <c r="E34" s="244">
        <v>0.47</v>
      </c>
      <c r="F34" s="245"/>
      <c r="G34" s="246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4">
        <v>0</v>
      </c>
      <c r="O34" s="224">
        <f>ROUND(E34*N34,2)</f>
        <v>0</v>
      </c>
      <c r="P34" s="224">
        <v>0</v>
      </c>
      <c r="Q34" s="224">
        <f>ROUND(E34*P34,2)</f>
        <v>0</v>
      </c>
      <c r="R34" s="224"/>
      <c r="S34" s="224" t="s">
        <v>182</v>
      </c>
      <c r="T34" s="224" t="s">
        <v>183</v>
      </c>
      <c r="U34" s="224">
        <v>2.8719999999999999</v>
      </c>
      <c r="V34" s="224">
        <f>ROUND(E34*U34,2)</f>
        <v>1.35</v>
      </c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482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x14ac:dyDescent="0.2">
      <c r="A35" s="229" t="s">
        <v>177</v>
      </c>
      <c r="B35" s="230" t="s">
        <v>131</v>
      </c>
      <c r="C35" s="248" t="s">
        <v>132</v>
      </c>
      <c r="D35" s="231"/>
      <c r="E35" s="232"/>
      <c r="F35" s="233"/>
      <c r="G35" s="234">
        <f>SUMIF(AG36:AG39,"&lt;&gt;NOR",G36:G39)</f>
        <v>0</v>
      </c>
      <c r="H35" s="228"/>
      <c r="I35" s="228">
        <f>SUM(I36:I39)</f>
        <v>0</v>
      </c>
      <c r="J35" s="228"/>
      <c r="K35" s="228">
        <f>SUM(K36:K39)</f>
        <v>0</v>
      </c>
      <c r="L35" s="228"/>
      <c r="M35" s="228">
        <f>SUM(M36:M39)</f>
        <v>0</v>
      </c>
      <c r="N35" s="228"/>
      <c r="O35" s="228">
        <f>SUM(O36:O39)</f>
        <v>7.0000000000000007E-2</v>
      </c>
      <c r="P35" s="228"/>
      <c r="Q35" s="228">
        <f>SUM(Q36:Q39)</f>
        <v>1.32</v>
      </c>
      <c r="R35" s="228"/>
      <c r="S35" s="228"/>
      <c r="T35" s="228"/>
      <c r="U35" s="228"/>
      <c r="V35" s="228">
        <f>SUM(V36:V39)</f>
        <v>128.60999999999999</v>
      </c>
      <c r="W35" s="228"/>
      <c r="AG35" t="s">
        <v>178</v>
      </c>
    </row>
    <row r="36" spans="1:60" ht="22.5" outlineLevel="1" x14ac:dyDescent="0.2">
      <c r="A36" s="235">
        <v>14</v>
      </c>
      <c r="B36" s="236" t="s">
        <v>1568</v>
      </c>
      <c r="C36" s="249" t="s">
        <v>1569</v>
      </c>
      <c r="D36" s="237" t="s">
        <v>683</v>
      </c>
      <c r="E36" s="238">
        <v>1323.6175000000001</v>
      </c>
      <c r="F36" s="239"/>
      <c r="G36" s="240">
        <f>ROUND(E36*F36,2)</f>
        <v>0</v>
      </c>
      <c r="H36" s="225"/>
      <c r="I36" s="224">
        <f>ROUND(E36*H36,2)</f>
        <v>0</v>
      </c>
      <c r="J36" s="225"/>
      <c r="K36" s="224">
        <f>ROUND(E36*J36,2)</f>
        <v>0</v>
      </c>
      <c r="L36" s="224">
        <v>21</v>
      </c>
      <c r="M36" s="224">
        <f>G36*(1+L36/100)</f>
        <v>0</v>
      </c>
      <c r="N36" s="224">
        <v>5.0000000000000002E-5</v>
      </c>
      <c r="O36" s="224">
        <f>ROUND(E36*N36,2)</f>
        <v>7.0000000000000007E-2</v>
      </c>
      <c r="P36" s="224">
        <v>1E-3</v>
      </c>
      <c r="Q36" s="224">
        <f>ROUND(E36*P36,2)</f>
        <v>1.32</v>
      </c>
      <c r="R36" s="224"/>
      <c r="S36" s="224" t="s">
        <v>182</v>
      </c>
      <c r="T36" s="224" t="s">
        <v>183</v>
      </c>
      <c r="U36" s="224">
        <v>9.7000000000000003E-2</v>
      </c>
      <c r="V36" s="224">
        <f>ROUND(E36*U36,2)</f>
        <v>128.38999999999999</v>
      </c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184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21"/>
      <c r="B37" s="222"/>
      <c r="C37" s="250" t="s">
        <v>1570</v>
      </c>
      <c r="D37" s="226"/>
      <c r="E37" s="227">
        <v>1023.82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186</v>
      </c>
      <c r="AH37" s="204">
        <v>0</v>
      </c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21"/>
      <c r="B38" s="222"/>
      <c r="C38" s="250" t="s">
        <v>1571</v>
      </c>
      <c r="D38" s="226"/>
      <c r="E38" s="227">
        <v>299.8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186</v>
      </c>
      <c r="AH38" s="204">
        <v>0</v>
      </c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35">
        <v>15</v>
      </c>
      <c r="B39" s="236" t="s">
        <v>686</v>
      </c>
      <c r="C39" s="249" t="s">
        <v>687</v>
      </c>
      <c r="D39" s="237" t="s">
        <v>216</v>
      </c>
      <c r="E39" s="238">
        <v>6.6180000000000003E-2</v>
      </c>
      <c r="F39" s="239"/>
      <c r="G39" s="240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0</v>
      </c>
      <c r="O39" s="224">
        <f>ROUND(E39*N39,2)</f>
        <v>0</v>
      </c>
      <c r="P39" s="224">
        <v>0</v>
      </c>
      <c r="Q39" s="224">
        <f>ROUND(E39*P39,2)</f>
        <v>0</v>
      </c>
      <c r="R39" s="224"/>
      <c r="S39" s="224" t="s">
        <v>182</v>
      </c>
      <c r="T39" s="224" t="s">
        <v>183</v>
      </c>
      <c r="U39" s="224">
        <v>3.327</v>
      </c>
      <c r="V39" s="224">
        <f>ROUND(E39*U39,2)</f>
        <v>0.22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1047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x14ac:dyDescent="0.2">
      <c r="A40" s="5"/>
      <c r="B40" s="6"/>
      <c r="C40" s="252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E40">
        <v>15</v>
      </c>
      <c r="AF40">
        <v>21</v>
      </c>
    </row>
    <row r="41" spans="1:60" x14ac:dyDescent="0.2">
      <c r="A41" s="207"/>
      <c r="B41" s="208" t="s">
        <v>31</v>
      </c>
      <c r="C41" s="253"/>
      <c r="D41" s="209"/>
      <c r="E41" s="210"/>
      <c r="F41" s="210"/>
      <c r="G41" s="247">
        <f>G8+G13+G16+G22+G30+G33+G35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E41">
        <f>SUMIF(L7:L39,AE40,G7:G39)</f>
        <v>0</v>
      </c>
      <c r="AF41">
        <f>SUMIF(L7:L39,AF40,G7:G39)</f>
        <v>0</v>
      </c>
      <c r="AG41" t="s">
        <v>852</v>
      </c>
    </row>
    <row r="42" spans="1:60" x14ac:dyDescent="0.2">
      <c r="A42" s="5"/>
      <c r="B42" s="6"/>
      <c r="C42" s="252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60" x14ac:dyDescent="0.2">
      <c r="A43" s="5"/>
      <c r="B43" s="6"/>
      <c r="C43" s="252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60" x14ac:dyDescent="0.2">
      <c r="A44" s="211" t="s">
        <v>853</v>
      </c>
      <c r="B44" s="211"/>
      <c r="C44" s="254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60" x14ac:dyDescent="0.2">
      <c r="A45" s="212"/>
      <c r="B45" s="213"/>
      <c r="C45" s="255"/>
      <c r="D45" s="213"/>
      <c r="E45" s="213"/>
      <c r="F45" s="213"/>
      <c r="G45" s="21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G45" t="s">
        <v>854</v>
      </c>
    </row>
    <row r="46" spans="1:60" x14ac:dyDescent="0.2">
      <c r="A46" s="215"/>
      <c r="B46" s="216"/>
      <c r="C46" s="256"/>
      <c r="D46" s="216"/>
      <c r="E46" s="216"/>
      <c r="F46" s="216"/>
      <c r="G46" s="21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60" x14ac:dyDescent="0.2">
      <c r="A47" s="215"/>
      <c r="B47" s="216"/>
      <c r="C47" s="256"/>
      <c r="D47" s="216"/>
      <c r="E47" s="216"/>
      <c r="F47" s="216"/>
      <c r="G47" s="21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60" x14ac:dyDescent="0.2">
      <c r="A48" s="215"/>
      <c r="B48" s="216"/>
      <c r="C48" s="256"/>
      <c r="D48" s="216"/>
      <c r="E48" s="216"/>
      <c r="F48" s="216"/>
      <c r="G48" s="21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33" x14ac:dyDescent="0.2">
      <c r="A49" s="218"/>
      <c r="B49" s="219"/>
      <c r="C49" s="257"/>
      <c r="D49" s="219"/>
      <c r="E49" s="219"/>
      <c r="F49" s="219"/>
      <c r="G49" s="22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33" x14ac:dyDescent="0.2">
      <c r="A50" s="5"/>
      <c r="B50" s="6"/>
      <c r="C50" s="252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33" x14ac:dyDescent="0.2">
      <c r="C51" s="258"/>
      <c r="D51" s="188"/>
      <c r="AG51" t="s">
        <v>855</v>
      </c>
    </row>
    <row r="52" spans="1:33" x14ac:dyDescent="0.2">
      <c r="D52" s="188"/>
    </row>
    <row r="53" spans="1:33" x14ac:dyDescent="0.2">
      <c r="D53" s="188"/>
    </row>
    <row r="54" spans="1:33" x14ac:dyDescent="0.2">
      <c r="D54" s="188"/>
    </row>
    <row r="55" spans="1:33" x14ac:dyDescent="0.2">
      <c r="D55" s="188"/>
    </row>
    <row r="56" spans="1:33" x14ac:dyDescent="0.2">
      <c r="D56" s="188"/>
    </row>
    <row r="57" spans="1:33" x14ac:dyDescent="0.2">
      <c r="D57" s="188"/>
    </row>
    <row r="58" spans="1:33" x14ac:dyDescent="0.2">
      <c r="D58" s="188"/>
    </row>
    <row r="59" spans="1:33" x14ac:dyDescent="0.2">
      <c r="D59" s="188"/>
    </row>
    <row r="60" spans="1:33" x14ac:dyDescent="0.2">
      <c r="D60" s="188"/>
    </row>
    <row r="61" spans="1:33" x14ac:dyDescent="0.2">
      <c r="D61" s="188"/>
    </row>
    <row r="62" spans="1:33" x14ac:dyDescent="0.2">
      <c r="D62" s="188"/>
    </row>
    <row r="63" spans="1:33" x14ac:dyDescent="0.2">
      <c r="D63" s="188"/>
    </row>
    <row r="64" spans="1:33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  <row r="70" spans="4:4" x14ac:dyDescent="0.2">
      <c r="D70" s="188"/>
    </row>
    <row r="71" spans="4:4" x14ac:dyDescent="0.2">
      <c r="D71" s="188"/>
    </row>
    <row r="72" spans="4:4" x14ac:dyDescent="0.2">
      <c r="D72" s="188"/>
    </row>
    <row r="73" spans="4:4" x14ac:dyDescent="0.2">
      <c r="D73" s="188"/>
    </row>
    <row r="74" spans="4:4" x14ac:dyDescent="0.2">
      <c r="D74" s="188"/>
    </row>
    <row r="75" spans="4:4" x14ac:dyDescent="0.2">
      <c r="D75" s="188"/>
    </row>
    <row r="76" spans="4:4" x14ac:dyDescent="0.2">
      <c r="D76" s="188"/>
    </row>
    <row r="77" spans="4:4" x14ac:dyDescent="0.2">
      <c r="D77" s="188"/>
    </row>
    <row r="78" spans="4:4" x14ac:dyDescent="0.2">
      <c r="D78" s="188"/>
    </row>
    <row r="79" spans="4:4" x14ac:dyDescent="0.2">
      <c r="D79" s="188"/>
    </row>
    <row r="80" spans="4:4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44:C44"/>
    <mergeCell ref="A45:G49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64</v>
      </c>
      <c r="C3" s="193" t="s">
        <v>64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48</v>
      </c>
      <c r="C4" s="196" t="s">
        <v>64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97</v>
      </c>
      <c r="C8" s="248" t="s">
        <v>98</v>
      </c>
      <c r="D8" s="231"/>
      <c r="E8" s="232"/>
      <c r="F8" s="233"/>
      <c r="G8" s="234">
        <f>SUMIF(AG9:AG13,"&lt;&gt;NOR",G9:G13)</f>
        <v>0</v>
      </c>
      <c r="H8" s="228"/>
      <c r="I8" s="228">
        <f>SUM(I9:I13)</f>
        <v>0</v>
      </c>
      <c r="J8" s="228"/>
      <c r="K8" s="228">
        <f>SUM(K9:K13)</f>
        <v>0</v>
      </c>
      <c r="L8" s="228"/>
      <c r="M8" s="228">
        <f>SUM(M9:M13)</f>
        <v>0</v>
      </c>
      <c r="N8" s="228"/>
      <c r="O8" s="228">
        <f>SUM(O9:O13)</f>
        <v>0</v>
      </c>
      <c r="P8" s="228"/>
      <c r="Q8" s="228">
        <f>SUM(Q9:Q13)</f>
        <v>0</v>
      </c>
      <c r="R8" s="228"/>
      <c r="S8" s="228"/>
      <c r="T8" s="228"/>
      <c r="U8" s="228"/>
      <c r="V8" s="228">
        <f>SUM(V9:V13)</f>
        <v>0</v>
      </c>
      <c r="W8" s="228"/>
      <c r="AG8" t="s">
        <v>178</v>
      </c>
    </row>
    <row r="9" spans="1:60" outlineLevel="1" x14ac:dyDescent="0.2">
      <c r="A9" s="241">
        <v>1</v>
      </c>
      <c r="B9" s="242" t="s">
        <v>48</v>
      </c>
      <c r="C9" s="251" t="s">
        <v>1572</v>
      </c>
      <c r="D9" s="243" t="s">
        <v>1052</v>
      </c>
      <c r="E9" s="244">
        <v>1</v>
      </c>
      <c r="F9" s="245"/>
      <c r="G9" s="246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235</v>
      </c>
      <c r="T9" s="224" t="s">
        <v>183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464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41">
        <v>2</v>
      </c>
      <c r="B10" s="242" t="s">
        <v>1573</v>
      </c>
      <c r="C10" s="251" t="s">
        <v>1574</v>
      </c>
      <c r="D10" s="243" t="s">
        <v>1052</v>
      </c>
      <c r="E10" s="244">
        <v>1</v>
      </c>
      <c r="F10" s="245"/>
      <c r="G10" s="246">
        <f>ROUND(E10*F10,2)</f>
        <v>0</v>
      </c>
      <c r="H10" s="225"/>
      <c r="I10" s="224">
        <f>ROUND(E10*H10,2)</f>
        <v>0</v>
      </c>
      <c r="J10" s="225"/>
      <c r="K10" s="224">
        <f>ROUND(E10*J10,2)</f>
        <v>0</v>
      </c>
      <c r="L10" s="224">
        <v>21</v>
      </c>
      <c r="M10" s="224">
        <f>G10*(1+L10/100)</f>
        <v>0</v>
      </c>
      <c r="N10" s="224">
        <v>0</v>
      </c>
      <c r="O10" s="224">
        <f>ROUND(E10*N10,2)</f>
        <v>0</v>
      </c>
      <c r="P10" s="224">
        <v>0</v>
      </c>
      <c r="Q10" s="224">
        <f>ROUND(E10*P10,2)</f>
        <v>0</v>
      </c>
      <c r="R10" s="224"/>
      <c r="S10" s="224" t="s">
        <v>182</v>
      </c>
      <c r="T10" s="224" t="s">
        <v>183</v>
      </c>
      <c r="U10" s="224">
        <v>0</v>
      </c>
      <c r="V10" s="224">
        <f>ROUND(E10*U10,2)</f>
        <v>0</v>
      </c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1575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41">
        <v>3</v>
      </c>
      <c r="B11" s="242" t="s">
        <v>52</v>
      </c>
      <c r="C11" s="251" t="s">
        <v>1576</v>
      </c>
      <c r="D11" s="243" t="s">
        <v>1052</v>
      </c>
      <c r="E11" s="244">
        <v>1</v>
      </c>
      <c r="F11" s="245"/>
      <c r="G11" s="246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235</v>
      </c>
      <c r="T11" s="224" t="s">
        <v>183</v>
      </c>
      <c r="U11" s="224">
        <v>0</v>
      </c>
      <c r="V11" s="224">
        <f>ROUND(E11*U11,2)</f>
        <v>0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1577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41">
        <v>4</v>
      </c>
      <c r="B12" s="242" t="s">
        <v>1578</v>
      </c>
      <c r="C12" s="251" t="s">
        <v>1579</v>
      </c>
      <c r="D12" s="243" t="s">
        <v>1052</v>
      </c>
      <c r="E12" s="244">
        <v>1</v>
      </c>
      <c r="F12" s="245"/>
      <c r="G12" s="246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182</v>
      </c>
      <c r="T12" s="224" t="s">
        <v>183</v>
      </c>
      <c r="U12" s="224">
        <v>0</v>
      </c>
      <c r="V12" s="224">
        <f>ROUND(E12*U12,2)</f>
        <v>0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1575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35">
        <v>5</v>
      </c>
      <c r="B13" s="236" t="s">
        <v>1580</v>
      </c>
      <c r="C13" s="249" t="s">
        <v>1581</v>
      </c>
      <c r="D13" s="237" t="s">
        <v>1052</v>
      </c>
      <c r="E13" s="238">
        <v>1</v>
      </c>
      <c r="F13" s="239"/>
      <c r="G13" s="240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0</v>
      </c>
      <c r="O13" s="224">
        <f>ROUND(E13*N13,2)</f>
        <v>0</v>
      </c>
      <c r="P13" s="224">
        <v>0</v>
      </c>
      <c r="Q13" s="224">
        <f>ROUND(E13*P13,2)</f>
        <v>0</v>
      </c>
      <c r="R13" s="224"/>
      <c r="S13" s="224" t="s">
        <v>182</v>
      </c>
      <c r="T13" s="224" t="s">
        <v>183</v>
      </c>
      <c r="U13" s="224">
        <v>0</v>
      </c>
      <c r="V13" s="224">
        <f>ROUND(E13*U13,2)</f>
        <v>0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1575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x14ac:dyDescent="0.2">
      <c r="A14" s="5"/>
      <c r="B14" s="6"/>
      <c r="C14" s="252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AE14">
        <v>15</v>
      </c>
      <c r="AF14">
        <v>21</v>
      </c>
    </row>
    <row r="15" spans="1:60" x14ac:dyDescent="0.2">
      <c r="A15" s="207"/>
      <c r="B15" s="208" t="s">
        <v>31</v>
      </c>
      <c r="C15" s="253"/>
      <c r="D15" s="209"/>
      <c r="E15" s="210"/>
      <c r="F15" s="210"/>
      <c r="G15" s="247">
        <f>G8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AE15">
        <f>SUMIF(L7:L13,AE14,G7:G13)</f>
        <v>0</v>
      </c>
      <c r="AF15">
        <f>SUMIF(L7:L13,AF14,G7:G13)</f>
        <v>0</v>
      </c>
      <c r="AG15" t="s">
        <v>852</v>
      </c>
    </row>
    <row r="16" spans="1:60" x14ac:dyDescent="0.2">
      <c r="A16" s="5"/>
      <c r="B16" s="6"/>
      <c r="C16" s="252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33" x14ac:dyDescent="0.2">
      <c r="A17" s="5"/>
      <c r="B17" s="6"/>
      <c r="C17" s="252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x14ac:dyDescent="0.2">
      <c r="A18" s="211" t="s">
        <v>853</v>
      </c>
      <c r="B18" s="211"/>
      <c r="C18" s="254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33" x14ac:dyDescent="0.2">
      <c r="A19" s="212"/>
      <c r="B19" s="213"/>
      <c r="C19" s="255"/>
      <c r="D19" s="213"/>
      <c r="E19" s="213"/>
      <c r="F19" s="213"/>
      <c r="G19" s="21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AG19" t="s">
        <v>854</v>
      </c>
    </row>
    <row r="20" spans="1:33" x14ac:dyDescent="0.2">
      <c r="A20" s="215"/>
      <c r="B20" s="216"/>
      <c r="C20" s="256"/>
      <c r="D20" s="216"/>
      <c r="E20" s="216"/>
      <c r="F20" s="216"/>
      <c r="G20" s="21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3" x14ac:dyDescent="0.2">
      <c r="A21" s="215"/>
      <c r="B21" s="216"/>
      <c r="C21" s="256"/>
      <c r="D21" s="216"/>
      <c r="E21" s="216"/>
      <c r="F21" s="216"/>
      <c r="G21" s="21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33" x14ac:dyDescent="0.2">
      <c r="A22" s="215"/>
      <c r="B22" s="216"/>
      <c r="C22" s="256"/>
      <c r="D22" s="216"/>
      <c r="E22" s="216"/>
      <c r="F22" s="216"/>
      <c r="G22" s="21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33" x14ac:dyDescent="0.2">
      <c r="A23" s="218"/>
      <c r="B23" s="219"/>
      <c r="C23" s="257"/>
      <c r="D23" s="219"/>
      <c r="E23" s="219"/>
      <c r="F23" s="219"/>
      <c r="G23" s="22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33" x14ac:dyDescent="0.2">
      <c r="A24" s="5"/>
      <c r="B24" s="6"/>
      <c r="C24" s="252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33" x14ac:dyDescent="0.2">
      <c r="C25" s="258"/>
      <c r="D25" s="188"/>
      <c r="AG25" t="s">
        <v>855</v>
      </c>
    </row>
    <row r="26" spans="1:33" x14ac:dyDescent="0.2">
      <c r="D26" s="188"/>
    </row>
    <row r="27" spans="1:33" x14ac:dyDescent="0.2">
      <c r="D27" s="188"/>
    </row>
    <row r="28" spans="1:33" x14ac:dyDescent="0.2">
      <c r="D28" s="188"/>
    </row>
    <row r="29" spans="1:33" x14ac:dyDescent="0.2">
      <c r="D29" s="188"/>
    </row>
    <row r="30" spans="1:33" x14ac:dyDescent="0.2">
      <c r="D30" s="188"/>
    </row>
    <row r="31" spans="1:33" x14ac:dyDescent="0.2">
      <c r="D31" s="188"/>
    </row>
    <row r="32" spans="1:33" x14ac:dyDescent="0.2">
      <c r="D32" s="188"/>
    </row>
    <row r="33" spans="4:4" x14ac:dyDescent="0.2">
      <c r="D33" s="188"/>
    </row>
    <row r="34" spans="4:4" x14ac:dyDescent="0.2">
      <c r="D34" s="188"/>
    </row>
    <row r="35" spans="4:4" x14ac:dyDescent="0.2">
      <c r="D35" s="188"/>
    </row>
    <row r="36" spans="4:4" x14ac:dyDescent="0.2">
      <c r="D36" s="188"/>
    </row>
    <row r="37" spans="4:4" x14ac:dyDescent="0.2">
      <c r="D37" s="188"/>
    </row>
    <row r="38" spans="4:4" x14ac:dyDescent="0.2">
      <c r="D38" s="188"/>
    </row>
    <row r="39" spans="4:4" x14ac:dyDescent="0.2">
      <c r="D39" s="188"/>
    </row>
    <row r="40" spans="4:4" x14ac:dyDescent="0.2">
      <c r="D40" s="188"/>
    </row>
    <row r="41" spans="4:4" x14ac:dyDescent="0.2">
      <c r="D41" s="188"/>
    </row>
    <row r="42" spans="4:4" x14ac:dyDescent="0.2">
      <c r="D42" s="188"/>
    </row>
    <row r="43" spans="4:4" x14ac:dyDescent="0.2">
      <c r="D43" s="188"/>
    </row>
    <row r="44" spans="4:4" x14ac:dyDescent="0.2">
      <c r="D44" s="188"/>
    </row>
    <row r="45" spans="4:4" x14ac:dyDescent="0.2">
      <c r="D45" s="188"/>
    </row>
    <row r="46" spans="4:4" x14ac:dyDescent="0.2">
      <c r="D46" s="188"/>
    </row>
    <row r="47" spans="4:4" x14ac:dyDescent="0.2">
      <c r="D47" s="188"/>
    </row>
    <row r="48" spans="4:4" x14ac:dyDescent="0.2">
      <c r="D48" s="188"/>
    </row>
    <row r="49" spans="4:4" x14ac:dyDescent="0.2">
      <c r="D49" s="188"/>
    </row>
    <row r="50" spans="4:4" x14ac:dyDescent="0.2">
      <c r="D50" s="188"/>
    </row>
    <row r="51" spans="4:4" x14ac:dyDescent="0.2">
      <c r="D51" s="188"/>
    </row>
    <row r="52" spans="4:4" x14ac:dyDescent="0.2">
      <c r="D52" s="188"/>
    </row>
    <row r="53" spans="4:4" x14ac:dyDescent="0.2">
      <c r="D53" s="188"/>
    </row>
    <row r="54" spans="4:4" x14ac:dyDescent="0.2">
      <c r="D54" s="188"/>
    </row>
    <row r="55" spans="4:4" x14ac:dyDescent="0.2">
      <c r="D55" s="188"/>
    </row>
    <row r="56" spans="4:4" x14ac:dyDescent="0.2">
      <c r="D56" s="188"/>
    </row>
    <row r="57" spans="4:4" x14ac:dyDescent="0.2">
      <c r="D57" s="188"/>
    </row>
    <row r="58" spans="4:4" x14ac:dyDescent="0.2">
      <c r="D58" s="188"/>
    </row>
    <row r="59" spans="4:4" x14ac:dyDescent="0.2">
      <c r="D59" s="188"/>
    </row>
    <row r="60" spans="4:4" x14ac:dyDescent="0.2">
      <c r="D60" s="188"/>
    </row>
    <row r="61" spans="4:4" x14ac:dyDescent="0.2">
      <c r="D61" s="188"/>
    </row>
    <row r="62" spans="4:4" x14ac:dyDescent="0.2">
      <c r="D62" s="188"/>
    </row>
    <row r="63" spans="4:4" x14ac:dyDescent="0.2">
      <c r="D63" s="188"/>
    </row>
    <row r="64" spans="4:4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  <row r="70" spans="4:4" x14ac:dyDescent="0.2">
      <c r="D70" s="188"/>
    </row>
    <row r="71" spans="4:4" x14ac:dyDescent="0.2">
      <c r="D71" s="188"/>
    </row>
    <row r="72" spans="4:4" x14ac:dyDescent="0.2">
      <c r="D72" s="188"/>
    </row>
    <row r="73" spans="4:4" x14ac:dyDescent="0.2">
      <c r="D73" s="188"/>
    </row>
    <row r="74" spans="4:4" x14ac:dyDescent="0.2">
      <c r="D74" s="188"/>
    </row>
    <row r="75" spans="4:4" x14ac:dyDescent="0.2">
      <c r="D75" s="188"/>
    </row>
    <row r="76" spans="4:4" x14ac:dyDescent="0.2">
      <c r="D76" s="188"/>
    </row>
    <row r="77" spans="4:4" x14ac:dyDescent="0.2">
      <c r="D77" s="188"/>
    </row>
    <row r="78" spans="4:4" x14ac:dyDescent="0.2">
      <c r="D78" s="188"/>
    </row>
    <row r="79" spans="4:4" x14ac:dyDescent="0.2">
      <c r="D79" s="188"/>
    </row>
    <row r="80" spans="4:4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18:C18"/>
    <mergeCell ref="A19:G23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07"/>
  <sheetViews>
    <sheetView showGridLines="0" tabSelected="1" topLeftCell="B1" zoomScaleNormal="100" zoomScaleSheetLayoutView="75" workbookViewId="0">
      <selection activeCell="E2" sqref="E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38</v>
      </c>
      <c r="B1" s="80" t="s">
        <v>4</v>
      </c>
      <c r="C1" s="81"/>
      <c r="D1" s="81"/>
      <c r="E1" s="81"/>
      <c r="F1" s="81"/>
      <c r="G1" s="81"/>
      <c r="H1" s="81"/>
      <c r="I1" s="81"/>
      <c r="J1" s="82"/>
    </row>
    <row r="2" spans="1:15" ht="36" customHeight="1" x14ac:dyDescent="0.2">
      <c r="A2" s="3"/>
      <c r="B2" s="104" t="s">
        <v>24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2"/>
    </row>
    <row r="3" spans="1:15" ht="27" hidden="1" customHeight="1" x14ac:dyDescent="0.2">
      <c r="A3" s="3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3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3"/>
      <c r="B5" s="47" t="s">
        <v>23</v>
      </c>
      <c r="C5" s="4"/>
      <c r="D5" s="32"/>
      <c r="E5" s="25"/>
      <c r="F5" s="25"/>
      <c r="G5" s="25"/>
      <c r="H5" s="27" t="s">
        <v>42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20</v>
      </c>
      <c r="C11" s="4"/>
      <c r="D11" s="120"/>
      <c r="E11" s="120"/>
      <c r="F11" s="120"/>
      <c r="G11" s="120"/>
      <c r="H11" s="27" t="s">
        <v>42</v>
      </c>
      <c r="I11" s="124"/>
      <c r="J11" s="10"/>
    </row>
    <row r="12" spans="1:15" ht="15.75" customHeight="1" x14ac:dyDescent="0.2">
      <c r="A12" s="3"/>
      <c r="B12" s="41"/>
      <c r="C12" s="25"/>
      <c r="D12" s="121"/>
      <c r="E12" s="121"/>
      <c r="F12" s="121"/>
      <c r="G12" s="121"/>
      <c r="H12" s="27" t="s">
        <v>36</v>
      </c>
      <c r="I12" s="124"/>
      <c r="J12" s="10"/>
    </row>
    <row r="13" spans="1:15" ht="15.75" customHeight="1" x14ac:dyDescent="0.2">
      <c r="A13" s="3"/>
      <c r="B13" s="42"/>
      <c r="C13" s="123"/>
      <c r="D13" s="122"/>
      <c r="E13" s="122"/>
      <c r="F13" s="122"/>
      <c r="G13" s="122"/>
      <c r="H13" s="28"/>
      <c r="I13" s="34"/>
      <c r="J13" s="51"/>
    </row>
    <row r="14" spans="1:15" ht="24" hidden="1" customHeight="1" x14ac:dyDescent="0.2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34</v>
      </c>
      <c r="C15" s="72"/>
      <c r="D15" s="53"/>
      <c r="E15" s="89"/>
      <c r="F15" s="89"/>
      <c r="G15" s="90"/>
      <c r="H15" s="90"/>
      <c r="I15" s="90" t="s">
        <v>31</v>
      </c>
      <c r="J15" s="91"/>
    </row>
    <row r="16" spans="1:15" ht="23.25" customHeight="1" x14ac:dyDescent="0.2">
      <c r="A16" s="187" t="s">
        <v>26</v>
      </c>
      <c r="B16" s="57" t="s">
        <v>26</v>
      </c>
      <c r="C16" s="58"/>
      <c r="D16" s="59"/>
      <c r="E16" s="86"/>
      <c r="F16" s="87"/>
      <c r="G16" s="86"/>
      <c r="H16" s="87"/>
      <c r="I16" s="86">
        <f>SUMIF(F59:F103,A16,I59:I103)+SUMIF(F59:F103,"PSU",I59:I103)</f>
        <v>0</v>
      </c>
      <c r="J16" s="88"/>
    </row>
    <row r="17" spans="1:10" ht="23.25" customHeight="1" x14ac:dyDescent="0.2">
      <c r="A17" s="187" t="s">
        <v>27</v>
      </c>
      <c r="B17" s="57" t="s">
        <v>27</v>
      </c>
      <c r="C17" s="58"/>
      <c r="D17" s="59"/>
      <c r="E17" s="86"/>
      <c r="F17" s="87"/>
      <c r="G17" s="86"/>
      <c r="H17" s="87"/>
      <c r="I17" s="86">
        <f>SUMIF(F59:F103,A17,I59:I103)</f>
        <v>0</v>
      </c>
      <c r="J17" s="88"/>
    </row>
    <row r="18" spans="1:10" ht="23.25" customHeight="1" x14ac:dyDescent="0.2">
      <c r="A18" s="187" t="s">
        <v>28</v>
      </c>
      <c r="B18" s="57" t="s">
        <v>28</v>
      </c>
      <c r="C18" s="58"/>
      <c r="D18" s="59"/>
      <c r="E18" s="86"/>
      <c r="F18" s="87"/>
      <c r="G18" s="86"/>
      <c r="H18" s="87"/>
      <c r="I18" s="86">
        <f>SUMIF(F59:F103,A18,I59:I103)</f>
        <v>0</v>
      </c>
      <c r="J18" s="88"/>
    </row>
    <row r="19" spans="1:10" ht="23.25" customHeight="1" x14ac:dyDescent="0.2">
      <c r="A19" s="187" t="s">
        <v>64</v>
      </c>
      <c r="B19" s="57" t="s">
        <v>29</v>
      </c>
      <c r="C19" s="58"/>
      <c r="D19" s="59"/>
      <c r="E19" s="86"/>
      <c r="F19" s="87"/>
      <c r="G19" s="86"/>
      <c r="H19" s="87"/>
      <c r="I19" s="86">
        <f>SUMIF(F59:F103,A19,I59:I103)</f>
        <v>0</v>
      </c>
      <c r="J19" s="88"/>
    </row>
    <row r="20" spans="1:10" ht="23.25" customHeight="1" x14ac:dyDescent="0.2">
      <c r="A20" s="187" t="s">
        <v>152</v>
      </c>
      <c r="B20" s="57" t="s">
        <v>30</v>
      </c>
      <c r="C20" s="58"/>
      <c r="D20" s="59"/>
      <c r="E20" s="86"/>
      <c r="F20" s="87"/>
      <c r="G20" s="86"/>
      <c r="H20" s="87"/>
      <c r="I20" s="86">
        <f>SUMIF(F59:F103,A20,I59:I103)</f>
        <v>0</v>
      </c>
      <c r="J20" s="88"/>
    </row>
    <row r="21" spans="1:10" ht="23.25" customHeight="1" x14ac:dyDescent="0.2">
      <c r="A21" s="3"/>
      <c r="B21" s="74" t="s">
        <v>31</v>
      </c>
      <c r="C21" s="75"/>
      <c r="D21" s="76"/>
      <c r="E21" s="92"/>
      <c r="F21" s="93"/>
      <c r="G21" s="92"/>
      <c r="H21" s="93"/>
      <c r="I21" s="92">
        <f>SUM(I16:J20)</f>
        <v>0</v>
      </c>
      <c r="J21" s="99"/>
    </row>
    <row r="22" spans="1:10" ht="33" customHeight="1" x14ac:dyDescent="0.2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97">
        <f>ZakladDPHSniVypocet</f>
        <v>0</v>
      </c>
      <c r="H23" s="98"/>
      <c r="I23" s="98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95">
        <f>IF(A24&gt;50, ROUNDUP(A23, 0), ROUNDDOWN(A23, 0))</f>
        <v>0</v>
      </c>
      <c r="H24" s="96"/>
      <c r="I24" s="96"/>
      <c r="J24" s="62" t="str">
        <f t="shared" si="0"/>
        <v>CZK</v>
      </c>
    </row>
    <row r="25" spans="1:10" ht="23.25" customHeight="1" x14ac:dyDescent="0.2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97">
        <f>ZakladDPHZaklVypocet</f>
        <v>0</v>
      </c>
      <c r="H25" s="98"/>
      <c r="I25" s="98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83">
        <f>IF(A26&gt;50, ROUNDUP(A25, 0), ROUNDDOWN(A25, 0))</f>
        <v>0</v>
      </c>
      <c r="H26" s="84"/>
      <c r="I26" s="84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85">
        <f>CenaCelkem-(ZakladDPHSni+DPHSni+ZakladDPHZakl+DPHZakl)</f>
        <v>0</v>
      </c>
      <c r="H27" s="85"/>
      <c r="I27" s="85"/>
      <c r="J27" s="63" t="str">
        <f t="shared" si="0"/>
        <v>CZK</v>
      </c>
    </row>
    <row r="28" spans="1:10" ht="27.75" hidden="1" customHeight="1" thickBot="1" x14ac:dyDescent="0.25">
      <c r="A28" s="3"/>
      <c r="B28" s="160" t="s">
        <v>25</v>
      </c>
      <c r="C28" s="161"/>
      <c r="D28" s="161"/>
      <c r="E28" s="162"/>
      <c r="F28" s="163"/>
      <c r="G28" s="164">
        <f>ZakladDPHSniVypocet+ZakladDPHZaklVypocet</f>
        <v>0</v>
      </c>
      <c r="H28" s="164"/>
      <c r="I28" s="164"/>
      <c r="J28" s="165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0" t="s">
        <v>37</v>
      </c>
      <c r="C29" s="166"/>
      <c r="D29" s="166"/>
      <c r="E29" s="166"/>
      <c r="F29" s="166"/>
      <c r="G29" s="167">
        <f>IF(A29&gt;50, ROUNDUP(A27, 0), ROUNDDOWN(A27, 0))</f>
        <v>0</v>
      </c>
      <c r="H29" s="167"/>
      <c r="I29" s="167"/>
      <c r="J29" s="168" t="s">
        <v>66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12</v>
      </c>
      <c r="D32" s="39"/>
      <c r="E32" s="39"/>
      <c r="F32" s="18" t="s">
        <v>11</v>
      </c>
      <c r="G32" s="39"/>
      <c r="H32" s="40">
        <f ca="1">TODAY()</f>
        <v>42970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94" t="s">
        <v>2</v>
      </c>
      <c r="E35" s="94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0" t="s">
        <v>17</v>
      </c>
      <c r="C37" s="131"/>
      <c r="D37" s="131"/>
      <c r="E37" s="131"/>
      <c r="F37" s="132"/>
      <c r="G37" s="132"/>
      <c r="H37" s="132"/>
      <c r="I37" s="132"/>
      <c r="J37" s="131"/>
    </row>
    <row r="38" spans="1:10" ht="25.5" customHeight="1" x14ac:dyDescent="0.2">
      <c r="A38" s="129" t="s">
        <v>39</v>
      </c>
      <c r="B38" s="133" t="s">
        <v>18</v>
      </c>
      <c r="C38" s="134" t="s">
        <v>6</v>
      </c>
      <c r="D38" s="135"/>
      <c r="E38" s="135"/>
      <c r="F38" s="136" t="str">
        <f>B23</f>
        <v>Základ pro sníženou DPH</v>
      </c>
      <c r="G38" s="136" t="str">
        <f>B25</f>
        <v>Základ pro základní DPH</v>
      </c>
      <c r="H38" s="137" t="s">
        <v>19</v>
      </c>
      <c r="I38" s="137" t="s">
        <v>1</v>
      </c>
      <c r="J38" s="138" t="s">
        <v>0</v>
      </c>
    </row>
    <row r="39" spans="1:10" ht="25.5" hidden="1" customHeight="1" x14ac:dyDescent="0.2">
      <c r="A39" s="129">
        <v>1</v>
      </c>
      <c r="B39" s="139" t="s">
        <v>45</v>
      </c>
      <c r="C39" s="140"/>
      <c r="D39" s="141"/>
      <c r="E39" s="141"/>
      <c r="F39" s="142">
        <f>'01 1 Pol'!AE523+'01 2 Pol'!AE97+'01 3 Pol'!AE87+'01 4 Pol'!AE84+'01 5 Pol'!AE130+'01 6 Pol'!AE65+'01 7 Pol'!AE37+'SO2 01 Pol'!AE41+'VN 1 Pol'!AE15</f>
        <v>0</v>
      </c>
      <c r="G39" s="143">
        <f>'01 1 Pol'!AF523+'01 2 Pol'!AF97+'01 3 Pol'!AF87+'01 4 Pol'!AF84+'01 5 Pol'!AF130+'01 6 Pol'!AF65+'01 7 Pol'!AF37+'SO2 01 Pol'!AF41+'VN 1 Pol'!AF15</f>
        <v>0</v>
      </c>
      <c r="H39" s="144">
        <f>(F39*SazbaDPH1/100)+(G39*SazbaDPH2/100)</f>
        <v>0</v>
      </c>
      <c r="I39" s="144">
        <f>F39+G39+H39</f>
        <v>0</v>
      </c>
      <c r="J39" s="145" t="str">
        <f>IF(CenaCelkemVypocet=0,"",I39/CenaCelkemVypocet*100)</f>
        <v/>
      </c>
    </row>
    <row r="40" spans="1:10" ht="25.5" customHeight="1" x14ac:dyDescent="0.2">
      <c r="A40" s="129">
        <v>2</v>
      </c>
      <c r="B40" s="146" t="s">
        <v>46</v>
      </c>
      <c r="C40" s="147" t="s">
        <v>47</v>
      </c>
      <c r="D40" s="148"/>
      <c r="E40" s="148"/>
      <c r="F40" s="149">
        <f>'01 1 Pol'!AE523+'01 2 Pol'!AE97+'01 3 Pol'!AE87+'01 4 Pol'!AE84+'01 5 Pol'!AE130+'01 6 Pol'!AE65+'01 7 Pol'!AE37</f>
        <v>0</v>
      </c>
      <c r="G40" s="150">
        <f>'01 1 Pol'!AF523+'01 2 Pol'!AF97+'01 3 Pol'!AF87+'01 4 Pol'!AF84+'01 5 Pol'!AF130+'01 6 Pol'!AF65+'01 7 Pol'!AF37</f>
        <v>0</v>
      </c>
      <c r="H40" s="150">
        <f>(F40*SazbaDPH1/100)+(G40*SazbaDPH2/100)</f>
        <v>0</v>
      </c>
      <c r="I40" s="150">
        <f>F40+G40+H40</f>
        <v>0</v>
      </c>
      <c r="J40" s="151" t="str">
        <f>IF(CenaCelkemVypocet=0,"",I40/CenaCelkemVypocet*100)</f>
        <v/>
      </c>
    </row>
    <row r="41" spans="1:10" ht="25.5" customHeight="1" x14ac:dyDescent="0.2">
      <c r="A41" s="129">
        <v>3</v>
      </c>
      <c r="B41" s="152" t="s">
        <v>48</v>
      </c>
      <c r="C41" s="140" t="s">
        <v>49</v>
      </c>
      <c r="D41" s="141"/>
      <c r="E41" s="141"/>
      <c r="F41" s="153">
        <f>'01 1 Pol'!AE523</f>
        <v>0</v>
      </c>
      <c r="G41" s="144">
        <f>'01 1 Pol'!AF523</f>
        <v>0</v>
      </c>
      <c r="H41" s="144">
        <f>(F41*SazbaDPH1/100)+(G41*SazbaDPH2/100)</f>
        <v>0</v>
      </c>
      <c r="I41" s="144">
        <f>F41+G41+H41</f>
        <v>0</v>
      </c>
      <c r="J41" s="145" t="str">
        <f>IF(CenaCelkemVypocet=0,"",I41/CenaCelkemVypocet*100)</f>
        <v/>
      </c>
    </row>
    <row r="42" spans="1:10" ht="25.5" customHeight="1" x14ac:dyDescent="0.2">
      <c r="A42" s="129">
        <v>3</v>
      </c>
      <c r="B42" s="152" t="s">
        <v>50</v>
      </c>
      <c r="C42" s="140" t="s">
        <v>51</v>
      </c>
      <c r="D42" s="141"/>
      <c r="E42" s="141"/>
      <c r="F42" s="153">
        <f>'01 2 Pol'!AE97</f>
        <v>0</v>
      </c>
      <c r="G42" s="144">
        <f>'01 2 Pol'!AF97</f>
        <v>0</v>
      </c>
      <c r="H42" s="144">
        <f>(F42*SazbaDPH1/100)+(G42*SazbaDPH2/100)</f>
        <v>0</v>
      </c>
      <c r="I42" s="144">
        <f>F42+G42+H42</f>
        <v>0</v>
      </c>
      <c r="J42" s="145" t="str">
        <f>IF(CenaCelkemVypocet=0,"",I42/CenaCelkemVypocet*100)</f>
        <v/>
      </c>
    </row>
    <row r="43" spans="1:10" ht="25.5" customHeight="1" x14ac:dyDescent="0.2">
      <c r="A43" s="129">
        <v>3</v>
      </c>
      <c r="B43" s="152" t="s">
        <v>52</v>
      </c>
      <c r="C43" s="140" t="s">
        <v>53</v>
      </c>
      <c r="D43" s="141"/>
      <c r="E43" s="141"/>
      <c r="F43" s="153">
        <f>'01 3 Pol'!AE87</f>
        <v>0</v>
      </c>
      <c r="G43" s="144">
        <f>'01 3 Pol'!AF87</f>
        <v>0</v>
      </c>
      <c r="H43" s="144">
        <f>(F43*SazbaDPH1/100)+(G43*SazbaDPH2/100)</f>
        <v>0</v>
      </c>
      <c r="I43" s="144">
        <f>F43+G43+H43</f>
        <v>0</v>
      </c>
      <c r="J43" s="145" t="str">
        <f>IF(CenaCelkemVypocet=0,"",I43/CenaCelkemVypocet*100)</f>
        <v/>
      </c>
    </row>
    <row r="44" spans="1:10" ht="25.5" customHeight="1" x14ac:dyDescent="0.2">
      <c r="A44" s="129">
        <v>3</v>
      </c>
      <c r="B44" s="152" t="s">
        <v>54</v>
      </c>
      <c r="C44" s="140" t="s">
        <v>55</v>
      </c>
      <c r="D44" s="141"/>
      <c r="E44" s="141"/>
      <c r="F44" s="153">
        <f>'01 4 Pol'!AE84</f>
        <v>0</v>
      </c>
      <c r="G44" s="144">
        <f>'01 4 Pol'!AF84</f>
        <v>0</v>
      </c>
      <c r="H44" s="144">
        <f>(F44*SazbaDPH1/100)+(G44*SazbaDPH2/100)</f>
        <v>0</v>
      </c>
      <c r="I44" s="144">
        <f>F44+G44+H44</f>
        <v>0</v>
      </c>
      <c r="J44" s="145" t="str">
        <f>IF(CenaCelkemVypocet=0,"",I44/CenaCelkemVypocet*100)</f>
        <v/>
      </c>
    </row>
    <row r="45" spans="1:10" ht="25.5" customHeight="1" x14ac:dyDescent="0.2">
      <c r="A45" s="129">
        <v>3</v>
      </c>
      <c r="B45" s="152" t="s">
        <v>56</v>
      </c>
      <c r="C45" s="140" t="s">
        <v>57</v>
      </c>
      <c r="D45" s="141"/>
      <c r="E45" s="141"/>
      <c r="F45" s="153">
        <f>'01 5 Pol'!AE130</f>
        <v>0</v>
      </c>
      <c r="G45" s="144">
        <f>'01 5 Pol'!AF130</f>
        <v>0</v>
      </c>
      <c r="H45" s="144">
        <f>(F45*SazbaDPH1/100)+(G45*SazbaDPH2/100)</f>
        <v>0</v>
      </c>
      <c r="I45" s="144">
        <f>F45+G45+H45</f>
        <v>0</v>
      </c>
      <c r="J45" s="145" t="str">
        <f>IF(CenaCelkemVypocet=0,"",I45/CenaCelkemVypocet*100)</f>
        <v/>
      </c>
    </row>
    <row r="46" spans="1:10" ht="25.5" customHeight="1" x14ac:dyDescent="0.2">
      <c r="A46" s="129">
        <v>3</v>
      </c>
      <c r="B46" s="152" t="s">
        <v>58</v>
      </c>
      <c r="C46" s="140" t="s">
        <v>59</v>
      </c>
      <c r="D46" s="141"/>
      <c r="E46" s="141"/>
      <c r="F46" s="153">
        <f>'01 6 Pol'!AE65</f>
        <v>0</v>
      </c>
      <c r="G46" s="144">
        <f>'01 6 Pol'!AF65</f>
        <v>0</v>
      </c>
      <c r="H46" s="144">
        <f>(F46*SazbaDPH1/100)+(G46*SazbaDPH2/100)</f>
        <v>0</v>
      </c>
      <c r="I46" s="144">
        <f>F46+G46+H46</f>
        <v>0</v>
      </c>
      <c r="J46" s="145" t="str">
        <f>IF(CenaCelkemVypocet=0,"",I46/CenaCelkemVypocet*100)</f>
        <v/>
      </c>
    </row>
    <row r="47" spans="1:10" ht="25.5" customHeight="1" x14ac:dyDescent="0.2">
      <c r="A47" s="129">
        <v>3</v>
      </c>
      <c r="B47" s="152" t="s">
        <v>60</v>
      </c>
      <c r="C47" s="140" t="s">
        <v>61</v>
      </c>
      <c r="D47" s="141"/>
      <c r="E47" s="141"/>
      <c r="F47" s="153">
        <f>'01 7 Pol'!AE37</f>
        <v>0</v>
      </c>
      <c r="G47" s="144">
        <f>'01 7 Pol'!AF37</f>
        <v>0</v>
      </c>
      <c r="H47" s="144">
        <f>(F47*SazbaDPH1/100)+(G47*SazbaDPH2/100)</f>
        <v>0</v>
      </c>
      <c r="I47" s="144">
        <f>F47+G47+H47</f>
        <v>0</v>
      </c>
      <c r="J47" s="145" t="str">
        <f>IF(CenaCelkemVypocet=0,"",I47/CenaCelkemVypocet*100)</f>
        <v/>
      </c>
    </row>
    <row r="48" spans="1:10" ht="25.5" customHeight="1" x14ac:dyDescent="0.2">
      <c r="A48" s="129">
        <v>2</v>
      </c>
      <c r="B48" s="146" t="s">
        <v>62</v>
      </c>
      <c r="C48" s="147" t="s">
        <v>62</v>
      </c>
      <c r="D48" s="148"/>
      <c r="E48" s="148"/>
      <c r="F48" s="149">
        <f>'SO2 01 Pol'!AE41</f>
        <v>0</v>
      </c>
      <c r="G48" s="150">
        <f>'SO2 01 Pol'!AF41</f>
        <v>0</v>
      </c>
      <c r="H48" s="150">
        <f>(F48*SazbaDPH1/100)+(G48*SazbaDPH2/100)</f>
        <v>0</v>
      </c>
      <c r="I48" s="150">
        <f>F48+G48+H48</f>
        <v>0</v>
      </c>
      <c r="J48" s="151" t="str">
        <f>IF(CenaCelkemVypocet=0,"",I48/CenaCelkemVypocet*100)</f>
        <v/>
      </c>
    </row>
    <row r="49" spans="1:10" ht="25.5" customHeight="1" x14ac:dyDescent="0.2">
      <c r="A49" s="129">
        <v>3</v>
      </c>
      <c r="B49" s="152" t="s">
        <v>46</v>
      </c>
      <c r="C49" s="140" t="s">
        <v>63</v>
      </c>
      <c r="D49" s="141"/>
      <c r="E49" s="141"/>
      <c r="F49" s="153">
        <f>'SO2 01 Pol'!AE41</f>
        <v>0</v>
      </c>
      <c r="G49" s="144">
        <f>'SO2 01 Pol'!AF41</f>
        <v>0</v>
      </c>
      <c r="H49" s="144">
        <f>(F49*SazbaDPH1/100)+(G49*SazbaDPH2/100)</f>
        <v>0</v>
      </c>
      <c r="I49" s="144">
        <f>F49+G49+H49</f>
        <v>0</v>
      </c>
      <c r="J49" s="145" t="str">
        <f>IF(CenaCelkemVypocet=0,"",I49/CenaCelkemVypocet*100)</f>
        <v/>
      </c>
    </row>
    <row r="50" spans="1:10" ht="25.5" customHeight="1" x14ac:dyDescent="0.2">
      <c r="A50" s="129">
        <v>2</v>
      </c>
      <c r="B50" s="146" t="s">
        <v>64</v>
      </c>
      <c r="C50" s="147" t="s">
        <v>64</v>
      </c>
      <c r="D50" s="148"/>
      <c r="E50" s="148"/>
      <c r="F50" s="149">
        <f>'VN 1 Pol'!AE15</f>
        <v>0</v>
      </c>
      <c r="G50" s="150">
        <f>'VN 1 Pol'!AF15</f>
        <v>0</v>
      </c>
      <c r="H50" s="150">
        <f>(F50*SazbaDPH1/100)+(G50*SazbaDPH2/100)</f>
        <v>0</v>
      </c>
      <c r="I50" s="150">
        <f>F50+G50+H50</f>
        <v>0</v>
      </c>
      <c r="J50" s="151" t="str">
        <f>IF(CenaCelkemVypocet=0,"",I50/CenaCelkemVypocet*100)</f>
        <v/>
      </c>
    </row>
    <row r="51" spans="1:10" ht="25.5" customHeight="1" x14ac:dyDescent="0.2">
      <c r="A51" s="129">
        <v>3</v>
      </c>
      <c r="B51" s="152" t="s">
        <v>48</v>
      </c>
      <c r="C51" s="140" t="s">
        <v>64</v>
      </c>
      <c r="D51" s="141"/>
      <c r="E51" s="141"/>
      <c r="F51" s="153">
        <f>'VN 1 Pol'!AE15</f>
        <v>0</v>
      </c>
      <c r="G51" s="144">
        <f>'VN 1 Pol'!AF15</f>
        <v>0</v>
      </c>
      <c r="H51" s="144">
        <f>(F51*SazbaDPH1/100)+(G51*SazbaDPH2/100)</f>
        <v>0</v>
      </c>
      <c r="I51" s="144">
        <f>F51+G51+H51</f>
        <v>0</v>
      </c>
      <c r="J51" s="145" t="str">
        <f>IF(CenaCelkemVypocet=0,"",I51/CenaCelkemVypocet*100)</f>
        <v/>
      </c>
    </row>
    <row r="52" spans="1:10" ht="25.5" customHeight="1" x14ac:dyDescent="0.2">
      <c r="A52" s="129"/>
      <c r="B52" s="154" t="s">
        <v>65</v>
      </c>
      <c r="C52" s="155"/>
      <c r="D52" s="155"/>
      <c r="E52" s="156"/>
      <c r="F52" s="157">
        <f>SUMIF(A39:A51,"=1",F39:F51)</f>
        <v>0</v>
      </c>
      <c r="G52" s="158">
        <f>SUMIF(A39:A51,"=1",G39:G51)</f>
        <v>0</v>
      </c>
      <c r="H52" s="158">
        <f>SUMIF(A39:A51,"=1",H39:H51)</f>
        <v>0</v>
      </c>
      <c r="I52" s="158">
        <f>SUMIF(A39:A51,"=1",I39:I51)</f>
        <v>0</v>
      </c>
      <c r="J52" s="159">
        <f>SUMIF(A39:A51,"=1",J39:J51)</f>
        <v>0</v>
      </c>
    </row>
    <row r="56" spans="1:10" ht="15.75" x14ac:dyDescent="0.25">
      <c r="B56" s="169" t="s">
        <v>67</v>
      </c>
    </row>
    <row r="58" spans="1:10" ht="25.5" customHeight="1" x14ac:dyDescent="0.2">
      <c r="A58" s="170"/>
      <c r="B58" s="173" t="s">
        <v>18</v>
      </c>
      <c r="C58" s="173" t="s">
        <v>6</v>
      </c>
      <c r="D58" s="174"/>
      <c r="E58" s="174"/>
      <c r="F58" s="175" t="s">
        <v>68</v>
      </c>
      <c r="G58" s="175"/>
      <c r="H58" s="175"/>
      <c r="I58" s="175" t="s">
        <v>31</v>
      </c>
      <c r="J58" s="175" t="s">
        <v>0</v>
      </c>
    </row>
    <row r="59" spans="1:10" ht="25.5" customHeight="1" x14ac:dyDescent="0.2">
      <c r="A59" s="171"/>
      <c r="B59" s="176" t="s">
        <v>48</v>
      </c>
      <c r="C59" s="177" t="s">
        <v>69</v>
      </c>
      <c r="D59" s="178"/>
      <c r="E59" s="178"/>
      <c r="F59" s="183" t="s">
        <v>26</v>
      </c>
      <c r="G59" s="184"/>
      <c r="H59" s="184"/>
      <c r="I59" s="184">
        <f>'01 1 Pol'!G8+'01 2 Pol'!G8+'01 3 Pol'!G8+'01 7 Pol'!G8+'SO2 01 Pol'!G8</f>
        <v>0</v>
      </c>
      <c r="J59" s="181" t="str">
        <f>IF(I104=0,"",I59/I104*100)</f>
        <v/>
      </c>
    </row>
    <row r="60" spans="1:10" ht="25.5" customHeight="1" x14ac:dyDescent="0.2">
      <c r="A60" s="171"/>
      <c r="B60" s="176" t="s">
        <v>50</v>
      </c>
      <c r="C60" s="177" t="s">
        <v>70</v>
      </c>
      <c r="D60" s="178"/>
      <c r="E60" s="178"/>
      <c r="F60" s="183" t="s">
        <v>26</v>
      </c>
      <c r="G60" s="184"/>
      <c r="H60" s="184"/>
      <c r="I60" s="184">
        <f>'01 1 Pol'!G40+'01 2 Pol'!G30</f>
        <v>0</v>
      </c>
      <c r="J60" s="181" t="str">
        <f>IF(I104=0,"",I60/I104*100)</f>
        <v/>
      </c>
    </row>
    <row r="61" spans="1:10" ht="25.5" customHeight="1" x14ac:dyDescent="0.2">
      <c r="A61" s="171"/>
      <c r="B61" s="176" t="s">
        <v>52</v>
      </c>
      <c r="C61" s="177" t="s">
        <v>71</v>
      </c>
      <c r="D61" s="178"/>
      <c r="E61" s="178"/>
      <c r="F61" s="183" t="s">
        <v>26</v>
      </c>
      <c r="G61" s="184"/>
      <c r="H61" s="184"/>
      <c r="I61" s="184">
        <f>'01 1 Pol'!G61</f>
        <v>0</v>
      </c>
      <c r="J61" s="181" t="str">
        <f>IF(I104=0,"",I61/I104*100)</f>
        <v/>
      </c>
    </row>
    <row r="62" spans="1:10" ht="25.5" customHeight="1" x14ac:dyDescent="0.2">
      <c r="A62" s="171"/>
      <c r="B62" s="176" t="s">
        <v>54</v>
      </c>
      <c r="C62" s="177" t="s">
        <v>72</v>
      </c>
      <c r="D62" s="178"/>
      <c r="E62" s="178"/>
      <c r="F62" s="183" t="s">
        <v>26</v>
      </c>
      <c r="G62" s="184"/>
      <c r="H62" s="184"/>
      <c r="I62" s="184">
        <f>'01 1 Pol'!G102+'01 2 Pol'!G33+'01 3 Pol'!G29+'01 7 Pol'!G16</f>
        <v>0</v>
      </c>
      <c r="J62" s="181" t="str">
        <f>IF(I104=0,"",I62/I104*100)</f>
        <v/>
      </c>
    </row>
    <row r="63" spans="1:10" ht="25.5" customHeight="1" x14ac:dyDescent="0.2">
      <c r="A63" s="171"/>
      <c r="B63" s="176" t="s">
        <v>56</v>
      </c>
      <c r="C63" s="177" t="s">
        <v>73</v>
      </c>
      <c r="D63" s="178"/>
      <c r="E63" s="178"/>
      <c r="F63" s="183" t="s">
        <v>26</v>
      </c>
      <c r="G63" s="184"/>
      <c r="H63" s="184"/>
      <c r="I63" s="184">
        <f>'01 1 Pol'!G130+'01 2 Pol'!G36+'01 3 Pol'!G32+'01 7 Pol'!G20</f>
        <v>0</v>
      </c>
      <c r="J63" s="181" t="str">
        <f>IF(I104=0,"",I63/I104*100)</f>
        <v/>
      </c>
    </row>
    <row r="64" spans="1:10" ht="25.5" customHeight="1" x14ac:dyDescent="0.2">
      <c r="A64" s="171"/>
      <c r="B64" s="176" t="s">
        <v>74</v>
      </c>
      <c r="C64" s="177" t="s">
        <v>75</v>
      </c>
      <c r="D64" s="178"/>
      <c r="E64" s="178"/>
      <c r="F64" s="183" t="s">
        <v>26</v>
      </c>
      <c r="G64" s="184"/>
      <c r="H64" s="184"/>
      <c r="I64" s="184">
        <f>'01 1 Pol'!G142</f>
        <v>0</v>
      </c>
      <c r="J64" s="181" t="str">
        <f>IF(I104=0,"",I64/I104*100)</f>
        <v/>
      </c>
    </row>
    <row r="65" spans="1:10" ht="25.5" customHeight="1" x14ac:dyDescent="0.2">
      <c r="A65" s="171"/>
      <c r="B65" s="176" t="s">
        <v>76</v>
      </c>
      <c r="C65" s="177" t="s">
        <v>77</v>
      </c>
      <c r="D65" s="178"/>
      <c r="E65" s="178"/>
      <c r="F65" s="183" t="s">
        <v>26</v>
      </c>
      <c r="G65" s="184"/>
      <c r="H65" s="184"/>
      <c r="I65" s="184">
        <f>'01 1 Pol'!G190</f>
        <v>0</v>
      </c>
      <c r="J65" s="181" t="str">
        <f>IF(I104=0,"",I65/I104*100)</f>
        <v/>
      </c>
    </row>
    <row r="66" spans="1:10" ht="25.5" customHeight="1" x14ac:dyDescent="0.2">
      <c r="A66" s="171"/>
      <c r="B66" s="176" t="s">
        <v>78</v>
      </c>
      <c r="C66" s="177" t="s">
        <v>79</v>
      </c>
      <c r="D66" s="178"/>
      <c r="E66" s="178"/>
      <c r="F66" s="183" t="s">
        <v>26</v>
      </c>
      <c r="G66" s="184"/>
      <c r="H66" s="184"/>
      <c r="I66" s="184">
        <f>'01 1 Pol'!G209</f>
        <v>0</v>
      </c>
      <c r="J66" s="181" t="str">
        <f>IF(I104=0,"",I66/I104*100)</f>
        <v/>
      </c>
    </row>
    <row r="67" spans="1:10" ht="25.5" customHeight="1" x14ac:dyDescent="0.2">
      <c r="A67" s="171"/>
      <c r="B67" s="176" t="s">
        <v>80</v>
      </c>
      <c r="C67" s="177" t="s">
        <v>81</v>
      </c>
      <c r="D67" s="178"/>
      <c r="E67" s="178"/>
      <c r="F67" s="183" t="s">
        <v>26</v>
      </c>
      <c r="G67" s="184"/>
      <c r="H67" s="184"/>
      <c r="I67" s="184">
        <f>'01 2 Pol'!G38+'01 7 Pol'!G22</f>
        <v>0</v>
      </c>
      <c r="J67" s="181" t="str">
        <f>IF(I104=0,"",I67/I104*100)</f>
        <v/>
      </c>
    </row>
    <row r="68" spans="1:10" ht="25.5" customHeight="1" x14ac:dyDescent="0.2">
      <c r="A68" s="171"/>
      <c r="B68" s="176" t="s">
        <v>82</v>
      </c>
      <c r="C68" s="177" t="s">
        <v>83</v>
      </c>
      <c r="D68" s="178"/>
      <c r="E68" s="178"/>
      <c r="F68" s="183" t="s">
        <v>26</v>
      </c>
      <c r="G68" s="184"/>
      <c r="H68" s="184"/>
      <c r="I68" s="184">
        <f>'SO2 01 Pol'!G13</f>
        <v>0</v>
      </c>
      <c r="J68" s="181" t="str">
        <f>IF(I104=0,"",I68/I104*100)</f>
        <v/>
      </c>
    </row>
    <row r="69" spans="1:10" ht="25.5" customHeight="1" x14ac:dyDescent="0.2">
      <c r="A69" s="171"/>
      <c r="B69" s="176" t="s">
        <v>84</v>
      </c>
      <c r="C69" s="177" t="s">
        <v>85</v>
      </c>
      <c r="D69" s="178"/>
      <c r="E69" s="178"/>
      <c r="F69" s="183" t="s">
        <v>26</v>
      </c>
      <c r="G69" s="184"/>
      <c r="H69" s="184"/>
      <c r="I69" s="184">
        <f>'01 1 Pol'!G222+'01 2 Pol'!G53+'01 3 Pol'!G34</f>
        <v>0</v>
      </c>
      <c r="J69" s="181" t="str">
        <f>IF(I104=0,"",I69/I104*100)</f>
        <v/>
      </c>
    </row>
    <row r="70" spans="1:10" ht="25.5" customHeight="1" x14ac:dyDescent="0.2">
      <c r="A70" s="171"/>
      <c r="B70" s="176" t="s">
        <v>86</v>
      </c>
      <c r="C70" s="177" t="s">
        <v>87</v>
      </c>
      <c r="D70" s="178"/>
      <c r="E70" s="178"/>
      <c r="F70" s="183" t="s">
        <v>26</v>
      </c>
      <c r="G70" s="184"/>
      <c r="H70" s="184"/>
      <c r="I70" s="184">
        <f>'01 1 Pol'!G226+'01 2 Pol'!G56+'01 3 Pol'!G37</f>
        <v>0</v>
      </c>
      <c r="J70" s="181" t="str">
        <f>IF(I104=0,"",I70/I104*100)</f>
        <v/>
      </c>
    </row>
    <row r="71" spans="1:10" ht="25.5" customHeight="1" x14ac:dyDescent="0.2">
      <c r="A71" s="171"/>
      <c r="B71" s="176" t="s">
        <v>88</v>
      </c>
      <c r="C71" s="177" t="s">
        <v>89</v>
      </c>
      <c r="D71" s="178"/>
      <c r="E71" s="178"/>
      <c r="F71" s="183" t="s">
        <v>26</v>
      </c>
      <c r="G71" s="184"/>
      <c r="H71" s="184"/>
      <c r="I71" s="184">
        <f>'01 1 Pol'!G234</f>
        <v>0</v>
      </c>
      <c r="J71" s="181" t="str">
        <f>IF(I104=0,"",I71/I104*100)</f>
        <v/>
      </c>
    </row>
    <row r="72" spans="1:10" ht="25.5" customHeight="1" x14ac:dyDescent="0.2">
      <c r="A72" s="171"/>
      <c r="B72" s="176" t="s">
        <v>90</v>
      </c>
      <c r="C72" s="177" t="s">
        <v>91</v>
      </c>
      <c r="D72" s="178"/>
      <c r="E72" s="178"/>
      <c r="F72" s="183" t="s">
        <v>26</v>
      </c>
      <c r="G72" s="184"/>
      <c r="H72" s="184"/>
      <c r="I72" s="184">
        <f>'SO2 01 Pol'!G16</f>
        <v>0</v>
      </c>
      <c r="J72" s="181" t="str">
        <f>IF(I104=0,"",I72/I104*100)</f>
        <v/>
      </c>
    </row>
    <row r="73" spans="1:10" ht="25.5" customHeight="1" x14ac:dyDescent="0.2">
      <c r="A73" s="171"/>
      <c r="B73" s="176" t="s">
        <v>92</v>
      </c>
      <c r="C73" s="177" t="s">
        <v>93</v>
      </c>
      <c r="D73" s="178"/>
      <c r="E73" s="178"/>
      <c r="F73" s="183" t="s">
        <v>26</v>
      </c>
      <c r="G73" s="184"/>
      <c r="H73" s="184"/>
      <c r="I73" s="184">
        <f>'01 2 Pol'!G58+'01 3 Pol'!G39+'SO2 01 Pol'!G22</f>
        <v>0</v>
      </c>
      <c r="J73" s="181" t="str">
        <f>IF(I104=0,"",I73/I104*100)</f>
        <v/>
      </c>
    </row>
    <row r="74" spans="1:10" ht="25.5" customHeight="1" x14ac:dyDescent="0.2">
      <c r="A74" s="171"/>
      <c r="B74" s="176" t="s">
        <v>94</v>
      </c>
      <c r="C74" s="177" t="s">
        <v>63</v>
      </c>
      <c r="D74" s="178"/>
      <c r="E74" s="178"/>
      <c r="F74" s="183" t="s">
        <v>26</v>
      </c>
      <c r="G74" s="184"/>
      <c r="H74" s="184"/>
      <c r="I74" s="184">
        <f>'SO2 01 Pol'!G30</f>
        <v>0</v>
      </c>
      <c r="J74" s="181" t="str">
        <f>IF(I104=0,"",I74/I104*100)</f>
        <v/>
      </c>
    </row>
    <row r="75" spans="1:10" ht="25.5" customHeight="1" x14ac:dyDescent="0.2">
      <c r="A75" s="171"/>
      <c r="B75" s="176" t="s">
        <v>95</v>
      </c>
      <c r="C75" s="177" t="s">
        <v>96</v>
      </c>
      <c r="D75" s="178"/>
      <c r="E75" s="178"/>
      <c r="F75" s="183" t="s">
        <v>26</v>
      </c>
      <c r="G75" s="184"/>
      <c r="H75" s="184"/>
      <c r="I75" s="184">
        <f>'01 1 Pol'!G237+'01 2 Pol'!G64+'01 7 Pol'!G34+'SO2 01 Pol'!G33</f>
        <v>0</v>
      </c>
      <c r="J75" s="181" t="str">
        <f>IF(I104=0,"",I75/I104*100)</f>
        <v/>
      </c>
    </row>
    <row r="76" spans="1:10" ht="25.5" customHeight="1" x14ac:dyDescent="0.2">
      <c r="A76" s="171"/>
      <c r="B76" s="176" t="s">
        <v>97</v>
      </c>
      <c r="C76" s="177" t="s">
        <v>98</v>
      </c>
      <c r="D76" s="178"/>
      <c r="E76" s="178"/>
      <c r="F76" s="183" t="s">
        <v>26</v>
      </c>
      <c r="G76" s="184"/>
      <c r="H76" s="184"/>
      <c r="I76" s="184">
        <f>'VN 1 Pol'!G8</f>
        <v>0</v>
      </c>
      <c r="J76" s="181" t="str">
        <f>IF(I104=0,"",I76/I104*100)</f>
        <v/>
      </c>
    </row>
    <row r="77" spans="1:10" ht="25.5" customHeight="1" x14ac:dyDescent="0.2">
      <c r="A77" s="171"/>
      <c r="B77" s="176" t="s">
        <v>99</v>
      </c>
      <c r="C77" s="177" t="s">
        <v>100</v>
      </c>
      <c r="D77" s="178"/>
      <c r="E77" s="178"/>
      <c r="F77" s="183" t="s">
        <v>27</v>
      </c>
      <c r="G77" s="184"/>
      <c r="H77" s="184"/>
      <c r="I77" s="184">
        <f>'01 1 Pol'!G239</f>
        <v>0</v>
      </c>
      <c r="J77" s="181" t="str">
        <f>IF(I104=0,"",I77/I104*100)</f>
        <v/>
      </c>
    </row>
    <row r="78" spans="1:10" ht="25.5" customHeight="1" x14ac:dyDescent="0.2">
      <c r="A78" s="171"/>
      <c r="B78" s="176" t="s">
        <v>101</v>
      </c>
      <c r="C78" s="177" t="s">
        <v>102</v>
      </c>
      <c r="D78" s="178"/>
      <c r="E78" s="178"/>
      <c r="F78" s="183" t="s">
        <v>27</v>
      </c>
      <c r="G78" s="184"/>
      <c r="H78" s="184"/>
      <c r="I78" s="184">
        <f>'01 1 Pol'!G251+'01 4 Pol'!G12+'01 6 Pol'!G62</f>
        <v>0</v>
      </c>
      <c r="J78" s="181" t="str">
        <f>IF(I104=0,"",I78/I104*100)</f>
        <v/>
      </c>
    </row>
    <row r="79" spans="1:10" ht="25.5" customHeight="1" x14ac:dyDescent="0.2">
      <c r="A79" s="171"/>
      <c r="B79" s="176" t="s">
        <v>103</v>
      </c>
      <c r="C79" s="177" t="s">
        <v>104</v>
      </c>
      <c r="D79" s="178"/>
      <c r="E79" s="178"/>
      <c r="F79" s="183" t="s">
        <v>27</v>
      </c>
      <c r="G79" s="184"/>
      <c r="H79" s="184"/>
      <c r="I79" s="184">
        <f>'01 2 Pol'!G66</f>
        <v>0</v>
      </c>
      <c r="J79" s="181" t="str">
        <f>IF(I104=0,"",I79/I104*100)</f>
        <v/>
      </c>
    </row>
    <row r="80" spans="1:10" ht="25.5" customHeight="1" x14ac:dyDescent="0.2">
      <c r="A80" s="171"/>
      <c r="B80" s="176" t="s">
        <v>105</v>
      </c>
      <c r="C80" s="177" t="s">
        <v>106</v>
      </c>
      <c r="D80" s="178"/>
      <c r="E80" s="178"/>
      <c r="F80" s="183" t="s">
        <v>27</v>
      </c>
      <c r="G80" s="184"/>
      <c r="H80" s="184"/>
      <c r="I80" s="184">
        <f>'01 3 Pol'!G45</f>
        <v>0</v>
      </c>
      <c r="J80" s="181" t="str">
        <f>IF(I104=0,"",I80/I104*100)</f>
        <v/>
      </c>
    </row>
    <row r="81" spans="1:10" ht="25.5" customHeight="1" x14ac:dyDescent="0.2">
      <c r="A81" s="171"/>
      <c r="B81" s="176" t="s">
        <v>107</v>
      </c>
      <c r="C81" s="177" t="s">
        <v>108</v>
      </c>
      <c r="D81" s="178"/>
      <c r="E81" s="178"/>
      <c r="F81" s="183" t="s">
        <v>27</v>
      </c>
      <c r="G81" s="184"/>
      <c r="H81" s="184"/>
      <c r="I81" s="184">
        <f>'01 7 Pol'!G28</f>
        <v>0</v>
      </c>
      <c r="J81" s="181" t="str">
        <f>IF(I104=0,"",I81/I104*100)</f>
        <v/>
      </c>
    </row>
    <row r="82" spans="1:10" ht="25.5" customHeight="1" x14ac:dyDescent="0.2">
      <c r="A82" s="171"/>
      <c r="B82" s="176" t="s">
        <v>109</v>
      </c>
      <c r="C82" s="177" t="s">
        <v>110</v>
      </c>
      <c r="D82" s="178"/>
      <c r="E82" s="178"/>
      <c r="F82" s="183" t="s">
        <v>27</v>
      </c>
      <c r="G82" s="184"/>
      <c r="H82" s="184"/>
      <c r="I82" s="184">
        <f>'01 2 Pol'!G83</f>
        <v>0</v>
      </c>
      <c r="J82" s="181" t="str">
        <f>IF(I104=0,"",I82/I104*100)</f>
        <v/>
      </c>
    </row>
    <row r="83" spans="1:10" ht="25.5" customHeight="1" x14ac:dyDescent="0.2">
      <c r="A83" s="171"/>
      <c r="B83" s="176" t="s">
        <v>111</v>
      </c>
      <c r="C83" s="177" t="s">
        <v>112</v>
      </c>
      <c r="D83" s="178"/>
      <c r="E83" s="178"/>
      <c r="F83" s="183" t="s">
        <v>27</v>
      </c>
      <c r="G83" s="184"/>
      <c r="H83" s="184"/>
      <c r="I83" s="184">
        <f>'01 4 Pol'!G22</f>
        <v>0</v>
      </c>
      <c r="J83" s="181" t="str">
        <f>IF(I104=0,"",I83/I104*100)</f>
        <v/>
      </c>
    </row>
    <row r="84" spans="1:10" ht="25.5" customHeight="1" x14ac:dyDescent="0.2">
      <c r="A84" s="171"/>
      <c r="B84" s="176" t="s">
        <v>113</v>
      </c>
      <c r="C84" s="177" t="s">
        <v>114</v>
      </c>
      <c r="D84" s="178"/>
      <c r="E84" s="178"/>
      <c r="F84" s="183" t="s">
        <v>27</v>
      </c>
      <c r="G84" s="184"/>
      <c r="H84" s="184"/>
      <c r="I84" s="184">
        <f>'01 3 Pol'!G83+'01 4 Pol'!G31</f>
        <v>0</v>
      </c>
      <c r="J84" s="181" t="str">
        <f>IF(I104=0,"",I84/I104*100)</f>
        <v/>
      </c>
    </row>
    <row r="85" spans="1:10" ht="25.5" customHeight="1" x14ac:dyDescent="0.2">
      <c r="A85" s="171"/>
      <c r="B85" s="176" t="s">
        <v>115</v>
      </c>
      <c r="C85" s="177" t="s">
        <v>116</v>
      </c>
      <c r="D85" s="178"/>
      <c r="E85" s="178"/>
      <c r="F85" s="183" t="s">
        <v>27</v>
      </c>
      <c r="G85" s="184"/>
      <c r="H85" s="184"/>
      <c r="I85" s="184">
        <f>'01 4 Pol'!G36</f>
        <v>0</v>
      </c>
      <c r="J85" s="181" t="str">
        <f>IF(I104=0,"",I85/I104*100)</f>
        <v/>
      </c>
    </row>
    <row r="86" spans="1:10" ht="25.5" customHeight="1" x14ac:dyDescent="0.2">
      <c r="A86" s="171"/>
      <c r="B86" s="176" t="s">
        <v>117</v>
      </c>
      <c r="C86" s="177" t="s">
        <v>118</v>
      </c>
      <c r="D86" s="178"/>
      <c r="E86" s="178"/>
      <c r="F86" s="183" t="s">
        <v>27</v>
      </c>
      <c r="G86" s="184"/>
      <c r="H86" s="184"/>
      <c r="I86" s="184">
        <f>'01 4 Pol'!G45</f>
        <v>0</v>
      </c>
      <c r="J86" s="181" t="str">
        <f>IF(I104=0,"",I86/I104*100)</f>
        <v/>
      </c>
    </row>
    <row r="87" spans="1:10" ht="25.5" customHeight="1" x14ac:dyDescent="0.2">
      <c r="A87" s="171"/>
      <c r="B87" s="176" t="s">
        <v>119</v>
      </c>
      <c r="C87" s="177" t="s">
        <v>120</v>
      </c>
      <c r="D87" s="178"/>
      <c r="E87" s="178"/>
      <c r="F87" s="183" t="s">
        <v>27</v>
      </c>
      <c r="G87" s="184"/>
      <c r="H87" s="184"/>
      <c r="I87" s="184">
        <f>'01 4 Pol'!G71</f>
        <v>0</v>
      </c>
      <c r="J87" s="181" t="str">
        <f>IF(I104=0,"",I87/I104*100)</f>
        <v/>
      </c>
    </row>
    <row r="88" spans="1:10" ht="25.5" customHeight="1" x14ac:dyDescent="0.2">
      <c r="A88" s="171"/>
      <c r="B88" s="176" t="s">
        <v>121</v>
      </c>
      <c r="C88" s="177" t="s">
        <v>122</v>
      </c>
      <c r="D88" s="178"/>
      <c r="E88" s="178"/>
      <c r="F88" s="183" t="s">
        <v>27</v>
      </c>
      <c r="G88" s="184"/>
      <c r="H88" s="184"/>
      <c r="I88" s="184">
        <f>'01 1 Pol'!G280</f>
        <v>0</v>
      </c>
      <c r="J88" s="181" t="str">
        <f>IF(I104=0,"",I88/I104*100)</f>
        <v/>
      </c>
    </row>
    <row r="89" spans="1:10" ht="25.5" customHeight="1" x14ac:dyDescent="0.2">
      <c r="A89" s="171"/>
      <c r="B89" s="176" t="s">
        <v>123</v>
      </c>
      <c r="C89" s="177" t="s">
        <v>124</v>
      </c>
      <c r="D89" s="178"/>
      <c r="E89" s="178"/>
      <c r="F89" s="183" t="s">
        <v>27</v>
      </c>
      <c r="G89" s="184"/>
      <c r="H89" s="184"/>
      <c r="I89" s="184">
        <f>'01 1 Pol'!G309</f>
        <v>0</v>
      </c>
      <c r="J89" s="181" t="str">
        <f>IF(I104=0,"",I89/I104*100)</f>
        <v/>
      </c>
    </row>
    <row r="90" spans="1:10" ht="25.5" customHeight="1" x14ac:dyDescent="0.2">
      <c r="A90" s="171"/>
      <c r="B90" s="176" t="s">
        <v>125</v>
      </c>
      <c r="C90" s="177" t="s">
        <v>126</v>
      </c>
      <c r="D90" s="178"/>
      <c r="E90" s="178"/>
      <c r="F90" s="183" t="s">
        <v>27</v>
      </c>
      <c r="G90" s="184"/>
      <c r="H90" s="184"/>
      <c r="I90" s="184">
        <f>'01 1 Pol'!G317</f>
        <v>0</v>
      </c>
      <c r="J90" s="181" t="str">
        <f>IF(I104=0,"",I90/I104*100)</f>
        <v/>
      </c>
    </row>
    <row r="91" spans="1:10" ht="25.5" customHeight="1" x14ac:dyDescent="0.2">
      <c r="A91" s="171"/>
      <c r="B91" s="176" t="s">
        <v>127</v>
      </c>
      <c r="C91" s="177" t="s">
        <v>128</v>
      </c>
      <c r="D91" s="178"/>
      <c r="E91" s="178"/>
      <c r="F91" s="183" t="s">
        <v>27</v>
      </c>
      <c r="G91" s="184"/>
      <c r="H91" s="184"/>
      <c r="I91" s="184">
        <f>'01 1 Pol'!G338</f>
        <v>0</v>
      </c>
      <c r="J91" s="181" t="str">
        <f>IF(I104=0,"",I91/I104*100)</f>
        <v/>
      </c>
    </row>
    <row r="92" spans="1:10" ht="25.5" customHeight="1" x14ac:dyDescent="0.2">
      <c r="A92" s="171"/>
      <c r="B92" s="176" t="s">
        <v>129</v>
      </c>
      <c r="C92" s="177" t="s">
        <v>130</v>
      </c>
      <c r="D92" s="178"/>
      <c r="E92" s="178"/>
      <c r="F92" s="183" t="s">
        <v>27</v>
      </c>
      <c r="G92" s="184"/>
      <c r="H92" s="184"/>
      <c r="I92" s="184">
        <f>'01 1 Pol'!G344</f>
        <v>0</v>
      </c>
      <c r="J92" s="181" t="str">
        <f>IF(I104=0,"",I92/I104*100)</f>
        <v/>
      </c>
    </row>
    <row r="93" spans="1:10" ht="25.5" customHeight="1" x14ac:dyDescent="0.2">
      <c r="A93" s="171"/>
      <c r="B93" s="176" t="s">
        <v>131</v>
      </c>
      <c r="C93" s="177" t="s">
        <v>132</v>
      </c>
      <c r="D93" s="178"/>
      <c r="E93" s="178"/>
      <c r="F93" s="183" t="s">
        <v>27</v>
      </c>
      <c r="G93" s="184"/>
      <c r="H93" s="184"/>
      <c r="I93" s="184">
        <f>'01 1 Pol'!G376+'SO2 01 Pol'!G35</f>
        <v>0</v>
      </c>
      <c r="J93" s="181" t="str">
        <f>IF(I104=0,"",I93/I104*100)</f>
        <v/>
      </c>
    </row>
    <row r="94" spans="1:10" ht="25.5" customHeight="1" x14ac:dyDescent="0.2">
      <c r="A94" s="171"/>
      <c r="B94" s="176" t="s">
        <v>133</v>
      </c>
      <c r="C94" s="177" t="s">
        <v>134</v>
      </c>
      <c r="D94" s="178"/>
      <c r="E94" s="178"/>
      <c r="F94" s="183" t="s">
        <v>27</v>
      </c>
      <c r="G94" s="184"/>
      <c r="H94" s="184"/>
      <c r="I94" s="184">
        <f>'01 1 Pol'!G387</f>
        <v>0</v>
      </c>
      <c r="J94" s="181" t="str">
        <f>IF(I104=0,"",I94/I104*100)</f>
        <v/>
      </c>
    </row>
    <row r="95" spans="1:10" ht="25.5" customHeight="1" x14ac:dyDescent="0.2">
      <c r="A95" s="171"/>
      <c r="B95" s="176" t="s">
        <v>135</v>
      </c>
      <c r="C95" s="177" t="s">
        <v>136</v>
      </c>
      <c r="D95" s="178"/>
      <c r="E95" s="178"/>
      <c r="F95" s="183" t="s">
        <v>27</v>
      </c>
      <c r="G95" s="184"/>
      <c r="H95" s="184"/>
      <c r="I95" s="184">
        <f>'01 1 Pol'!G418</f>
        <v>0</v>
      </c>
      <c r="J95" s="181" t="str">
        <f>IF(I104=0,"",I95/I104*100)</f>
        <v/>
      </c>
    </row>
    <row r="96" spans="1:10" ht="25.5" customHeight="1" x14ac:dyDescent="0.2">
      <c r="A96" s="171"/>
      <c r="B96" s="176" t="s">
        <v>137</v>
      </c>
      <c r="C96" s="177" t="s">
        <v>138</v>
      </c>
      <c r="D96" s="178"/>
      <c r="E96" s="178"/>
      <c r="F96" s="183" t="s">
        <v>27</v>
      </c>
      <c r="G96" s="184"/>
      <c r="H96" s="184"/>
      <c r="I96" s="184">
        <f>'01 1 Pol'!G440</f>
        <v>0</v>
      </c>
      <c r="J96" s="181" t="str">
        <f>IF(I104=0,"",I96/I104*100)</f>
        <v/>
      </c>
    </row>
    <row r="97" spans="1:10" ht="25.5" customHeight="1" x14ac:dyDescent="0.2">
      <c r="A97" s="171"/>
      <c r="B97" s="176" t="s">
        <v>139</v>
      </c>
      <c r="C97" s="177" t="s">
        <v>140</v>
      </c>
      <c r="D97" s="178"/>
      <c r="E97" s="178"/>
      <c r="F97" s="183" t="s">
        <v>27</v>
      </c>
      <c r="G97" s="184"/>
      <c r="H97" s="184"/>
      <c r="I97" s="184">
        <f>'01 1 Pol'!G492</f>
        <v>0</v>
      </c>
      <c r="J97" s="181" t="str">
        <f>IF(I104=0,"",I97/I104*100)</f>
        <v/>
      </c>
    </row>
    <row r="98" spans="1:10" ht="25.5" customHeight="1" x14ac:dyDescent="0.2">
      <c r="A98" s="171"/>
      <c r="B98" s="176" t="s">
        <v>141</v>
      </c>
      <c r="C98" s="177" t="s">
        <v>142</v>
      </c>
      <c r="D98" s="178"/>
      <c r="E98" s="178"/>
      <c r="F98" s="183" t="s">
        <v>27</v>
      </c>
      <c r="G98" s="184"/>
      <c r="H98" s="184"/>
      <c r="I98" s="184">
        <f>'01 1 Pol'!G494</f>
        <v>0</v>
      </c>
      <c r="J98" s="181" t="str">
        <f>IF(I104=0,"",I98/I104*100)</f>
        <v/>
      </c>
    </row>
    <row r="99" spans="1:10" ht="25.5" customHeight="1" x14ac:dyDescent="0.2">
      <c r="A99" s="171"/>
      <c r="B99" s="176" t="s">
        <v>143</v>
      </c>
      <c r="C99" s="177" t="s">
        <v>144</v>
      </c>
      <c r="D99" s="178"/>
      <c r="E99" s="178"/>
      <c r="F99" s="183" t="s">
        <v>27</v>
      </c>
      <c r="G99" s="184"/>
      <c r="H99" s="184"/>
      <c r="I99" s="184">
        <f>'01 4 Pol'!G8</f>
        <v>0</v>
      </c>
      <c r="J99" s="181" t="str">
        <f>IF(I104=0,"",I99/I104*100)</f>
        <v/>
      </c>
    </row>
    <row r="100" spans="1:10" ht="25.5" customHeight="1" x14ac:dyDescent="0.2">
      <c r="A100" s="171"/>
      <c r="B100" s="176" t="s">
        <v>59</v>
      </c>
      <c r="C100" s="177" t="s">
        <v>145</v>
      </c>
      <c r="D100" s="178"/>
      <c r="E100" s="178"/>
      <c r="F100" s="183" t="s">
        <v>27</v>
      </c>
      <c r="G100" s="184"/>
      <c r="H100" s="184"/>
      <c r="I100" s="184">
        <f>'01 6 Pol'!G8</f>
        <v>0</v>
      </c>
      <c r="J100" s="181" t="str">
        <f>IF(I104=0,"",I100/I104*100)</f>
        <v/>
      </c>
    </row>
    <row r="101" spans="1:10" ht="25.5" customHeight="1" x14ac:dyDescent="0.2">
      <c r="A101" s="171"/>
      <c r="B101" s="176" t="s">
        <v>146</v>
      </c>
      <c r="C101" s="177" t="s">
        <v>147</v>
      </c>
      <c r="D101" s="178"/>
      <c r="E101" s="178"/>
      <c r="F101" s="183" t="s">
        <v>28</v>
      </c>
      <c r="G101" s="184"/>
      <c r="H101" s="184"/>
      <c r="I101" s="184">
        <f>'01 5 Pol'!G8</f>
        <v>0</v>
      </c>
      <c r="J101" s="181" t="str">
        <f>IF(I104=0,"",I101/I104*100)</f>
        <v/>
      </c>
    </row>
    <row r="102" spans="1:10" ht="25.5" customHeight="1" x14ac:dyDescent="0.2">
      <c r="A102" s="171"/>
      <c r="B102" s="176" t="s">
        <v>148</v>
      </c>
      <c r="C102" s="177" t="s">
        <v>149</v>
      </c>
      <c r="D102" s="178"/>
      <c r="E102" s="178"/>
      <c r="F102" s="183" t="s">
        <v>28</v>
      </c>
      <c r="G102" s="184"/>
      <c r="H102" s="184"/>
      <c r="I102" s="184">
        <f>'01 2 Pol'!G94</f>
        <v>0</v>
      </c>
      <c r="J102" s="181" t="str">
        <f>IF(I104=0,"",I102/I104*100)</f>
        <v/>
      </c>
    </row>
    <row r="103" spans="1:10" ht="25.5" customHeight="1" x14ac:dyDescent="0.2">
      <c r="A103" s="171"/>
      <c r="B103" s="176" t="s">
        <v>150</v>
      </c>
      <c r="C103" s="177" t="s">
        <v>151</v>
      </c>
      <c r="D103" s="178"/>
      <c r="E103" s="178"/>
      <c r="F103" s="183" t="s">
        <v>28</v>
      </c>
      <c r="G103" s="184"/>
      <c r="H103" s="184"/>
      <c r="I103" s="184">
        <f>'01 5 Pol'!G118</f>
        <v>0</v>
      </c>
      <c r="J103" s="181" t="str">
        <f>IF(I104=0,"",I103/I104*100)</f>
        <v/>
      </c>
    </row>
    <row r="104" spans="1:10" ht="25.5" customHeight="1" x14ac:dyDescent="0.2">
      <c r="A104" s="172"/>
      <c r="B104" s="179" t="s">
        <v>1</v>
      </c>
      <c r="C104" s="179"/>
      <c r="D104" s="180"/>
      <c r="E104" s="180"/>
      <c r="F104" s="185"/>
      <c r="G104" s="186"/>
      <c r="H104" s="186"/>
      <c r="I104" s="186">
        <f>SUM(I59:I103)</f>
        <v>0</v>
      </c>
      <c r="J104" s="182">
        <f>SUM(J59:J103)</f>
        <v>0</v>
      </c>
    </row>
    <row r="105" spans="1:10" x14ac:dyDescent="0.2">
      <c r="F105" s="127"/>
      <c r="G105" s="126"/>
      <c r="H105" s="127"/>
      <c r="I105" s="126"/>
      <c r="J105" s="128"/>
    </row>
    <row r="106" spans="1:10" x14ac:dyDescent="0.2">
      <c r="F106" s="127"/>
      <c r="G106" s="126"/>
      <c r="H106" s="127"/>
      <c r="I106" s="126"/>
      <c r="J106" s="128"/>
    </row>
    <row r="107" spans="1:10" x14ac:dyDescent="0.2">
      <c r="F107" s="127"/>
      <c r="G107" s="126"/>
      <c r="H107" s="127"/>
      <c r="I107" s="126"/>
      <c r="J107" s="12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5">
    <mergeCell ref="C100:E100"/>
    <mergeCell ref="C101:E101"/>
    <mergeCell ref="C102:E102"/>
    <mergeCell ref="C103:E103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9:E49"/>
    <mergeCell ref="C50:E50"/>
    <mergeCell ref="C51:E51"/>
    <mergeCell ref="B52:E52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8" t="s">
        <v>8</v>
      </c>
      <c r="B2" s="77"/>
      <c r="C2" s="102"/>
      <c r="D2" s="102"/>
      <c r="E2" s="102"/>
      <c r="F2" s="102"/>
      <c r="G2" s="103"/>
    </row>
    <row r="3" spans="1:7" ht="24.95" customHeight="1" x14ac:dyDescent="0.2">
      <c r="A3" s="78" t="s">
        <v>9</v>
      </c>
      <c r="B3" s="77"/>
      <c r="C3" s="102"/>
      <c r="D3" s="102"/>
      <c r="E3" s="102"/>
      <c r="F3" s="102"/>
      <c r="G3" s="103"/>
    </row>
    <row r="4" spans="1:7" ht="24.95" customHeight="1" x14ac:dyDescent="0.2">
      <c r="A4" s="78" t="s">
        <v>10</v>
      </c>
      <c r="B4" s="77"/>
      <c r="C4" s="102"/>
      <c r="D4" s="102"/>
      <c r="E4" s="102"/>
      <c r="F4" s="102"/>
      <c r="G4" s="103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48</v>
      </c>
      <c r="C4" s="196" t="s">
        <v>49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48</v>
      </c>
      <c r="C8" s="248" t="s">
        <v>69</v>
      </c>
      <c r="D8" s="231"/>
      <c r="E8" s="232"/>
      <c r="F8" s="233"/>
      <c r="G8" s="234">
        <f>SUMIF(AG9:AG39,"&lt;&gt;NOR",G9:G39)</f>
        <v>0</v>
      </c>
      <c r="H8" s="228"/>
      <c r="I8" s="228">
        <f>SUM(I9:I39)</f>
        <v>0</v>
      </c>
      <c r="J8" s="228"/>
      <c r="K8" s="228">
        <f>SUM(K9:K39)</f>
        <v>0</v>
      </c>
      <c r="L8" s="228"/>
      <c r="M8" s="228">
        <f>SUM(M9:M39)</f>
        <v>0</v>
      </c>
      <c r="N8" s="228"/>
      <c r="O8" s="228">
        <f>SUM(O9:O39)</f>
        <v>0.18</v>
      </c>
      <c r="P8" s="228"/>
      <c r="Q8" s="228">
        <f>SUM(Q9:Q39)</f>
        <v>0</v>
      </c>
      <c r="R8" s="228"/>
      <c r="S8" s="228"/>
      <c r="T8" s="228"/>
      <c r="U8" s="228"/>
      <c r="V8" s="228">
        <f>SUM(V9:V39)</f>
        <v>231.64999999999998</v>
      </c>
      <c r="W8" s="228"/>
      <c r="AG8" t="s">
        <v>178</v>
      </c>
    </row>
    <row r="9" spans="1:60" outlineLevel="1" x14ac:dyDescent="0.2">
      <c r="A9" s="235">
        <v>1</v>
      </c>
      <c r="B9" s="236" t="s">
        <v>179</v>
      </c>
      <c r="C9" s="249" t="s">
        <v>180</v>
      </c>
      <c r="D9" s="237" t="s">
        <v>181</v>
      </c>
      <c r="E9" s="238">
        <v>24.4</v>
      </c>
      <c r="F9" s="239"/>
      <c r="G9" s="240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182</v>
      </c>
      <c r="T9" s="224" t="s">
        <v>183</v>
      </c>
      <c r="U9" s="224">
        <v>9.7000000000000003E-2</v>
      </c>
      <c r="V9" s="224">
        <f>ROUND(E9*U9,2)</f>
        <v>2.37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50" t="s">
        <v>185</v>
      </c>
      <c r="D10" s="226"/>
      <c r="E10" s="227">
        <v>10.4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186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21"/>
      <c r="B11" s="222"/>
      <c r="C11" s="250" t="s">
        <v>187</v>
      </c>
      <c r="D11" s="226"/>
      <c r="E11" s="227">
        <v>14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186</v>
      </c>
      <c r="AH11" s="204">
        <v>0</v>
      </c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35">
        <v>2</v>
      </c>
      <c r="B12" s="236" t="s">
        <v>188</v>
      </c>
      <c r="C12" s="249" t="s">
        <v>189</v>
      </c>
      <c r="D12" s="237" t="s">
        <v>181</v>
      </c>
      <c r="E12" s="238">
        <v>98</v>
      </c>
      <c r="F12" s="239"/>
      <c r="G12" s="240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182</v>
      </c>
      <c r="T12" s="224" t="s">
        <v>183</v>
      </c>
      <c r="U12" s="224">
        <v>0.187</v>
      </c>
      <c r="V12" s="224">
        <f>ROUND(E12*U12,2)</f>
        <v>18.329999999999998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184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21"/>
      <c r="B13" s="222"/>
      <c r="C13" s="250" t="s">
        <v>190</v>
      </c>
      <c r="D13" s="226"/>
      <c r="E13" s="227">
        <v>98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186</v>
      </c>
      <c r="AH13" s="204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41">
        <v>3</v>
      </c>
      <c r="B14" s="242" t="s">
        <v>191</v>
      </c>
      <c r="C14" s="251" t="s">
        <v>192</v>
      </c>
      <c r="D14" s="243" t="s">
        <v>181</v>
      </c>
      <c r="E14" s="244">
        <v>98</v>
      </c>
      <c r="F14" s="245"/>
      <c r="G14" s="246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182</v>
      </c>
      <c r="T14" s="224" t="s">
        <v>183</v>
      </c>
      <c r="U14" s="224">
        <v>5.8000000000000003E-2</v>
      </c>
      <c r="V14" s="224">
        <f>ROUND(E14*U14,2)</f>
        <v>5.68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184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22.5" outlineLevel="1" x14ac:dyDescent="0.2">
      <c r="A15" s="235">
        <v>4</v>
      </c>
      <c r="B15" s="236" t="s">
        <v>193</v>
      </c>
      <c r="C15" s="249" t="s">
        <v>194</v>
      </c>
      <c r="D15" s="237" t="s">
        <v>195</v>
      </c>
      <c r="E15" s="238">
        <v>498.4</v>
      </c>
      <c r="F15" s="239"/>
      <c r="G15" s="240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0</v>
      </c>
      <c r="O15" s="224">
        <f>ROUND(E15*N15,2)</f>
        <v>0</v>
      </c>
      <c r="P15" s="224">
        <v>0</v>
      </c>
      <c r="Q15" s="224">
        <f>ROUND(E15*P15,2)</f>
        <v>0</v>
      </c>
      <c r="R15" s="224"/>
      <c r="S15" s="224" t="s">
        <v>182</v>
      </c>
      <c r="T15" s="224" t="s">
        <v>183</v>
      </c>
      <c r="U15" s="224">
        <v>1.7999999999999999E-2</v>
      </c>
      <c r="V15" s="224">
        <f>ROUND(E15*U15,2)</f>
        <v>8.9700000000000006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184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21"/>
      <c r="B16" s="222"/>
      <c r="C16" s="250" t="s">
        <v>196</v>
      </c>
      <c r="D16" s="226"/>
      <c r="E16" s="227">
        <v>498.4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186</v>
      </c>
      <c r="AH16" s="204">
        <v>0</v>
      </c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21"/>
      <c r="B17" s="222"/>
      <c r="C17" s="250" t="s">
        <v>197</v>
      </c>
      <c r="D17" s="226"/>
      <c r="E17" s="227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186</v>
      </c>
      <c r="AH17" s="204">
        <v>0</v>
      </c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22.5" outlineLevel="1" x14ac:dyDescent="0.2">
      <c r="A18" s="235">
        <v>5</v>
      </c>
      <c r="B18" s="236" t="s">
        <v>198</v>
      </c>
      <c r="C18" s="249" t="s">
        <v>199</v>
      </c>
      <c r="D18" s="237" t="s">
        <v>181</v>
      </c>
      <c r="E18" s="238">
        <v>112.9</v>
      </c>
      <c r="F18" s="239"/>
      <c r="G18" s="240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</v>
      </c>
      <c r="O18" s="224">
        <f>ROUND(E18*N18,2)</f>
        <v>0</v>
      </c>
      <c r="P18" s="224">
        <v>0</v>
      </c>
      <c r="Q18" s="224">
        <f>ROUND(E18*P18,2)</f>
        <v>0</v>
      </c>
      <c r="R18" s="224"/>
      <c r="S18" s="224" t="s">
        <v>182</v>
      </c>
      <c r="T18" s="224" t="s">
        <v>183</v>
      </c>
      <c r="U18" s="224">
        <v>0.23</v>
      </c>
      <c r="V18" s="224">
        <f>ROUND(E18*U18,2)</f>
        <v>25.97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21"/>
      <c r="B19" s="222"/>
      <c r="C19" s="250" t="s">
        <v>200</v>
      </c>
      <c r="D19" s="226"/>
      <c r="E19" s="227">
        <v>112.9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186</v>
      </c>
      <c r="AH19" s="204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41">
        <v>6</v>
      </c>
      <c r="B20" s="242" t="s">
        <v>201</v>
      </c>
      <c r="C20" s="251" t="s">
        <v>202</v>
      </c>
      <c r="D20" s="243" t="s">
        <v>181</v>
      </c>
      <c r="E20" s="244">
        <v>112.9</v>
      </c>
      <c r="F20" s="245"/>
      <c r="G20" s="246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182</v>
      </c>
      <c r="T20" s="224" t="s">
        <v>183</v>
      </c>
      <c r="U20" s="224">
        <v>0.64680000000000004</v>
      </c>
      <c r="V20" s="224">
        <f>ROUND(E20*U20,2)</f>
        <v>73.02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184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35">
        <v>7</v>
      </c>
      <c r="B21" s="236" t="s">
        <v>203</v>
      </c>
      <c r="C21" s="249" t="s">
        <v>204</v>
      </c>
      <c r="D21" s="237" t="s">
        <v>181</v>
      </c>
      <c r="E21" s="238">
        <v>24.4</v>
      </c>
      <c r="F21" s="239"/>
      <c r="G21" s="240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0</v>
      </c>
      <c r="O21" s="224">
        <f>ROUND(E21*N21,2)</f>
        <v>0</v>
      </c>
      <c r="P21" s="224">
        <v>0</v>
      </c>
      <c r="Q21" s="224">
        <f>ROUND(E21*P21,2)</f>
        <v>0</v>
      </c>
      <c r="R21" s="224"/>
      <c r="S21" s="224" t="s">
        <v>182</v>
      </c>
      <c r="T21" s="224" t="s">
        <v>183</v>
      </c>
      <c r="U21" s="224">
        <v>0.65200000000000002</v>
      </c>
      <c r="V21" s="224">
        <f>ROUND(E21*U21,2)</f>
        <v>15.91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184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21"/>
      <c r="B22" s="222"/>
      <c r="C22" s="250" t="s">
        <v>205</v>
      </c>
      <c r="D22" s="226"/>
      <c r="E22" s="227">
        <v>24.4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186</v>
      </c>
      <c r="AH22" s="204">
        <v>0</v>
      </c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35">
        <v>8</v>
      </c>
      <c r="B23" s="236" t="s">
        <v>206</v>
      </c>
      <c r="C23" s="249" t="s">
        <v>207</v>
      </c>
      <c r="D23" s="237" t="s">
        <v>181</v>
      </c>
      <c r="E23" s="238">
        <v>161.9</v>
      </c>
      <c r="F23" s="239"/>
      <c r="G23" s="240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0</v>
      </c>
      <c r="O23" s="224">
        <f>ROUND(E23*N23,2)</f>
        <v>0</v>
      </c>
      <c r="P23" s="224">
        <v>0</v>
      </c>
      <c r="Q23" s="224">
        <f>ROUND(E23*P23,2)</f>
        <v>0</v>
      </c>
      <c r="R23" s="224"/>
      <c r="S23" s="224" t="s">
        <v>182</v>
      </c>
      <c r="T23" s="224" t="s">
        <v>183</v>
      </c>
      <c r="U23" s="224">
        <v>0</v>
      </c>
      <c r="V23" s="224">
        <f>ROUND(E23*U23,2)</f>
        <v>0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208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21"/>
      <c r="B24" s="222"/>
      <c r="C24" s="250" t="s">
        <v>209</v>
      </c>
      <c r="D24" s="226"/>
      <c r="E24" s="227">
        <v>98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186</v>
      </c>
      <c r="AH24" s="204">
        <v>0</v>
      </c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21"/>
      <c r="B25" s="222"/>
      <c r="C25" s="250" t="s">
        <v>210</v>
      </c>
      <c r="D25" s="226"/>
      <c r="E25" s="227">
        <v>88.4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186</v>
      </c>
      <c r="AH25" s="204">
        <v>0</v>
      </c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21"/>
      <c r="B26" s="222"/>
      <c r="C26" s="250" t="s">
        <v>211</v>
      </c>
      <c r="D26" s="226"/>
      <c r="E26" s="227">
        <v>-24.5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186</v>
      </c>
      <c r="AH26" s="204">
        <v>0</v>
      </c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22.5" outlineLevel="1" x14ac:dyDescent="0.2">
      <c r="A27" s="235">
        <v>9</v>
      </c>
      <c r="B27" s="236" t="s">
        <v>206</v>
      </c>
      <c r="C27" s="249" t="s">
        <v>212</v>
      </c>
      <c r="D27" s="237" t="s">
        <v>181</v>
      </c>
      <c r="E27" s="238">
        <v>372.8</v>
      </c>
      <c r="F27" s="239"/>
      <c r="G27" s="240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0</v>
      </c>
      <c r="O27" s="224">
        <f>ROUND(E27*N27,2)</f>
        <v>0</v>
      </c>
      <c r="P27" s="224">
        <v>0</v>
      </c>
      <c r="Q27" s="224">
        <f>ROUND(E27*P27,2)</f>
        <v>0</v>
      </c>
      <c r="R27" s="224"/>
      <c r="S27" s="224" t="s">
        <v>182</v>
      </c>
      <c r="T27" s="224" t="s">
        <v>183</v>
      </c>
      <c r="U27" s="224">
        <v>0</v>
      </c>
      <c r="V27" s="224">
        <f>ROUND(E27*U27,2)</f>
        <v>0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208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21"/>
      <c r="B28" s="222"/>
      <c r="C28" s="250" t="s">
        <v>213</v>
      </c>
      <c r="D28" s="226"/>
      <c r="E28" s="227">
        <v>372.8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186</v>
      </c>
      <c r="AH28" s="204">
        <v>0</v>
      </c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35">
        <v>10</v>
      </c>
      <c r="B29" s="236" t="s">
        <v>214</v>
      </c>
      <c r="C29" s="249" t="s">
        <v>215</v>
      </c>
      <c r="D29" s="237" t="s">
        <v>216</v>
      </c>
      <c r="E29" s="238">
        <v>291.42</v>
      </c>
      <c r="F29" s="239"/>
      <c r="G29" s="240">
        <f>ROUND(E29*F29,2)</f>
        <v>0</v>
      </c>
      <c r="H29" s="225"/>
      <c r="I29" s="224">
        <f>ROUND(E29*H29,2)</f>
        <v>0</v>
      </c>
      <c r="J29" s="225"/>
      <c r="K29" s="224">
        <f>ROUND(E29*J29,2)</f>
        <v>0</v>
      </c>
      <c r="L29" s="224">
        <v>21</v>
      </c>
      <c r="M29" s="224">
        <f>G29*(1+L29/100)</f>
        <v>0</v>
      </c>
      <c r="N29" s="224">
        <v>0</v>
      </c>
      <c r="O29" s="224">
        <f>ROUND(E29*N29,2)</f>
        <v>0</v>
      </c>
      <c r="P29" s="224">
        <v>0</v>
      </c>
      <c r="Q29" s="224">
        <f>ROUND(E29*P29,2)</f>
        <v>0</v>
      </c>
      <c r="R29" s="224"/>
      <c r="S29" s="224" t="s">
        <v>182</v>
      </c>
      <c r="T29" s="224" t="s">
        <v>183</v>
      </c>
      <c r="U29" s="224">
        <v>0</v>
      </c>
      <c r="V29" s="224">
        <f>ROUND(E29*U29,2)</f>
        <v>0</v>
      </c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184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21"/>
      <c r="B30" s="222"/>
      <c r="C30" s="250" t="s">
        <v>217</v>
      </c>
      <c r="D30" s="226"/>
      <c r="E30" s="227">
        <v>291.42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186</v>
      </c>
      <c r="AH30" s="204">
        <v>0</v>
      </c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35">
        <v>11</v>
      </c>
      <c r="B31" s="236" t="s">
        <v>218</v>
      </c>
      <c r="C31" s="249" t="s">
        <v>219</v>
      </c>
      <c r="D31" s="237" t="s">
        <v>181</v>
      </c>
      <c r="E31" s="238">
        <v>24.5</v>
      </c>
      <c r="F31" s="239"/>
      <c r="G31" s="240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0</v>
      </c>
      <c r="O31" s="224">
        <f>ROUND(E31*N31,2)</f>
        <v>0</v>
      </c>
      <c r="P31" s="224">
        <v>0</v>
      </c>
      <c r="Q31" s="224">
        <f>ROUND(E31*P31,2)</f>
        <v>0</v>
      </c>
      <c r="R31" s="224"/>
      <c r="S31" s="224" t="s">
        <v>182</v>
      </c>
      <c r="T31" s="224" t="s">
        <v>183</v>
      </c>
      <c r="U31" s="224">
        <v>0.20200000000000001</v>
      </c>
      <c r="V31" s="224">
        <f>ROUND(E31*U31,2)</f>
        <v>4.95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184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21"/>
      <c r="B32" s="222"/>
      <c r="C32" s="250" t="s">
        <v>220</v>
      </c>
      <c r="D32" s="226"/>
      <c r="E32" s="227">
        <v>24.5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186</v>
      </c>
      <c r="AH32" s="204">
        <v>0</v>
      </c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35">
        <v>12</v>
      </c>
      <c r="B33" s="236" t="s">
        <v>221</v>
      </c>
      <c r="C33" s="249" t="s">
        <v>222</v>
      </c>
      <c r="D33" s="237" t="s">
        <v>195</v>
      </c>
      <c r="E33" s="238">
        <v>162.66669999999999</v>
      </c>
      <c r="F33" s="239"/>
      <c r="G33" s="240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0</v>
      </c>
      <c r="O33" s="224">
        <f>ROUND(E33*N33,2)</f>
        <v>0</v>
      </c>
      <c r="P33" s="224">
        <v>0</v>
      </c>
      <c r="Q33" s="224">
        <f>ROUND(E33*P33,2)</f>
        <v>0</v>
      </c>
      <c r="R33" s="224"/>
      <c r="S33" s="224" t="s">
        <v>182</v>
      </c>
      <c r="T33" s="224" t="s">
        <v>183</v>
      </c>
      <c r="U33" s="224">
        <v>0.254</v>
      </c>
      <c r="V33" s="224">
        <f>ROUND(E33*U33,2)</f>
        <v>41.32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184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21"/>
      <c r="B34" s="222"/>
      <c r="C34" s="250" t="s">
        <v>223</v>
      </c>
      <c r="D34" s="226"/>
      <c r="E34" s="227">
        <v>162.66999999999999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186</v>
      </c>
      <c r="AH34" s="204">
        <v>0</v>
      </c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22.5" outlineLevel="1" x14ac:dyDescent="0.2">
      <c r="A35" s="235">
        <v>13</v>
      </c>
      <c r="B35" s="236" t="s">
        <v>224</v>
      </c>
      <c r="C35" s="249" t="s">
        <v>225</v>
      </c>
      <c r="D35" s="237" t="s">
        <v>195</v>
      </c>
      <c r="E35" s="238">
        <v>163</v>
      </c>
      <c r="F35" s="239"/>
      <c r="G35" s="240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0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182</v>
      </c>
      <c r="T35" s="224" t="s">
        <v>183</v>
      </c>
      <c r="U35" s="224">
        <v>0.06</v>
      </c>
      <c r="V35" s="224">
        <f>ROUND(E35*U35,2)</f>
        <v>9.7799999999999994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184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21"/>
      <c r="B36" s="222"/>
      <c r="C36" s="250" t="s">
        <v>226</v>
      </c>
      <c r="D36" s="226"/>
      <c r="E36" s="227">
        <v>163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186</v>
      </c>
      <c r="AH36" s="204">
        <v>0</v>
      </c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41">
        <v>14</v>
      </c>
      <c r="B37" s="242" t="s">
        <v>227</v>
      </c>
      <c r="C37" s="251" t="s">
        <v>228</v>
      </c>
      <c r="D37" s="243" t="s">
        <v>229</v>
      </c>
      <c r="E37" s="244">
        <v>6</v>
      </c>
      <c r="F37" s="245"/>
      <c r="G37" s="246">
        <f>ROUND(E37*F37,2)</f>
        <v>0</v>
      </c>
      <c r="H37" s="225"/>
      <c r="I37" s="224">
        <f>ROUND(E37*H37,2)</f>
        <v>0</v>
      </c>
      <c r="J37" s="225"/>
      <c r="K37" s="224">
        <f>ROUND(E37*J37,2)</f>
        <v>0</v>
      </c>
      <c r="L37" s="224">
        <v>21</v>
      </c>
      <c r="M37" s="224">
        <f>G37*(1+L37/100)</f>
        <v>0</v>
      </c>
      <c r="N37" s="224">
        <v>0</v>
      </c>
      <c r="O37" s="224">
        <f>ROUND(E37*N37,2)</f>
        <v>0</v>
      </c>
      <c r="P37" s="224">
        <v>0</v>
      </c>
      <c r="Q37" s="224">
        <f>ROUND(E37*P37,2)</f>
        <v>0</v>
      </c>
      <c r="R37" s="224"/>
      <c r="S37" s="224" t="s">
        <v>182</v>
      </c>
      <c r="T37" s="224" t="s">
        <v>183</v>
      </c>
      <c r="U37" s="224">
        <v>3.4780000000000002</v>
      </c>
      <c r="V37" s="224">
        <f>ROUND(E37*U37,2)</f>
        <v>20.87</v>
      </c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184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41">
        <v>15</v>
      </c>
      <c r="B38" s="242" t="s">
        <v>230</v>
      </c>
      <c r="C38" s="251" t="s">
        <v>231</v>
      </c>
      <c r="D38" s="243" t="s">
        <v>229</v>
      </c>
      <c r="E38" s="244">
        <v>6</v>
      </c>
      <c r="F38" s="245"/>
      <c r="G38" s="246">
        <f>ROUND(E38*F38,2)</f>
        <v>0</v>
      </c>
      <c r="H38" s="225"/>
      <c r="I38" s="224">
        <f>ROUND(E38*H38,2)</f>
        <v>0</v>
      </c>
      <c r="J38" s="225"/>
      <c r="K38" s="224">
        <f>ROUND(E38*J38,2)</f>
        <v>0</v>
      </c>
      <c r="L38" s="224">
        <v>21</v>
      </c>
      <c r="M38" s="224">
        <f>G38*(1+L38/100)</f>
        <v>0</v>
      </c>
      <c r="N38" s="224">
        <v>0</v>
      </c>
      <c r="O38" s="224">
        <f>ROUND(E38*N38,2)</f>
        <v>0</v>
      </c>
      <c r="P38" s="224">
        <v>0</v>
      </c>
      <c r="Q38" s="224">
        <f>ROUND(E38*P38,2)</f>
        <v>0</v>
      </c>
      <c r="R38" s="224"/>
      <c r="S38" s="224" t="s">
        <v>182</v>
      </c>
      <c r="T38" s="224" t="s">
        <v>183</v>
      </c>
      <c r="U38" s="224">
        <v>0.747</v>
      </c>
      <c r="V38" s="224">
        <f>ROUND(E38*U38,2)</f>
        <v>4.4800000000000004</v>
      </c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184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22.5" outlineLevel="1" x14ac:dyDescent="0.2">
      <c r="A39" s="241">
        <v>16</v>
      </c>
      <c r="B39" s="242" t="s">
        <v>232</v>
      </c>
      <c r="C39" s="251" t="s">
        <v>233</v>
      </c>
      <c r="D39" s="243" t="s">
        <v>234</v>
      </c>
      <c r="E39" s="244">
        <v>6</v>
      </c>
      <c r="F39" s="245"/>
      <c r="G39" s="246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0.03</v>
      </c>
      <c r="O39" s="224">
        <f>ROUND(E39*N39,2)</f>
        <v>0.18</v>
      </c>
      <c r="P39" s="224">
        <v>0</v>
      </c>
      <c r="Q39" s="224">
        <f>ROUND(E39*P39,2)</f>
        <v>0</v>
      </c>
      <c r="R39" s="224"/>
      <c r="S39" s="224" t="s">
        <v>235</v>
      </c>
      <c r="T39" s="224" t="s">
        <v>183</v>
      </c>
      <c r="U39" s="224">
        <v>0</v>
      </c>
      <c r="V39" s="224">
        <f>ROUND(E39*U39,2)</f>
        <v>0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184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x14ac:dyDescent="0.2">
      <c r="A40" s="229" t="s">
        <v>177</v>
      </c>
      <c r="B40" s="230" t="s">
        <v>50</v>
      </c>
      <c r="C40" s="248" t="s">
        <v>70</v>
      </c>
      <c r="D40" s="231"/>
      <c r="E40" s="232"/>
      <c r="F40" s="233"/>
      <c r="G40" s="234">
        <f>SUMIF(AG41:AG60,"&lt;&gt;NOR",G41:G60)</f>
        <v>0</v>
      </c>
      <c r="H40" s="228"/>
      <c r="I40" s="228">
        <f>SUM(I41:I60)</f>
        <v>0</v>
      </c>
      <c r="J40" s="228"/>
      <c r="K40" s="228">
        <f>SUM(K41:K60)</f>
        <v>0</v>
      </c>
      <c r="L40" s="228"/>
      <c r="M40" s="228">
        <f>SUM(M41:M60)</f>
        <v>0</v>
      </c>
      <c r="N40" s="228"/>
      <c r="O40" s="228">
        <f>SUM(O41:O60)</f>
        <v>158.1</v>
      </c>
      <c r="P40" s="228"/>
      <c r="Q40" s="228">
        <f>SUM(Q41:Q60)</f>
        <v>0</v>
      </c>
      <c r="R40" s="228"/>
      <c r="S40" s="228"/>
      <c r="T40" s="228"/>
      <c r="U40" s="228"/>
      <c r="V40" s="228">
        <f>SUM(V41:V60)</f>
        <v>136.87</v>
      </c>
      <c r="W40" s="228"/>
      <c r="AG40" t="s">
        <v>178</v>
      </c>
    </row>
    <row r="41" spans="1:60" ht="22.5" outlineLevel="1" x14ac:dyDescent="0.2">
      <c r="A41" s="235">
        <v>17</v>
      </c>
      <c r="B41" s="236" t="s">
        <v>236</v>
      </c>
      <c r="C41" s="249" t="s">
        <v>237</v>
      </c>
      <c r="D41" s="237" t="s">
        <v>195</v>
      </c>
      <c r="E41" s="238">
        <v>78.36</v>
      </c>
      <c r="F41" s="239"/>
      <c r="G41" s="240">
        <f>ROUND(E41*F41,2)</f>
        <v>0</v>
      </c>
      <c r="H41" s="225"/>
      <c r="I41" s="224">
        <f>ROUND(E41*H41,2)</f>
        <v>0</v>
      </c>
      <c r="J41" s="225"/>
      <c r="K41" s="224">
        <f>ROUND(E41*J41,2)</f>
        <v>0</v>
      </c>
      <c r="L41" s="224">
        <v>21</v>
      </c>
      <c r="M41" s="224">
        <f>G41*(1+L41/100)</f>
        <v>0</v>
      </c>
      <c r="N41" s="224">
        <v>0.19397</v>
      </c>
      <c r="O41" s="224">
        <f>ROUND(E41*N41,2)</f>
        <v>15.2</v>
      </c>
      <c r="P41" s="224">
        <v>0</v>
      </c>
      <c r="Q41" s="224">
        <f>ROUND(E41*P41,2)</f>
        <v>0</v>
      </c>
      <c r="R41" s="224"/>
      <c r="S41" s="224" t="s">
        <v>182</v>
      </c>
      <c r="T41" s="224" t="s">
        <v>183</v>
      </c>
      <c r="U41" s="224">
        <v>0.15604000000000001</v>
      </c>
      <c r="V41" s="224">
        <f>ROUND(E41*U41,2)</f>
        <v>12.23</v>
      </c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208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33.75" outlineLevel="1" x14ac:dyDescent="0.2">
      <c r="A42" s="221"/>
      <c r="B42" s="222"/>
      <c r="C42" s="250" t="s">
        <v>238</v>
      </c>
      <c r="D42" s="226"/>
      <c r="E42" s="227">
        <v>60.36</v>
      </c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186</v>
      </c>
      <c r="AH42" s="204">
        <v>0</v>
      </c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21"/>
      <c r="B43" s="222"/>
      <c r="C43" s="250" t="s">
        <v>239</v>
      </c>
      <c r="D43" s="226"/>
      <c r="E43" s="227">
        <v>18</v>
      </c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186</v>
      </c>
      <c r="AH43" s="204">
        <v>0</v>
      </c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41">
        <v>18</v>
      </c>
      <c r="B44" s="242" t="s">
        <v>240</v>
      </c>
      <c r="C44" s="251" t="s">
        <v>241</v>
      </c>
      <c r="D44" s="243" t="s">
        <v>242</v>
      </c>
      <c r="E44" s="244">
        <v>15</v>
      </c>
      <c r="F44" s="245"/>
      <c r="G44" s="246">
        <f>ROUND(E44*F44,2)</f>
        <v>0</v>
      </c>
      <c r="H44" s="225"/>
      <c r="I44" s="224">
        <f>ROUND(E44*H44,2)</f>
        <v>0</v>
      </c>
      <c r="J44" s="225"/>
      <c r="K44" s="224">
        <f>ROUND(E44*J44,2)</f>
        <v>0</v>
      </c>
      <c r="L44" s="224">
        <v>21</v>
      </c>
      <c r="M44" s="224">
        <f>G44*(1+L44/100)</f>
        <v>0</v>
      </c>
      <c r="N44" s="224">
        <v>0.42953000000000002</v>
      </c>
      <c r="O44" s="224">
        <f>ROUND(E44*N44,2)</f>
        <v>6.44</v>
      </c>
      <c r="P44" s="224">
        <v>0</v>
      </c>
      <c r="Q44" s="224">
        <f>ROUND(E44*P44,2)</f>
        <v>0</v>
      </c>
      <c r="R44" s="224"/>
      <c r="S44" s="224" t="s">
        <v>182</v>
      </c>
      <c r="T44" s="224" t="s">
        <v>183</v>
      </c>
      <c r="U44" s="224">
        <v>1.4018999999999999</v>
      </c>
      <c r="V44" s="224">
        <f>ROUND(E44*U44,2)</f>
        <v>21.03</v>
      </c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208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35">
        <v>19</v>
      </c>
      <c r="B45" s="236" t="s">
        <v>243</v>
      </c>
      <c r="C45" s="249" t="s">
        <v>244</v>
      </c>
      <c r="D45" s="237" t="s">
        <v>181</v>
      </c>
      <c r="E45" s="238">
        <v>30.18</v>
      </c>
      <c r="F45" s="239"/>
      <c r="G45" s="240">
        <f>ROUND(E45*F45,2)</f>
        <v>0</v>
      </c>
      <c r="H45" s="225"/>
      <c r="I45" s="224">
        <f>ROUND(E45*H45,2)</f>
        <v>0</v>
      </c>
      <c r="J45" s="225"/>
      <c r="K45" s="224">
        <f>ROUND(E45*J45,2)</f>
        <v>0</v>
      </c>
      <c r="L45" s="224">
        <v>21</v>
      </c>
      <c r="M45" s="224">
        <f>G45*(1+L45/100)</f>
        <v>0</v>
      </c>
      <c r="N45" s="224">
        <v>2.5249999999999999</v>
      </c>
      <c r="O45" s="224">
        <f>ROUND(E45*N45,2)</f>
        <v>76.2</v>
      </c>
      <c r="P45" s="224">
        <v>0</v>
      </c>
      <c r="Q45" s="224">
        <f>ROUND(E45*P45,2)</f>
        <v>0</v>
      </c>
      <c r="R45" s="224"/>
      <c r="S45" s="224" t="s">
        <v>182</v>
      </c>
      <c r="T45" s="224" t="s">
        <v>183</v>
      </c>
      <c r="U45" s="224">
        <v>0.47699999999999998</v>
      </c>
      <c r="V45" s="224">
        <f>ROUND(E45*U45,2)</f>
        <v>14.4</v>
      </c>
      <c r="W45" s="224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184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ht="22.5" outlineLevel="1" x14ac:dyDescent="0.2">
      <c r="A46" s="221"/>
      <c r="B46" s="222"/>
      <c r="C46" s="250" t="s">
        <v>245</v>
      </c>
      <c r="D46" s="226"/>
      <c r="E46" s="227">
        <v>30.18</v>
      </c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186</v>
      </c>
      <c r="AH46" s="204">
        <v>0</v>
      </c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21"/>
      <c r="B47" s="222"/>
      <c r="C47" s="250" t="s">
        <v>197</v>
      </c>
      <c r="D47" s="226"/>
      <c r="E47" s="227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186</v>
      </c>
      <c r="AH47" s="204">
        <v>0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35">
        <v>20</v>
      </c>
      <c r="B48" s="236" t="s">
        <v>246</v>
      </c>
      <c r="C48" s="249" t="s">
        <v>247</v>
      </c>
      <c r="D48" s="237" t="s">
        <v>216</v>
      </c>
      <c r="E48" s="238">
        <v>0.37780000000000002</v>
      </c>
      <c r="F48" s="239"/>
      <c r="G48" s="240">
        <f>ROUND(E48*F48,2)</f>
        <v>0</v>
      </c>
      <c r="H48" s="225"/>
      <c r="I48" s="224">
        <f>ROUND(E48*H48,2)</f>
        <v>0</v>
      </c>
      <c r="J48" s="225"/>
      <c r="K48" s="224">
        <f>ROUND(E48*J48,2)</f>
        <v>0</v>
      </c>
      <c r="L48" s="224">
        <v>21</v>
      </c>
      <c r="M48" s="224">
        <f>G48*(1+L48/100)</f>
        <v>0</v>
      </c>
      <c r="N48" s="224">
        <v>1.0211600000000001</v>
      </c>
      <c r="O48" s="224">
        <f>ROUND(E48*N48,2)</f>
        <v>0.39</v>
      </c>
      <c r="P48" s="224">
        <v>0</v>
      </c>
      <c r="Q48" s="224">
        <f>ROUND(E48*P48,2)</f>
        <v>0</v>
      </c>
      <c r="R48" s="224"/>
      <c r="S48" s="224" t="s">
        <v>182</v>
      </c>
      <c r="T48" s="224" t="s">
        <v>183</v>
      </c>
      <c r="U48" s="224">
        <v>23.530999999999999</v>
      </c>
      <c r="V48" s="224">
        <f>ROUND(E48*U48,2)</f>
        <v>8.89</v>
      </c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184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22.5" outlineLevel="1" x14ac:dyDescent="0.2">
      <c r="A49" s="221"/>
      <c r="B49" s="222"/>
      <c r="C49" s="250" t="s">
        <v>248</v>
      </c>
      <c r="D49" s="226"/>
      <c r="E49" s="227">
        <v>0.14000000000000001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186</v>
      </c>
      <c r="AH49" s="204">
        <v>0</v>
      </c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21"/>
      <c r="B50" s="222"/>
      <c r="C50" s="250" t="s">
        <v>249</v>
      </c>
      <c r="D50" s="226"/>
      <c r="E50" s="227">
        <v>0.12</v>
      </c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186</v>
      </c>
      <c r="AH50" s="204">
        <v>0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21"/>
      <c r="B51" s="222"/>
      <c r="C51" s="250" t="s">
        <v>250</v>
      </c>
      <c r="D51" s="226"/>
      <c r="E51" s="227">
        <v>0.09</v>
      </c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186</v>
      </c>
      <c r="AH51" s="204">
        <v>0</v>
      </c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21"/>
      <c r="B52" s="222"/>
      <c r="C52" s="250" t="s">
        <v>251</v>
      </c>
      <c r="D52" s="226"/>
      <c r="E52" s="227">
        <v>0.03</v>
      </c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186</v>
      </c>
      <c r="AH52" s="204">
        <v>0</v>
      </c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22.5" outlineLevel="1" x14ac:dyDescent="0.2">
      <c r="A53" s="235">
        <v>21</v>
      </c>
      <c r="B53" s="236" t="s">
        <v>252</v>
      </c>
      <c r="C53" s="249" t="s">
        <v>253</v>
      </c>
      <c r="D53" s="237" t="s">
        <v>195</v>
      </c>
      <c r="E53" s="238">
        <v>48.174999999999997</v>
      </c>
      <c r="F53" s="239"/>
      <c r="G53" s="240">
        <f>ROUND(E53*F53,2)</f>
        <v>0</v>
      </c>
      <c r="H53" s="225"/>
      <c r="I53" s="224">
        <f>ROUND(E53*H53,2)</f>
        <v>0</v>
      </c>
      <c r="J53" s="225"/>
      <c r="K53" s="224">
        <f>ROUND(E53*J53,2)</f>
        <v>0</v>
      </c>
      <c r="L53" s="224">
        <v>21</v>
      </c>
      <c r="M53" s="224">
        <f>G53*(1+L53/100)</f>
        <v>0</v>
      </c>
      <c r="N53" s="224">
        <v>0.96299999999999997</v>
      </c>
      <c r="O53" s="224">
        <f>ROUND(E53*N53,2)</f>
        <v>46.39</v>
      </c>
      <c r="P53" s="224">
        <v>0</v>
      </c>
      <c r="Q53" s="224">
        <f>ROUND(E53*P53,2)</f>
        <v>0</v>
      </c>
      <c r="R53" s="224"/>
      <c r="S53" s="224" t="s">
        <v>182</v>
      </c>
      <c r="T53" s="224" t="s">
        <v>183</v>
      </c>
      <c r="U53" s="224">
        <v>1.22</v>
      </c>
      <c r="V53" s="224">
        <f>ROUND(E53*U53,2)</f>
        <v>58.77</v>
      </c>
      <c r="W53" s="224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184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21"/>
      <c r="B54" s="222"/>
      <c r="C54" s="250" t="s">
        <v>254</v>
      </c>
      <c r="D54" s="226"/>
      <c r="E54" s="227">
        <v>18.850000000000001</v>
      </c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186</v>
      </c>
      <c r="AH54" s="204">
        <v>0</v>
      </c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21"/>
      <c r="B55" s="222"/>
      <c r="C55" s="250" t="s">
        <v>255</v>
      </c>
      <c r="D55" s="226"/>
      <c r="E55" s="227">
        <v>29.32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186</v>
      </c>
      <c r="AH55" s="204">
        <v>0</v>
      </c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22.5" outlineLevel="1" x14ac:dyDescent="0.2">
      <c r="A56" s="235">
        <v>22</v>
      </c>
      <c r="B56" s="236" t="s">
        <v>256</v>
      </c>
      <c r="C56" s="249" t="s">
        <v>257</v>
      </c>
      <c r="D56" s="237" t="s">
        <v>195</v>
      </c>
      <c r="E56" s="238">
        <v>14.75</v>
      </c>
      <c r="F56" s="239"/>
      <c r="G56" s="240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4">
        <v>0.74</v>
      </c>
      <c r="O56" s="224">
        <f>ROUND(E56*N56,2)</f>
        <v>10.92</v>
      </c>
      <c r="P56" s="224">
        <v>0</v>
      </c>
      <c r="Q56" s="224">
        <f>ROUND(E56*P56,2)</f>
        <v>0</v>
      </c>
      <c r="R56" s="224"/>
      <c r="S56" s="224" t="s">
        <v>182</v>
      </c>
      <c r="T56" s="224" t="s">
        <v>183</v>
      </c>
      <c r="U56" s="224">
        <v>1.1000000000000001</v>
      </c>
      <c r="V56" s="224">
        <f>ROUND(E56*U56,2)</f>
        <v>16.23</v>
      </c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184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21"/>
      <c r="B57" s="222"/>
      <c r="C57" s="250" t="s">
        <v>258</v>
      </c>
      <c r="D57" s="226"/>
      <c r="E57" s="227">
        <v>12.25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186</v>
      </c>
      <c r="AH57" s="204">
        <v>0</v>
      </c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21"/>
      <c r="B58" s="222"/>
      <c r="C58" s="250" t="s">
        <v>259</v>
      </c>
      <c r="D58" s="226"/>
      <c r="E58" s="227">
        <v>2.5</v>
      </c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186</v>
      </c>
      <c r="AH58" s="204">
        <v>0</v>
      </c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22.5" outlineLevel="1" x14ac:dyDescent="0.2">
      <c r="A59" s="235">
        <v>23</v>
      </c>
      <c r="B59" s="236" t="s">
        <v>260</v>
      </c>
      <c r="C59" s="249" t="s">
        <v>261</v>
      </c>
      <c r="D59" s="237" t="s">
        <v>195</v>
      </c>
      <c r="E59" s="238">
        <v>6.65</v>
      </c>
      <c r="F59" s="239"/>
      <c r="G59" s="240">
        <f>ROUND(E59*F59,2)</f>
        <v>0</v>
      </c>
      <c r="H59" s="225"/>
      <c r="I59" s="224">
        <f>ROUND(E59*H59,2)</f>
        <v>0</v>
      </c>
      <c r="J59" s="225"/>
      <c r="K59" s="224">
        <f>ROUND(E59*J59,2)</f>
        <v>0</v>
      </c>
      <c r="L59" s="224">
        <v>21</v>
      </c>
      <c r="M59" s="224">
        <f>G59*(1+L59/100)</f>
        <v>0</v>
      </c>
      <c r="N59" s="224">
        <v>0.38500000000000001</v>
      </c>
      <c r="O59" s="224">
        <f>ROUND(E59*N59,2)</f>
        <v>2.56</v>
      </c>
      <c r="P59" s="224">
        <v>0</v>
      </c>
      <c r="Q59" s="224">
        <f>ROUND(E59*P59,2)</f>
        <v>0</v>
      </c>
      <c r="R59" s="224"/>
      <c r="S59" s="224" t="s">
        <v>182</v>
      </c>
      <c r="T59" s="224" t="s">
        <v>183</v>
      </c>
      <c r="U59" s="224">
        <v>0.8</v>
      </c>
      <c r="V59" s="224">
        <f>ROUND(E59*U59,2)</f>
        <v>5.32</v>
      </c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184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21"/>
      <c r="B60" s="222"/>
      <c r="C60" s="250" t="s">
        <v>262</v>
      </c>
      <c r="D60" s="226"/>
      <c r="E60" s="227">
        <v>6.65</v>
      </c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186</v>
      </c>
      <c r="AH60" s="204">
        <v>0</v>
      </c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x14ac:dyDescent="0.2">
      <c r="A61" s="229" t="s">
        <v>177</v>
      </c>
      <c r="B61" s="230" t="s">
        <v>52</v>
      </c>
      <c r="C61" s="248" t="s">
        <v>71</v>
      </c>
      <c r="D61" s="231"/>
      <c r="E61" s="232"/>
      <c r="F61" s="233"/>
      <c r="G61" s="234">
        <f>SUMIF(AG62:AG101,"&lt;&gt;NOR",G62:G101)</f>
        <v>0</v>
      </c>
      <c r="H61" s="228"/>
      <c r="I61" s="228">
        <f>SUM(I62:I101)</f>
        <v>0</v>
      </c>
      <c r="J61" s="228"/>
      <c r="K61" s="228">
        <f>SUM(K62:K101)</f>
        <v>0</v>
      </c>
      <c r="L61" s="228"/>
      <c r="M61" s="228">
        <f>SUM(M62:M101)</f>
        <v>0</v>
      </c>
      <c r="N61" s="228"/>
      <c r="O61" s="228">
        <f>SUM(O62:O101)</f>
        <v>138.43</v>
      </c>
      <c r="P61" s="228"/>
      <c r="Q61" s="228">
        <f>SUM(Q62:Q101)</f>
        <v>0</v>
      </c>
      <c r="R61" s="228"/>
      <c r="S61" s="228"/>
      <c r="T61" s="228"/>
      <c r="U61" s="228"/>
      <c r="V61" s="228">
        <f>SUM(V62:V101)</f>
        <v>550.3599999999999</v>
      </c>
      <c r="W61" s="228"/>
      <c r="AG61" t="s">
        <v>178</v>
      </c>
    </row>
    <row r="62" spans="1:60" ht="22.5" outlineLevel="1" x14ac:dyDescent="0.2">
      <c r="A62" s="235">
        <v>24</v>
      </c>
      <c r="B62" s="236" t="s">
        <v>263</v>
      </c>
      <c r="C62" s="249" t="s">
        <v>264</v>
      </c>
      <c r="D62" s="237" t="s">
        <v>195</v>
      </c>
      <c r="E62" s="238">
        <v>186.55</v>
      </c>
      <c r="F62" s="239"/>
      <c r="G62" s="240">
        <f>ROUND(E62*F62,2)</f>
        <v>0</v>
      </c>
      <c r="H62" s="225"/>
      <c r="I62" s="224">
        <f>ROUND(E62*H62,2)</f>
        <v>0</v>
      </c>
      <c r="J62" s="225"/>
      <c r="K62" s="224">
        <f>ROUND(E62*J62,2)</f>
        <v>0</v>
      </c>
      <c r="L62" s="224">
        <v>21</v>
      </c>
      <c r="M62" s="224">
        <f>G62*(1+L62/100)</f>
        <v>0</v>
      </c>
      <c r="N62" s="224">
        <v>0.32428000000000001</v>
      </c>
      <c r="O62" s="224">
        <f>ROUND(E62*N62,2)</f>
        <v>60.49</v>
      </c>
      <c r="P62" s="224">
        <v>0</v>
      </c>
      <c r="Q62" s="224">
        <f>ROUND(E62*P62,2)</f>
        <v>0</v>
      </c>
      <c r="R62" s="224"/>
      <c r="S62" s="224" t="s">
        <v>182</v>
      </c>
      <c r="T62" s="224" t="s">
        <v>183</v>
      </c>
      <c r="U62" s="224">
        <v>0.96799999999999997</v>
      </c>
      <c r="V62" s="224">
        <f>ROUND(E62*U62,2)</f>
        <v>180.58</v>
      </c>
      <c r="W62" s="224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184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outlineLevel="1" x14ac:dyDescent="0.2">
      <c r="A63" s="221"/>
      <c r="B63" s="222"/>
      <c r="C63" s="250" t="s">
        <v>265</v>
      </c>
      <c r="D63" s="226"/>
      <c r="E63" s="227">
        <v>225.3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186</v>
      </c>
      <c r="AH63" s="204">
        <v>0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outlineLevel="1" x14ac:dyDescent="0.2">
      <c r="A64" s="221"/>
      <c r="B64" s="222"/>
      <c r="C64" s="250" t="s">
        <v>266</v>
      </c>
      <c r="D64" s="226"/>
      <c r="E64" s="227">
        <v>-38.75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04"/>
      <c r="Y64" s="204"/>
      <c r="Z64" s="204"/>
      <c r="AA64" s="204"/>
      <c r="AB64" s="204"/>
      <c r="AC64" s="204"/>
      <c r="AD64" s="204"/>
      <c r="AE64" s="204"/>
      <c r="AF64" s="204"/>
      <c r="AG64" s="204" t="s">
        <v>186</v>
      </c>
      <c r="AH64" s="204">
        <v>0</v>
      </c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ht="22.5" outlineLevel="1" x14ac:dyDescent="0.2">
      <c r="A65" s="235">
        <v>25</v>
      </c>
      <c r="B65" s="236" t="s">
        <v>267</v>
      </c>
      <c r="C65" s="249" t="s">
        <v>268</v>
      </c>
      <c r="D65" s="237" t="s">
        <v>195</v>
      </c>
      <c r="E65" s="238">
        <v>18.774999999999999</v>
      </c>
      <c r="F65" s="239"/>
      <c r="G65" s="240">
        <f>ROUND(E65*F65,2)</f>
        <v>0</v>
      </c>
      <c r="H65" s="225"/>
      <c r="I65" s="224">
        <f>ROUND(E65*H65,2)</f>
        <v>0</v>
      </c>
      <c r="J65" s="225"/>
      <c r="K65" s="224">
        <f>ROUND(E65*J65,2)</f>
        <v>0</v>
      </c>
      <c r="L65" s="224">
        <v>21</v>
      </c>
      <c r="M65" s="224">
        <f>G65*(1+L65/100)</f>
        <v>0</v>
      </c>
      <c r="N65" s="224">
        <v>0.30714000000000002</v>
      </c>
      <c r="O65" s="224">
        <f>ROUND(E65*N65,2)</f>
        <v>5.77</v>
      </c>
      <c r="P65" s="224">
        <v>0</v>
      </c>
      <c r="Q65" s="224">
        <f>ROUND(E65*P65,2)</f>
        <v>0</v>
      </c>
      <c r="R65" s="224"/>
      <c r="S65" s="224" t="s">
        <v>182</v>
      </c>
      <c r="T65" s="224" t="s">
        <v>183</v>
      </c>
      <c r="U65" s="224">
        <v>0.878</v>
      </c>
      <c r="V65" s="224">
        <f>ROUND(E65*U65,2)</f>
        <v>16.48</v>
      </c>
      <c r="W65" s="224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184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outlineLevel="1" x14ac:dyDescent="0.2">
      <c r="A66" s="221"/>
      <c r="B66" s="222"/>
      <c r="C66" s="250" t="s">
        <v>269</v>
      </c>
      <c r="D66" s="226"/>
      <c r="E66" s="227">
        <v>18.77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04"/>
      <c r="Y66" s="204"/>
      <c r="Z66" s="204"/>
      <c r="AA66" s="204"/>
      <c r="AB66" s="204"/>
      <c r="AC66" s="204"/>
      <c r="AD66" s="204"/>
      <c r="AE66" s="204"/>
      <c r="AF66" s="204"/>
      <c r="AG66" s="204" t="s">
        <v>186</v>
      </c>
      <c r="AH66" s="204">
        <v>0</v>
      </c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ht="22.5" outlineLevel="1" x14ac:dyDescent="0.2">
      <c r="A67" s="235">
        <v>26</v>
      </c>
      <c r="B67" s="236" t="s">
        <v>270</v>
      </c>
      <c r="C67" s="249" t="s">
        <v>271</v>
      </c>
      <c r="D67" s="237" t="s">
        <v>195</v>
      </c>
      <c r="E67" s="238">
        <v>68.699200000000005</v>
      </c>
      <c r="F67" s="239"/>
      <c r="G67" s="240">
        <f>ROUND(E67*F67,2)</f>
        <v>0</v>
      </c>
      <c r="H67" s="225"/>
      <c r="I67" s="224">
        <f>ROUND(E67*H67,2)</f>
        <v>0</v>
      </c>
      <c r="J67" s="225"/>
      <c r="K67" s="224">
        <f>ROUND(E67*J67,2)</f>
        <v>0</v>
      </c>
      <c r="L67" s="224">
        <v>21</v>
      </c>
      <c r="M67" s="224">
        <f>G67*(1+L67/100)</f>
        <v>0</v>
      </c>
      <c r="N67" s="224">
        <v>0.22350999999999999</v>
      </c>
      <c r="O67" s="224">
        <f>ROUND(E67*N67,2)</f>
        <v>15.35</v>
      </c>
      <c r="P67" s="224">
        <v>0</v>
      </c>
      <c r="Q67" s="224">
        <f>ROUND(E67*P67,2)</f>
        <v>0</v>
      </c>
      <c r="R67" s="224"/>
      <c r="S67" s="224" t="s">
        <v>182</v>
      </c>
      <c r="T67" s="224" t="s">
        <v>183</v>
      </c>
      <c r="U67" s="224">
        <v>0.62</v>
      </c>
      <c r="V67" s="224">
        <f>ROUND(E67*U67,2)</f>
        <v>42.59</v>
      </c>
      <c r="W67" s="224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184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outlineLevel="1" x14ac:dyDescent="0.2">
      <c r="A68" s="221"/>
      <c r="B68" s="222"/>
      <c r="C68" s="250" t="s">
        <v>272</v>
      </c>
      <c r="D68" s="226"/>
      <c r="E68" s="227">
        <v>78.73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04"/>
      <c r="Y68" s="204"/>
      <c r="Z68" s="204"/>
      <c r="AA68" s="204"/>
      <c r="AB68" s="204"/>
      <c r="AC68" s="204"/>
      <c r="AD68" s="204"/>
      <c r="AE68" s="204"/>
      <c r="AF68" s="204"/>
      <c r="AG68" s="204" t="s">
        <v>186</v>
      </c>
      <c r="AH68" s="204">
        <v>0</v>
      </c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21"/>
      <c r="B69" s="222"/>
      <c r="C69" s="250" t="s">
        <v>273</v>
      </c>
      <c r="D69" s="226"/>
      <c r="E69" s="227">
        <v>-10.029999999999999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186</v>
      </c>
      <c r="AH69" s="204">
        <v>0</v>
      </c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ht="22.5" outlineLevel="1" x14ac:dyDescent="0.2">
      <c r="A70" s="235">
        <v>27</v>
      </c>
      <c r="B70" s="236" t="s">
        <v>274</v>
      </c>
      <c r="C70" s="249" t="s">
        <v>275</v>
      </c>
      <c r="D70" s="237" t="s">
        <v>195</v>
      </c>
      <c r="E70" s="238">
        <v>104.19750000000001</v>
      </c>
      <c r="F70" s="239"/>
      <c r="G70" s="240">
        <f>ROUND(E70*F70,2)</f>
        <v>0</v>
      </c>
      <c r="H70" s="225"/>
      <c r="I70" s="224">
        <f>ROUND(E70*H70,2)</f>
        <v>0</v>
      </c>
      <c r="J70" s="225"/>
      <c r="K70" s="224">
        <f>ROUND(E70*J70,2)</f>
        <v>0</v>
      </c>
      <c r="L70" s="224">
        <v>21</v>
      </c>
      <c r="M70" s="224">
        <f>G70*(1+L70/100)</f>
        <v>0</v>
      </c>
      <c r="N70" s="224">
        <v>0.10793</v>
      </c>
      <c r="O70" s="224">
        <f>ROUND(E70*N70,2)</f>
        <v>11.25</v>
      </c>
      <c r="P70" s="224">
        <v>0</v>
      </c>
      <c r="Q70" s="224">
        <f>ROUND(E70*P70,2)</f>
        <v>0</v>
      </c>
      <c r="R70" s="224"/>
      <c r="S70" s="224" t="s">
        <v>182</v>
      </c>
      <c r="T70" s="224" t="s">
        <v>183</v>
      </c>
      <c r="U70" s="224">
        <v>0.52700000000000002</v>
      </c>
      <c r="V70" s="224">
        <f>ROUND(E70*U70,2)</f>
        <v>54.91</v>
      </c>
      <c r="W70" s="224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184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outlineLevel="1" x14ac:dyDescent="0.2">
      <c r="A71" s="221"/>
      <c r="B71" s="222"/>
      <c r="C71" s="250" t="s">
        <v>276</v>
      </c>
      <c r="D71" s="226"/>
      <c r="E71" s="227">
        <v>124.86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04"/>
      <c r="Y71" s="204"/>
      <c r="Z71" s="204"/>
      <c r="AA71" s="204"/>
      <c r="AB71" s="204"/>
      <c r="AC71" s="204"/>
      <c r="AD71" s="204"/>
      <c r="AE71" s="204"/>
      <c r="AF71" s="204"/>
      <c r="AG71" s="204" t="s">
        <v>186</v>
      </c>
      <c r="AH71" s="204">
        <v>0</v>
      </c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ht="22.5" outlineLevel="1" x14ac:dyDescent="0.2">
      <c r="A72" s="221"/>
      <c r="B72" s="222"/>
      <c r="C72" s="250" t="s">
        <v>277</v>
      </c>
      <c r="D72" s="226"/>
      <c r="E72" s="227">
        <v>-20.66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186</v>
      </c>
      <c r="AH72" s="204">
        <v>0</v>
      </c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ht="22.5" outlineLevel="1" x14ac:dyDescent="0.2">
      <c r="A73" s="235">
        <v>28</v>
      </c>
      <c r="B73" s="236" t="s">
        <v>278</v>
      </c>
      <c r="C73" s="249" t="s">
        <v>279</v>
      </c>
      <c r="D73" s="237" t="s">
        <v>195</v>
      </c>
      <c r="E73" s="238">
        <v>72.737499999999997</v>
      </c>
      <c r="F73" s="239"/>
      <c r="G73" s="240">
        <f>ROUND(E73*F73,2)</f>
        <v>0</v>
      </c>
      <c r="H73" s="225"/>
      <c r="I73" s="224">
        <f>ROUND(E73*H73,2)</f>
        <v>0</v>
      </c>
      <c r="J73" s="225"/>
      <c r="K73" s="224">
        <f>ROUND(E73*J73,2)</f>
        <v>0</v>
      </c>
      <c r="L73" s="224">
        <v>21</v>
      </c>
      <c r="M73" s="224">
        <f>G73*(1+L73/100)</f>
        <v>0</v>
      </c>
      <c r="N73" s="224">
        <v>9.4869999999999996E-2</v>
      </c>
      <c r="O73" s="224">
        <f>ROUND(E73*N73,2)</f>
        <v>6.9</v>
      </c>
      <c r="P73" s="224">
        <v>0</v>
      </c>
      <c r="Q73" s="224">
        <f>ROUND(E73*P73,2)</f>
        <v>0</v>
      </c>
      <c r="R73" s="224"/>
      <c r="S73" s="224" t="s">
        <v>182</v>
      </c>
      <c r="T73" s="224" t="s">
        <v>183</v>
      </c>
      <c r="U73" s="224">
        <v>0.47949999999999998</v>
      </c>
      <c r="V73" s="224">
        <f>ROUND(E73*U73,2)</f>
        <v>34.880000000000003</v>
      </c>
      <c r="W73" s="22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184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21"/>
      <c r="B74" s="222"/>
      <c r="C74" s="250" t="s">
        <v>280</v>
      </c>
      <c r="D74" s="226"/>
      <c r="E74" s="227">
        <v>76.56</v>
      </c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186</v>
      </c>
      <c r="AH74" s="204">
        <v>0</v>
      </c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21"/>
      <c r="B75" s="222"/>
      <c r="C75" s="250" t="s">
        <v>281</v>
      </c>
      <c r="D75" s="226"/>
      <c r="E75" s="227">
        <v>-3.83</v>
      </c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186</v>
      </c>
      <c r="AH75" s="204">
        <v>0</v>
      </c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ht="22.5" outlineLevel="1" x14ac:dyDescent="0.2">
      <c r="A76" s="235">
        <v>29</v>
      </c>
      <c r="B76" s="236" t="s">
        <v>282</v>
      </c>
      <c r="C76" s="249" t="s">
        <v>283</v>
      </c>
      <c r="D76" s="237" t="s">
        <v>195</v>
      </c>
      <c r="E76" s="238">
        <v>28.146000000000001</v>
      </c>
      <c r="F76" s="239"/>
      <c r="G76" s="240">
        <f>ROUND(E76*F76,2)</f>
        <v>0</v>
      </c>
      <c r="H76" s="225"/>
      <c r="I76" s="224">
        <f>ROUND(E76*H76,2)</f>
        <v>0</v>
      </c>
      <c r="J76" s="225"/>
      <c r="K76" s="224">
        <f>ROUND(E76*J76,2)</f>
        <v>0</v>
      </c>
      <c r="L76" s="224">
        <v>21</v>
      </c>
      <c r="M76" s="224">
        <f>G76*(1+L76/100)</f>
        <v>0</v>
      </c>
      <c r="N76" s="224">
        <v>6.4449999999999993E-2</v>
      </c>
      <c r="O76" s="224">
        <f>ROUND(E76*N76,2)</f>
        <v>1.81</v>
      </c>
      <c r="P76" s="224">
        <v>0</v>
      </c>
      <c r="Q76" s="224">
        <f>ROUND(E76*P76,2)</f>
        <v>0</v>
      </c>
      <c r="R76" s="224"/>
      <c r="S76" s="224" t="s">
        <v>182</v>
      </c>
      <c r="T76" s="224" t="s">
        <v>183</v>
      </c>
      <c r="U76" s="224">
        <v>0.45250000000000001</v>
      </c>
      <c r="V76" s="224">
        <f>ROUND(E76*U76,2)</f>
        <v>12.74</v>
      </c>
      <c r="W76" s="224"/>
      <c r="X76" s="204"/>
      <c r="Y76" s="204"/>
      <c r="Z76" s="204"/>
      <c r="AA76" s="204"/>
      <c r="AB76" s="204"/>
      <c r="AC76" s="204"/>
      <c r="AD76" s="204"/>
      <c r="AE76" s="204"/>
      <c r="AF76" s="204"/>
      <c r="AG76" s="204" t="s">
        <v>184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outlineLevel="1" x14ac:dyDescent="0.2">
      <c r="A77" s="221"/>
      <c r="B77" s="222"/>
      <c r="C77" s="250" t="s">
        <v>284</v>
      </c>
      <c r="D77" s="226"/>
      <c r="E77" s="227">
        <v>39.200000000000003</v>
      </c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186</v>
      </c>
      <c r="AH77" s="204">
        <v>0</v>
      </c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outlineLevel="1" x14ac:dyDescent="0.2">
      <c r="A78" s="221"/>
      <c r="B78" s="222"/>
      <c r="C78" s="250" t="s">
        <v>285</v>
      </c>
      <c r="D78" s="226"/>
      <c r="E78" s="227">
        <v>-11.05</v>
      </c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04"/>
      <c r="Y78" s="204"/>
      <c r="Z78" s="204"/>
      <c r="AA78" s="204"/>
      <c r="AB78" s="204"/>
      <c r="AC78" s="204"/>
      <c r="AD78" s="204"/>
      <c r="AE78" s="204"/>
      <c r="AF78" s="204"/>
      <c r="AG78" s="204" t="s">
        <v>186</v>
      </c>
      <c r="AH78" s="204">
        <v>0</v>
      </c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ht="22.5" outlineLevel="1" x14ac:dyDescent="0.2">
      <c r="A79" s="235">
        <v>30</v>
      </c>
      <c r="B79" s="236" t="s">
        <v>286</v>
      </c>
      <c r="C79" s="249" t="s">
        <v>287</v>
      </c>
      <c r="D79" s="237" t="s">
        <v>195</v>
      </c>
      <c r="E79" s="238">
        <v>32.625</v>
      </c>
      <c r="F79" s="239"/>
      <c r="G79" s="240">
        <f>ROUND(E79*F79,2)</f>
        <v>0</v>
      </c>
      <c r="H79" s="225"/>
      <c r="I79" s="224">
        <f>ROUND(E79*H79,2)</f>
        <v>0</v>
      </c>
      <c r="J79" s="225"/>
      <c r="K79" s="224">
        <f>ROUND(E79*J79,2)</f>
        <v>0</v>
      </c>
      <c r="L79" s="224">
        <v>21</v>
      </c>
      <c r="M79" s="224">
        <f>G79*(1+L79/100)</f>
        <v>0</v>
      </c>
      <c r="N79" s="224">
        <v>0.14068</v>
      </c>
      <c r="O79" s="224">
        <f>ROUND(E79*N79,2)</f>
        <v>4.59</v>
      </c>
      <c r="P79" s="224">
        <v>0</v>
      </c>
      <c r="Q79" s="224">
        <f>ROUND(E79*P79,2)</f>
        <v>0</v>
      </c>
      <c r="R79" s="224"/>
      <c r="S79" s="224" t="s">
        <v>235</v>
      </c>
      <c r="T79" s="224" t="s">
        <v>183</v>
      </c>
      <c r="U79" s="224">
        <v>0</v>
      </c>
      <c r="V79" s="224">
        <f>ROUND(E79*U79,2)</f>
        <v>0</v>
      </c>
      <c r="W79" s="224"/>
      <c r="X79" s="204"/>
      <c r="Y79" s="204"/>
      <c r="Z79" s="204"/>
      <c r="AA79" s="204"/>
      <c r="AB79" s="204"/>
      <c r="AC79" s="204"/>
      <c r="AD79" s="204"/>
      <c r="AE79" s="204"/>
      <c r="AF79" s="204"/>
      <c r="AG79" s="204" t="s">
        <v>184</v>
      </c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21"/>
      <c r="B80" s="222"/>
      <c r="C80" s="250" t="s">
        <v>288</v>
      </c>
      <c r="D80" s="226"/>
      <c r="E80" s="227">
        <v>34.65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04"/>
      <c r="Y80" s="204"/>
      <c r="Z80" s="204"/>
      <c r="AA80" s="204"/>
      <c r="AB80" s="204"/>
      <c r="AC80" s="204"/>
      <c r="AD80" s="204"/>
      <c r="AE80" s="204"/>
      <c r="AF80" s="204"/>
      <c r="AG80" s="204" t="s">
        <v>186</v>
      </c>
      <c r="AH80" s="204">
        <v>0</v>
      </c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outlineLevel="1" x14ac:dyDescent="0.2">
      <c r="A81" s="221"/>
      <c r="B81" s="222"/>
      <c r="C81" s="250" t="s">
        <v>289</v>
      </c>
      <c r="D81" s="226"/>
      <c r="E81" s="227">
        <v>-2.02</v>
      </c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04"/>
      <c r="Y81" s="204"/>
      <c r="Z81" s="204"/>
      <c r="AA81" s="204"/>
      <c r="AB81" s="204"/>
      <c r="AC81" s="204"/>
      <c r="AD81" s="204"/>
      <c r="AE81" s="204"/>
      <c r="AF81" s="204"/>
      <c r="AG81" s="204" t="s">
        <v>186</v>
      </c>
      <c r="AH81" s="204">
        <v>0</v>
      </c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ht="22.5" outlineLevel="1" x14ac:dyDescent="0.2">
      <c r="A82" s="235">
        <v>31</v>
      </c>
      <c r="B82" s="236" t="s">
        <v>290</v>
      </c>
      <c r="C82" s="249" t="s">
        <v>291</v>
      </c>
      <c r="D82" s="237" t="s">
        <v>229</v>
      </c>
      <c r="E82" s="238">
        <v>10</v>
      </c>
      <c r="F82" s="239"/>
      <c r="G82" s="240">
        <f>ROUND(E82*F82,2)</f>
        <v>0</v>
      </c>
      <c r="H82" s="225"/>
      <c r="I82" s="224">
        <f>ROUND(E82*H82,2)</f>
        <v>0</v>
      </c>
      <c r="J82" s="225"/>
      <c r="K82" s="224">
        <f>ROUND(E82*J82,2)</f>
        <v>0</v>
      </c>
      <c r="L82" s="224">
        <v>21</v>
      </c>
      <c r="M82" s="224">
        <f>G82*(1+L82/100)</f>
        <v>0</v>
      </c>
      <c r="N82" s="224">
        <v>4.5679999999999998E-2</v>
      </c>
      <c r="O82" s="224">
        <f>ROUND(E82*N82,2)</f>
        <v>0.46</v>
      </c>
      <c r="P82" s="224">
        <v>0</v>
      </c>
      <c r="Q82" s="224">
        <f>ROUND(E82*P82,2)</f>
        <v>0</v>
      </c>
      <c r="R82" s="224"/>
      <c r="S82" s="224" t="s">
        <v>182</v>
      </c>
      <c r="T82" s="224" t="s">
        <v>183</v>
      </c>
      <c r="U82" s="224">
        <v>0.2525</v>
      </c>
      <c r="V82" s="224">
        <f>ROUND(E82*U82,2)</f>
        <v>2.5299999999999998</v>
      </c>
      <c r="W82" s="224"/>
      <c r="X82" s="204"/>
      <c r="Y82" s="204"/>
      <c r="Z82" s="204"/>
      <c r="AA82" s="204"/>
      <c r="AB82" s="204"/>
      <c r="AC82" s="204"/>
      <c r="AD82" s="204"/>
      <c r="AE82" s="204"/>
      <c r="AF82" s="204"/>
      <c r="AG82" s="204" t="s">
        <v>184</v>
      </c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outlineLevel="1" x14ac:dyDescent="0.2">
      <c r="A83" s="221"/>
      <c r="B83" s="222"/>
      <c r="C83" s="250" t="s">
        <v>292</v>
      </c>
      <c r="D83" s="226"/>
      <c r="E83" s="227">
        <v>10</v>
      </c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04"/>
      <c r="Y83" s="204"/>
      <c r="Z83" s="204"/>
      <c r="AA83" s="204"/>
      <c r="AB83" s="204"/>
      <c r="AC83" s="204"/>
      <c r="AD83" s="204"/>
      <c r="AE83" s="204"/>
      <c r="AF83" s="204"/>
      <c r="AG83" s="204" t="s">
        <v>186</v>
      </c>
      <c r="AH83" s="204">
        <v>0</v>
      </c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ht="22.5" outlineLevel="1" x14ac:dyDescent="0.2">
      <c r="A84" s="235">
        <v>32</v>
      </c>
      <c r="B84" s="236" t="s">
        <v>293</v>
      </c>
      <c r="C84" s="249" t="s">
        <v>294</v>
      </c>
      <c r="D84" s="237" t="s">
        <v>229</v>
      </c>
      <c r="E84" s="238">
        <v>44</v>
      </c>
      <c r="F84" s="239"/>
      <c r="G84" s="240">
        <f>ROUND(E84*F84,2)</f>
        <v>0</v>
      </c>
      <c r="H84" s="225"/>
      <c r="I84" s="224">
        <f>ROUND(E84*H84,2)</f>
        <v>0</v>
      </c>
      <c r="J84" s="225"/>
      <c r="K84" s="224">
        <f>ROUND(E84*J84,2)</f>
        <v>0</v>
      </c>
      <c r="L84" s="224">
        <v>21</v>
      </c>
      <c r="M84" s="224">
        <f>G84*(1+L84/100)</f>
        <v>0</v>
      </c>
      <c r="N84" s="224">
        <v>5.4679999999999999E-2</v>
      </c>
      <c r="O84" s="224">
        <f>ROUND(E84*N84,2)</f>
        <v>2.41</v>
      </c>
      <c r="P84" s="224">
        <v>0</v>
      </c>
      <c r="Q84" s="224">
        <f>ROUND(E84*P84,2)</f>
        <v>0</v>
      </c>
      <c r="R84" s="224"/>
      <c r="S84" s="224" t="s">
        <v>182</v>
      </c>
      <c r="T84" s="224" t="s">
        <v>183</v>
      </c>
      <c r="U84" s="224">
        <v>0.26</v>
      </c>
      <c r="V84" s="224">
        <f>ROUND(E84*U84,2)</f>
        <v>11.44</v>
      </c>
      <c r="W84" s="224"/>
      <c r="X84" s="204"/>
      <c r="Y84" s="204"/>
      <c r="Z84" s="204"/>
      <c r="AA84" s="204"/>
      <c r="AB84" s="204"/>
      <c r="AC84" s="204"/>
      <c r="AD84" s="204"/>
      <c r="AE84" s="204"/>
      <c r="AF84" s="204"/>
      <c r="AG84" s="204" t="s">
        <v>184</v>
      </c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outlineLevel="1" x14ac:dyDescent="0.2">
      <c r="A85" s="221"/>
      <c r="B85" s="222"/>
      <c r="C85" s="250" t="s">
        <v>295</v>
      </c>
      <c r="D85" s="226"/>
      <c r="E85" s="227">
        <v>44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04"/>
      <c r="Y85" s="204"/>
      <c r="Z85" s="204"/>
      <c r="AA85" s="204"/>
      <c r="AB85" s="204"/>
      <c r="AC85" s="204"/>
      <c r="AD85" s="204"/>
      <c r="AE85" s="204"/>
      <c r="AF85" s="204"/>
      <c r="AG85" s="204" t="s">
        <v>186</v>
      </c>
      <c r="AH85" s="204">
        <v>0</v>
      </c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ht="22.5" outlineLevel="1" x14ac:dyDescent="0.2">
      <c r="A86" s="235">
        <v>33</v>
      </c>
      <c r="B86" s="236" t="s">
        <v>296</v>
      </c>
      <c r="C86" s="249" t="s">
        <v>297</v>
      </c>
      <c r="D86" s="237" t="s">
        <v>229</v>
      </c>
      <c r="E86" s="238">
        <v>40</v>
      </c>
      <c r="F86" s="239"/>
      <c r="G86" s="240">
        <f>ROUND(E86*F86,2)</f>
        <v>0</v>
      </c>
      <c r="H86" s="225"/>
      <c r="I86" s="224">
        <f>ROUND(E86*H86,2)</f>
        <v>0</v>
      </c>
      <c r="J86" s="225"/>
      <c r="K86" s="224">
        <f>ROUND(E86*J86,2)</f>
        <v>0</v>
      </c>
      <c r="L86" s="224">
        <v>21</v>
      </c>
      <c r="M86" s="224">
        <f>G86*(1+L86/100)</f>
        <v>0</v>
      </c>
      <c r="N86" s="224">
        <v>6.368E-2</v>
      </c>
      <c r="O86" s="224">
        <f>ROUND(E86*N86,2)</f>
        <v>2.5499999999999998</v>
      </c>
      <c r="P86" s="224">
        <v>0</v>
      </c>
      <c r="Q86" s="224">
        <f>ROUND(E86*P86,2)</f>
        <v>0</v>
      </c>
      <c r="R86" s="224"/>
      <c r="S86" s="224" t="s">
        <v>182</v>
      </c>
      <c r="T86" s="224" t="s">
        <v>183</v>
      </c>
      <c r="U86" s="224">
        <v>0.28249999999999997</v>
      </c>
      <c r="V86" s="224">
        <f>ROUND(E86*U86,2)</f>
        <v>11.3</v>
      </c>
      <c r="W86" s="224"/>
      <c r="X86" s="204"/>
      <c r="Y86" s="204"/>
      <c r="Z86" s="204"/>
      <c r="AA86" s="204"/>
      <c r="AB86" s="204"/>
      <c r="AC86" s="204"/>
      <c r="AD86" s="204"/>
      <c r="AE86" s="204"/>
      <c r="AF86" s="204"/>
      <c r="AG86" s="204" t="s">
        <v>184</v>
      </c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outlineLevel="1" x14ac:dyDescent="0.2">
      <c r="A87" s="221"/>
      <c r="B87" s="222"/>
      <c r="C87" s="250" t="s">
        <v>298</v>
      </c>
      <c r="D87" s="226"/>
      <c r="E87" s="227">
        <v>40</v>
      </c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04"/>
      <c r="Y87" s="204"/>
      <c r="Z87" s="204"/>
      <c r="AA87" s="204"/>
      <c r="AB87" s="204"/>
      <c r="AC87" s="204"/>
      <c r="AD87" s="204"/>
      <c r="AE87" s="204"/>
      <c r="AF87" s="204"/>
      <c r="AG87" s="204" t="s">
        <v>186</v>
      </c>
      <c r="AH87" s="204">
        <v>0</v>
      </c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ht="22.5" outlineLevel="1" x14ac:dyDescent="0.2">
      <c r="A88" s="235">
        <v>34</v>
      </c>
      <c r="B88" s="236" t="s">
        <v>299</v>
      </c>
      <c r="C88" s="249" t="s">
        <v>300</v>
      </c>
      <c r="D88" s="237" t="s">
        <v>229</v>
      </c>
      <c r="E88" s="238">
        <v>4</v>
      </c>
      <c r="F88" s="239"/>
      <c r="G88" s="240">
        <f>ROUND(E88*F88,2)</f>
        <v>0</v>
      </c>
      <c r="H88" s="225"/>
      <c r="I88" s="224">
        <f>ROUND(E88*H88,2)</f>
        <v>0</v>
      </c>
      <c r="J88" s="225"/>
      <c r="K88" s="224">
        <f>ROUND(E88*J88,2)</f>
        <v>0</v>
      </c>
      <c r="L88" s="224">
        <v>21</v>
      </c>
      <c r="M88" s="224">
        <f>G88*(1+L88/100)</f>
        <v>0</v>
      </c>
      <c r="N88" s="224">
        <v>0.10876</v>
      </c>
      <c r="O88" s="224">
        <f>ROUND(E88*N88,2)</f>
        <v>0.44</v>
      </c>
      <c r="P88" s="224">
        <v>0</v>
      </c>
      <c r="Q88" s="224">
        <f>ROUND(E88*P88,2)</f>
        <v>0</v>
      </c>
      <c r="R88" s="224"/>
      <c r="S88" s="224" t="s">
        <v>182</v>
      </c>
      <c r="T88" s="224" t="s">
        <v>183</v>
      </c>
      <c r="U88" s="224">
        <v>0.30099999999999999</v>
      </c>
      <c r="V88" s="224">
        <f>ROUND(E88*U88,2)</f>
        <v>1.2</v>
      </c>
      <c r="W88" s="224"/>
      <c r="X88" s="204"/>
      <c r="Y88" s="204"/>
      <c r="Z88" s="204"/>
      <c r="AA88" s="204"/>
      <c r="AB88" s="204"/>
      <c r="AC88" s="204"/>
      <c r="AD88" s="204"/>
      <c r="AE88" s="204"/>
      <c r="AF88" s="204"/>
      <c r="AG88" s="204" t="s">
        <v>184</v>
      </c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outlineLevel="1" x14ac:dyDescent="0.2">
      <c r="A89" s="221"/>
      <c r="B89" s="222"/>
      <c r="C89" s="250" t="s">
        <v>301</v>
      </c>
      <c r="D89" s="226"/>
      <c r="E89" s="227">
        <v>4</v>
      </c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04"/>
      <c r="Y89" s="204"/>
      <c r="Z89" s="204"/>
      <c r="AA89" s="204"/>
      <c r="AB89" s="204"/>
      <c r="AC89" s="204"/>
      <c r="AD89" s="204"/>
      <c r="AE89" s="204"/>
      <c r="AF89" s="204"/>
      <c r="AG89" s="204" t="s">
        <v>186</v>
      </c>
      <c r="AH89" s="204">
        <v>0</v>
      </c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outlineLevel="1" x14ac:dyDescent="0.2">
      <c r="A90" s="241">
        <v>35</v>
      </c>
      <c r="B90" s="242" t="s">
        <v>302</v>
      </c>
      <c r="C90" s="251" t="s">
        <v>303</v>
      </c>
      <c r="D90" s="243" t="s">
        <v>229</v>
      </c>
      <c r="E90" s="244">
        <v>3</v>
      </c>
      <c r="F90" s="245"/>
      <c r="G90" s="246">
        <f>ROUND(E90*F90,2)</f>
        <v>0</v>
      </c>
      <c r="H90" s="225"/>
      <c r="I90" s="224">
        <f>ROUND(E90*H90,2)</f>
        <v>0</v>
      </c>
      <c r="J90" s="225"/>
      <c r="K90" s="224">
        <f>ROUND(E90*J90,2)</f>
        <v>0</v>
      </c>
      <c r="L90" s="224">
        <v>21</v>
      </c>
      <c r="M90" s="224">
        <f>G90*(1+L90/100)</f>
        <v>0</v>
      </c>
      <c r="N90" s="224">
        <v>2.094E-2</v>
      </c>
      <c r="O90" s="224">
        <f>ROUND(E90*N90,2)</f>
        <v>0.06</v>
      </c>
      <c r="P90" s="224">
        <v>0</v>
      </c>
      <c r="Q90" s="224">
        <f>ROUND(E90*P90,2)</f>
        <v>0</v>
      </c>
      <c r="R90" s="224"/>
      <c r="S90" s="224" t="s">
        <v>182</v>
      </c>
      <c r="T90" s="224" t="s">
        <v>183</v>
      </c>
      <c r="U90" s="224">
        <v>0.3175</v>
      </c>
      <c r="V90" s="224">
        <f>ROUND(E90*U90,2)</f>
        <v>0.95</v>
      </c>
      <c r="W90" s="224"/>
      <c r="X90" s="204"/>
      <c r="Y90" s="204"/>
      <c r="Z90" s="204"/>
      <c r="AA90" s="204"/>
      <c r="AB90" s="204"/>
      <c r="AC90" s="204"/>
      <c r="AD90" s="204"/>
      <c r="AE90" s="204"/>
      <c r="AF90" s="204"/>
      <c r="AG90" s="204" t="s">
        <v>184</v>
      </c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outlineLevel="1" x14ac:dyDescent="0.2">
      <c r="A91" s="235">
        <v>36</v>
      </c>
      <c r="B91" s="236" t="s">
        <v>304</v>
      </c>
      <c r="C91" s="249" t="s">
        <v>305</v>
      </c>
      <c r="D91" s="237" t="s">
        <v>229</v>
      </c>
      <c r="E91" s="238">
        <v>17</v>
      </c>
      <c r="F91" s="239"/>
      <c r="G91" s="240">
        <f>ROUND(E91*F91,2)</f>
        <v>0</v>
      </c>
      <c r="H91" s="225"/>
      <c r="I91" s="224">
        <f>ROUND(E91*H91,2)</f>
        <v>0</v>
      </c>
      <c r="J91" s="225"/>
      <c r="K91" s="224">
        <f>ROUND(E91*J91,2)</f>
        <v>0</v>
      </c>
      <c r="L91" s="224">
        <v>21</v>
      </c>
      <c r="M91" s="224">
        <f>G91*(1+L91/100)</f>
        <v>0</v>
      </c>
      <c r="N91" s="224">
        <v>2.963E-2</v>
      </c>
      <c r="O91" s="224">
        <f>ROUND(E91*N91,2)</f>
        <v>0.5</v>
      </c>
      <c r="P91" s="224">
        <v>0</v>
      </c>
      <c r="Q91" s="224">
        <f>ROUND(E91*P91,2)</f>
        <v>0</v>
      </c>
      <c r="R91" s="224"/>
      <c r="S91" s="224" t="s">
        <v>182</v>
      </c>
      <c r="T91" s="224" t="s">
        <v>183</v>
      </c>
      <c r="U91" s="224">
        <v>0.3175</v>
      </c>
      <c r="V91" s="224">
        <f>ROUND(E91*U91,2)</f>
        <v>5.4</v>
      </c>
      <c r="W91" s="224"/>
      <c r="X91" s="204"/>
      <c r="Y91" s="204"/>
      <c r="Z91" s="204"/>
      <c r="AA91" s="204"/>
      <c r="AB91" s="204"/>
      <c r="AC91" s="204"/>
      <c r="AD91" s="204"/>
      <c r="AE91" s="204"/>
      <c r="AF91" s="204"/>
      <c r="AG91" s="204" t="s">
        <v>184</v>
      </c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outlineLevel="1" x14ac:dyDescent="0.2">
      <c r="A92" s="221"/>
      <c r="B92" s="222"/>
      <c r="C92" s="250" t="s">
        <v>306</v>
      </c>
      <c r="D92" s="226"/>
      <c r="E92" s="227">
        <v>17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04"/>
      <c r="Y92" s="204"/>
      <c r="Z92" s="204"/>
      <c r="AA92" s="204"/>
      <c r="AB92" s="204"/>
      <c r="AC92" s="204"/>
      <c r="AD92" s="204"/>
      <c r="AE92" s="204"/>
      <c r="AF92" s="204"/>
      <c r="AG92" s="204" t="s">
        <v>186</v>
      </c>
      <c r="AH92" s="204">
        <v>0</v>
      </c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outlineLevel="1" x14ac:dyDescent="0.2">
      <c r="A93" s="241">
        <v>37</v>
      </c>
      <c r="B93" s="242" t="s">
        <v>307</v>
      </c>
      <c r="C93" s="251" t="s">
        <v>308</v>
      </c>
      <c r="D93" s="243" t="s">
        <v>229</v>
      </c>
      <c r="E93" s="244">
        <v>1</v>
      </c>
      <c r="F93" s="245"/>
      <c r="G93" s="246">
        <f>ROUND(E93*F93,2)</f>
        <v>0</v>
      </c>
      <c r="H93" s="225"/>
      <c r="I93" s="224">
        <f>ROUND(E93*H93,2)</f>
        <v>0</v>
      </c>
      <c r="J93" s="225"/>
      <c r="K93" s="224">
        <f>ROUND(E93*J93,2)</f>
        <v>0</v>
      </c>
      <c r="L93" s="224">
        <v>21</v>
      </c>
      <c r="M93" s="224">
        <f>G93*(1+L93/100)</f>
        <v>0</v>
      </c>
      <c r="N93" s="224">
        <v>5.3109999999999997E-2</v>
      </c>
      <c r="O93" s="224">
        <f>ROUND(E93*N93,2)</f>
        <v>0.05</v>
      </c>
      <c r="P93" s="224">
        <v>0</v>
      </c>
      <c r="Q93" s="224">
        <f>ROUND(E93*P93,2)</f>
        <v>0</v>
      </c>
      <c r="R93" s="224"/>
      <c r="S93" s="224" t="s">
        <v>182</v>
      </c>
      <c r="T93" s="224" t="s">
        <v>183</v>
      </c>
      <c r="U93" s="224">
        <v>0.45</v>
      </c>
      <c r="V93" s="224">
        <f>ROUND(E93*U93,2)</f>
        <v>0.45</v>
      </c>
      <c r="W93" s="224"/>
      <c r="X93" s="204"/>
      <c r="Y93" s="204"/>
      <c r="Z93" s="204"/>
      <c r="AA93" s="204"/>
      <c r="AB93" s="204"/>
      <c r="AC93" s="204"/>
      <c r="AD93" s="204"/>
      <c r="AE93" s="204"/>
      <c r="AF93" s="204"/>
      <c r="AG93" s="204" t="s">
        <v>184</v>
      </c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ht="22.5" outlineLevel="1" x14ac:dyDescent="0.2">
      <c r="A94" s="235">
        <v>38</v>
      </c>
      <c r="B94" s="236" t="s">
        <v>309</v>
      </c>
      <c r="C94" s="249" t="s">
        <v>310</v>
      </c>
      <c r="D94" s="237" t="s">
        <v>195</v>
      </c>
      <c r="E94" s="238">
        <v>9.375</v>
      </c>
      <c r="F94" s="239"/>
      <c r="G94" s="240">
        <f>ROUND(E94*F94,2)</f>
        <v>0</v>
      </c>
      <c r="H94" s="225"/>
      <c r="I94" s="224">
        <f>ROUND(E94*H94,2)</f>
        <v>0</v>
      </c>
      <c r="J94" s="225"/>
      <c r="K94" s="224">
        <f>ROUND(E94*J94,2)</f>
        <v>0</v>
      </c>
      <c r="L94" s="224">
        <v>21</v>
      </c>
      <c r="M94" s="224">
        <f>G94*(1+L94/100)</f>
        <v>0</v>
      </c>
      <c r="N94" s="224">
        <v>4.761E-2</v>
      </c>
      <c r="O94" s="224">
        <f>ROUND(E94*N94,2)</f>
        <v>0.45</v>
      </c>
      <c r="P94" s="224">
        <v>0</v>
      </c>
      <c r="Q94" s="224">
        <f>ROUND(E94*P94,2)</f>
        <v>0</v>
      </c>
      <c r="R94" s="224"/>
      <c r="S94" s="224" t="s">
        <v>182</v>
      </c>
      <c r="T94" s="224" t="s">
        <v>183</v>
      </c>
      <c r="U94" s="224">
        <v>0.51744999999999997</v>
      </c>
      <c r="V94" s="224">
        <f>ROUND(E94*U94,2)</f>
        <v>4.8499999999999996</v>
      </c>
      <c r="W94" s="224"/>
      <c r="X94" s="204"/>
      <c r="Y94" s="204"/>
      <c r="Z94" s="204"/>
      <c r="AA94" s="204"/>
      <c r="AB94" s="204"/>
      <c r="AC94" s="204"/>
      <c r="AD94" s="204"/>
      <c r="AE94" s="204"/>
      <c r="AF94" s="204"/>
      <c r="AG94" s="204" t="s">
        <v>184</v>
      </c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</row>
    <row r="95" spans="1:60" outlineLevel="1" x14ac:dyDescent="0.2">
      <c r="A95" s="221"/>
      <c r="B95" s="222"/>
      <c r="C95" s="250" t="s">
        <v>311</v>
      </c>
      <c r="D95" s="226"/>
      <c r="E95" s="227">
        <v>9.3800000000000008</v>
      </c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04"/>
      <c r="Y95" s="204"/>
      <c r="Z95" s="204"/>
      <c r="AA95" s="204"/>
      <c r="AB95" s="204"/>
      <c r="AC95" s="204"/>
      <c r="AD95" s="204"/>
      <c r="AE95" s="204"/>
      <c r="AF95" s="204"/>
      <c r="AG95" s="204" t="s">
        <v>186</v>
      </c>
      <c r="AH95" s="204">
        <v>0</v>
      </c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outlineLevel="1" x14ac:dyDescent="0.2">
      <c r="A96" s="235">
        <v>39</v>
      </c>
      <c r="B96" s="236" t="s">
        <v>312</v>
      </c>
      <c r="C96" s="249" t="s">
        <v>313</v>
      </c>
      <c r="D96" s="237" t="s">
        <v>181</v>
      </c>
      <c r="E96" s="238">
        <v>0.99850000000000005</v>
      </c>
      <c r="F96" s="239"/>
      <c r="G96" s="240">
        <f>ROUND(E96*F96,2)</f>
        <v>0</v>
      </c>
      <c r="H96" s="225"/>
      <c r="I96" s="224">
        <f>ROUND(E96*H96,2)</f>
        <v>0</v>
      </c>
      <c r="J96" s="225"/>
      <c r="K96" s="224">
        <f>ROUND(E96*J96,2)</f>
        <v>0</v>
      </c>
      <c r="L96" s="224">
        <v>21</v>
      </c>
      <c r="M96" s="224">
        <f>G96*(1+L96/100)</f>
        <v>0</v>
      </c>
      <c r="N96" s="224">
        <v>1.6747399999999999</v>
      </c>
      <c r="O96" s="224">
        <f>ROUND(E96*N96,2)</f>
        <v>1.67</v>
      </c>
      <c r="P96" s="224">
        <v>0</v>
      </c>
      <c r="Q96" s="224">
        <f>ROUND(E96*P96,2)</f>
        <v>0</v>
      </c>
      <c r="R96" s="224"/>
      <c r="S96" s="224" t="s">
        <v>182</v>
      </c>
      <c r="T96" s="224" t="s">
        <v>183</v>
      </c>
      <c r="U96" s="224">
        <v>4.03</v>
      </c>
      <c r="V96" s="224">
        <f>ROUND(E96*U96,2)</f>
        <v>4.0199999999999996</v>
      </c>
      <c r="W96" s="224"/>
      <c r="X96" s="204"/>
      <c r="Y96" s="204"/>
      <c r="Z96" s="204"/>
      <c r="AA96" s="204"/>
      <c r="AB96" s="204"/>
      <c r="AC96" s="204"/>
      <c r="AD96" s="204"/>
      <c r="AE96" s="204"/>
      <c r="AF96" s="204"/>
      <c r="AG96" s="204" t="s">
        <v>184</v>
      </c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outlineLevel="1" x14ac:dyDescent="0.2">
      <c r="A97" s="221"/>
      <c r="B97" s="222"/>
      <c r="C97" s="250" t="s">
        <v>314</v>
      </c>
      <c r="D97" s="226"/>
      <c r="E97" s="227">
        <v>0.12</v>
      </c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04"/>
      <c r="Y97" s="204"/>
      <c r="Z97" s="204"/>
      <c r="AA97" s="204"/>
      <c r="AB97" s="204"/>
      <c r="AC97" s="204"/>
      <c r="AD97" s="204"/>
      <c r="AE97" s="204"/>
      <c r="AF97" s="204"/>
      <c r="AG97" s="204" t="s">
        <v>186</v>
      </c>
      <c r="AH97" s="204">
        <v>0</v>
      </c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60" outlineLevel="1" x14ac:dyDescent="0.2">
      <c r="A98" s="221"/>
      <c r="B98" s="222"/>
      <c r="C98" s="250" t="s">
        <v>315</v>
      </c>
      <c r="D98" s="226"/>
      <c r="E98" s="227">
        <v>0.8</v>
      </c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04"/>
      <c r="Y98" s="204"/>
      <c r="Z98" s="204"/>
      <c r="AA98" s="204"/>
      <c r="AB98" s="204"/>
      <c r="AC98" s="204"/>
      <c r="AD98" s="204"/>
      <c r="AE98" s="204"/>
      <c r="AF98" s="204"/>
      <c r="AG98" s="204" t="s">
        <v>186</v>
      </c>
      <c r="AH98" s="204">
        <v>0</v>
      </c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</row>
    <row r="99" spans="1:60" outlineLevel="1" x14ac:dyDescent="0.2">
      <c r="A99" s="221"/>
      <c r="B99" s="222"/>
      <c r="C99" s="250" t="s">
        <v>316</v>
      </c>
      <c r="D99" s="226"/>
      <c r="E99" s="227">
        <v>0.08</v>
      </c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04"/>
      <c r="Y99" s="204"/>
      <c r="Z99" s="204"/>
      <c r="AA99" s="204"/>
      <c r="AB99" s="204"/>
      <c r="AC99" s="204"/>
      <c r="AD99" s="204"/>
      <c r="AE99" s="204"/>
      <c r="AF99" s="204"/>
      <c r="AG99" s="204" t="s">
        <v>186</v>
      </c>
      <c r="AH99" s="204">
        <v>0</v>
      </c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</row>
    <row r="100" spans="1:60" ht="22.5" outlineLevel="1" x14ac:dyDescent="0.2">
      <c r="A100" s="235">
        <v>40</v>
      </c>
      <c r="B100" s="236" t="s">
        <v>317</v>
      </c>
      <c r="C100" s="249" t="s">
        <v>318</v>
      </c>
      <c r="D100" s="237" t="s">
        <v>195</v>
      </c>
      <c r="E100" s="238">
        <v>20.2</v>
      </c>
      <c r="F100" s="239"/>
      <c r="G100" s="240">
        <f>ROUND(E100*F100,2)</f>
        <v>0</v>
      </c>
      <c r="H100" s="225"/>
      <c r="I100" s="224">
        <f>ROUND(E100*H100,2)</f>
        <v>0</v>
      </c>
      <c r="J100" s="225"/>
      <c r="K100" s="224">
        <f>ROUND(E100*J100,2)</f>
        <v>0</v>
      </c>
      <c r="L100" s="224">
        <v>21</v>
      </c>
      <c r="M100" s="224">
        <f>G100*(1+L100/100)</f>
        <v>0</v>
      </c>
      <c r="N100" s="224">
        <v>1.17225</v>
      </c>
      <c r="O100" s="224">
        <f>ROUND(E100*N100,2)</f>
        <v>23.68</v>
      </c>
      <c r="P100" s="224">
        <v>0</v>
      </c>
      <c r="Q100" s="224">
        <f>ROUND(E100*P100,2)</f>
        <v>0</v>
      </c>
      <c r="R100" s="224"/>
      <c r="S100" s="224" t="s">
        <v>182</v>
      </c>
      <c r="T100" s="224" t="s">
        <v>183</v>
      </c>
      <c r="U100" s="224">
        <v>8.2200000000000006</v>
      </c>
      <c r="V100" s="224">
        <f>ROUND(E100*U100,2)</f>
        <v>166.04</v>
      </c>
      <c r="W100" s="22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 t="s">
        <v>184</v>
      </c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</row>
    <row r="101" spans="1:60" outlineLevel="1" x14ac:dyDescent="0.2">
      <c r="A101" s="221"/>
      <c r="B101" s="222"/>
      <c r="C101" s="250" t="s">
        <v>319</v>
      </c>
      <c r="D101" s="226"/>
      <c r="E101" s="227">
        <v>20.2</v>
      </c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 t="s">
        <v>186</v>
      </c>
      <c r="AH101" s="204">
        <v>0</v>
      </c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</row>
    <row r="102" spans="1:60" x14ac:dyDescent="0.2">
      <c r="A102" s="229" t="s">
        <v>177</v>
      </c>
      <c r="B102" s="230" t="s">
        <v>54</v>
      </c>
      <c r="C102" s="248" t="s">
        <v>72</v>
      </c>
      <c r="D102" s="231"/>
      <c r="E102" s="232"/>
      <c r="F102" s="233"/>
      <c r="G102" s="234">
        <f>SUMIF(AG103:AG129,"&lt;&gt;NOR",G103:G129)</f>
        <v>0</v>
      </c>
      <c r="H102" s="228"/>
      <c r="I102" s="228">
        <f>SUM(I103:I129)</f>
        <v>0</v>
      </c>
      <c r="J102" s="228"/>
      <c r="K102" s="228">
        <f>SUM(K103:K129)</f>
        <v>0</v>
      </c>
      <c r="L102" s="228"/>
      <c r="M102" s="228">
        <f>SUM(M103:M129)</f>
        <v>0</v>
      </c>
      <c r="N102" s="228"/>
      <c r="O102" s="228">
        <f>SUM(O103:O129)</f>
        <v>27.04</v>
      </c>
      <c r="P102" s="228"/>
      <c r="Q102" s="228">
        <f>SUM(Q103:Q129)</f>
        <v>0</v>
      </c>
      <c r="R102" s="228"/>
      <c r="S102" s="228"/>
      <c r="T102" s="228"/>
      <c r="U102" s="228"/>
      <c r="V102" s="228">
        <f>SUM(V103:V129)</f>
        <v>344.29999999999995</v>
      </c>
      <c r="W102" s="228"/>
      <c r="AG102" t="s">
        <v>178</v>
      </c>
    </row>
    <row r="103" spans="1:60" ht="22.5" outlineLevel="1" x14ac:dyDescent="0.2">
      <c r="A103" s="235">
        <v>41</v>
      </c>
      <c r="B103" s="236" t="s">
        <v>320</v>
      </c>
      <c r="C103" s="249" t="s">
        <v>321</v>
      </c>
      <c r="D103" s="237" t="s">
        <v>195</v>
      </c>
      <c r="E103" s="238">
        <v>287.58</v>
      </c>
      <c r="F103" s="239"/>
      <c r="G103" s="240">
        <f>ROUND(E103*F103,2)</f>
        <v>0</v>
      </c>
      <c r="H103" s="225"/>
      <c r="I103" s="224">
        <f>ROUND(E103*H103,2)</f>
        <v>0</v>
      </c>
      <c r="J103" s="225"/>
      <c r="K103" s="224">
        <f>ROUND(E103*J103,2)</f>
        <v>0</v>
      </c>
      <c r="L103" s="224">
        <v>21</v>
      </c>
      <c r="M103" s="224">
        <f>G103*(1+L103/100)</f>
        <v>0</v>
      </c>
      <c r="N103" s="224">
        <v>1.5720000000000001E-2</v>
      </c>
      <c r="O103" s="224">
        <f>ROUND(E103*N103,2)</f>
        <v>4.5199999999999996</v>
      </c>
      <c r="P103" s="224">
        <v>0</v>
      </c>
      <c r="Q103" s="224">
        <f>ROUND(E103*P103,2)</f>
        <v>0</v>
      </c>
      <c r="R103" s="224"/>
      <c r="S103" s="224" t="s">
        <v>182</v>
      </c>
      <c r="T103" s="224" t="s">
        <v>183</v>
      </c>
      <c r="U103" s="224">
        <v>0.92</v>
      </c>
      <c r="V103" s="224">
        <f>ROUND(E103*U103,2)</f>
        <v>264.57</v>
      </c>
      <c r="W103" s="22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 t="s">
        <v>184</v>
      </c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</row>
    <row r="104" spans="1:60" ht="22.5" outlineLevel="1" x14ac:dyDescent="0.2">
      <c r="A104" s="221"/>
      <c r="B104" s="222"/>
      <c r="C104" s="250" t="s">
        <v>322</v>
      </c>
      <c r="D104" s="226"/>
      <c r="E104" s="227">
        <v>239.02</v>
      </c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 t="s">
        <v>186</v>
      </c>
      <c r="AH104" s="204">
        <v>0</v>
      </c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</row>
    <row r="105" spans="1:60" outlineLevel="1" x14ac:dyDescent="0.2">
      <c r="A105" s="221"/>
      <c r="B105" s="222"/>
      <c r="C105" s="250" t="s">
        <v>323</v>
      </c>
      <c r="D105" s="226"/>
      <c r="E105" s="227">
        <v>48.56</v>
      </c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 t="s">
        <v>186</v>
      </c>
      <c r="AH105" s="204">
        <v>0</v>
      </c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</row>
    <row r="106" spans="1:60" outlineLevel="1" x14ac:dyDescent="0.2">
      <c r="A106" s="235">
        <v>42</v>
      </c>
      <c r="B106" s="236" t="s">
        <v>324</v>
      </c>
      <c r="C106" s="249" t="s">
        <v>325</v>
      </c>
      <c r="D106" s="237" t="s">
        <v>181</v>
      </c>
      <c r="E106" s="238">
        <v>5.8678999999999997</v>
      </c>
      <c r="F106" s="239"/>
      <c r="G106" s="240">
        <f>ROUND(E106*F106,2)</f>
        <v>0</v>
      </c>
      <c r="H106" s="225"/>
      <c r="I106" s="224">
        <f>ROUND(E106*H106,2)</f>
        <v>0</v>
      </c>
      <c r="J106" s="225"/>
      <c r="K106" s="224">
        <f>ROUND(E106*J106,2)</f>
        <v>0</v>
      </c>
      <c r="L106" s="224">
        <v>21</v>
      </c>
      <c r="M106" s="224">
        <f>G106*(1+L106/100)</f>
        <v>0</v>
      </c>
      <c r="N106" s="224">
        <v>2.5251100000000002</v>
      </c>
      <c r="O106" s="224">
        <f>ROUND(E106*N106,2)</f>
        <v>14.82</v>
      </c>
      <c r="P106" s="224">
        <v>0</v>
      </c>
      <c r="Q106" s="224">
        <f>ROUND(E106*P106,2)</f>
        <v>0</v>
      </c>
      <c r="R106" s="224"/>
      <c r="S106" s="224" t="s">
        <v>182</v>
      </c>
      <c r="T106" s="224" t="s">
        <v>183</v>
      </c>
      <c r="U106" s="224">
        <v>1.448</v>
      </c>
      <c r="V106" s="224">
        <f>ROUND(E106*U106,2)</f>
        <v>8.5</v>
      </c>
      <c r="W106" s="22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 t="s">
        <v>184</v>
      </c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</row>
    <row r="107" spans="1:60" outlineLevel="1" x14ac:dyDescent="0.2">
      <c r="A107" s="221"/>
      <c r="B107" s="222"/>
      <c r="C107" s="250" t="s">
        <v>326</v>
      </c>
      <c r="D107" s="226"/>
      <c r="E107" s="227">
        <v>4.3499999999999996</v>
      </c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 t="s">
        <v>186</v>
      </c>
      <c r="AH107" s="204">
        <v>0</v>
      </c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</row>
    <row r="108" spans="1:60" outlineLevel="1" x14ac:dyDescent="0.2">
      <c r="A108" s="221"/>
      <c r="B108" s="222"/>
      <c r="C108" s="250" t="s">
        <v>327</v>
      </c>
      <c r="D108" s="226"/>
      <c r="E108" s="227">
        <v>1.51</v>
      </c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 t="s">
        <v>186</v>
      </c>
      <c r="AH108" s="204">
        <v>0</v>
      </c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</row>
    <row r="109" spans="1:60" outlineLevel="1" x14ac:dyDescent="0.2">
      <c r="A109" s="235">
        <v>43</v>
      </c>
      <c r="B109" s="236" t="s">
        <v>328</v>
      </c>
      <c r="C109" s="249" t="s">
        <v>329</v>
      </c>
      <c r="D109" s="237" t="s">
        <v>195</v>
      </c>
      <c r="E109" s="238">
        <v>31.0625</v>
      </c>
      <c r="F109" s="239"/>
      <c r="G109" s="240">
        <f>ROUND(E109*F109,2)</f>
        <v>0</v>
      </c>
      <c r="H109" s="225"/>
      <c r="I109" s="224">
        <f>ROUND(E109*H109,2)</f>
        <v>0</v>
      </c>
      <c r="J109" s="225"/>
      <c r="K109" s="224">
        <f>ROUND(E109*J109,2)</f>
        <v>0</v>
      </c>
      <c r="L109" s="224">
        <v>21</v>
      </c>
      <c r="M109" s="224">
        <f>G109*(1+L109/100)</f>
        <v>0</v>
      </c>
      <c r="N109" s="224">
        <v>7.8200000000000006E-3</v>
      </c>
      <c r="O109" s="224">
        <f>ROUND(E109*N109,2)</f>
        <v>0.24</v>
      </c>
      <c r="P109" s="224">
        <v>0</v>
      </c>
      <c r="Q109" s="224">
        <f>ROUND(E109*P109,2)</f>
        <v>0</v>
      </c>
      <c r="R109" s="224"/>
      <c r="S109" s="224" t="s">
        <v>182</v>
      </c>
      <c r="T109" s="224" t="s">
        <v>183</v>
      </c>
      <c r="U109" s="224">
        <v>0.79</v>
      </c>
      <c r="V109" s="224">
        <f>ROUND(E109*U109,2)</f>
        <v>24.54</v>
      </c>
      <c r="W109" s="22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 t="s">
        <v>184</v>
      </c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</row>
    <row r="110" spans="1:60" outlineLevel="1" x14ac:dyDescent="0.2">
      <c r="A110" s="221"/>
      <c r="B110" s="222"/>
      <c r="C110" s="250" t="s">
        <v>330</v>
      </c>
      <c r="D110" s="226"/>
      <c r="E110" s="227">
        <v>18.95</v>
      </c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 t="s">
        <v>186</v>
      </c>
      <c r="AH110" s="204">
        <v>0</v>
      </c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</row>
    <row r="111" spans="1:60" outlineLevel="1" x14ac:dyDescent="0.2">
      <c r="A111" s="221"/>
      <c r="B111" s="222"/>
      <c r="C111" s="250" t="s">
        <v>331</v>
      </c>
      <c r="D111" s="226"/>
      <c r="E111" s="227">
        <v>12.11</v>
      </c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 t="s">
        <v>186</v>
      </c>
      <c r="AH111" s="204">
        <v>0</v>
      </c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</row>
    <row r="112" spans="1:60" outlineLevel="1" x14ac:dyDescent="0.2">
      <c r="A112" s="241">
        <v>44</v>
      </c>
      <c r="B112" s="242" t="s">
        <v>332</v>
      </c>
      <c r="C112" s="251" t="s">
        <v>333</v>
      </c>
      <c r="D112" s="243" t="s">
        <v>195</v>
      </c>
      <c r="E112" s="244">
        <v>31.0625</v>
      </c>
      <c r="F112" s="245"/>
      <c r="G112" s="246">
        <f>ROUND(E112*F112,2)</f>
        <v>0</v>
      </c>
      <c r="H112" s="225"/>
      <c r="I112" s="224">
        <f>ROUND(E112*H112,2)</f>
        <v>0</v>
      </c>
      <c r="J112" s="225"/>
      <c r="K112" s="224">
        <f>ROUND(E112*J112,2)</f>
        <v>0</v>
      </c>
      <c r="L112" s="224">
        <v>21</v>
      </c>
      <c r="M112" s="224">
        <f>G112*(1+L112/100)</f>
        <v>0</v>
      </c>
      <c r="N112" s="224">
        <v>0</v>
      </c>
      <c r="O112" s="224">
        <f>ROUND(E112*N112,2)</f>
        <v>0</v>
      </c>
      <c r="P112" s="224">
        <v>0</v>
      </c>
      <c r="Q112" s="224">
        <f>ROUND(E112*P112,2)</f>
        <v>0</v>
      </c>
      <c r="R112" s="224"/>
      <c r="S112" s="224" t="s">
        <v>182</v>
      </c>
      <c r="T112" s="224" t="s">
        <v>183</v>
      </c>
      <c r="U112" s="224">
        <v>0.24</v>
      </c>
      <c r="V112" s="224">
        <f>ROUND(E112*U112,2)</f>
        <v>7.46</v>
      </c>
      <c r="W112" s="22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 t="s">
        <v>184</v>
      </c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</row>
    <row r="113" spans="1:60" outlineLevel="1" x14ac:dyDescent="0.2">
      <c r="A113" s="235">
        <v>45</v>
      </c>
      <c r="B113" s="236" t="s">
        <v>334</v>
      </c>
      <c r="C113" s="249" t="s">
        <v>335</v>
      </c>
      <c r="D113" s="237" t="s">
        <v>216</v>
      </c>
      <c r="E113" s="238">
        <v>0.40239999999999998</v>
      </c>
      <c r="F113" s="239"/>
      <c r="G113" s="240">
        <f>ROUND(E113*F113,2)</f>
        <v>0</v>
      </c>
      <c r="H113" s="225"/>
      <c r="I113" s="224">
        <f>ROUND(E113*H113,2)</f>
        <v>0</v>
      </c>
      <c r="J113" s="225"/>
      <c r="K113" s="224">
        <f>ROUND(E113*J113,2)</f>
        <v>0</v>
      </c>
      <c r="L113" s="224">
        <v>21</v>
      </c>
      <c r="M113" s="224">
        <f>G113*(1+L113/100)</f>
        <v>0</v>
      </c>
      <c r="N113" s="224">
        <v>1.0166500000000001</v>
      </c>
      <c r="O113" s="224">
        <f>ROUND(E113*N113,2)</f>
        <v>0.41</v>
      </c>
      <c r="P113" s="224">
        <v>0</v>
      </c>
      <c r="Q113" s="224">
        <f>ROUND(E113*P113,2)</f>
        <v>0</v>
      </c>
      <c r="R113" s="224"/>
      <c r="S113" s="224" t="s">
        <v>182</v>
      </c>
      <c r="T113" s="224" t="s">
        <v>183</v>
      </c>
      <c r="U113" s="224">
        <v>27.672999999999998</v>
      </c>
      <c r="V113" s="224">
        <f>ROUND(E113*U113,2)</f>
        <v>11.14</v>
      </c>
      <c r="W113" s="22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 t="s">
        <v>184</v>
      </c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</row>
    <row r="114" spans="1:60" ht="22.5" outlineLevel="1" x14ac:dyDescent="0.2">
      <c r="A114" s="221"/>
      <c r="B114" s="222"/>
      <c r="C114" s="250" t="s">
        <v>336</v>
      </c>
      <c r="D114" s="226"/>
      <c r="E114" s="227">
        <v>0.31</v>
      </c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 t="s">
        <v>186</v>
      </c>
      <c r="AH114" s="204">
        <v>0</v>
      </c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</row>
    <row r="115" spans="1:60" outlineLevel="1" x14ac:dyDescent="0.2">
      <c r="A115" s="221"/>
      <c r="B115" s="222"/>
      <c r="C115" s="250" t="s">
        <v>337</v>
      </c>
      <c r="D115" s="226"/>
      <c r="E115" s="227">
        <v>0.1</v>
      </c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 t="s">
        <v>186</v>
      </c>
      <c r="AH115" s="204">
        <v>0</v>
      </c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</row>
    <row r="116" spans="1:60" ht="22.5" outlineLevel="1" x14ac:dyDescent="0.2">
      <c r="A116" s="235">
        <v>46</v>
      </c>
      <c r="B116" s="236" t="s">
        <v>338</v>
      </c>
      <c r="C116" s="249" t="s">
        <v>339</v>
      </c>
      <c r="D116" s="237" t="s">
        <v>242</v>
      </c>
      <c r="E116" s="238">
        <v>31.462499999999999</v>
      </c>
      <c r="F116" s="239"/>
      <c r="G116" s="240">
        <f>ROUND(E116*F116,2)</f>
        <v>0</v>
      </c>
      <c r="H116" s="225"/>
      <c r="I116" s="224">
        <f>ROUND(E116*H116,2)</f>
        <v>0</v>
      </c>
      <c r="J116" s="225"/>
      <c r="K116" s="224">
        <f>ROUND(E116*J116,2)</f>
        <v>0</v>
      </c>
      <c r="L116" s="224">
        <v>21</v>
      </c>
      <c r="M116" s="224">
        <f>G116*(1+L116/100)</f>
        <v>0</v>
      </c>
      <c r="N116" s="224">
        <v>2.2329999999999999E-2</v>
      </c>
      <c r="O116" s="224">
        <f>ROUND(E116*N116,2)</f>
        <v>0.7</v>
      </c>
      <c r="P116" s="224">
        <v>0</v>
      </c>
      <c r="Q116" s="224">
        <f>ROUND(E116*P116,2)</f>
        <v>0</v>
      </c>
      <c r="R116" s="224"/>
      <c r="S116" s="224" t="s">
        <v>182</v>
      </c>
      <c r="T116" s="224" t="s">
        <v>183</v>
      </c>
      <c r="U116" s="224">
        <v>0.4</v>
      </c>
      <c r="V116" s="224">
        <f>ROUND(E116*U116,2)</f>
        <v>12.59</v>
      </c>
      <c r="W116" s="22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 t="s">
        <v>184</v>
      </c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</row>
    <row r="117" spans="1:60" outlineLevel="1" x14ac:dyDescent="0.2">
      <c r="A117" s="221"/>
      <c r="B117" s="222"/>
      <c r="C117" s="250" t="s">
        <v>340</v>
      </c>
      <c r="D117" s="226"/>
      <c r="E117" s="227">
        <v>19.350000000000001</v>
      </c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 t="s">
        <v>186</v>
      </c>
      <c r="AH117" s="204">
        <v>0</v>
      </c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</row>
    <row r="118" spans="1:60" outlineLevel="1" x14ac:dyDescent="0.2">
      <c r="A118" s="221"/>
      <c r="B118" s="222"/>
      <c r="C118" s="250" t="s">
        <v>331</v>
      </c>
      <c r="D118" s="226"/>
      <c r="E118" s="227">
        <v>12.11</v>
      </c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 t="s">
        <v>186</v>
      </c>
      <c r="AH118" s="204">
        <v>0</v>
      </c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</row>
    <row r="119" spans="1:60" outlineLevel="1" x14ac:dyDescent="0.2">
      <c r="A119" s="235">
        <v>47</v>
      </c>
      <c r="B119" s="236" t="s">
        <v>341</v>
      </c>
      <c r="C119" s="249" t="s">
        <v>342</v>
      </c>
      <c r="D119" s="237" t="s">
        <v>181</v>
      </c>
      <c r="E119" s="238">
        <v>2.484</v>
      </c>
      <c r="F119" s="239"/>
      <c r="G119" s="240">
        <f>ROUND(E119*F119,2)</f>
        <v>0</v>
      </c>
      <c r="H119" s="225"/>
      <c r="I119" s="224">
        <f>ROUND(E119*H119,2)</f>
        <v>0</v>
      </c>
      <c r="J119" s="225"/>
      <c r="K119" s="224">
        <f>ROUND(E119*J119,2)</f>
        <v>0</v>
      </c>
      <c r="L119" s="224">
        <v>21</v>
      </c>
      <c r="M119" s="224">
        <f>G119*(1+L119/100)</f>
        <v>0</v>
      </c>
      <c r="N119" s="224">
        <v>2.52508</v>
      </c>
      <c r="O119" s="224">
        <f>ROUND(E119*N119,2)</f>
        <v>6.27</v>
      </c>
      <c r="P119" s="224">
        <v>0</v>
      </c>
      <c r="Q119" s="224">
        <f>ROUND(E119*P119,2)</f>
        <v>0</v>
      </c>
      <c r="R119" s="224"/>
      <c r="S119" s="224" t="s">
        <v>182</v>
      </c>
      <c r="T119" s="224" t="s">
        <v>183</v>
      </c>
      <c r="U119" s="224">
        <v>3.6749999999999998</v>
      </c>
      <c r="V119" s="224">
        <f>ROUND(E119*U119,2)</f>
        <v>9.1300000000000008</v>
      </c>
      <c r="W119" s="22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 t="s">
        <v>184</v>
      </c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</row>
    <row r="120" spans="1:60" outlineLevel="1" x14ac:dyDescent="0.2">
      <c r="A120" s="221"/>
      <c r="B120" s="222"/>
      <c r="C120" s="250" t="s">
        <v>343</v>
      </c>
      <c r="D120" s="226"/>
      <c r="E120" s="227">
        <v>2.11</v>
      </c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 t="s">
        <v>186</v>
      </c>
      <c r="AH120" s="204">
        <v>0</v>
      </c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</row>
    <row r="121" spans="1:60" outlineLevel="1" x14ac:dyDescent="0.2">
      <c r="A121" s="221"/>
      <c r="B121" s="222"/>
      <c r="C121" s="250" t="s">
        <v>344</v>
      </c>
      <c r="D121" s="226"/>
      <c r="E121" s="227">
        <v>0.37</v>
      </c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 t="s">
        <v>186</v>
      </c>
      <c r="AH121" s="204">
        <v>0</v>
      </c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</row>
    <row r="122" spans="1:60" outlineLevel="1" x14ac:dyDescent="0.2">
      <c r="A122" s="221"/>
      <c r="B122" s="222"/>
      <c r="C122" s="250" t="s">
        <v>197</v>
      </c>
      <c r="D122" s="226"/>
      <c r="E122" s="227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 t="s">
        <v>186</v>
      </c>
      <c r="AH122" s="204">
        <v>0</v>
      </c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</row>
    <row r="123" spans="1:60" ht="22.5" outlineLevel="1" x14ac:dyDescent="0.2">
      <c r="A123" s="235">
        <v>48</v>
      </c>
      <c r="B123" s="236" t="s">
        <v>345</v>
      </c>
      <c r="C123" s="249" t="s">
        <v>346</v>
      </c>
      <c r="D123" s="237" t="s">
        <v>216</v>
      </c>
      <c r="E123" s="238">
        <v>3.0499999999999999E-2</v>
      </c>
      <c r="F123" s="239"/>
      <c r="G123" s="240">
        <f>ROUND(E123*F123,2)</f>
        <v>0</v>
      </c>
      <c r="H123" s="225"/>
      <c r="I123" s="224">
        <f>ROUND(E123*H123,2)</f>
        <v>0</v>
      </c>
      <c r="J123" s="225"/>
      <c r="K123" s="224">
        <f>ROUND(E123*J123,2)</f>
        <v>0</v>
      </c>
      <c r="L123" s="224">
        <v>21</v>
      </c>
      <c r="M123" s="224">
        <f>G123*(1+L123/100)</f>
        <v>0</v>
      </c>
      <c r="N123" s="224">
        <v>1.05844</v>
      </c>
      <c r="O123" s="224">
        <f>ROUND(E123*N123,2)</f>
        <v>0.03</v>
      </c>
      <c r="P123" s="224">
        <v>0</v>
      </c>
      <c r="Q123" s="224">
        <f>ROUND(E123*P123,2)</f>
        <v>0</v>
      </c>
      <c r="R123" s="224"/>
      <c r="S123" s="224" t="s">
        <v>182</v>
      </c>
      <c r="T123" s="224" t="s">
        <v>183</v>
      </c>
      <c r="U123" s="224">
        <v>22.816500000000001</v>
      </c>
      <c r="V123" s="224">
        <f>ROUND(E123*U123,2)</f>
        <v>0.7</v>
      </c>
      <c r="W123" s="22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 t="s">
        <v>184</v>
      </c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</row>
    <row r="124" spans="1:60" outlineLevel="1" x14ac:dyDescent="0.2">
      <c r="A124" s="221"/>
      <c r="B124" s="222"/>
      <c r="C124" s="250" t="s">
        <v>347</v>
      </c>
      <c r="D124" s="226"/>
      <c r="E124" s="227">
        <v>0.03</v>
      </c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 t="s">
        <v>186</v>
      </c>
      <c r="AH124" s="204">
        <v>0</v>
      </c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</row>
    <row r="125" spans="1:60" outlineLevel="1" x14ac:dyDescent="0.2">
      <c r="A125" s="221"/>
      <c r="B125" s="222"/>
      <c r="C125" s="250" t="s">
        <v>348</v>
      </c>
      <c r="D125" s="226"/>
      <c r="E125" s="227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 t="s">
        <v>186</v>
      </c>
      <c r="AH125" s="204">
        <v>0</v>
      </c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</row>
    <row r="126" spans="1:60" outlineLevel="1" x14ac:dyDescent="0.2">
      <c r="A126" s="235">
        <v>49</v>
      </c>
      <c r="B126" s="236" t="s">
        <v>349</v>
      </c>
      <c r="C126" s="249" t="s">
        <v>350</v>
      </c>
      <c r="D126" s="237" t="s">
        <v>195</v>
      </c>
      <c r="E126" s="238">
        <v>3.15</v>
      </c>
      <c r="F126" s="239"/>
      <c r="G126" s="240">
        <f>ROUND(E126*F126,2)</f>
        <v>0</v>
      </c>
      <c r="H126" s="225"/>
      <c r="I126" s="224">
        <f>ROUND(E126*H126,2)</f>
        <v>0</v>
      </c>
      <c r="J126" s="225"/>
      <c r="K126" s="224">
        <f>ROUND(E126*J126,2)</f>
        <v>0</v>
      </c>
      <c r="L126" s="224">
        <v>21</v>
      </c>
      <c r="M126" s="224">
        <f>G126*(1+L126/100)</f>
        <v>0</v>
      </c>
      <c r="N126" s="224">
        <v>1.6930000000000001E-2</v>
      </c>
      <c r="O126" s="224">
        <f>ROUND(E126*N126,2)</f>
        <v>0.05</v>
      </c>
      <c r="P126" s="224">
        <v>0</v>
      </c>
      <c r="Q126" s="224">
        <f>ROUND(E126*P126,2)</f>
        <v>0</v>
      </c>
      <c r="R126" s="224"/>
      <c r="S126" s="224" t="s">
        <v>182</v>
      </c>
      <c r="T126" s="224" t="s">
        <v>183</v>
      </c>
      <c r="U126" s="224">
        <v>1.5396000000000001</v>
      </c>
      <c r="V126" s="224">
        <f>ROUND(E126*U126,2)</f>
        <v>4.8499999999999996</v>
      </c>
      <c r="W126" s="22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 t="s">
        <v>184</v>
      </c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</row>
    <row r="127" spans="1:60" outlineLevel="1" x14ac:dyDescent="0.2">
      <c r="A127" s="221"/>
      <c r="B127" s="222"/>
      <c r="C127" s="250" t="s">
        <v>351</v>
      </c>
      <c r="D127" s="226"/>
      <c r="E127" s="227">
        <v>2.1</v>
      </c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 t="s">
        <v>186</v>
      </c>
      <c r="AH127" s="204">
        <v>0</v>
      </c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</row>
    <row r="128" spans="1:60" outlineLevel="1" x14ac:dyDescent="0.2">
      <c r="A128" s="221"/>
      <c r="B128" s="222"/>
      <c r="C128" s="250" t="s">
        <v>352</v>
      </c>
      <c r="D128" s="226"/>
      <c r="E128" s="227">
        <v>1.05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 t="s">
        <v>186</v>
      </c>
      <c r="AH128" s="204">
        <v>0</v>
      </c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</row>
    <row r="129" spans="1:60" outlineLevel="1" x14ac:dyDescent="0.2">
      <c r="A129" s="241">
        <v>50</v>
      </c>
      <c r="B129" s="242" t="s">
        <v>353</v>
      </c>
      <c r="C129" s="251" t="s">
        <v>354</v>
      </c>
      <c r="D129" s="243" t="s">
        <v>195</v>
      </c>
      <c r="E129" s="244">
        <v>3.15</v>
      </c>
      <c r="F129" s="245"/>
      <c r="G129" s="246">
        <f>ROUND(E129*F129,2)</f>
        <v>0</v>
      </c>
      <c r="H129" s="225"/>
      <c r="I129" s="224">
        <f>ROUND(E129*H129,2)</f>
        <v>0</v>
      </c>
      <c r="J129" s="225"/>
      <c r="K129" s="224">
        <f>ROUND(E129*J129,2)</f>
        <v>0</v>
      </c>
      <c r="L129" s="224">
        <v>21</v>
      </c>
      <c r="M129" s="224">
        <f>G129*(1+L129/100)</f>
        <v>0</v>
      </c>
      <c r="N129" s="224">
        <v>0</v>
      </c>
      <c r="O129" s="224">
        <f>ROUND(E129*N129,2)</f>
        <v>0</v>
      </c>
      <c r="P129" s="224">
        <v>0</v>
      </c>
      <c r="Q129" s="224">
        <f>ROUND(E129*P129,2)</f>
        <v>0</v>
      </c>
      <c r="R129" s="224"/>
      <c r="S129" s="224" t="s">
        <v>182</v>
      </c>
      <c r="T129" s="224" t="s">
        <v>183</v>
      </c>
      <c r="U129" s="224">
        <v>0.26</v>
      </c>
      <c r="V129" s="224">
        <f>ROUND(E129*U129,2)</f>
        <v>0.82</v>
      </c>
      <c r="W129" s="22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 t="s">
        <v>184</v>
      </c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</row>
    <row r="130" spans="1:60" x14ac:dyDescent="0.2">
      <c r="A130" s="229" t="s">
        <v>177</v>
      </c>
      <c r="B130" s="230" t="s">
        <v>56</v>
      </c>
      <c r="C130" s="248" t="s">
        <v>73</v>
      </c>
      <c r="D130" s="231"/>
      <c r="E130" s="232"/>
      <c r="F130" s="233"/>
      <c r="G130" s="234">
        <f>SUMIF(AG131:AG141,"&lt;&gt;NOR",G131:G141)</f>
        <v>0</v>
      </c>
      <c r="H130" s="228"/>
      <c r="I130" s="228">
        <f>SUM(I131:I141)</f>
        <v>0</v>
      </c>
      <c r="J130" s="228"/>
      <c r="K130" s="228">
        <f>SUM(K131:K141)</f>
        <v>0</v>
      </c>
      <c r="L130" s="228"/>
      <c r="M130" s="228">
        <f>SUM(M131:M141)</f>
        <v>0</v>
      </c>
      <c r="N130" s="228"/>
      <c r="O130" s="228">
        <f>SUM(O131:O141)</f>
        <v>89.11999999999999</v>
      </c>
      <c r="P130" s="228"/>
      <c r="Q130" s="228">
        <f>SUM(Q131:Q141)</f>
        <v>0</v>
      </c>
      <c r="R130" s="228"/>
      <c r="S130" s="228"/>
      <c r="T130" s="228"/>
      <c r="U130" s="228"/>
      <c r="V130" s="228">
        <f>SUM(V131:V141)</f>
        <v>124.6</v>
      </c>
      <c r="W130" s="228"/>
      <c r="AG130" t="s">
        <v>178</v>
      </c>
    </row>
    <row r="131" spans="1:60" outlineLevel="1" x14ac:dyDescent="0.2">
      <c r="A131" s="235">
        <v>51</v>
      </c>
      <c r="B131" s="236" t="s">
        <v>355</v>
      </c>
      <c r="C131" s="249" t="s">
        <v>356</v>
      </c>
      <c r="D131" s="237" t="s">
        <v>195</v>
      </c>
      <c r="E131" s="238">
        <v>131.28</v>
      </c>
      <c r="F131" s="239"/>
      <c r="G131" s="240">
        <f>ROUND(E131*F131,2)</f>
        <v>0</v>
      </c>
      <c r="H131" s="225"/>
      <c r="I131" s="224">
        <f>ROUND(E131*H131,2)</f>
        <v>0</v>
      </c>
      <c r="J131" s="225"/>
      <c r="K131" s="224">
        <f>ROUND(E131*J131,2)</f>
        <v>0</v>
      </c>
      <c r="L131" s="224">
        <v>21</v>
      </c>
      <c r="M131" s="224">
        <f>G131*(1+L131/100)</f>
        <v>0</v>
      </c>
      <c r="N131" s="224">
        <v>0.3528</v>
      </c>
      <c r="O131" s="224">
        <f>ROUND(E131*N131,2)</f>
        <v>46.32</v>
      </c>
      <c r="P131" s="224">
        <v>0</v>
      </c>
      <c r="Q131" s="224">
        <f>ROUND(E131*P131,2)</f>
        <v>0</v>
      </c>
      <c r="R131" s="224"/>
      <c r="S131" s="224" t="s">
        <v>182</v>
      </c>
      <c r="T131" s="224" t="s">
        <v>183</v>
      </c>
      <c r="U131" s="224">
        <v>2.5999999999999999E-2</v>
      </c>
      <c r="V131" s="224">
        <f>ROUND(E131*U131,2)</f>
        <v>3.41</v>
      </c>
      <c r="W131" s="22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 t="s">
        <v>184</v>
      </c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</row>
    <row r="132" spans="1:60" outlineLevel="1" x14ac:dyDescent="0.2">
      <c r="A132" s="221"/>
      <c r="B132" s="222"/>
      <c r="C132" s="250" t="s">
        <v>357</v>
      </c>
      <c r="D132" s="226"/>
      <c r="E132" s="227">
        <v>124.98</v>
      </c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 t="s">
        <v>186</v>
      </c>
      <c r="AH132" s="204">
        <v>0</v>
      </c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</row>
    <row r="133" spans="1:60" outlineLevel="1" x14ac:dyDescent="0.2">
      <c r="A133" s="221"/>
      <c r="B133" s="222"/>
      <c r="C133" s="250" t="s">
        <v>358</v>
      </c>
      <c r="D133" s="226"/>
      <c r="E133" s="227">
        <v>6.3</v>
      </c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 t="s">
        <v>186</v>
      </c>
      <c r="AH133" s="204">
        <v>0</v>
      </c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</row>
    <row r="134" spans="1:60" outlineLevel="1" x14ac:dyDescent="0.2">
      <c r="A134" s="235">
        <v>52</v>
      </c>
      <c r="B134" s="236" t="s">
        <v>359</v>
      </c>
      <c r="C134" s="249" t="s">
        <v>360</v>
      </c>
      <c r="D134" s="237" t="s">
        <v>195</v>
      </c>
      <c r="E134" s="238">
        <v>131.28</v>
      </c>
      <c r="F134" s="239"/>
      <c r="G134" s="240">
        <f>ROUND(E134*F134,2)</f>
        <v>0</v>
      </c>
      <c r="H134" s="225"/>
      <c r="I134" s="224">
        <f>ROUND(E134*H134,2)</f>
        <v>0</v>
      </c>
      <c r="J134" s="225"/>
      <c r="K134" s="224">
        <f>ROUND(E134*J134,2)</f>
        <v>0</v>
      </c>
      <c r="L134" s="224">
        <v>21</v>
      </c>
      <c r="M134" s="224">
        <f>G134*(1+L134/100)</f>
        <v>0</v>
      </c>
      <c r="N134" s="224">
        <v>0.16700000000000001</v>
      </c>
      <c r="O134" s="224">
        <f>ROUND(E134*N134,2)</f>
        <v>21.92</v>
      </c>
      <c r="P134" s="224">
        <v>0</v>
      </c>
      <c r="Q134" s="224">
        <f>ROUND(E134*P134,2)</f>
        <v>0</v>
      </c>
      <c r="R134" s="224"/>
      <c r="S134" s="224" t="s">
        <v>182</v>
      </c>
      <c r="T134" s="224" t="s">
        <v>183</v>
      </c>
      <c r="U134" s="224">
        <v>0.755</v>
      </c>
      <c r="V134" s="224">
        <f>ROUND(E134*U134,2)</f>
        <v>99.12</v>
      </c>
      <c r="W134" s="22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 t="s">
        <v>184</v>
      </c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</row>
    <row r="135" spans="1:60" outlineLevel="1" x14ac:dyDescent="0.2">
      <c r="A135" s="221"/>
      <c r="B135" s="222"/>
      <c r="C135" s="250" t="s">
        <v>357</v>
      </c>
      <c r="D135" s="226"/>
      <c r="E135" s="227">
        <v>124.98</v>
      </c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 t="s">
        <v>186</v>
      </c>
      <c r="AH135" s="204">
        <v>0</v>
      </c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</row>
    <row r="136" spans="1:60" outlineLevel="1" x14ac:dyDescent="0.2">
      <c r="A136" s="221"/>
      <c r="B136" s="222"/>
      <c r="C136" s="250" t="s">
        <v>358</v>
      </c>
      <c r="D136" s="226"/>
      <c r="E136" s="227">
        <v>6.3</v>
      </c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 t="s">
        <v>186</v>
      </c>
      <c r="AH136" s="204">
        <v>0</v>
      </c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</row>
    <row r="137" spans="1:60" outlineLevel="1" x14ac:dyDescent="0.2">
      <c r="A137" s="241">
        <v>53</v>
      </c>
      <c r="B137" s="242" t="s">
        <v>361</v>
      </c>
      <c r="C137" s="251" t="s">
        <v>362</v>
      </c>
      <c r="D137" s="243" t="s">
        <v>242</v>
      </c>
      <c r="E137" s="244">
        <v>50</v>
      </c>
      <c r="F137" s="245"/>
      <c r="G137" s="246">
        <f>ROUND(E137*F137,2)</f>
        <v>0</v>
      </c>
      <c r="H137" s="225"/>
      <c r="I137" s="224">
        <f>ROUND(E137*H137,2)</f>
        <v>0</v>
      </c>
      <c r="J137" s="225"/>
      <c r="K137" s="224">
        <f>ROUND(E137*J137,2)</f>
        <v>0</v>
      </c>
      <c r="L137" s="224">
        <v>21</v>
      </c>
      <c r="M137" s="224">
        <f>G137*(1+L137/100)</f>
        <v>0</v>
      </c>
      <c r="N137" s="224">
        <v>3.3E-4</v>
      </c>
      <c r="O137" s="224">
        <f>ROUND(E137*N137,2)</f>
        <v>0.02</v>
      </c>
      <c r="P137" s="224">
        <v>0</v>
      </c>
      <c r="Q137" s="224">
        <f>ROUND(E137*P137,2)</f>
        <v>0</v>
      </c>
      <c r="R137" s="224"/>
      <c r="S137" s="224" t="s">
        <v>182</v>
      </c>
      <c r="T137" s="224" t="s">
        <v>183</v>
      </c>
      <c r="U137" s="224">
        <v>0.41</v>
      </c>
      <c r="V137" s="224">
        <f>ROUND(E137*U137,2)</f>
        <v>20.5</v>
      </c>
      <c r="W137" s="22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 t="s">
        <v>184</v>
      </c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</row>
    <row r="138" spans="1:60" outlineLevel="1" x14ac:dyDescent="0.2">
      <c r="A138" s="235">
        <v>54</v>
      </c>
      <c r="B138" s="236" t="s">
        <v>363</v>
      </c>
      <c r="C138" s="249" t="s">
        <v>364</v>
      </c>
      <c r="D138" s="237" t="s">
        <v>195</v>
      </c>
      <c r="E138" s="238">
        <v>135.2184</v>
      </c>
      <c r="F138" s="239"/>
      <c r="G138" s="240">
        <f>ROUND(E138*F138,2)</f>
        <v>0</v>
      </c>
      <c r="H138" s="225"/>
      <c r="I138" s="224">
        <f>ROUND(E138*H138,2)</f>
        <v>0</v>
      </c>
      <c r="J138" s="225"/>
      <c r="K138" s="224">
        <f>ROUND(E138*J138,2)</f>
        <v>0</v>
      </c>
      <c r="L138" s="224">
        <v>21</v>
      </c>
      <c r="M138" s="224">
        <f>G138*(1+L138/100)</f>
        <v>0</v>
      </c>
      <c r="N138" s="224">
        <v>0.125</v>
      </c>
      <c r="O138" s="224">
        <f>ROUND(E138*N138,2)</f>
        <v>16.899999999999999</v>
      </c>
      <c r="P138" s="224">
        <v>0</v>
      </c>
      <c r="Q138" s="224">
        <f>ROUND(E138*P138,2)</f>
        <v>0</v>
      </c>
      <c r="R138" s="224"/>
      <c r="S138" s="224" t="s">
        <v>235</v>
      </c>
      <c r="T138" s="224" t="s">
        <v>183</v>
      </c>
      <c r="U138" s="224">
        <v>0</v>
      </c>
      <c r="V138" s="224">
        <f>ROUND(E138*U138,2)</f>
        <v>0</v>
      </c>
      <c r="W138" s="22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 t="s">
        <v>184</v>
      </c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</row>
    <row r="139" spans="1:60" outlineLevel="1" x14ac:dyDescent="0.2">
      <c r="A139" s="221"/>
      <c r="B139" s="222"/>
      <c r="C139" s="250" t="s">
        <v>365</v>
      </c>
      <c r="D139" s="226"/>
      <c r="E139" s="227">
        <v>135.22</v>
      </c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 t="s">
        <v>186</v>
      </c>
      <c r="AH139" s="204">
        <v>0</v>
      </c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</row>
    <row r="140" spans="1:60" outlineLevel="1" x14ac:dyDescent="0.2">
      <c r="A140" s="235">
        <v>55</v>
      </c>
      <c r="B140" s="236" t="s">
        <v>366</v>
      </c>
      <c r="C140" s="249" t="s">
        <v>367</v>
      </c>
      <c r="D140" s="237" t="s">
        <v>195</v>
      </c>
      <c r="E140" s="238">
        <v>10.4</v>
      </c>
      <c r="F140" s="239"/>
      <c r="G140" s="240">
        <f>ROUND(E140*F140,2)</f>
        <v>0</v>
      </c>
      <c r="H140" s="225"/>
      <c r="I140" s="224">
        <f>ROUND(E140*H140,2)</f>
        <v>0</v>
      </c>
      <c r="J140" s="225"/>
      <c r="K140" s="224">
        <f>ROUND(E140*J140,2)</f>
        <v>0</v>
      </c>
      <c r="L140" s="224">
        <v>21</v>
      </c>
      <c r="M140" s="224">
        <f>G140*(1+L140/100)</f>
        <v>0</v>
      </c>
      <c r="N140" s="224">
        <v>0.38041999999999998</v>
      </c>
      <c r="O140" s="224">
        <f>ROUND(E140*N140,2)</f>
        <v>3.96</v>
      </c>
      <c r="P140" s="224">
        <v>0</v>
      </c>
      <c r="Q140" s="224">
        <f>ROUND(E140*P140,2)</f>
        <v>0</v>
      </c>
      <c r="R140" s="224"/>
      <c r="S140" s="224" t="s">
        <v>182</v>
      </c>
      <c r="T140" s="224" t="s">
        <v>183</v>
      </c>
      <c r="U140" s="224">
        <v>0.151</v>
      </c>
      <c r="V140" s="224">
        <f>ROUND(E140*U140,2)</f>
        <v>1.57</v>
      </c>
      <c r="W140" s="22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 t="s">
        <v>184</v>
      </c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</row>
    <row r="141" spans="1:60" outlineLevel="1" x14ac:dyDescent="0.2">
      <c r="A141" s="221"/>
      <c r="B141" s="222"/>
      <c r="C141" s="250" t="s">
        <v>368</v>
      </c>
      <c r="D141" s="226"/>
      <c r="E141" s="227">
        <v>10.4</v>
      </c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 t="s">
        <v>186</v>
      </c>
      <c r="AH141" s="204">
        <v>0</v>
      </c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</row>
    <row r="142" spans="1:60" x14ac:dyDescent="0.2">
      <c r="A142" s="229" t="s">
        <v>177</v>
      </c>
      <c r="B142" s="230" t="s">
        <v>74</v>
      </c>
      <c r="C142" s="248" t="s">
        <v>75</v>
      </c>
      <c r="D142" s="231"/>
      <c r="E142" s="232"/>
      <c r="F142" s="233"/>
      <c r="G142" s="234">
        <f>SUMIF(AG143:AG189,"&lt;&gt;NOR",G143:G189)</f>
        <v>0</v>
      </c>
      <c r="H142" s="228"/>
      <c r="I142" s="228">
        <f>SUM(I143:I189)</f>
        <v>0</v>
      </c>
      <c r="J142" s="228"/>
      <c r="K142" s="228">
        <f>SUM(K143:K189)</f>
        <v>0</v>
      </c>
      <c r="L142" s="228"/>
      <c r="M142" s="228">
        <f>SUM(M143:M189)</f>
        <v>0</v>
      </c>
      <c r="N142" s="228"/>
      <c r="O142" s="228">
        <f>SUM(O143:O189)</f>
        <v>19.849999999999998</v>
      </c>
      <c r="P142" s="228"/>
      <c r="Q142" s="228">
        <f>SUM(Q143:Q189)</f>
        <v>0</v>
      </c>
      <c r="R142" s="228"/>
      <c r="S142" s="228"/>
      <c r="T142" s="228"/>
      <c r="U142" s="228"/>
      <c r="V142" s="228">
        <f>SUM(V143:V189)</f>
        <v>453.88</v>
      </c>
      <c r="W142" s="228"/>
      <c r="AG142" t="s">
        <v>178</v>
      </c>
    </row>
    <row r="143" spans="1:60" outlineLevel="1" x14ac:dyDescent="0.2">
      <c r="A143" s="235">
        <v>56</v>
      </c>
      <c r="B143" s="236" t="s">
        <v>369</v>
      </c>
      <c r="C143" s="249" t="s">
        <v>370</v>
      </c>
      <c r="D143" s="237" t="s">
        <v>195</v>
      </c>
      <c r="E143" s="238">
        <v>255.715</v>
      </c>
      <c r="F143" s="239"/>
      <c r="G143" s="240">
        <f>ROUND(E143*F143,2)</f>
        <v>0</v>
      </c>
      <c r="H143" s="225"/>
      <c r="I143" s="224">
        <f>ROUND(E143*H143,2)</f>
        <v>0</v>
      </c>
      <c r="J143" s="225"/>
      <c r="K143" s="224">
        <f>ROUND(E143*J143,2)</f>
        <v>0</v>
      </c>
      <c r="L143" s="224">
        <v>21</v>
      </c>
      <c r="M143" s="224">
        <f>G143*(1+L143/100)</f>
        <v>0</v>
      </c>
      <c r="N143" s="224">
        <v>2.0750000000000001E-2</v>
      </c>
      <c r="O143" s="224">
        <f>ROUND(E143*N143,2)</f>
        <v>5.31</v>
      </c>
      <c r="P143" s="224">
        <v>0</v>
      </c>
      <c r="Q143" s="224">
        <f>ROUND(E143*P143,2)</f>
        <v>0</v>
      </c>
      <c r="R143" s="224"/>
      <c r="S143" s="224" t="s">
        <v>182</v>
      </c>
      <c r="T143" s="224" t="s">
        <v>183</v>
      </c>
      <c r="U143" s="224">
        <v>0.37</v>
      </c>
      <c r="V143" s="224">
        <f>ROUND(E143*U143,2)</f>
        <v>94.61</v>
      </c>
      <c r="W143" s="22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 t="s">
        <v>184</v>
      </c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</row>
    <row r="144" spans="1:60" outlineLevel="1" x14ac:dyDescent="0.2">
      <c r="A144" s="221"/>
      <c r="B144" s="222"/>
      <c r="C144" s="250" t="s">
        <v>371</v>
      </c>
      <c r="D144" s="226"/>
      <c r="E144" s="227">
        <v>255.72</v>
      </c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 t="s">
        <v>186</v>
      </c>
      <c r="AH144" s="204">
        <v>0</v>
      </c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</row>
    <row r="145" spans="1:60" outlineLevel="1" x14ac:dyDescent="0.2">
      <c r="A145" s="235">
        <v>57</v>
      </c>
      <c r="B145" s="236" t="s">
        <v>372</v>
      </c>
      <c r="C145" s="249" t="s">
        <v>373</v>
      </c>
      <c r="D145" s="237" t="s">
        <v>195</v>
      </c>
      <c r="E145" s="238">
        <v>498.7765</v>
      </c>
      <c r="F145" s="239"/>
      <c r="G145" s="240">
        <f>ROUND(E145*F145,2)</f>
        <v>0</v>
      </c>
      <c r="H145" s="225"/>
      <c r="I145" s="224">
        <f>ROUND(E145*H145,2)</f>
        <v>0</v>
      </c>
      <c r="J145" s="225"/>
      <c r="K145" s="224">
        <f>ROUND(E145*J145,2)</f>
        <v>0</v>
      </c>
      <c r="L145" s="224">
        <v>21</v>
      </c>
      <c r="M145" s="224">
        <f>G145*(1+L145/100)</f>
        <v>0</v>
      </c>
      <c r="N145" s="224">
        <v>2.7980000000000001E-2</v>
      </c>
      <c r="O145" s="224">
        <f>ROUND(E145*N145,2)</f>
        <v>13.96</v>
      </c>
      <c r="P145" s="224">
        <v>0</v>
      </c>
      <c r="Q145" s="224">
        <f>ROUND(E145*P145,2)</f>
        <v>0</v>
      </c>
      <c r="R145" s="224"/>
      <c r="S145" s="224" t="s">
        <v>182</v>
      </c>
      <c r="T145" s="224" t="s">
        <v>183</v>
      </c>
      <c r="U145" s="224">
        <v>0.626</v>
      </c>
      <c r="V145" s="224">
        <f>ROUND(E145*U145,2)</f>
        <v>312.23</v>
      </c>
      <c r="W145" s="22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 t="s">
        <v>184</v>
      </c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</row>
    <row r="146" spans="1:60" ht="33.75" outlineLevel="1" x14ac:dyDescent="0.2">
      <c r="A146" s="221"/>
      <c r="B146" s="222"/>
      <c r="C146" s="250" t="s">
        <v>374</v>
      </c>
      <c r="D146" s="226"/>
      <c r="E146" s="227">
        <v>130.63</v>
      </c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 t="s">
        <v>186</v>
      </c>
      <c r="AH146" s="204">
        <v>0</v>
      </c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</row>
    <row r="147" spans="1:60" outlineLevel="1" x14ac:dyDescent="0.2">
      <c r="A147" s="221"/>
      <c r="B147" s="222"/>
      <c r="C147" s="250" t="s">
        <v>375</v>
      </c>
      <c r="D147" s="226"/>
      <c r="E147" s="227">
        <v>-21.16</v>
      </c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 t="s">
        <v>186</v>
      </c>
      <c r="AH147" s="204">
        <v>0</v>
      </c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</row>
    <row r="148" spans="1:60" outlineLevel="1" x14ac:dyDescent="0.2">
      <c r="A148" s="221"/>
      <c r="B148" s="222"/>
      <c r="C148" s="250" t="s">
        <v>376</v>
      </c>
      <c r="D148" s="226"/>
      <c r="E148" s="227">
        <v>-5.59</v>
      </c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 t="s">
        <v>186</v>
      </c>
      <c r="AH148" s="204">
        <v>0</v>
      </c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</row>
    <row r="149" spans="1:60" outlineLevel="1" x14ac:dyDescent="0.2">
      <c r="A149" s="221"/>
      <c r="B149" s="222"/>
      <c r="C149" s="250" t="s">
        <v>377</v>
      </c>
      <c r="D149" s="226"/>
      <c r="E149" s="227">
        <v>46.94</v>
      </c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 t="s">
        <v>186</v>
      </c>
      <c r="AH149" s="204">
        <v>0</v>
      </c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</row>
    <row r="150" spans="1:60" outlineLevel="1" x14ac:dyDescent="0.2">
      <c r="A150" s="221"/>
      <c r="B150" s="222"/>
      <c r="C150" s="250" t="s">
        <v>378</v>
      </c>
      <c r="D150" s="226"/>
      <c r="E150" s="227">
        <v>57.96</v>
      </c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 t="s">
        <v>186</v>
      </c>
      <c r="AH150" s="204">
        <v>0</v>
      </c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</row>
    <row r="151" spans="1:60" outlineLevel="1" x14ac:dyDescent="0.2">
      <c r="A151" s="221"/>
      <c r="B151" s="222"/>
      <c r="C151" s="250" t="s">
        <v>379</v>
      </c>
      <c r="D151" s="226"/>
      <c r="E151" s="227">
        <v>-8.7899999999999991</v>
      </c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 t="s">
        <v>186</v>
      </c>
      <c r="AH151" s="204">
        <v>0</v>
      </c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</row>
    <row r="152" spans="1:60" outlineLevel="1" x14ac:dyDescent="0.2">
      <c r="A152" s="221"/>
      <c r="B152" s="222"/>
      <c r="C152" s="250" t="s">
        <v>380</v>
      </c>
      <c r="D152" s="226"/>
      <c r="E152" s="227">
        <v>85.84</v>
      </c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 t="s">
        <v>186</v>
      </c>
      <c r="AH152" s="204">
        <v>0</v>
      </c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</row>
    <row r="153" spans="1:60" outlineLevel="1" x14ac:dyDescent="0.2">
      <c r="A153" s="221"/>
      <c r="B153" s="222"/>
      <c r="C153" s="250" t="s">
        <v>381</v>
      </c>
      <c r="D153" s="226"/>
      <c r="E153" s="227">
        <v>-13.54</v>
      </c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 t="s">
        <v>186</v>
      </c>
      <c r="AH153" s="204">
        <v>0</v>
      </c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</row>
    <row r="154" spans="1:60" outlineLevel="1" x14ac:dyDescent="0.2">
      <c r="A154" s="221"/>
      <c r="B154" s="222"/>
      <c r="C154" s="250" t="s">
        <v>382</v>
      </c>
      <c r="D154" s="226"/>
      <c r="E154" s="227">
        <v>23.94</v>
      </c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 t="s">
        <v>186</v>
      </c>
      <c r="AH154" s="204">
        <v>0</v>
      </c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</row>
    <row r="155" spans="1:60" outlineLevel="1" x14ac:dyDescent="0.2">
      <c r="A155" s="221"/>
      <c r="B155" s="222"/>
      <c r="C155" s="250" t="s">
        <v>383</v>
      </c>
      <c r="D155" s="226"/>
      <c r="E155" s="227">
        <v>-16.04</v>
      </c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 t="s">
        <v>186</v>
      </c>
      <c r="AH155" s="204">
        <v>0</v>
      </c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</row>
    <row r="156" spans="1:60" outlineLevel="1" x14ac:dyDescent="0.2">
      <c r="A156" s="221"/>
      <c r="B156" s="222"/>
      <c r="C156" s="250" t="s">
        <v>384</v>
      </c>
      <c r="D156" s="226"/>
      <c r="E156" s="227">
        <v>17.64</v>
      </c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 t="s">
        <v>186</v>
      </c>
      <c r="AH156" s="204">
        <v>0</v>
      </c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</row>
    <row r="157" spans="1:60" outlineLevel="1" x14ac:dyDescent="0.2">
      <c r="A157" s="221"/>
      <c r="B157" s="222"/>
      <c r="C157" s="250" t="s">
        <v>385</v>
      </c>
      <c r="D157" s="226"/>
      <c r="E157" s="227">
        <v>-11.95</v>
      </c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 t="s">
        <v>186</v>
      </c>
      <c r="AH157" s="204">
        <v>0</v>
      </c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</row>
    <row r="158" spans="1:60" outlineLevel="1" x14ac:dyDescent="0.2">
      <c r="A158" s="221"/>
      <c r="B158" s="222"/>
      <c r="C158" s="250" t="s">
        <v>386</v>
      </c>
      <c r="D158" s="226"/>
      <c r="E158" s="227">
        <v>17.64</v>
      </c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 t="s">
        <v>186</v>
      </c>
      <c r="AH158" s="204">
        <v>0</v>
      </c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</row>
    <row r="159" spans="1:60" outlineLevel="1" x14ac:dyDescent="0.2">
      <c r="A159" s="221"/>
      <c r="B159" s="222"/>
      <c r="C159" s="250" t="s">
        <v>387</v>
      </c>
      <c r="D159" s="226"/>
      <c r="E159" s="227">
        <v>-11.2</v>
      </c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 t="s">
        <v>186</v>
      </c>
      <c r="AH159" s="204">
        <v>0</v>
      </c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</row>
    <row r="160" spans="1:60" outlineLevel="1" x14ac:dyDescent="0.2">
      <c r="A160" s="221"/>
      <c r="B160" s="222"/>
      <c r="C160" s="250" t="s">
        <v>388</v>
      </c>
      <c r="D160" s="226"/>
      <c r="E160" s="227">
        <v>79.22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 t="s">
        <v>186</v>
      </c>
      <c r="AH160" s="204">
        <v>0</v>
      </c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</row>
    <row r="161" spans="1:60" outlineLevel="1" x14ac:dyDescent="0.2">
      <c r="A161" s="221"/>
      <c r="B161" s="222"/>
      <c r="C161" s="250" t="s">
        <v>389</v>
      </c>
      <c r="D161" s="226"/>
      <c r="E161" s="227">
        <v>-51.2</v>
      </c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 t="s">
        <v>186</v>
      </c>
      <c r="AH161" s="204">
        <v>0</v>
      </c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</row>
    <row r="162" spans="1:60" outlineLevel="1" x14ac:dyDescent="0.2">
      <c r="A162" s="221"/>
      <c r="B162" s="222"/>
      <c r="C162" s="250" t="s">
        <v>390</v>
      </c>
      <c r="D162" s="226"/>
      <c r="E162" s="227">
        <v>23.94</v>
      </c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 t="s">
        <v>186</v>
      </c>
      <c r="AH162" s="204">
        <v>0</v>
      </c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</row>
    <row r="163" spans="1:60" outlineLevel="1" x14ac:dyDescent="0.2">
      <c r="A163" s="221"/>
      <c r="B163" s="222"/>
      <c r="C163" s="250" t="s">
        <v>391</v>
      </c>
      <c r="D163" s="226"/>
      <c r="E163" s="227">
        <v>-15.29</v>
      </c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 t="s">
        <v>186</v>
      </c>
      <c r="AH163" s="204">
        <v>0</v>
      </c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</row>
    <row r="164" spans="1:60" outlineLevel="1" x14ac:dyDescent="0.2">
      <c r="A164" s="221"/>
      <c r="B164" s="222"/>
      <c r="C164" s="250" t="s">
        <v>392</v>
      </c>
      <c r="D164" s="226"/>
      <c r="E164" s="227">
        <v>19.53</v>
      </c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 t="s">
        <v>186</v>
      </c>
      <c r="AH164" s="204">
        <v>0</v>
      </c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  <c r="BH164" s="204"/>
    </row>
    <row r="165" spans="1:60" outlineLevel="1" x14ac:dyDescent="0.2">
      <c r="A165" s="221"/>
      <c r="B165" s="222"/>
      <c r="C165" s="250" t="s">
        <v>393</v>
      </c>
      <c r="D165" s="226"/>
      <c r="E165" s="227">
        <v>-12.98</v>
      </c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 t="s">
        <v>186</v>
      </c>
      <c r="AH165" s="204">
        <v>0</v>
      </c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</row>
    <row r="166" spans="1:60" outlineLevel="1" x14ac:dyDescent="0.2">
      <c r="A166" s="221"/>
      <c r="B166" s="222"/>
      <c r="C166" s="250" t="s">
        <v>394</v>
      </c>
      <c r="D166" s="226"/>
      <c r="E166" s="227">
        <v>22.36</v>
      </c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 t="s">
        <v>186</v>
      </c>
      <c r="AH166" s="204">
        <v>0</v>
      </c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</row>
    <row r="167" spans="1:60" outlineLevel="1" x14ac:dyDescent="0.2">
      <c r="A167" s="221"/>
      <c r="B167" s="222"/>
      <c r="C167" s="250" t="s">
        <v>395</v>
      </c>
      <c r="D167" s="226"/>
      <c r="E167" s="227">
        <v>-14.2</v>
      </c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 t="s">
        <v>186</v>
      </c>
      <c r="AH167" s="204">
        <v>0</v>
      </c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</row>
    <row r="168" spans="1:60" outlineLevel="1" x14ac:dyDescent="0.2">
      <c r="A168" s="221"/>
      <c r="B168" s="222"/>
      <c r="C168" s="250" t="s">
        <v>396</v>
      </c>
      <c r="D168" s="226"/>
      <c r="E168" s="227">
        <v>124.9</v>
      </c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 t="s">
        <v>186</v>
      </c>
      <c r="AH168" s="204">
        <v>0</v>
      </c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</row>
    <row r="169" spans="1:60" outlineLevel="1" x14ac:dyDescent="0.2">
      <c r="A169" s="221"/>
      <c r="B169" s="222"/>
      <c r="C169" s="250" t="s">
        <v>397</v>
      </c>
      <c r="D169" s="226"/>
      <c r="E169" s="227">
        <v>-105.27</v>
      </c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 t="s">
        <v>186</v>
      </c>
      <c r="AH169" s="204">
        <v>0</v>
      </c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</row>
    <row r="170" spans="1:60" outlineLevel="1" x14ac:dyDescent="0.2">
      <c r="A170" s="221"/>
      <c r="B170" s="222"/>
      <c r="C170" s="250" t="s">
        <v>398</v>
      </c>
      <c r="D170" s="226"/>
      <c r="E170" s="227">
        <v>37.479999999999997</v>
      </c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 t="s">
        <v>186</v>
      </c>
      <c r="AH170" s="204">
        <v>0</v>
      </c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</row>
    <row r="171" spans="1:60" outlineLevel="1" x14ac:dyDescent="0.2">
      <c r="A171" s="221"/>
      <c r="B171" s="222"/>
      <c r="C171" s="250" t="s">
        <v>399</v>
      </c>
      <c r="D171" s="226"/>
      <c r="E171" s="227">
        <v>-23.89</v>
      </c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 t="s">
        <v>186</v>
      </c>
      <c r="AH171" s="204">
        <v>0</v>
      </c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</row>
    <row r="172" spans="1:60" outlineLevel="1" x14ac:dyDescent="0.2">
      <c r="A172" s="221"/>
      <c r="B172" s="222"/>
      <c r="C172" s="250" t="s">
        <v>400</v>
      </c>
      <c r="D172" s="226"/>
      <c r="E172" s="227">
        <v>22.36</v>
      </c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 t="s">
        <v>186</v>
      </c>
      <c r="AH172" s="204">
        <v>0</v>
      </c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  <c r="BH172" s="204"/>
    </row>
    <row r="173" spans="1:60" outlineLevel="1" x14ac:dyDescent="0.2">
      <c r="A173" s="221"/>
      <c r="B173" s="222"/>
      <c r="C173" s="250" t="s">
        <v>401</v>
      </c>
      <c r="D173" s="226"/>
      <c r="E173" s="227">
        <v>-14.29</v>
      </c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 t="s">
        <v>186</v>
      </c>
      <c r="AH173" s="204">
        <v>0</v>
      </c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</row>
    <row r="174" spans="1:60" outlineLevel="1" x14ac:dyDescent="0.2">
      <c r="A174" s="221"/>
      <c r="B174" s="222"/>
      <c r="C174" s="250" t="s">
        <v>402</v>
      </c>
      <c r="D174" s="226"/>
      <c r="E174" s="227">
        <v>32.130000000000003</v>
      </c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 t="s">
        <v>186</v>
      </c>
      <c r="AH174" s="204">
        <v>0</v>
      </c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</row>
    <row r="175" spans="1:60" outlineLevel="1" x14ac:dyDescent="0.2">
      <c r="A175" s="221"/>
      <c r="B175" s="222"/>
      <c r="C175" s="250" t="s">
        <v>403</v>
      </c>
      <c r="D175" s="226"/>
      <c r="E175" s="227">
        <v>-21.06</v>
      </c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 t="s">
        <v>186</v>
      </c>
      <c r="AH175" s="204">
        <v>0</v>
      </c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</row>
    <row r="176" spans="1:60" outlineLevel="1" x14ac:dyDescent="0.2">
      <c r="A176" s="221"/>
      <c r="B176" s="222"/>
      <c r="C176" s="250" t="s">
        <v>404</v>
      </c>
      <c r="D176" s="226"/>
      <c r="E176" s="227">
        <v>20.48</v>
      </c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 t="s">
        <v>186</v>
      </c>
      <c r="AH176" s="204">
        <v>0</v>
      </c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</row>
    <row r="177" spans="1:60" outlineLevel="1" x14ac:dyDescent="0.2">
      <c r="A177" s="221"/>
      <c r="B177" s="222"/>
      <c r="C177" s="250" t="s">
        <v>405</v>
      </c>
      <c r="D177" s="226"/>
      <c r="E177" s="227">
        <v>-13</v>
      </c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 t="s">
        <v>186</v>
      </c>
      <c r="AH177" s="204">
        <v>0</v>
      </c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</row>
    <row r="178" spans="1:60" outlineLevel="1" x14ac:dyDescent="0.2">
      <c r="A178" s="221"/>
      <c r="B178" s="222"/>
      <c r="C178" s="250" t="s">
        <v>406</v>
      </c>
      <c r="D178" s="226"/>
      <c r="E178" s="227">
        <v>18.27</v>
      </c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 t="s">
        <v>186</v>
      </c>
      <c r="AH178" s="204">
        <v>0</v>
      </c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</row>
    <row r="179" spans="1:60" outlineLevel="1" x14ac:dyDescent="0.2">
      <c r="A179" s="221"/>
      <c r="B179" s="222"/>
      <c r="C179" s="250" t="s">
        <v>407</v>
      </c>
      <c r="D179" s="226"/>
      <c r="E179" s="227">
        <v>-12.18</v>
      </c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 t="s">
        <v>186</v>
      </c>
      <c r="AH179" s="204">
        <v>0</v>
      </c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  <c r="BH179" s="204"/>
    </row>
    <row r="180" spans="1:60" outlineLevel="1" x14ac:dyDescent="0.2">
      <c r="A180" s="221"/>
      <c r="B180" s="222"/>
      <c r="C180" s="250" t="s">
        <v>408</v>
      </c>
      <c r="D180" s="226"/>
      <c r="E180" s="227">
        <v>47.72</v>
      </c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 t="s">
        <v>186</v>
      </c>
      <c r="AH180" s="204">
        <v>0</v>
      </c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G180" s="204"/>
      <c r="BH180" s="204"/>
    </row>
    <row r="181" spans="1:60" outlineLevel="1" x14ac:dyDescent="0.2">
      <c r="A181" s="221"/>
      <c r="B181" s="222"/>
      <c r="C181" s="250" t="s">
        <v>409</v>
      </c>
      <c r="D181" s="226"/>
      <c r="E181" s="227">
        <v>-2.4500000000000002</v>
      </c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 t="s">
        <v>186</v>
      </c>
      <c r="AH181" s="204">
        <v>0</v>
      </c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</row>
    <row r="182" spans="1:60" outlineLevel="1" x14ac:dyDescent="0.2">
      <c r="A182" s="221"/>
      <c r="B182" s="222"/>
      <c r="C182" s="250" t="s">
        <v>410</v>
      </c>
      <c r="D182" s="226"/>
      <c r="E182" s="227">
        <v>47.72</v>
      </c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 t="s">
        <v>186</v>
      </c>
      <c r="AH182" s="204">
        <v>0</v>
      </c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  <c r="BH182" s="204"/>
    </row>
    <row r="183" spans="1:60" outlineLevel="1" x14ac:dyDescent="0.2">
      <c r="A183" s="221"/>
      <c r="B183" s="222"/>
      <c r="C183" s="250" t="s">
        <v>411</v>
      </c>
      <c r="D183" s="226"/>
      <c r="E183" s="227">
        <v>-3.88</v>
      </c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 t="s">
        <v>186</v>
      </c>
      <c r="AH183" s="204">
        <v>0</v>
      </c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</row>
    <row r="184" spans="1:60" outlineLevel="1" x14ac:dyDescent="0.2">
      <c r="A184" s="235">
        <v>58</v>
      </c>
      <c r="B184" s="236" t="s">
        <v>412</v>
      </c>
      <c r="C184" s="249" t="s">
        <v>413</v>
      </c>
      <c r="D184" s="237" t="s">
        <v>195</v>
      </c>
      <c r="E184" s="238">
        <v>754.49149999999997</v>
      </c>
      <c r="F184" s="239"/>
      <c r="G184" s="240">
        <f>ROUND(E184*F184,2)</f>
        <v>0</v>
      </c>
      <c r="H184" s="225"/>
      <c r="I184" s="224">
        <f>ROUND(E184*H184,2)</f>
        <v>0</v>
      </c>
      <c r="J184" s="225"/>
      <c r="K184" s="224">
        <f>ROUND(E184*J184,2)</f>
        <v>0</v>
      </c>
      <c r="L184" s="224">
        <v>21</v>
      </c>
      <c r="M184" s="224">
        <f>G184*(1+L184/100)</f>
        <v>0</v>
      </c>
      <c r="N184" s="224">
        <v>8.0000000000000007E-5</v>
      </c>
      <c r="O184" s="224">
        <f>ROUND(E184*N184,2)</f>
        <v>0.06</v>
      </c>
      <c r="P184" s="224">
        <v>0</v>
      </c>
      <c r="Q184" s="224">
        <f>ROUND(E184*P184,2)</f>
        <v>0</v>
      </c>
      <c r="R184" s="224"/>
      <c r="S184" s="224" t="s">
        <v>182</v>
      </c>
      <c r="T184" s="224" t="s">
        <v>183</v>
      </c>
      <c r="U184" s="224">
        <v>0</v>
      </c>
      <c r="V184" s="224">
        <f>ROUND(E184*U184,2)</f>
        <v>0</v>
      </c>
      <c r="W184" s="22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 t="s">
        <v>184</v>
      </c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</row>
    <row r="185" spans="1:60" outlineLevel="1" x14ac:dyDescent="0.2">
      <c r="A185" s="221"/>
      <c r="B185" s="222"/>
      <c r="C185" s="250" t="s">
        <v>414</v>
      </c>
      <c r="D185" s="226"/>
      <c r="E185" s="227">
        <v>754.49</v>
      </c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 t="s">
        <v>186</v>
      </c>
      <c r="AH185" s="204">
        <v>0</v>
      </c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</row>
    <row r="186" spans="1:60" outlineLevel="1" x14ac:dyDescent="0.2">
      <c r="A186" s="235">
        <v>59</v>
      </c>
      <c r="B186" s="236" t="s">
        <v>415</v>
      </c>
      <c r="C186" s="249" t="s">
        <v>416</v>
      </c>
      <c r="D186" s="237" t="s">
        <v>195</v>
      </c>
      <c r="E186" s="238">
        <v>45.875</v>
      </c>
      <c r="F186" s="239"/>
      <c r="G186" s="240">
        <f>ROUND(E186*F186,2)</f>
        <v>0</v>
      </c>
      <c r="H186" s="225"/>
      <c r="I186" s="224">
        <f>ROUND(E186*H186,2)</f>
        <v>0</v>
      </c>
      <c r="J186" s="225"/>
      <c r="K186" s="224">
        <f>ROUND(E186*J186,2)</f>
        <v>0</v>
      </c>
      <c r="L186" s="224">
        <v>21</v>
      </c>
      <c r="M186" s="224">
        <f>G186*(1+L186/100)</f>
        <v>0</v>
      </c>
      <c r="N186" s="224">
        <v>4.0000000000000003E-5</v>
      </c>
      <c r="O186" s="224">
        <f>ROUND(E186*N186,2)</f>
        <v>0</v>
      </c>
      <c r="P186" s="224">
        <v>0</v>
      </c>
      <c r="Q186" s="224">
        <f>ROUND(E186*P186,2)</f>
        <v>0</v>
      </c>
      <c r="R186" s="224"/>
      <c r="S186" s="224" t="s">
        <v>182</v>
      </c>
      <c r="T186" s="224" t="s">
        <v>183</v>
      </c>
      <c r="U186" s="224">
        <v>7.8E-2</v>
      </c>
      <c r="V186" s="224">
        <f>ROUND(E186*U186,2)</f>
        <v>3.58</v>
      </c>
      <c r="W186" s="22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 t="s">
        <v>184</v>
      </c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</row>
    <row r="187" spans="1:60" ht="22.5" outlineLevel="1" x14ac:dyDescent="0.2">
      <c r="A187" s="221"/>
      <c r="B187" s="222"/>
      <c r="C187" s="250" t="s">
        <v>417</v>
      </c>
      <c r="D187" s="226"/>
      <c r="E187" s="227">
        <v>45.88</v>
      </c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 t="s">
        <v>186</v>
      </c>
      <c r="AH187" s="204">
        <v>0</v>
      </c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  <c r="BH187" s="204"/>
    </row>
    <row r="188" spans="1:60" outlineLevel="1" x14ac:dyDescent="0.2">
      <c r="A188" s="235">
        <v>60</v>
      </c>
      <c r="B188" s="236" t="s">
        <v>418</v>
      </c>
      <c r="C188" s="249" t="s">
        <v>419</v>
      </c>
      <c r="D188" s="237" t="s">
        <v>195</v>
      </c>
      <c r="E188" s="238">
        <v>143.66</v>
      </c>
      <c r="F188" s="239"/>
      <c r="G188" s="240">
        <f>ROUND(E188*F188,2)</f>
        <v>0</v>
      </c>
      <c r="H188" s="225"/>
      <c r="I188" s="224">
        <f>ROUND(E188*H188,2)</f>
        <v>0</v>
      </c>
      <c r="J188" s="225"/>
      <c r="K188" s="224">
        <f>ROUND(E188*J188,2)</f>
        <v>0</v>
      </c>
      <c r="L188" s="224">
        <v>21</v>
      </c>
      <c r="M188" s="224">
        <f>G188*(1+L188/100)</f>
        <v>0</v>
      </c>
      <c r="N188" s="224">
        <v>3.63E-3</v>
      </c>
      <c r="O188" s="224">
        <f>ROUND(E188*N188,2)</f>
        <v>0.52</v>
      </c>
      <c r="P188" s="224">
        <v>0</v>
      </c>
      <c r="Q188" s="224">
        <f>ROUND(E188*P188,2)</f>
        <v>0</v>
      </c>
      <c r="R188" s="224"/>
      <c r="S188" s="224" t="s">
        <v>182</v>
      </c>
      <c r="T188" s="224" t="s">
        <v>183</v>
      </c>
      <c r="U188" s="224">
        <v>0.30249999999999999</v>
      </c>
      <c r="V188" s="224">
        <f>ROUND(E188*U188,2)</f>
        <v>43.46</v>
      </c>
      <c r="W188" s="22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 t="s">
        <v>184</v>
      </c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</row>
    <row r="189" spans="1:60" ht="22.5" outlineLevel="1" x14ac:dyDescent="0.2">
      <c r="A189" s="221"/>
      <c r="B189" s="222"/>
      <c r="C189" s="250" t="s">
        <v>420</v>
      </c>
      <c r="D189" s="226"/>
      <c r="E189" s="227">
        <v>143.66</v>
      </c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 t="s">
        <v>186</v>
      </c>
      <c r="AH189" s="204">
        <v>0</v>
      </c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</row>
    <row r="190" spans="1:60" x14ac:dyDescent="0.2">
      <c r="A190" s="229" t="s">
        <v>177</v>
      </c>
      <c r="B190" s="230" t="s">
        <v>76</v>
      </c>
      <c r="C190" s="248" t="s">
        <v>77</v>
      </c>
      <c r="D190" s="231"/>
      <c r="E190" s="232"/>
      <c r="F190" s="233"/>
      <c r="G190" s="234">
        <f>SUMIF(AG191:AG208,"&lt;&gt;NOR",G191:G208)</f>
        <v>0</v>
      </c>
      <c r="H190" s="228"/>
      <c r="I190" s="228">
        <f>SUM(I191:I208)</f>
        <v>0</v>
      </c>
      <c r="J190" s="228"/>
      <c r="K190" s="228">
        <f>SUM(K191:K208)</f>
        <v>0</v>
      </c>
      <c r="L190" s="228"/>
      <c r="M190" s="228">
        <f>SUM(M191:M208)</f>
        <v>0</v>
      </c>
      <c r="N190" s="228"/>
      <c r="O190" s="228">
        <f>SUM(O191:O208)</f>
        <v>10.65</v>
      </c>
      <c r="P190" s="228"/>
      <c r="Q190" s="228">
        <f>SUM(Q191:Q208)</f>
        <v>0</v>
      </c>
      <c r="R190" s="228"/>
      <c r="S190" s="228"/>
      <c r="T190" s="228"/>
      <c r="U190" s="228"/>
      <c r="V190" s="228">
        <f>SUM(V191:V208)</f>
        <v>687.84</v>
      </c>
      <c r="W190" s="228"/>
      <c r="AG190" t="s">
        <v>178</v>
      </c>
    </row>
    <row r="191" spans="1:60" ht="22.5" outlineLevel="1" x14ac:dyDescent="0.2">
      <c r="A191" s="235">
        <v>61</v>
      </c>
      <c r="B191" s="236" t="s">
        <v>421</v>
      </c>
      <c r="C191" s="249" t="s">
        <v>422</v>
      </c>
      <c r="D191" s="237" t="s">
        <v>195</v>
      </c>
      <c r="E191" s="238">
        <v>27.72</v>
      </c>
      <c r="F191" s="239"/>
      <c r="G191" s="240">
        <f>ROUND(E191*F191,2)</f>
        <v>0</v>
      </c>
      <c r="H191" s="225"/>
      <c r="I191" s="224">
        <f>ROUND(E191*H191,2)</f>
        <v>0</v>
      </c>
      <c r="J191" s="225"/>
      <c r="K191" s="224">
        <f>ROUND(E191*J191,2)</f>
        <v>0</v>
      </c>
      <c r="L191" s="224">
        <v>21</v>
      </c>
      <c r="M191" s="224">
        <f>G191*(1+L191/100)</f>
        <v>0</v>
      </c>
      <c r="N191" s="224">
        <v>1.29E-2</v>
      </c>
      <c r="O191" s="224">
        <f>ROUND(E191*N191,2)</f>
        <v>0.36</v>
      </c>
      <c r="P191" s="224">
        <v>0</v>
      </c>
      <c r="Q191" s="224">
        <f>ROUND(E191*P191,2)</f>
        <v>0</v>
      </c>
      <c r="R191" s="224"/>
      <c r="S191" s="224" t="s">
        <v>182</v>
      </c>
      <c r="T191" s="224" t="s">
        <v>183</v>
      </c>
      <c r="U191" s="224">
        <v>2.19</v>
      </c>
      <c r="V191" s="224">
        <f>ROUND(E191*U191,2)</f>
        <v>60.71</v>
      </c>
      <c r="W191" s="22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 t="s">
        <v>184</v>
      </c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</row>
    <row r="192" spans="1:60" outlineLevel="1" x14ac:dyDescent="0.2">
      <c r="A192" s="221"/>
      <c r="B192" s="222"/>
      <c r="C192" s="250" t="s">
        <v>423</v>
      </c>
      <c r="D192" s="226"/>
      <c r="E192" s="227">
        <v>27.72</v>
      </c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 t="s">
        <v>186</v>
      </c>
      <c r="AH192" s="204">
        <v>0</v>
      </c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  <c r="BH192" s="204"/>
    </row>
    <row r="193" spans="1:60" ht="22.5" outlineLevel="1" x14ac:dyDescent="0.2">
      <c r="A193" s="235">
        <v>62</v>
      </c>
      <c r="B193" s="236" t="s">
        <v>421</v>
      </c>
      <c r="C193" s="249" t="s">
        <v>424</v>
      </c>
      <c r="D193" s="237" t="s">
        <v>195</v>
      </c>
      <c r="E193" s="238">
        <v>59.6</v>
      </c>
      <c r="F193" s="239"/>
      <c r="G193" s="240">
        <f>ROUND(E193*F193,2)</f>
        <v>0</v>
      </c>
      <c r="H193" s="225"/>
      <c r="I193" s="224">
        <f>ROUND(E193*H193,2)</f>
        <v>0</v>
      </c>
      <c r="J193" s="225"/>
      <c r="K193" s="224">
        <f>ROUND(E193*J193,2)</f>
        <v>0</v>
      </c>
      <c r="L193" s="224">
        <v>21</v>
      </c>
      <c r="M193" s="224">
        <f>G193*(1+L193/100)</f>
        <v>0</v>
      </c>
      <c r="N193" s="224">
        <v>6.8700000000000002E-3</v>
      </c>
      <c r="O193" s="224">
        <f>ROUND(E193*N193,2)</f>
        <v>0.41</v>
      </c>
      <c r="P193" s="224">
        <v>0</v>
      </c>
      <c r="Q193" s="224">
        <f>ROUND(E193*P193,2)</f>
        <v>0</v>
      </c>
      <c r="R193" s="224"/>
      <c r="S193" s="224" t="s">
        <v>182</v>
      </c>
      <c r="T193" s="224" t="s">
        <v>183</v>
      </c>
      <c r="U193" s="224">
        <v>1.61</v>
      </c>
      <c r="V193" s="224">
        <f>ROUND(E193*U193,2)</f>
        <v>95.96</v>
      </c>
      <c r="W193" s="22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 t="s">
        <v>184</v>
      </c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</row>
    <row r="194" spans="1:60" outlineLevel="1" x14ac:dyDescent="0.2">
      <c r="A194" s="221"/>
      <c r="B194" s="222"/>
      <c r="C194" s="250" t="s">
        <v>425</v>
      </c>
      <c r="D194" s="226"/>
      <c r="E194" s="227">
        <v>24.36</v>
      </c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 t="s">
        <v>186</v>
      </c>
      <c r="AH194" s="204">
        <v>0</v>
      </c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</row>
    <row r="195" spans="1:60" outlineLevel="1" x14ac:dyDescent="0.2">
      <c r="A195" s="221"/>
      <c r="B195" s="222"/>
      <c r="C195" s="250" t="s">
        <v>426</v>
      </c>
      <c r="D195" s="226"/>
      <c r="E195" s="227">
        <v>35.24</v>
      </c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 t="s">
        <v>186</v>
      </c>
      <c r="AH195" s="204">
        <v>0</v>
      </c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</row>
    <row r="196" spans="1:60" ht="22.5" outlineLevel="1" x14ac:dyDescent="0.2">
      <c r="A196" s="235">
        <v>63</v>
      </c>
      <c r="B196" s="236" t="s">
        <v>421</v>
      </c>
      <c r="C196" s="249" t="s">
        <v>427</v>
      </c>
      <c r="D196" s="237" t="s">
        <v>195</v>
      </c>
      <c r="E196" s="238">
        <v>60.22</v>
      </c>
      <c r="F196" s="239"/>
      <c r="G196" s="240">
        <f>ROUND(E196*F196,2)</f>
        <v>0</v>
      </c>
      <c r="H196" s="225"/>
      <c r="I196" s="224">
        <f>ROUND(E196*H196,2)</f>
        <v>0</v>
      </c>
      <c r="J196" s="225"/>
      <c r="K196" s="224">
        <f>ROUND(E196*J196,2)</f>
        <v>0</v>
      </c>
      <c r="L196" s="224">
        <v>21</v>
      </c>
      <c r="M196" s="224">
        <f>G196*(1+L196/100)</f>
        <v>0</v>
      </c>
      <c r="N196" s="224">
        <v>1.048E-2</v>
      </c>
      <c r="O196" s="224">
        <f>ROUND(E196*N196,2)</f>
        <v>0.63</v>
      </c>
      <c r="P196" s="224">
        <v>0</v>
      </c>
      <c r="Q196" s="224">
        <f>ROUND(E196*P196,2)</f>
        <v>0</v>
      </c>
      <c r="R196" s="224"/>
      <c r="S196" s="224" t="s">
        <v>182</v>
      </c>
      <c r="T196" s="224" t="s">
        <v>183</v>
      </c>
      <c r="U196" s="224">
        <v>2.19</v>
      </c>
      <c r="V196" s="224">
        <f>ROUND(E196*U196,2)</f>
        <v>131.88</v>
      </c>
      <c r="W196" s="22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 t="s">
        <v>184</v>
      </c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  <c r="BH196" s="204"/>
    </row>
    <row r="197" spans="1:60" outlineLevel="1" x14ac:dyDescent="0.2">
      <c r="A197" s="221"/>
      <c r="B197" s="222"/>
      <c r="C197" s="250" t="s">
        <v>428</v>
      </c>
      <c r="D197" s="226"/>
      <c r="E197" s="227">
        <v>60.22</v>
      </c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 t="s">
        <v>186</v>
      </c>
      <c r="AH197" s="204">
        <v>0</v>
      </c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</row>
    <row r="198" spans="1:60" outlineLevel="1" x14ac:dyDescent="0.2">
      <c r="A198" s="235">
        <v>64</v>
      </c>
      <c r="B198" s="236" t="s">
        <v>429</v>
      </c>
      <c r="C198" s="249" t="s">
        <v>430</v>
      </c>
      <c r="D198" s="237" t="s">
        <v>195</v>
      </c>
      <c r="E198" s="238">
        <v>60.22</v>
      </c>
      <c r="F198" s="239"/>
      <c r="G198" s="240">
        <f>ROUND(E198*F198,2)</f>
        <v>0</v>
      </c>
      <c r="H198" s="225"/>
      <c r="I198" s="224">
        <f>ROUND(E198*H198,2)</f>
        <v>0</v>
      </c>
      <c r="J198" s="225"/>
      <c r="K198" s="224">
        <f>ROUND(E198*J198,2)</f>
        <v>0</v>
      </c>
      <c r="L198" s="224">
        <v>21</v>
      </c>
      <c r="M198" s="224">
        <f>G198*(1+L198/100)</f>
        <v>0</v>
      </c>
      <c r="N198" s="224">
        <v>0</v>
      </c>
      <c r="O198" s="224">
        <f>ROUND(E198*N198,2)</f>
        <v>0</v>
      </c>
      <c r="P198" s="224">
        <v>0</v>
      </c>
      <c r="Q198" s="224">
        <f>ROUND(E198*P198,2)</f>
        <v>0</v>
      </c>
      <c r="R198" s="224"/>
      <c r="S198" s="224" t="s">
        <v>182</v>
      </c>
      <c r="T198" s="224" t="s">
        <v>183</v>
      </c>
      <c r="U198" s="224">
        <v>0.42474000000000001</v>
      </c>
      <c r="V198" s="224">
        <f>ROUND(E198*U198,2)</f>
        <v>25.58</v>
      </c>
      <c r="W198" s="22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 t="s">
        <v>184</v>
      </c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  <c r="BH198" s="204"/>
    </row>
    <row r="199" spans="1:60" outlineLevel="1" x14ac:dyDescent="0.2">
      <c r="A199" s="221"/>
      <c r="B199" s="222"/>
      <c r="C199" s="250" t="s">
        <v>431</v>
      </c>
      <c r="D199" s="226"/>
      <c r="E199" s="227">
        <v>60.22</v>
      </c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 t="s">
        <v>186</v>
      </c>
      <c r="AH199" s="204">
        <v>0</v>
      </c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  <c r="BH199" s="204"/>
    </row>
    <row r="200" spans="1:60" ht="22.5" outlineLevel="1" x14ac:dyDescent="0.2">
      <c r="A200" s="235">
        <v>65</v>
      </c>
      <c r="B200" s="236" t="s">
        <v>432</v>
      </c>
      <c r="C200" s="249" t="s">
        <v>433</v>
      </c>
      <c r="D200" s="237" t="s">
        <v>195</v>
      </c>
      <c r="E200" s="238">
        <v>230.07499999999999</v>
      </c>
      <c r="F200" s="239"/>
      <c r="G200" s="240">
        <f>ROUND(E200*F200,2)</f>
        <v>0</v>
      </c>
      <c r="H200" s="225"/>
      <c r="I200" s="224">
        <f>ROUND(E200*H200,2)</f>
        <v>0</v>
      </c>
      <c r="J200" s="225"/>
      <c r="K200" s="224">
        <f>ROUND(E200*J200,2)</f>
        <v>0</v>
      </c>
      <c r="L200" s="224">
        <v>21</v>
      </c>
      <c r="M200" s="224">
        <f>G200*(1+L200/100)</f>
        <v>0</v>
      </c>
      <c r="N200" s="224">
        <v>3.7949999999999998E-2</v>
      </c>
      <c r="O200" s="224">
        <f>ROUND(E200*N200,2)</f>
        <v>8.73</v>
      </c>
      <c r="P200" s="224">
        <v>0</v>
      </c>
      <c r="Q200" s="224">
        <f>ROUND(E200*P200,2)</f>
        <v>0</v>
      </c>
      <c r="R200" s="224"/>
      <c r="S200" s="224" t="s">
        <v>182</v>
      </c>
      <c r="T200" s="224" t="s">
        <v>183</v>
      </c>
      <c r="U200" s="224">
        <v>1.5848</v>
      </c>
      <c r="V200" s="224">
        <f>ROUND(E200*U200,2)</f>
        <v>364.62</v>
      </c>
      <c r="W200" s="22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 t="s">
        <v>184</v>
      </c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  <c r="BH200" s="204"/>
    </row>
    <row r="201" spans="1:60" outlineLevel="1" x14ac:dyDescent="0.2">
      <c r="A201" s="221"/>
      <c r="B201" s="222"/>
      <c r="C201" s="250" t="s">
        <v>434</v>
      </c>
      <c r="D201" s="226"/>
      <c r="E201" s="227">
        <v>70.900000000000006</v>
      </c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 t="s">
        <v>186</v>
      </c>
      <c r="AH201" s="204">
        <v>0</v>
      </c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G201" s="204"/>
      <c r="BH201" s="204"/>
    </row>
    <row r="202" spans="1:60" outlineLevel="1" x14ac:dyDescent="0.2">
      <c r="A202" s="221"/>
      <c r="B202" s="222"/>
      <c r="C202" s="250" t="s">
        <v>435</v>
      </c>
      <c r="D202" s="226"/>
      <c r="E202" s="227">
        <v>75.81</v>
      </c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 t="s">
        <v>186</v>
      </c>
      <c r="AH202" s="204">
        <v>0</v>
      </c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  <c r="BH202" s="204"/>
    </row>
    <row r="203" spans="1:60" outlineLevel="1" x14ac:dyDescent="0.2">
      <c r="A203" s="221"/>
      <c r="B203" s="222"/>
      <c r="C203" s="250" t="s">
        <v>436</v>
      </c>
      <c r="D203" s="226"/>
      <c r="E203" s="227">
        <v>42.31</v>
      </c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 t="s">
        <v>186</v>
      </c>
      <c r="AH203" s="204">
        <v>0</v>
      </c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  <c r="BH203" s="204"/>
    </row>
    <row r="204" spans="1:60" outlineLevel="1" x14ac:dyDescent="0.2">
      <c r="A204" s="221"/>
      <c r="B204" s="222"/>
      <c r="C204" s="250" t="s">
        <v>437</v>
      </c>
      <c r="D204" s="226"/>
      <c r="E204" s="227">
        <v>41.05</v>
      </c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 t="s">
        <v>186</v>
      </c>
      <c r="AH204" s="204">
        <v>0</v>
      </c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  <c r="BH204" s="204"/>
    </row>
    <row r="205" spans="1:60" outlineLevel="1" x14ac:dyDescent="0.2">
      <c r="A205" s="235">
        <v>66</v>
      </c>
      <c r="B205" s="236" t="s">
        <v>438</v>
      </c>
      <c r="C205" s="249" t="s">
        <v>439</v>
      </c>
      <c r="D205" s="237" t="s">
        <v>195</v>
      </c>
      <c r="E205" s="238">
        <v>39.875</v>
      </c>
      <c r="F205" s="239"/>
      <c r="G205" s="240">
        <f>ROUND(E205*F205,2)</f>
        <v>0</v>
      </c>
      <c r="H205" s="225"/>
      <c r="I205" s="224">
        <f>ROUND(E205*H205,2)</f>
        <v>0</v>
      </c>
      <c r="J205" s="225"/>
      <c r="K205" s="224">
        <f>ROUND(E205*J205,2)</f>
        <v>0</v>
      </c>
      <c r="L205" s="224">
        <v>21</v>
      </c>
      <c r="M205" s="224">
        <f>G205*(1+L205/100)</f>
        <v>0</v>
      </c>
      <c r="N205" s="224">
        <v>4.0000000000000003E-5</v>
      </c>
      <c r="O205" s="224">
        <f>ROUND(E205*N205,2)</f>
        <v>0</v>
      </c>
      <c r="P205" s="224">
        <v>0</v>
      </c>
      <c r="Q205" s="224">
        <f>ROUND(E205*P205,2)</f>
        <v>0</v>
      </c>
      <c r="R205" s="224"/>
      <c r="S205" s="224" t="s">
        <v>182</v>
      </c>
      <c r="T205" s="224" t="s">
        <v>183</v>
      </c>
      <c r="U205" s="224">
        <v>7.8E-2</v>
      </c>
      <c r="V205" s="224">
        <f>ROUND(E205*U205,2)</f>
        <v>3.11</v>
      </c>
      <c r="W205" s="22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 t="s">
        <v>184</v>
      </c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  <c r="BH205" s="204"/>
    </row>
    <row r="206" spans="1:60" ht="22.5" outlineLevel="1" x14ac:dyDescent="0.2">
      <c r="A206" s="221"/>
      <c r="B206" s="222"/>
      <c r="C206" s="250" t="s">
        <v>440</v>
      </c>
      <c r="D206" s="226"/>
      <c r="E206" s="227">
        <v>39.880000000000003</v>
      </c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 t="s">
        <v>186</v>
      </c>
      <c r="AH206" s="204">
        <v>0</v>
      </c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  <c r="BH206" s="204"/>
    </row>
    <row r="207" spans="1:60" ht="22.5" outlineLevel="1" x14ac:dyDescent="0.2">
      <c r="A207" s="235">
        <v>67</v>
      </c>
      <c r="B207" s="236" t="s">
        <v>441</v>
      </c>
      <c r="C207" s="249" t="s">
        <v>442</v>
      </c>
      <c r="D207" s="237" t="s">
        <v>195</v>
      </c>
      <c r="E207" s="238">
        <v>14.436299999999999</v>
      </c>
      <c r="F207" s="239"/>
      <c r="G207" s="240">
        <f>ROUND(E207*F207,2)</f>
        <v>0</v>
      </c>
      <c r="H207" s="225"/>
      <c r="I207" s="224">
        <f>ROUND(E207*H207,2)</f>
        <v>0</v>
      </c>
      <c r="J207" s="225"/>
      <c r="K207" s="224">
        <f>ROUND(E207*J207,2)</f>
        <v>0</v>
      </c>
      <c r="L207" s="224">
        <v>21</v>
      </c>
      <c r="M207" s="224">
        <f>G207*(1+L207/100)</f>
        <v>0</v>
      </c>
      <c r="N207" s="224">
        <v>3.6150000000000002E-2</v>
      </c>
      <c r="O207" s="224">
        <f>ROUND(E207*N207,2)</f>
        <v>0.52</v>
      </c>
      <c r="P207" s="224">
        <v>0</v>
      </c>
      <c r="Q207" s="224">
        <f>ROUND(E207*P207,2)</f>
        <v>0</v>
      </c>
      <c r="R207" s="224"/>
      <c r="S207" s="224" t="s">
        <v>182</v>
      </c>
      <c r="T207" s="224" t="s">
        <v>183</v>
      </c>
      <c r="U207" s="224">
        <v>0.41402</v>
      </c>
      <c r="V207" s="224">
        <f>ROUND(E207*U207,2)</f>
        <v>5.98</v>
      </c>
      <c r="W207" s="22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 t="s">
        <v>184</v>
      </c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</row>
    <row r="208" spans="1:60" ht="33.75" outlineLevel="1" x14ac:dyDescent="0.2">
      <c r="A208" s="221"/>
      <c r="B208" s="222"/>
      <c r="C208" s="250" t="s">
        <v>443</v>
      </c>
      <c r="D208" s="226"/>
      <c r="E208" s="227">
        <v>14.44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 t="s">
        <v>186</v>
      </c>
      <c r="AH208" s="204">
        <v>0</v>
      </c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</row>
    <row r="209" spans="1:60" x14ac:dyDescent="0.2">
      <c r="A209" s="229" t="s">
        <v>177</v>
      </c>
      <c r="B209" s="230" t="s">
        <v>78</v>
      </c>
      <c r="C209" s="248" t="s">
        <v>79</v>
      </c>
      <c r="D209" s="231"/>
      <c r="E209" s="232"/>
      <c r="F209" s="233"/>
      <c r="G209" s="234">
        <f>SUMIF(AG210:AG221,"&lt;&gt;NOR",G210:G221)</f>
        <v>0</v>
      </c>
      <c r="H209" s="228"/>
      <c r="I209" s="228">
        <f>SUM(I210:I221)</f>
        <v>0</v>
      </c>
      <c r="J209" s="228"/>
      <c r="K209" s="228">
        <f>SUM(K210:K221)</f>
        <v>0</v>
      </c>
      <c r="L209" s="228"/>
      <c r="M209" s="228">
        <f>SUM(M210:M221)</f>
        <v>0</v>
      </c>
      <c r="N209" s="228"/>
      <c r="O209" s="228">
        <f>SUM(O210:O221)</f>
        <v>244.95</v>
      </c>
      <c r="P209" s="228"/>
      <c r="Q209" s="228">
        <f>SUM(Q210:Q221)</f>
        <v>0</v>
      </c>
      <c r="R209" s="228"/>
      <c r="S209" s="228"/>
      <c r="T209" s="228"/>
      <c r="U209" s="228"/>
      <c r="V209" s="228">
        <f>SUM(V210:V221)</f>
        <v>356.47</v>
      </c>
      <c r="W209" s="228"/>
      <c r="AG209" t="s">
        <v>178</v>
      </c>
    </row>
    <row r="210" spans="1:60" outlineLevel="1" x14ac:dyDescent="0.2">
      <c r="A210" s="235">
        <v>68</v>
      </c>
      <c r="B210" s="236" t="s">
        <v>444</v>
      </c>
      <c r="C210" s="249" t="s">
        <v>445</v>
      </c>
      <c r="D210" s="237" t="s">
        <v>181</v>
      </c>
      <c r="E210" s="238">
        <v>58.177</v>
      </c>
      <c r="F210" s="239"/>
      <c r="G210" s="240">
        <f>ROUND(E210*F210,2)</f>
        <v>0</v>
      </c>
      <c r="H210" s="225"/>
      <c r="I210" s="224">
        <f>ROUND(E210*H210,2)</f>
        <v>0</v>
      </c>
      <c r="J210" s="225"/>
      <c r="K210" s="224">
        <f>ROUND(E210*J210,2)</f>
        <v>0</v>
      </c>
      <c r="L210" s="224">
        <v>21</v>
      </c>
      <c r="M210" s="224">
        <f>G210*(1+L210/100)</f>
        <v>0</v>
      </c>
      <c r="N210" s="224">
        <v>1.837</v>
      </c>
      <c r="O210" s="224">
        <f>ROUND(E210*N210,2)</f>
        <v>106.87</v>
      </c>
      <c r="P210" s="224">
        <v>0</v>
      </c>
      <c r="Q210" s="224">
        <f>ROUND(E210*P210,2)</f>
        <v>0</v>
      </c>
      <c r="R210" s="224"/>
      <c r="S210" s="224" t="s">
        <v>182</v>
      </c>
      <c r="T210" s="224" t="s">
        <v>183</v>
      </c>
      <c r="U210" s="224">
        <v>1.8360000000000001</v>
      </c>
      <c r="V210" s="224">
        <f>ROUND(E210*U210,2)</f>
        <v>106.81</v>
      </c>
      <c r="W210" s="22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 t="s">
        <v>184</v>
      </c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</row>
    <row r="211" spans="1:60" outlineLevel="1" x14ac:dyDescent="0.2">
      <c r="A211" s="221"/>
      <c r="B211" s="222"/>
      <c r="C211" s="250" t="s">
        <v>446</v>
      </c>
      <c r="D211" s="226"/>
      <c r="E211" s="227">
        <v>24.69</v>
      </c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 t="s">
        <v>186</v>
      </c>
      <c r="AH211" s="204">
        <v>0</v>
      </c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  <c r="BH211" s="204"/>
    </row>
    <row r="212" spans="1:60" outlineLevel="1" x14ac:dyDescent="0.2">
      <c r="A212" s="221"/>
      <c r="B212" s="222"/>
      <c r="C212" s="250" t="s">
        <v>447</v>
      </c>
      <c r="D212" s="226"/>
      <c r="E212" s="227">
        <v>33.479999999999997</v>
      </c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 t="s">
        <v>186</v>
      </c>
      <c r="AH212" s="204">
        <v>0</v>
      </c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  <c r="BH212" s="204"/>
    </row>
    <row r="213" spans="1:60" outlineLevel="1" x14ac:dyDescent="0.2">
      <c r="A213" s="235">
        <v>69</v>
      </c>
      <c r="B213" s="236" t="s">
        <v>448</v>
      </c>
      <c r="C213" s="249" t="s">
        <v>449</v>
      </c>
      <c r="D213" s="237" t="s">
        <v>181</v>
      </c>
      <c r="E213" s="238">
        <v>41.395000000000003</v>
      </c>
      <c r="F213" s="239"/>
      <c r="G213" s="240">
        <f>ROUND(E213*F213,2)</f>
        <v>0</v>
      </c>
      <c r="H213" s="225"/>
      <c r="I213" s="224">
        <f>ROUND(E213*H213,2)</f>
        <v>0</v>
      </c>
      <c r="J213" s="225"/>
      <c r="K213" s="224">
        <f>ROUND(E213*J213,2)</f>
        <v>0</v>
      </c>
      <c r="L213" s="224">
        <v>21</v>
      </c>
      <c r="M213" s="224">
        <f>G213*(1+L213/100)</f>
        <v>0</v>
      </c>
      <c r="N213" s="224">
        <v>2.5249999999999999</v>
      </c>
      <c r="O213" s="224">
        <f>ROUND(E213*N213,2)</f>
        <v>104.52</v>
      </c>
      <c r="P213" s="224">
        <v>0</v>
      </c>
      <c r="Q213" s="224">
        <f>ROUND(E213*P213,2)</f>
        <v>0</v>
      </c>
      <c r="R213" s="224"/>
      <c r="S213" s="224" t="s">
        <v>182</v>
      </c>
      <c r="T213" s="224" t="s">
        <v>183</v>
      </c>
      <c r="U213" s="224">
        <v>2.3170000000000002</v>
      </c>
      <c r="V213" s="224">
        <f>ROUND(E213*U213,2)</f>
        <v>95.91</v>
      </c>
      <c r="W213" s="22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 t="s">
        <v>184</v>
      </c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G213" s="204"/>
      <c r="BH213" s="204"/>
    </row>
    <row r="214" spans="1:60" outlineLevel="1" x14ac:dyDescent="0.2">
      <c r="A214" s="221"/>
      <c r="B214" s="222"/>
      <c r="C214" s="250" t="s">
        <v>450</v>
      </c>
      <c r="D214" s="226"/>
      <c r="E214" s="227">
        <v>41.4</v>
      </c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 t="s">
        <v>186</v>
      </c>
      <c r="AH214" s="204">
        <v>0</v>
      </c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G214" s="204"/>
      <c r="BH214" s="204"/>
    </row>
    <row r="215" spans="1:60" ht="22.5" outlineLevel="1" x14ac:dyDescent="0.2">
      <c r="A215" s="235">
        <v>70</v>
      </c>
      <c r="B215" s="236" t="s">
        <v>451</v>
      </c>
      <c r="C215" s="249" t="s">
        <v>452</v>
      </c>
      <c r="D215" s="237" t="s">
        <v>216</v>
      </c>
      <c r="E215" s="238">
        <v>1.1037999999999999</v>
      </c>
      <c r="F215" s="239"/>
      <c r="G215" s="240">
        <f>ROUND(E215*F215,2)</f>
        <v>0</v>
      </c>
      <c r="H215" s="225"/>
      <c r="I215" s="224">
        <f>ROUND(E215*H215,2)</f>
        <v>0</v>
      </c>
      <c r="J215" s="225"/>
      <c r="K215" s="224">
        <f>ROUND(E215*J215,2)</f>
        <v>0</v>
      </c>
      <c r="L215" s="224">
        <v>21</v>
      </c>
      <c r="M215" s="224">
        <f>G215*(1+L215/100)</f>
        <v>0</v>
      </c>
      <c r="N215" s="224">
        <v>1.0662499999999999</v>
      </c>
      <c r="O215" s="224">
        <f>ROUND(E215*N215,2)</f>
        <v>1.18</v>
      </c>
      <c r="P215" s="224">
        <v>0</v>
      </c>
      <c r="Q215" s="224">
        <f>ROUND(E215*P215,2)</f>
        <v>0</v>
      </c>
      <c r="R215" s="224"/>
      <c r="S215" s="224" t="s">
        <v>182</v>
      </c>
      <c r="T215" s="224" t="s">
        <v>183</v>
      </c>
      <c r="U215" s="224">
        <v>15.231</v>
      </c>
      <c r="V215" s="224">
        <f>ROUND(E215*U215,2)</f>
        <v>16.809999999999999</v>
      </c>
      <c r="W215" s="22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 t="s">
        <v>184</v>
      </c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G215" s="204"/>
      <c r="BH215" s="204"/>
    </row>
    <row r="216" spans="1:60" outlineLevel="1" x14ac:dyDescent="0.2">
      <c r="A216" s="221"/>
      <c r="B216" s="222"/>
      <c r="C216" s="250" t="s">
        <v>453</v>
      </c>
      <c r="D216" s="226"/>
      <c r="E216" s="227">
        <v>1.1000000000000001</v>
      </c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 t="s">
        <v>186</v>
      </c>
      <c r="AH216" s="204">
        <v>0</v>
      </c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G216" s="204"/>
      <c r="BH216" s="204"/>
    </row>
    <row r="217" spans="1:60" outlineLevel="1" x14ac:dyDescent="0.2">
      <c r="A217" s="235">
        <v>71</v>
      </c>
      <c r="B217" s="236" t="s">
        <v>454</v>
      </c>
      <c r="C217" s="249" t="s">
        <v>455</v>
      </c>
      <c r="D217" s="237" t="s">
        <v>195</v>
      </c>
      <c r="E217" s="238">
        <v>287.58</v>
      </c>
      <c r="F217" s="239"/>
      <c r="G217" s="240">
        <f>ROUND(E217*F217,2)</f>
        <v>0</v>
      </c>
      <c r="H217" s="225"/>
      <c r="I217" s="224">
        <f>ROUND(E217*H217,2)</f>
        <v>0</v>
      </c>
      <c r="J217" s="225"/>
      <c r="K217" s="224">
        <f>ROUND(E217*J217,2)</f>
        <v>0</v>
      </c>
      <c r="L217" s="224">
        <v>21</v>
      </c>
      <c r="M217" s="224">
        <f>G217*(1+L217/100)</f>
        <v>0</v>
      </c>
      <c r="N217" s="224">
        <v>0.11025</v>
      </c>
      <c r="O217" s="224">
        <f>ROUND(E217*N217,2)</f>
        <v>31.71</v>
      </c>
      <c r="P217" s="224">
        <v>0</v>
      </c>
      <c r="Q217" s="224">
        <f>ROUND(E217*P217,2)</f>
        <v>0</v>
      </c>
      <c r="R217" s="224"/>
      <c r="S217" s="224" t="s">
        <v>182</v>
      </c>
      <c r="T217" s="224" t="s">
        <v>183</v>
      </c>
      <c r="U217" s="224">
        <v>0.443</v>
      </c>
      <c r="V217" s="224">
        <f>ROUND(E217*U217,2)</f>
        <v>127.4</v>
      </c>
      <c r="W217" s="22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 t="s">
        <v>184</v>
      </c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  <c r="BH217" s="204"/>
    </row>
    <row r="218" spans="1:60" ht="22.5" outlineLevel="1" x14ac:dyDescent="0.2">
      <c r="A218" s="221"/>
      <c r="B218" s="222"/>
      <c r="C218" s="250" t="s">
        <v>322</v>
      </c>
      <c r="D218" s="226"/>
      <c r="E218" s="227">
        <v>239.02</v>
      </c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 t="s">
        <v>186</v>
      </c>
      <c r="AH218" s="204">
        <v>0</v>
      </c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G218" s="204"/>
      <c r="BH218" s="204"/>
    </row>
    <row r="219" spans="1:60" outlineLevel="1" x14ac:dyDescent="0.2">
      <c r="A219" s="221"/>
      <c r="B219" s="222"/>
      <c r="C219" s="250" t="s">
        <v>323</v>
      </c>
      <c r="D219" s="226"/>
      <c r="E219" s="227">
        <v>48.56</v>
      </c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 t="s">
        <v>186</v>
      </c>
      <c r="AH219" s="204">
        <v>0</v>
      </c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  <c r="BH219" s="204"/>
    </row>
    <row r="220" spans="1:60" ht="22.5" outlineLevel="1" x14ac:dyDescent="0.2">
      <c r="A220" s="235">
        <v>72</v>
      </c>
      <c r="B220" s="236" t="s">
        <v>451</v>
      </c>
      <c r="C220" s="249" t="s">
        <v>456</v>
      </c>
      <c r="D220" s="237" t="s">
        <v>216</v>
      </c>
      <c r="E220" s="238">
        <v>0.62629999999999997</v>
      </c>
      <c r="F220" s="239"/>
      <c r="G220" s="240">
        <f>ROUND(E220*F220,2)</f>
        <v>0</v>
      </c>
      <c r="H220" s="225"/>
      <c r="I220" s="224">
        <f>ROUND(E220*H220,2)</f>
        <v>0</v>
      </c>
      <c r="J220" s="225"/>
      <c r="K220" s="224">
        <f>ROUND(E220*J220,2)</f>
        <v>0</v>
      </c>
      <c r="L220" s="224">
        <v>21</v>
      </c>
      <c r="M220" s="224">
        <f>G220*(1+L220/100)</f>
        <v>0</v>
      </c>
      <c r="N220" s="224">
        <v>1.0662499999999999</v>
      </c>
      <c r="O220" s="224">
        <f>ROUND(E220*N220,2)</f>
        <v>0.67</v>
      </c>
      <c r="P220" s="224">
        <v>0</v>
      </c>
      <c r="Q220" s="224">
        <f>ROUND(E220*P220,2)</f>
        <v>0</v>
      </c>
      <c r="R220" s="224"/>
      <c r="S220" s="224" t="s">
        <v>182</v>
      </c>
      <c r="T220" s="224" t="s">
        <v>183</v>
      </c>
      <c r="U220" s="224">
        <v>15.231</v>
      </c>
      <c r="V220" s="224">
        <f>ROUND(E220*U220,2)</f>
        <v>9.5399999999999991</v>
      </c>
      <c r="W220" s="22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 t="s">
        <v>184</v>
      </c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  <c r="BH220" s="204"/>
    </row>
    <row r="221" spans="1:60" outlineLevel="1" x14ac:dyDescent="0.2">
      <c r="A221" s="221"/>
      <c r="B221" s="222"/>
      <c r="C221" s="250" t="s">
        <v>457</v>
      </c>
      <c r="D221" s="226"/>
      <c r="E221" s="227">
        <v>0.63</v>
      </c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 t="s">
        <v>186</v>
      </c>
      <c r="AH221" s="204">
        <v>0</v>
      </c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  <c r="BH221" s="204"/>
    </row>
    <row r="222" spans="1:60" x14ac:dyDescent="0.2">
      <c r="A222" s="229" t="s">
        <v>177</v>
      </c>
      <c r="B222" s="230" t="s">
        <v>84</v>
      </c>
      <c r="C222" s="248" t="s">
        <v>85</v>
      </c>
      <c r="D222" s="231"/>
      <c r="E222" s="232"/>
      <c r="F222" s="233"/>
      <c r="G222" s="234">
        <f>SUMIF(AG223:AG225,"&lt;&gt;NOR",G223:G225)</f>
        <v>0</v>
      </c>
      <c r="H222" s="228"/>
      <c r="I222" s="228">
        <f>SUM(I223:I225)</f>
        <v>0</v>
      </c>
      <c r="J222" s="228"/>
      <c r="K222" s="228">
        <f>SUM(K223:K225)</f>
        <v>0</v>
      </c>
      <c r="L222" s="228"/>
      <c r="M222" s="228">
        <f>SUM(M223:M225)</f>
        <v>0</v>
      </c>
      <c r="N222" s="228"/>
      <c r="O222" s="228">
        <f>SUM(O223:O225)</f>
        <v>21.29</v>
      </c>
      <c r="P222" s="228"/>
      <c r="Q222" s="228">
        <f>SUM(Q223:Q225)</f>
        <v>0</v>
      </c>
      <c r="R222" s="228"/>
      <c r="S222" s="228"/>
      <c r="T222" s="228"/>
      <c r="U222" s="228"/>
      <c r="V222" s="228">
        <f>SUM(V223:V225)</f>
        <v>23.42</v>
      </c>
      <c r="W222" s="228"/>
      <c r="AG222" t="s">
        <v>178</v>
      </c>
    </row>
    <row r="223" spans="1:60" outlineLevel="1" x14ac:dyDescent="0.2">
      <c r="A223" s="235">
        <v>73</v>
      </c>
      <c r="B223" s="236" t="s">
        <v>458</v>
      </c>
      <c r="C223" s="249" t="s">
        <v>459</v>
      </c>
      <c r="D223" s="237" t="s">
        <v>242</v>
      </c>
      <c r="E223" s="238">
        <v>86.1</v>
      </c>
      <c r="F223" s="239"/>
      <c r="G223" s="240">
        <f>ROUND(E223*F223,2)</f>
        <v>0</v>
      </c>
      <c r="H223" s="225"/>
      <c r="I223" s="224">
        <f>ROUND(E223*H223,2)</f>
        <v>0</v>
      </c>
      <c r="J223" s="225"/>
      <c r="K223" s="224">
        <f>ROUND(E223*J223,2)</f>
        <v>0</v>
      </c>
      <c r="L223" s="224">
        <v>21</v>
      </c>
      <c r="M223" s="224">
        <f>G223*(1+L223/100)</f>
        <v>0</v>
      </c>
      <c r="N223" s="224">
        <v>0.188</v>
      </c>
      <c r="O223" s="224">
        <f>ROUND(E223*N223,2)</f>
        <v>16.190000000000001</v>
      </c>
      <c r="P223" s="224">
        <v>0</v>
      </c>
      <c r="Q223" s="224">
        <f>ROUND(E223*P223,2)</f>
        <v>0</v>
      </c>
      <c r="R223" s="224"/>
      <c r="S223" s="224" t="s">
        <v>182</v>
      </c>
      <c r="T223" s="224" t="s">
        <v>183</v>
      </c>
      <c r="U223" s="224">
        <v>0.27200000000000002</v>
      </c>
      <c r="V223" s="224">
        <f>ROUND(E223*U223,2)</f>
        <v>23.42</v>
      </c>
      <c r="W223" s="22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 t="s">
        <v>184</v>
      </c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</row>
    <row r="224" spans="1:60" outlineLevel="1" x14ac:dyDescent="0.2">
      <c r="A224" s="221"/>
      <c r="B224" s="222"/>
      <c r="C224" s="250" t="s">
        <v>460</v>
      </c>
      <c r="D224" s="226"/>
      <c r="E224" s="227">
        <v>86.1</v>
      </c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 t="s">
        <v>186</v>
      </c>
      <c r="AH224" s="204">
        <v>0</v>
      </c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</row>
    <row r="225" spans="1:60" ht="22.5" outlineLevel="1" x14ac:dyDescent="0.2">
      <c r="A225" s="241">
        <v>74</v>
      </c>
      <c r="B225" s="242" t="s">
        <v>461</v>
      </c>
      <c r="C225" s="251" t="s">
        <v>462</v>
      </c>
      <c r="D225" s="243" t="s">
        <v>229</v>
      </c>
      <c r="E225" s="244">
        <v>85</v>
      </c>
      <c r="F225" s="245"/>
      <c r="G225" s="246">
        <f>ROUND(E225*F225,2)</f>
        <v>0</v>
      </c>
      <c r="H225" s="225"/>
      <c r="I225" s="224">
        <f>ROUND(E225*H225,2)</f>
        <v>0</v>
      </c>
      <c r="J225" s="225"/>
      <c r="K225" s="224">
        <f>ROUND(E225*J225,2)</f>
        <v>0</v>
      </c>
      <c r="L225" s="224">
        <v>21</v>
      </c>
      <c r="M225" s="224">
        <f>G225*(1+L225/100)</f>
        <v>0</v>
      </c>
      <c r="N225" s="224">
        <v>0.06</v>
      </c>
      <c r="O225" s="224">
        <f>ROUND(E225*N225,2)</f>
        <v>5.0999999999999996</v>
      </c>
      <c r="P225" s="224">
        <v>0</v>
      </c>
      <c r="Q225" s="224">
        <f>ROUND(E225*P225,2)</f>
        <v>0</v>
      </c>
      <c r="R225" s="224" t="s">
        <v>463</v>
      </c>
      <c r="S225" s="224" t="s">
        <v>182</v>
      </c>
      <c r="T225" s="224" t="s">
        <v>183</v>
      </c>
      <c r="U225" s="224">
        <v>0</v>
      </c>
      <c r="V225" s="224">
        <f>ROUND(E225*U225,2)</f>
        <v>0</v>
      </c>
      <c r="W225" s="22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 t="s">
        <v>464</v>
      </c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</row>
    <row r="226" spans="1:60" x14ac:dyDescent="0.2">
      <c r="A226" s="229" t="s">
        <v>177</v>
      </c>
      <c r="B226" s="230" t="s">
        <v>86</v>
      </c>
      <c r="C226" s="248" t="s">
        <v>87</v>
      </c>
      <c r="D226" s="231"/>
      <c r="E226" s="232"/>
      <c r="F226" s="233"/>
      <c r="G226" s="234">
        <f>SUMIF(AG227:AG233,"&lt;&gt;NOR",G227:G233)</f>
        <v>0</v>
      </c>
      <c r="H226" s="228"/>
      <c r="I226" s="228">
        <f>SUM(I227:I233)</f>
        <v>0</v>
      </c>
      <c r="J226" s="228"/>
      <c r="K226" s="228">
        <f>SUM(K227:K233)</f>
        <v>0</v>
      </c>
      <c r="L226" s="228"/>
      <c r="M226" s="228">
        <f>SUM(M227:M233)</f>
        <v>0</v>
      </c>
      <c r="N226" s="228"/>
      <c r="O226" s="228">
        <f>SUM(O227:O233)</f>
        <v>3.71</v>
      </c>
      <c r="P226" s="228"/>
      <c r="Q226" s="228">
        <f>SUM(Q227:Q233)</f>
        <v>0</v>
      </c>
      <c r="R226" s="228"/>
      <c r="S226" s="228"/>
      <c r="T226" s="228"/>
      <c r="U226" s="228"/>
      <c r="V226" s="228">
        <f>SUM(V227:V233)</f>
        <v>120.16</v>
      </c>
      <c r="W226" s="228"/>
      <c r="AG226" t="s">
        <v>178</v>
      </c>
    </row>
    <row r="227" spans="1:60" outlineLevel="1" x14ac:dyDescent="0.2">
      <c r="A227" s="235">
        <v>75</v>
      </c>
      <c r="B227" s="236" t="s">
        <v>465</v>
      </c>
      <c r="C227" s="249" t="s">
        <v>466</v>
      </c>
      <c r="D227" s="237" t="s">
        <v>195</v>
      </c>
      <c r="E227" s="238">
        <v>373.79</v>
      </c>
      <c r="F227" s="239"/>
      <c r="G227" s="240">
        <f>ROUND(E227*F227,2)</f>
        <v>0</v>
      </c>
      <c r="H227" s="225"/>
      <c r="I227" s="224">
        <f>ROUND(E227*H227,2)</f>
        <v>0</v>
      </c>
      <c r="J227" s="225"/>
      <c r="K227" s="224">
        <f>ROUND(E227*J227,2)</f>
        <v>0</v>
      </c>
      <c r="L227" s="224">
        <v>21</v>
      </c>
      <c r="M227" s="224">
        <f>G227*(1+L227/100)</f>
        <v>0</v>
      </c>
      <c r="N227" s="224">
        <v>1.58E-3</v>
      </c>
      <c r="O227" s="224">
        <f>ROUND(E227*N227,2)</f>
        <v>0.59</v>
      </c>
      <c r="P227" s="224">
        <v>0</v>
      </c>
      <c r="Q227" s="224">
        <f>ROUND(E227*P227,2)</f>
        <v>0</v>
      </c>
      <c r="R227" s="224"/>
      <c r="S227" s="224" t="s">
        <v>182</v>
      </c>
      <c r="T227" s="224" t="s">
        <v>183</v>
      </c>
      <c r="U227" s="224">
        <v>0.214</v>
      </c>
      <c r="V227" s="224">
        <f>ROUND(E227*U227,2)</f>
        <v>79.989999999999995</v>
      </c>
      <c r="W227" s="22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 t="s">
        <v>184</v>
      </c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</row>
    <row r="228" spans="1:60" outlineLevel="1" x14ac:dyDescent="0.2">
      <c r="A228" s="221"/>
      <c r="B228" s="222"/>
      <c r="C228" s="250" t="s">
        <v>467</v>
      </c>
      <c r="D228" s="226"/>
      <c r="E228" s="227">
        <v>292.79000000000002</v>
      </c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 t="s">
        <v>186</v>
      </c>
      <c r="AH228" s="204">
        <v>0</v>
      </c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</row>
    <row r="229" spans="1:60" outlineLevel="1" x14ac:dyDescent="0.2">
      <c r="A229" s="221"/>
      <c r="B229" s="222"/>
      <c r="C229" s="250" t="s">
        <v>468</v>
      </c>
      <c r="D229" s="226"/>
      <c r="E229" s="227">
        <v>81</v>
      </c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 t="s">
        <v>186</v>
      </c>
      <c r="AH229" s="204">
        <v>0</v>
      </c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</row>
    <row r="230" spans="1:60" outlineLevel="1" x14ac:dyDescent="0.2">
      <c r="A230" s="235">
        <v>76</v>
      </c>
      <c r="B230" s="236" t="s">
        <v>469</v>
      </c>
      <c r="C230" s="249" t="s">
        <v>470</v>
      </c>
      <c r="D230" s="237" t="s">
        <v>195</v>
      </c>
      <c r="E230" s="238">
        <v>162</v>
      </c>
      <c r="F230" s="239"/>
      <c r="G230" s="240">
        <f>ROUND(E230*F230,2)</f>
        <v>0</v>
      </c>
      <c r="H230" s="225"/>
      <c r="I230" s="224">
        <f>ROUND(E230*H230,2)</f>
        <v>0</v>
      </c>
      <c r="J230" s="225"/>
      <c r="K230" s="224">
        <f>ROUND(E230*J230,2)</f>
        <v>0</v>
      </c>
      <c r="L230" s="224">
        <v>21</v>
      </c>
      <c r="M230" s="224">
        <f>G230*(1+L230/100)</f>
        <v>0</v>
      </c>
      <c r="N230" s="224">
        <v>1.8380000000000001E-2</v>
      </c>
      <c r="O230" s="224">
        <f>ROUND(E230*N230,2)</f>
        <v>2.98</v>
      </c>
      <c r="P230" s="224">
        <v>0</v>
      </c>
      <c r="Q230" s="224">
        <f>ROUND(E230*P230,2)</f>
        <v>0</v>
      </c>
      <c r="R230" s="224"/>
      <c r="S230" s="224" t="s">
        <v>182</v>
      </c>
      <c r="T230" s="224" t="s">
        <v>183</v>
      </c>
      <c r="U230" s="224">
        <v>0.13</v>
      </c>
      <c r="V230" s="224">
        <f>ROUND(E230*U230,2)</f>
        <v>21.06</v>
      </c>
      <c r="W230" s="22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 t="s">
        <v>184</v>
      </c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</row>
    <row r="231" spans="1:60" outlineLevel="1" x14ac:dyDescent="0.2">
      <c r="A231" s="221"/>
      <c r="B231" s="222"/>
      <c r="C231" s="250" t="s">
        <v>471</v>
      </c>
      <c r="D231" s="226"/>
      <c r="E231" s="227">
        <v>162</v>
      </c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 t="s">
        <v>186</v>
      </c>
      <c r="AH231" s="204">
        <v>0</v>
      </c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  <c r="BH231" s="204"/>
    </row>
    <row r="232" spans="1:60" outlineLevel="1" x14ac:dyDescent="0.2">
      <c r="A232" s="241">
        <v>77</v>
      </c>
      <c r="B232" s="242" t="s">
        <v>472</v>
      </c>
      <c r="C232" s="251" t="s">
        <v>473</v>
      </c>
      <c r="D232" s="243" t="s">
        <v>195</v>
      </c>
      <c r="E232" s="244">
        <v>162</v>
      </c>
      <c r="F232" s="245"/>
      <c r="G232" s="246">
        <f>ROUND(E232*F232,2)</f>
        <v>0</v>
      </c>
      <c r="H232" s="225"/>
      <c r="I232" s="224">
        <f>ROUND(E232*H232,2)</f>
        <v>0</v>
      </c>
      <c r="J232" s="225"/>
      <c r="K232" s="224">
        <f>ROUND(E232*J232,2)</f>
        <v>0</v>
      </c>
      <c r="L232" s="224">
        <v>21</v>
      </c>
      <c r="M232" s="224">
        <f>G232*(1+L232/100)</f>
        <v>0</v>
      </c>
      <c r="N232" s="224">
        <v>8.4999999999999995E-4</v>
      </c>
      <c r="O232" s="224">
        <f>ROUND(E232*N232,2)</f>
        <v>0.14000000000000001</v>
      </c>
      <c r="P232" s="224">
        <v>0</v>
      </c>
      <c r="Q232" s="224">
        <f>ROUND(E232*P232,2)</f>
        <v>0</v>
      </c>
      <c r="R232" s="224"/>
      <c r="S232" s="224" t="s">
        <v>182</v>
      </c>
      <c r="T232" s="224" t="s">
        <v>183</v>
      </c>
      <c r="U232" s="224">
        <v>6.0000000000000001E-3</v>
      </c>
      <c r="V232" s="224">
        <f>ROUND(E232*U232,2)</f>
        <v>0.97</v>
      </c>
      <c r="W232" s="22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 t="s">
        <v>184</v>
      </c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  <c r="BH232" s="204"/>
    </row>
    <row r="233" spans="1:60" outlineLevel="1" x14ac:dyDescent="0.2">
      <c r="A233" s="241">
        <v>78</v>
      </c>
      <c r="B233" s="242" t="s">
        <v>474</v>
      </c>
      <c r="C233" s="251" t="s">
        <v>475</v>
      </c>
      <c r="D233" s="243" t="s">
        <v>195</v>
      </c>
      <c r="E233" s="244">
        <v>162</v>
      </c>
      <c r="F233" s="245"/>
      <c r="G233" s="246">
        <f>ROUND(E233*F233,2)</f>
        <v>0</v>
      </c>
      <c r="H233" s="225"/>
      <c r="I233" s="224">
        <f>ROUND(E233*H233,2)</f>
        <v>0</v>
      </c>
      <c r="J233" s="225"/>
      <c r="K233" s="224">
        <f>ROUND(E233*J233,2)</f>
        <v>0</v>
      </c>
      <c r="L233" s="224">
        <v>21</v>
      </c>
      <c r="M233" s="224">
        <f>G233*(1+L233/100)</f>
        <v>0</v>
      </c>
      <c r="N233" s="224">
        <v>0</v>
      </c>
      <c r="O233" s="224">
        <f>ROUND(E233*N233,2)</f>
        <v>0</v>
      </c>
      <c r="P233" s="224">
        <v>0</v>
      </c>
      <c r="Q233" s="224">
        <f>ROUND(E233*P233,2)</f>
        <v>0</v>
      </c>
      <c r="R233" s="224"/>
      <c r="S233" s="224" t="s">
        <v>182</v>
      </c>
      <c r="T233" s="224" t="s">
        <v>183</v>
      </c>
      <c r="U233" s="224">
        <v>0.112</v>
      </c>
      <c r="V233" s="224">
        <f>ROUND(E233*U233,2)</f>
        <v>18.14</v>
      </c>
      <c r="W233" s="22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 t="s">
        <v>184</v>
      </c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  <c r="BH233" s="204"/>
    </row>
    <row r="234" spans="1:60" x14ac:dyDescent="0.2">
      <c r="A234" s="229" t="s">
        <v>177</v>
      </c>
      <c r="B234" s="230" t="s">
        <v>88</v>
      </c>
      <c r="C234" s="248" t="s">
        <v>89</v>
      </c>
      <c r="D234" s="231"/>
      <c r="E234" s="232"/>
      <c r="F234" s="233"/>
      <c r="G234" s="234">
        <f>SUMIF(AG235:AG236,"&lt;&gt;NOR",G235:G236)</f>
        <v>0</v>
      </c>
      <c r="H234" s="228"/>
      <c r="I234" s="228">
        <f>SUM(I235:I236)</f>
        <v>0</v>
      </c>
      <c r="J234" s="228"/>
      <c r="K234" s="228">
        <f>SUM(K235:K236)</f>
        <v>0</v>
      </c>
      <c r="L234" s="228"/>
      <c r="M234" s="228">
        <f>SUM(M235:M236)</f>
        <v>0</v>
      </c>
      <c r="N234" s="228"/>
      <c r="O234" s="228">
        <f>SUM(O235:O236)</f>
        <v>0.03</v>
      </c>
      <c r="P234" s="228"/>
      <c r="Q234" s="228">
        <f>SUM(Q235:Q236)</f>
        <v>0</v>
      </c>
      <c r="R234" s="228"/>
      <c r="S234" s="228"/>
      <c r="T234" s="228"/>
      <c r="U234" s="228"/>
      <c r="V234" s="228">
        <f>SUM(V235:V236)</f>
        <v>90.18</v>
      </c>
      <c r="W234" s="228"/>
      <c r="AG234" t="s">
        <v>178</v>
      </c>
    </row>
    <row r="235" spans="1:60" outlineLevel="1" x14ac:dyDescent="0.2">
      <c r="A235" s="241">
        <v>79</v>
      </c>
      <c r="B235" s="242" t="s">
        <v>476</v>
      </c>
      <c r="C235" s="251" t="s">
        <v>477</v>
      </c>
      <c r="D235" s="243" t="s">
        <v>195</v>
      </c>
      <c r="E235" s="244">
        <v>292.79000000000002</v>
      </c>
      <c r="F235" s="245"/>
      <c r="G235" s="246">
        <f>ROUND(E235*F235,2)</f>
        <v>0</v>
      </c>
      <c r="H235" s="225"/>
      <c r="I235" s="224">
        <f>ROUND(E235*H235,2)</f>
        <v>0</v>
      </c>
      <c r="J235" s="225"/>
      <c r="K235" s="224">
        <f>ROUND(E235*J235,2)</f>
        <v>0</v>
      </c>
      <c r="L235" s="224">
        <v>21</v>
      </c>
      <c r="M235" s="224">
        <f>G235*(1+L235/100)</f>
        <v>0</v>
      </c>
      <c r="N235" s="224">
        <v>4.0000000000000003E-5</v>
      </c>
      <c r="O235" s="224">
        <f>ROUND(E235*N235,2)</f>
        <v>0.01</v>
      </c>
      <c r="P235" s="224">
        <v>0</v>
      </c>
      <c r="Q235" s="224">
        <f>ROUND(E235*P235,2)</f>
        <v>0</v>
      </c>
      <c r="R235" s="224"/>
      <c r="S235" s="224" t="s">
        <v>182</v>
      </c>
      <c r="T235" s="224" t="s">
        <v>183</v>
      </c>
      <c r="U235" s="224">
        <v>0.308</v>
      </c>
      <c r="V235" s="224">
        <f>ROUND(E235*U235,2)</f>
        <v>90.18</v>
      </c>
      <c r="W235" s="22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 t="s">
        <v>184</v>
      </c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  <c r="BH235" s="204"/>
    </row>
    <row r="236" spans="1:60" ht="22.5" outlineLevel="1" x14ac:dyDescent="0.2">
      <c r="A236" s="241">
        <v>80</v>
      </c>
      <c r="B236" s="242" t="s">
        <v>478</v>
      </c>
      <c r="C236" s="251" t="s">
        <v>479</v>
      </c>
      <c r="D236" s="243" t="s">
        <v>234</v>
      </c>
      <c r="E236" s="244">
        <v>3</v>
      </c>
      <c r="F236" s="245"/>
      <c r="G236" s="246">
        <f>ROUND(E236*F236,2)</f>
        <v>0</v>
      </c>
      <c r="H236" s="225"/>
      <c r="I236" s="224">
        <f>ROUND(E236*H236,2)</f>
        <v>0</v>
      </c>
      <c r="J236" s="225"/>
      <c r="K236" s="224">
        <f>ROUND(E236*J236,2)</f>
        <v>0</v>
      </c>
      <c r="L236" s="224">
        <v>21</v>
      </c>
      <c r="M236" s="224">
        <f>G236*(1+L236/100)</f>
        <v>0</v>
      </c>
      <c r="N236" s="224">
        <v>5.0000000000000001E-3</v>
      </c>
      <c r="O236" s="224">
        <f>ROUND(E236*N236,2)</f>
        <v>0.02</v>
      </c>
      <c r="P236" s="224">
        <v>0</v>
      </c>
      <c r="Q236" s="224">
        <f>ROUND(E236*P236,2)</f>
        <v>0</v>
      </c>
      <c r="R236" s="224"/>
      <c r="S236" s="224" t="s">
        <v>235</v>
      </c>
      <c r="T236" s="224" t="s">
        <v>183</v>
      </c>
      <c r="U236" s="224">
        <v>0</v>
      </c>
      <c r="V236" s="224">
        <f>ROUND(E236*U236,2)</f>
        <v>0</v>
      </c>
      <c r="W236" s="22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 t="s">
        <v>184</v>
      </c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  <c r="BH236" s="204"/>
    </row>
    <row r="237" spans="1:60" x14ac:dyDescent="0.2">
      <c r="A237" s="229" t="s">
        <v>177</v>
      </c>
      <c r="B237" s="230" t="s">
        <v>95</v>
      </c>
      <c r="C237" s="248" t="s">
        <v>96</v>
      </c>
      <c r="D237" s="231"/>
      <c r="E237" s="232"/>
      <c r="F237" s="233"/>
      <c r="G237" s="234">
        <f>SUMIF(AG238:AG238,"&lt;&gt;NOR",G238:G238)</f>
        <v>0</v>
      </c>
      <c r="H237" s="228"/>
      <c r="I237" s="228">
        <f>SUM(I238:I238)</f>
        <v>0</v>
      </c>
      <c r="J237" s="228"/>
      <c r="K237" s="228">
        <f>SUM(K238:K238)</f>
        <v>0</v>
      </c>
      <c r="L237" s="228"/>
      <c r="M237" s="228">
        <f>SUM(M238:M238)</f>
        <v>0</v>
      </c>
      <c r="N237" s="228"/>
      <c r="O237" s="228">
        <f>SUM(O238:O238)</f>
        <v>0</v>
      </c>
      <c r="P237" s="228"/>
      <c r="Q237" s="228">
        <f>SUM(Q238:Q238)</f>
        <v>0</v>
      </c>
      <c r="R237" s="228"/>
      <c r="S237" s="228"/>
      <c r="T237" s="228"/>
      <c r="U237" s="228"/>
      <c r="V237" s="228">
        <f>SUM(V238:V238)</f>
        <v>217.97</v>
      </c>
      <c r="W237" s="228"/>
      <c r="AG237" t="s">
        <v>178</v>
      </c>
    </row>
    <row r="238" spans="1:60" outlineLevel="1" x14ac:dyDescent="0.2">
      <c r="A238" s="241">
        <v>81</v>
      </c>
      <c r="B238" s="242" t="s">
        <v>480</v>
      </c>
      <c r="C238" s="251" t="s">
        <v>481</v>
      </c>
      <c r="D238" s="243" t="s">
        <v>216</v>
      </c>
      <c r="E238" s="244">
        <v>710</v>
      </c>
      <c r="F238" s="245"/>
      <c r="G238" s="246">
        <f>ROUND(E238*F238,2)</f>
        <v>0</v>
      </c>
      <c r="H238" s="225"/>
      <c r="I238" s="224">
        <f>ROUND(E238*H238,2)</f>
        <v>0</v>
      </c>
      <c r="J238" s="225"/>
      <c r="K238" s="224">
        <f>ROUND(E238*J238,2)</f>
        <v>0</v>
      </c>
      <c r="L238" s="224">
        <v>21</v>
      </c>
      <c r="M238" s="224">
        <f>G238*(1+L238/100)</f>
        <v>0</v>
      </c>
      <c r="N238" s="224">
        <v>0</v>
      </c>
      <c r="O238" s="224">
        <f>ROUND(E238*N238,2)</f>
        <v>0</v>
      </c>
      <c r="P238" s="224">
        <v>0</v>
      </c>
      <c r="Q238" s="224">
        <f>ROUND(E238*P238,2)</f>
        <v>0</v>
      </c>
      <c r="R238" s="224"/>
      <c r="S238" s="224" t="s">
        <v>182</v>
      </c>
      <c r="T238" s="224" t="s">
        <v>183</v>
      </c>
      <c r="U238" s="224">
        <v>0.307</v>
      </c>
      <c r="V238" s="224">
        <f>ROUND(E238*U238,2)</f>
        <v>217.97</v>
      </c>
      <c r="W238" s="22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 t="s">
        <v>482</v>
      </c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</row>
    <row r="239" spans="1:60" x14ac:dyDescent="0.2">
      <c r="A239" s="229" t="s">
        <v>177</v>
      </c>
      <c r="B239" s="230" t="s">
        <v>99</v>
      </c>
      <c r="C239" s="248" t="s">
        <v>100</v>
      </c>
      <c r="D239" s="231"/>
      <c r="E239" s="232"/>
      <c r="F239" s="233"/>
      <c r="G239" s="234">
        <f>SUMIF(AG240:AG250,"&lt;&gt;NOR",G240:G250)</f>
        <v>0</v>
      </c>
      <c r="H239" s="228"/>
      <c r="I239" s="228">
        <f>SUM(I240:I250)</f>
        <v>0</v>
      </c>
      <c r="J239" s="228"/>
      <c r="K239" s="228">
        <f>SUM(K240:K250)</f>
        <v>0</v>
      </c>
      <c r="L239" s="228"/>
      <c r="M239" s="228">
        <f>SUM(M240:M250)</f>
        <v>0</v>
      </c>
      <c r="N239" s="228"/>
      <c r="O239" s="228">
        <f>SUM(O240:O250)</f>
        <v>2.2599999999999998</v>
      </c>
      <c r="P239" s="228"/>
      <c r="Q239" s="228">
        <f>SUM(Q240:Q250)</f>
        <v>0</v>
      </c>
      <c r="R239" s="228"/>
      <c r="S239" s="228"/>
      <c r="T239" s="228"/>
      <c r="U239" s="228"/>
      <c r="V239" s="228">
        <f>SUM(V240:V250)</f>
        <v>107.08999999999999</v>
      </c>
      <c r="W239" s="228"/>
      <c r="AG239" t="s">
        <v>178</v>
      </c>
    </row>
    <row r="240" spans="1:60" ht="22.5" outlineLevel="1" x14ac:dyDescent="0.2">
      <c r="A240" s="235">
        <v>82</v>
      </c>
      <c r="B240" s="236" t="s">
        <v>483</v>
      </c>
      <c r="C240" s="249" t="s">
        <v>484</v>
      </c>
      <c r="D240" s="237" t="s">
        <v>195</v>
      </c>
      <c r="E240" s="238">
        <v>331.16</v>
      </c>
      <c r="F240" s="239"/>
      <c r="G240" s="240">
        <f>ROUND(E240*F240,2)</f>
        <v>0</v>
      </c>
      <c r="H240" s="225"/>
      <c r="I240" s="224">
        <f>ROUND(E240*H240,2)</f>
        <v>0</v>
      </c>
      <c r="J240" s="225"/>
      <c r="K240" s="224">
        <f>ROUND(E240*J240,2)</f>
        <v>0</v>
      </c>
      <c r="L240" s="224">
        <v>21</v>
      </c>
      <c r="M240" s="224">
        <f>G240*(1+L240/100)</f>
        <v>0</v>
      </c>
      <c r="N240" s="224">
        <v>3.3E-4</v>
      </c>
      <c r="O240" s="224">
        <f>ROUND(E240*N240,2)</f>
        <v>0.11</v>
      </c>
      <c r="P240" s="224">
        <v>0</v>
      </c>
      <c r="Q240" s="224">
        <f>ROUND(E240*P240,2)</f>
        <v>0</v>
      </c>
      <c r="R240" s="224"/>
      <c r="S240" s="224" t="s">
        <v>182</v>
      </c>
      <c r="T240" s="224" t="s">
        <v>183</v>
      </c>
      <c r="U240" s="224">
        <v>2.75E-2</v>
      </c>
      <c r="V240" s="224">
        <f>ROUND(E240*U240,2)</f>
        <v>9.11</v>
      </c>
      <c r="W240" s="22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 t="s">
        <v>184</v>
      </c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  <c r="BH240" s="204"/>
    </row>
    <row r="241" spans="1:60" outlineLevel="1" x14ac:dyDescent="0.2">
      <c r="A241" s="221"/>
      <c r="B241" s="222"/>
      <c r="C241" s="250" t="s">
        <v>485</v>
      </c>
      <c r="D241" s="226"/>
      <c r="E241" s="227">
        <v>331.16</v>
      </c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 t="s">
        <v>186</v>
      </c>
      <c r="AH241" s="204">
        <v>0</v>
      </c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  <c r="BH241" s="204"/>
    </row>
    <row r="242" spans="1:60" ht="22.5" outlineLevel="1" x14ac:dyDescent="0.2">
      <c r="A242" s="235">
        <v>83</v>
      </c>
      <c r="B242" s="236" t="s">
        <v>486</v>
      </c>
      <c r="C242" s="249" t="s">
        <v>487</v>
      </c>
      <c r="D242" s="237" t="s">
        <v>195</v>
      </c>
      <c r="E242" s="238">
        <v>331.16</v>
      </c>
      <c r="F242" s="239"/>
      <c r="G242" s="240">
        <f>ROUND(E242*F242,2)</f>
        <v>0</v>
      </c>
      <c r="H242" s="225"/>
      <c r="I242" s="224">
        <f>ROUND(E242*H242,2)</f>
        <v>0</v>
      </c>
      <c r="J242" s="225"/>
      <c r="K242" s="224">
        <f>ROUND(E242*J242,2)</f>
        <v>0</v>
      </c>
      <c r="L242" s="224">
        <v>21</v>
      </c>
      <c r="M242" s="224">
        <f>G242*(1+L242/100)</f>
        <v>0</v>
      </c>
      <c r="N242" s="224">
        <v>4.0999999999999999E-4</v>
      </c>
      <c r="O242" s="224">
        <f>ROUND(E242*N242,2)</f>
        <v>0.14000000000000001</v>
      </c>
      <c r="P242" s="224">
        <v>0</v>
      </c>
      <c r="Q242" s="224">
        <f>ROUND(E242*P242,2)</f>
        <v>0</v>
      </c>
      <c r="R242" s="224"/>
      <c r="S242" s="224" t="s">
        <v>182</v>
      </c>
      <c r="T242" s="224" t="s">
        <v>183</v>
      </c>
      <c r="U242" s="224">
        <v>0.22991</v>
      </c>
      <c r="V242" s="224">
        <f>ROUND(E242*U242,2)</f>
        <v>76.14</v>
      </c>
      <c r="W242" s="22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 t="s">
        <v>184</v>
      </c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  <c r="BH242" s="204"/>
    </row>
    <row r="243" spans="1:60" outlineLevel="1" x14ac:dyDescent="0.2">
      <c r="A243" s="221"/>
      <c r="B243" s="222"/>
      <c r="C243" s="250" t="s">
        <v>485</v>
      </c>
      <c r="D243" s="226"/>
      <c r="E243" s="227">
        <v>331.16</v>
      </c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 t="s">
        <v>186</v>
      </c>
      <c r="AH243" s="204">
        <v>0</v>
      </c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  <c r="BH243" s="204"/>
    </row>
    <row r="244" spans="1:60" ht="22.5" outlineLevel="1" x14ac:dyDescent="0.2">
      <c r="A244" s="235">
        <v>84</v>
      </c>
      <c r="B244" s="236" t="s">
        <v>488</v>
      </c>
      <c r="C244" s="249" t="s">
        <v>489</v>
      </c>
      <c r="D244" s="237" t="s">
        <v>195</v>
      </c>
      <c r="E244" s="238">
        <v>364.27600000000001</v>
      </c>
      <c r="F244" s="239"/>
      <c r="G244" s="240">
        <f>ROUND(E244*F244,2)</f>
        <v>0</v>
      </c>
      <c r="H244" s="225"/>
      <c r="I244" s="224">
        <f>ROUND(E244*H244,2)</f>
        <v>0</v>
      </c>
      <c r="J244" s="225"/>
      <c r="K244" s="224">
        <f>ROUND(E244*J244,2)</f>
        <v>0</v>
      </c>
      <c r="L244" s="224">
        <v>21</v>
      </c>
      <c r="M244" s="224">
        <f>G244*(1+L244/100)</f>
        <v>0</v>
      </c>
      <c r="N244" s="224">
        <v>5.4999999999999997E-3</v>
      </c>
      <c r="O244" s="224">
        <f>ROUND(E244*N244,2)</f>
        <v>2</v>
      </c>
      <c r="P244" s="224">
        <v>0</v>
      </c>
      <c r="Q244" s="224">
        <f>ROUND(E244*P244,2)</f>
        <v>0</v>
      </c>
      <c r="R244" s="224" t="s">
        <v>463</v>
      </c>
      <c r="S244" s="224" t="s">
        <v>182</v>
      </c>
      <c r="T244" s="224" t="s">
        <v>183</v>
      </c>
      <c r="U244" s="224">
        <v>0</v>
      </c>
      <c r="V244" s="224">
        <f>ROUND(E244*U244,2)</f>
        <v>0</v>
      </c>
      <c r="W244" s="22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 t="s">
        <v>464</v>
      </c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</row>
    <row r="245" spans="1:60" outlineLevel="1" x14ac:dyDescent="0.2">
      <c r="A245" s="221"/>
      <c r="B245" s="222"/>
      <c r="C245" s="250" t="s">
        <v>490</v>
      </c>
      <c r="D245" s="226"/>
      <c r="E245" s="227">
        <v>364.28</v>
      </c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 t="s">
        <v>186</v>
      </c>
      <c r="AH245" s="204">
        <v>0</v>
      </c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</row>
    <row r="246" spans="1:60" outlineLevel="1" x14ac:dyDescent="0.2">
      <c r="A246" s="235">
        <v>85</v>
      </c>
      <c r="B246" s="236" t="s">
        <v>491</v>
      </c>
      <c r="C246" s="249" t="s">
        <v>492</v>
      </c>
      <c r="D246" s="237" t="s">
        <v>195</v>
      </c>
      <c r="E246" s="238">
        <v>62.88</v>
      </c>
      <c r="F246" s="239"/>
      <c r="G246" s="240">
        <f>ROUND(E246*F246,2)</f>
        <v>0</v>
      </c>
      <c r="H246" s="225"/>
      <c r="I246" s="224">
        <f>ROUND(E246*H246,2)</f>
        <v>0</v>
      </c>
      <c r="J246" s="225"/>
      <c r="K246" s="224">
        <f>ROUND(E246*J246,2)</f>
        <v>0</v>
      </c>
      <c r="L246" s="224">
        <v>21</v>
      </c>
      <c r="M246" s="224">
        <f>G246*(1+L246/100)</f>
        <v>0</v>
      </c>
      <c r="N246" s="224">
        <v>0</v>
      </c>
      <c r="O246" s="224">
        <f>ROUND(E246*N246,2)</f>
        <v>0</v>
      </c>
      <c r="P246" s="224">
        <v>0</v>
      </c>
      <c r="Q246" s="224">
        <f>ROUND(E246*P246,2)</f>
        <v>0</v>
      </c>
      <c r="R246" s="224"/>
      <c r="S246" s="224" t="s">
        <v>182</v>
      </c>
      <c r="T246" s="224" t="s">
        <v>183</v>
      </c>
      <c r="U246" s="224">
        <v>0.28999999999999998</v>
      </c>
      <c r="V246" s="224">
        <f>ROUND(E246*U246,2)</f>
        <v>18.239999999999998</v>
      </c>
      <c r="W246" s="22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 t="s">
        <v>184</v>
      </c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  <c r="BH246" s="204"/>
    </row>
    <row r="247" spans="1:60" outlineLevel="1" x14ac:dyDescent="0.2">
      <c r="A247" s="221"/>
      <c r="B247" s="222"/>
      <c r="C247" s="250" t="s">
        <v>493</v>
      </c>
      <c r="D247" s="226"/>
      <c r="E247" s="227">
        <v>62.88</v>
      </c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 t="s">
        <v>186</v>
      </c>
      <c r="AH247" s="204">
        <v>0</v>
      </c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  <c r="BH247" s="204"/>
    </row>
    <row r="248" spans="1:60" ht="22.5" outlineLevel="1" x14ac:dyDescent="0.2">
      <c r="A248" s="235">
        <v>86</v>
      </c>
      <c r="B248" s="236" t="s">
        <v>494</v>
      </c>
      <c r="C248" s="249" t="s">
        <v>495</v>
      </c>
      <c r="D248" s="237" t="s">
        <v>195</v>
      </c>
      <c r="E248" s="238">
        <v>66.024000000000001</v>
      </c>
      <c r="F248" s="239"/>
      <c r="G248" s="240">
        <f>ROUND(E248*F248,2)</f>
        <v>0</v>
      </c>
      <c r="H248" s="225"/>
      <c r="I248" s="224">
        <f>ROUND(E248*H248,2)</f>
        <v>0</v>
      </c>
      <c r="J248" s="225"/>
      <c r="K248" s="224">
        <f>ROUND(E248*J248,2)</f>
        <v>0</v>
      </c>
      <c r="L248" s="224">
        <v>21</v>
      </c>
      <c r="M248" s="224">
        <f>G248*(1+L248/100)</f>
        <v>0</v>
      </c>
      <c r="N248" s="224">
        <v>1.4999999999999999E-4</v>
      </c>
      <c r="O248" s="224">
        <f>ROUND(E248*N248,2)</f>
        <v>0.01</v>
      </c>
      <c r="P248" s="224">
        <v>0</v>
      </c>
      <c r="Q248" s="224">
        <f>ROUND(E248*P248,2)</f>
        <v>0</v>
      </c>
      <c r="R248" s="224" t="s">
        <v>463</v>
      </c>
      <c r="S248" s="224" t="s">
        <v>182</v>
      </c>
      <c r="T248" s="224" t="s">
        <v>183</v>
      </c>
      <c r="U248" s="224">
        <v>0</v>
      </c>
      <c r="V248" s="224">
        <f>ROUND(E248*U248,2)</f>
        <v>0</v>
      </c>
      <c r="W248" s="22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 t="s">
        <v>464</v>
      </c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</row>
    <row r="249" spans="1:60" outlineLevel="1" x14ac:dyDescent="0.2">
      <c r="A249" s="221"/>
      <c r="B249" s="222"/>
      <c r="C249" s="250" t="s">
        <v>496</v>
      </c>
      <c r="D249" s="226"/>
      <c r="E249" s="227">
        <v>66.02</v>
      </c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 t="s">
        <v>186</v>
      </c>
      <c r="AH249" s="204">
        <v>0</v>
      </c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</row>
    <row r="250" spans="1:60" outlineLevel="1" x14ac:dyDescent="0.2">
      <c r="A250" s="241">
        <v>87</v>
      </c>
      <c r="B250" s="242" t="s">
        <v>497</v>
      </c>
      <c r="C250" s="251" t="s">
        <v>498</v>
      </c>
      <c r="D250" s="243" t="s">
        <v>216</v>
      </c>
      <c r="E250" s="244">
        <v>2.2999999999999998</v>
      </c>
      <c r="F250" s="245"/>
      <c r="G250" s="246">
        <f>ROUND(E250*F250,2)</f>
        <v>0</v>
      </c>
      <c r="H250" s="225"/>
      <c r="I250" s="224">
        <f>ROUND(E250*H250,2)</f>
        <v>0</v>
      </c>
      <c r="J250" s="225"/>
      <c r="K250" s="224">
        <f>ROUND(E250*J250,2)</f>
        <v>0</v>
      </c>
      <c r="L250" s="224">
        <v>21</v>
      </c>
      <c r="M250" s="224">
        <f>G250*(1+L250/100)</f>
        <v>0</v>
      </c>
      <c r="N250" s="224">
        <v>0</v>
      </c>
      <c r="O250" s="224">
        <f>ROUND(E250*N250,2)</f>
        <v>0</v>
      </c>
      <c r="P250" s="224">
        <v>0</v>
      </c>
      <c r="Q250" s="224">
        <f>ROUND(E250*P250,2)</f>
        <v>0</v>
      </c>
      <c r="R250" s="224"/>
      <c r="S250" s="224" t="s">
        <v>182</v>
      </c>
      <c r="T250" s="224" t="s">
        <v>183</v>
      </c>
      <c r="U250" s="224">
        <v>1.5669999999999999</v>
      </c>
      <c r="V250" s="224">
        <f>ROUND(E250*U250,2)</f>
        <v>3.6</v>
      </c>
      <c r="W250" s="22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 t="s">
        <v>482</v>
      </c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</row>
    <row r="251" spans="1:60" x14ac:dyDescent="0.2">
      <c r="A251" s="229" t="s">
        <v>177</v>
      </c>
      <c r="B251" s="230" t="s">
        <v>101</v>
      </c>
      <c r="C251" s="248" t="s">
        <v>102</v>
      </c>
      <c r="D251" s="231"/>
      <c r="E251" s="232"/>
      <c r="F251" s="233"/>
      <c r="G251" s="234">
        <f>SUMIF(AG252:AG279,"&lt;&gt;NOR",G252:G279)</f>
        <v>0</v>
      </c>
      <c r="H251" s="228"/>
      <c r="I251" s="228">
        <f>SUM(I252:I279)</f>
        <v>0</v>
      </c>
      <c r="J251" s="228"/>
      <c r="K251" s="228">
        <f>SUM(K252:K279)</f>
        <v>0</v>
      </c>
      <c r="L251" s="228"/>
      <c r="M251" s="228">
        <f>SUM(M252:M279)</f>
        <v>0</v>
      </c>
      <c r="N251" s="228"/>
      <c r="O251" s="228">
        <f>SUM(O252:O279)</f>
        <v>3.3699999999999997</v>
      </c>
      <c r="P251" s="228"/>
      <c r="Q251" s="228">
        <f>SUM(Q252:Q279)</f>
        <v>0</v>
      </c>
      <c r="R251" s="228"/>
      <c r="S251" s="228"/>
      <c r="T251" s="228"/>
      <c r="U251" s="228"/>
      <c r="V251" s="228">
        <f>SUM(V252:V279)</f>
        <v>251.08999999999995</v>
      </c>
      <c r="W251" s="228"/>
      <c r="AG251" t="s">
        <v>178</v>
      </c>
    </row>
    <row r="252" spans="1:60" outlineLevel="1" x14ac:dyDescent="0.2">
      <c r="A252" s="235">
        <v>88</v>
      </c>
      <c r="B252" s="236" t="s">
        <v>499</v>
      </c>
      <c r="C252" s="249" t="s">
        <v>500</v>
      </c>
      <c r="D252" s="237" t="s">
        <v>195</v>
      </c>
      <c r="E252" s="238">
        <v>10.4375</v>
      </c>
      <c r="F252" s="239"/>
      <c r="G252" s="240">
        <f>ROUND(E252*F252,2)</f>
        <v>0</v>
      </c>
      <c r="H252" s="225"/>
      <c r="I252" s="224">
        <f>ROUND(E252*H252,2)</f>
        <v>0</v>
      </c>
      <c r="J252" s="225"/>
      <c r="K252" s="224">
        <f>ROUND(E252*J252,2)</f>
        <v>0</v>
      </c>
      <c r="L252" s="224">
        <v>21</v>
      </c>
      <c r="M252" s="224">
        <f>G252*(1+L252/100)</f>
        <v>0</v>
      </c>
      <c r="N252" s="224">
        <v>2.3000000000000001E-4</v>
      </c>
      <c r="O252" s="224">
        <f>ROUND(E252*N252,2)</f>
        <v>0</v>
      </c>
      <c r="P252" s="224">
        <v>0</v>
      </c>
      <c r="Q252" s="224">
        <f>ROUND(E252*P252,2)</f>
        <v>0</v>
      </c>
      <c r="R252" s="224"/>
      <c r="S252" s="224" t="s">
        <v>182</v>
      </c>
      <c r="T252" s="224" t="s">
        <v>183</v>
      </c>
      <c r="U252" s="224">
        <v>0.161</v>
      </c>
      <c r="V252" s="224">
        <f>ROUND(E252*U252,2)</f>
        <v>1.68</v>
      </c>
      <c r="W252" s="22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 t="s">
        <v>184</v>
      </c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G252" s="204"/>
      <c r="BH252" s="204"/>
    </row>
    <row r="253" spans="1:60" outlineLevel="1" x14ac:dyDescent="0.2">
      <c r="A253" s="221"/>
      <c r="B253" s="222"/>
      <c r="C253" s="250" t="s">
        <v>501</v>
      </c>
      <c r="D253" s="226"/>
      <c r="E253" s="227">
        <v>10.44</v>
      </c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 t="s">
        <v>186</v>
      </c>
      <c r="AH253" s="204">
        <v>0</v>
      </c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</row>
    <row r="254" spans="1:60" outlineLevel="1" x14ac:dyDescent="0.2">
      <c r="A254" s="235">
        <v>89</v>
      </c>
      <c r="B254" s="236" t="s">
        <v>502</v>
      </c>
      <c r="C254" s="249" t="s">
        <v>503</v>
      </c>
      <c r="D254" s="237" t="s">
        <v>181</v>
      </c>
      <c r="E254" s="238">
        <v>1.1274999999999999</v>
      </c>
      <c r="F254" s="239"/>
      <c r="G254" s="240">
        <f>ROUND(E254*F254,2)</f>
        <v>0</v>
      </c>
      <c r="H254" s="225"/>
      <c r="I254" s="224">
        <f>ROUND(E254*H254,2)</f>
        <v>0</v>
      </c>
      <c r="J254" s="225"/>
      <c r="K254" s="224">
        <f>ROUND(E254*J254,2)</f>
        <v>0</v>
      </c>
      <c r="L254" s="224">
        <v>21</v>
      </c>
      <c r="M254" s="224">
        <f>G254*(1+L254/100)</f>
        <v>0</v>
      </c>
      <c r="N254" s="224">
        <v>2.5000000000000001E-2</v>
      </c>
      <c r="O254" s="224">
        <f>ROUND(E254*N254,2)</f>
        <v>0.03</v>
      </c>
      <c r="P254" s="224">
        <v>0</v>
      </c>
      <c r="Q254" s="224">
        <f>ROUND(E254*P254,2)</f>
        <v>0</v>
      </c>
      <c r="R254" s="224" t="s">
        <v>463</v>
      </c>
      <c r="S254" s="224" t="s">
        <v>182</v>
      </c>
      <c r="T254" s="224" t="s">
        <v>183</v>
      </c>
      <c r="U254" s="224">
        <v>0</v>
      </c>
      <c r="V254" s="224">
        <f>ROUND(E254*U254,2)</f>
        <v>0</v>
      </c>
      <c r="W254" s="22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 t="s">
        <v>464</v>
      </c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  <c r="BH254" s="204"/>
    </row>
    <row r="255" spans="1:60" outlineLevel="1" x14ac:dyDescent="0.2">
      <c r="A255" s="221"/>
      <c r="B255" s="222"/>
      <c r="C255" s="250" t="s">
        <v>504</v>
      </c>
      <c r="D255" s="226"/>
      <c r="E255" s="227">
        <v>0.06</v>
      </c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 t="s">
        <v>186</v>
      </c>
      <c r="AH255" s="204">
        <v>0</v>
      </c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4"/>
      <c r="BB255" s="204"/>
      <c r="BC255" s="204"/>
      <c r="BD255" s="204"/>
      <c r="BE255" s="204"/>
      <c r="BF255" s="204"/>
      <c r="BG255" s="204"/>
      <c r="BH255" s="204"/>
    </row>
    <row r="256" spans="1:60" ht="22.5" outlineLevel="1" x14ac:dyDescent="0.2">
      <c r="A256" s="221"/>
      <c r="B256" s="222"/>
      <c r="C256" s="250" t="s">
        <v>505</v>
      </c>
      <c r="D256" s="226"/>
      <c r="E256" s="227">
        <v>1.06</v>
      </c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 t="s">
        <v>186</v>
      </c>
      <c r="AH256" s="204">
        <v>0</v>
      </c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  <c r="BH256" s="204"/>
    </row>
    <row r="257" spans="1:60" ht="22.5" outlineLevel="1" x14ac:dyDescent="0.2">
      <c r="A257" s="235">
        <v>90</v>
      </c>
      <c r="B257" s="236" t="s">
        <v>506</v>
      </c>
      <c r="C257" s="249" t="s">
        <v>507</v>
      </c>
      <c r="D257" s="237" t="s">
        <v>195</v>
      </c>
      <c r="E257" s="238">
        <v>287.58</v>
      </c>
      <c r="F257" s="239"/>
      <c r="G257" s="240">
        <f>ROUND(E257*F257,2)</f>
        <v>0</v>
      </c>
      <c r="H257" s="225"/>
      <c r="I257" s="224">
        <f>ROUND(E257*H257,2)</f>
        <v>0</v>
      </c>
      <c r="J257" s="225"/>
      <c r="K257" s="224">
        <f>ROUND(E257*J257,2)</f>
        <v>0</v>
      </c>
      <c r="L257" s="224">
        <v>21</v>
      </c>
      <c r="M257" s="224">
        <f>G257*(1+L257/100)</f>
        <v>0</v>
      </c>
      <c r="N257" s="224">
        <v>0</v>
      </c>
      <c r="O257" s="224">
        <f>ROUND(E257*N257,2)</f>
        <v>0</v>
      </c>
      <c r="P257" s="224">
        <v>0</v>
      </c>
      <c r="Q257" s="224">
        <f>ROUND(E257*P257,2)</f>
        <v>0</v>
      </c>
      <c r="R257" s="224"/>
      <c r="S257" s="224" t="s">
        <v>182</v>
      </c>
      <c r="T257" s="224" t="s">
        <v>183</v>
      </c>
      <c r="U257" s="224">
        <v>0.15</v>
      </c>
      <c r="V257" s="224">
        <f>ROUND(E257*U257,2)</f>
        <v>43.14</v>
      </c>
      <c r="W257" s="22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 t="s">
        <v>184</v>
      </c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  <c r="BH257" s="204"/>
    </row>
    <row r="258" spans="1:60" ht="22.5" outlineLevel="1" x14ac:dyDescent="0.2">
      <c r="A258" s="221"/>
      <c r="B258" s="222"/>
      <c r="C258" s="250" t="s">
        <v>322</v>
      </c>
      <c r="D258" s="226"/>
      <c r="E258" s="227">
        <v>239.02</v>
      </c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 t="s">
        <v>186</v>
      </c>
      <c r="AH258" s="204">
        <v>0</v>
      </c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</row>
    <row r="259" spans="1:60" outlineLevel="1" x14ac:dyDescent="0.2">
      <c r="A259" s="221"/>
      <c r="B259" s="222"/>
      <c r="C259" s="250" t="s">
        <v>323</v>
      </c>
      <c r="D259" s="226"/>
      <c r="E259" s="227">
        <v>48.56</v>
      </c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 t="s">
        <v>186</v>
      </c>
      <c r="AH259" s="204">
        <v>0</v>
      </c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</row>
    <row r="260" spans="1:60" outlineLevel="1" x14ac:dyDescent="0.2">
      <c r="A260" s="235">
        <v>91</v>
      </c>
      <c r="B260" s="236" t="s">
        <v>502</v>
      </c>
      <c r="C260" s="249" t="s">
        <v>503</v>
      </c>
      <c r="D260" s="237" t="s">
        <v>181</v>
      </c>
      <c r="E260" s="238">
        <v>34.509599999999999</v>
      </c>
      <c r="F260" s="239"/>
      <c r="G260" s="240">
        <f>ROUND(E260*F260,2)</f>
        <v>0</v>
      </c>
      <c r="H260" s="225"/>
      <c r="I260" s="224">
        <f>ROUND(E260*H260,2)</f>
        <v>0</v>
      </c>
      <c r="J260" s="225"/>
      <c r="K260" s="224">
        <f>ROUND(E260*J260,2)</f>
        <v>0</v>
      </c>
      <c r="L260" s="224">
        <v>21</v>
      </c>
      <c r="M260" s="224">
        <f>G260*(1+L260/100)</f>
        <v>0</v>
      </c>
      <c r="N260" s="224">
        <v>2.5000000000000001E-2</v>
      </c>
      <c r="O260" s="224">
        <f>ROUND(E260*N260,2)</f>
        <v>0.86</v>
      </c>
      <c r="P260" s="224">
        <v>0</v>
      </c>
      <c r="Q260" s="224">
        <f>ROUND(E260*P260,2)</f>
        <v>0</v>
      </c>
      <c r="R260" s="224" t="s">
        <v>463</v>
      </c>
      <c r="S260" s="224" t="s">
        <v>182</v>
      </c>
      <c r="T260" s="224" t="s">
        <v>183</v>
      </c>
      <c r="U260" s="224">
        <v>0</v>
      </c>
      <c r="V260" s="224">
        <f>ROUND(E260*U260,2)</f>
        <v>0</v>
      </c>
      <c r="W260" s="22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 t="s">
        <v>464</v>
      </c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</row>
    <row r="261" spans="1:60" outlineLevel="1" x14ac:dyDescent="0.2">
      <c r="A261" s="221"/>
      <c r="B261" s="222"/>
      <c r="C261" s="250" t="s">
        <v>508</v>
      </c>
      <c r="D261" s="226"/>
      <c r="E261" s="227">
        <v>34.51</v>
      </c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 t="s">
        <v>186</v>
      </c>
      <c r="AH261" s="204">
        <v>0</v>
      </c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</row>
    <row r="262" spans="1:60" outlineLevel="1" x14ac:dyDescent="0.2">
      <c r="A262" s="221"/>
      <c r="B262" s="222"/>
      <c r="C262" s="250" t="s">
        <v>197</v>
      </c>
      <c r="D262" s="226"/>
      <c r="E262" s="227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 t="s">
        <v>186</v>
      </c>
      <c r="AH262" s="204">
        <v>0</v>
      </c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</row>
    <row r="263" spans="1:60" outlineLevel="1" x14ac:dyDescent="0.2">
      <c r="A263" s="235">
        <v>92</v>
      </c>
      <c r="B263" s="236" t="s">
        <v>509</v>
      </c>
      <c r="C263" s="249" t="s">
        <v>510</v>
      </c>
      <c r="D263" s="237" t="s">
        <v>195</v>
      </c>
      <c r="E263" s="238">
        <v>307.33999999999997</v>
      </c>
      <c r="F263" s="239"/>
      <c r="G263" s="240">
        <f>ROUND(E263*F263,2)</f>
        <v>0</v>
      </c>
      <c r="H263" s="225"/>
      <c r="I263" s="224">
        <f>ROUND(E263*H263,2)</f>
        <v>0</v>
      </c>
      <c r="J263" s="225"/>
      <c r="K263" s="224">
        <f>ROUND(E263*J263,2)</f>
        <v>0</v>
      </c>
      <c r="L263" s="224">
        <v>21</v>
      </c>
      <c r="M263" s="224">
        <f>G263*(1+L263/100)</f>
        <v>0</v>
      </c>
      <c r="N263" s="224">
        <v>8.3000000000000001E-4</v>
      </c>
      <c r="O263" s="224">
        <f>ROUND(E263*N263,2)</f>
        <v>0.26</v>
      </c>
      <c r="P263" s="224">
        <v>0</v>
      </c>
      <c r="Q263" s="224">
        <f>ROUND(E263*P263,2)</f>
        <v>0</v>
      </c>
      <c r="R263" s="224"/>
      <c r="S263" s="224" t="s">
        <v>182</v>
      </c>
      <c r="T263" s="224" t="s">
        <v>183</v>
      </c>
      <c r="U263" s="224">
        <v>0.23100000000000001</v>
      </c>
      <c r="V263" s="224">
        <f>ROUND(E263*U263,2)</f>
        <v>71</v>
      </c>
      <c r="W263" s="22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 t="s">
        <v>184</v>
      </c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  <c r="BH263" s="204"/>
    </row>
    <row r="264" spans="1:60" outlineLevel="1" x14ac:dyDescent="0.2">
      <c r="A264" s="221"/>
      <c r="B264" s="222"/>
      <c r="C264" s="250" t="s">
        <v>511</v>
      </c>
      <c r="D264" s="226"/>
      <c r="E264" s="227">
        <v>307.33999999999997</v>
      </c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 t="s">
        <v>186</v>
      </c>
      <c r="AH264" s="204">
        <v>0</v>
      </c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  <c r="BH264" s="204"/>
    </row>
    <row r="265" spans="1:60" ht="22.5" outlineLevel="1" x14ac:dyDescent="0.2">
      <c r="A265" s="235">
        <v>93</v>
      </c>
      <c r="B265" s="236" t="s">
        <v>512</v>
      </c>
      <c r="C265" s="249" t="s">
        <v>513</v>
      </c>
      <c r="D265" s="237" t="s">
        <v>195</v>
      </c>
      <c r="E265" s="238">
        <v>322.70699999999999</v>
      </c>
      <c r="F265" s="239"/>
      <c r="G265" s="240">
        <f>ROUND(E265*F265,2)</f>
        <v>0</v>
      </c>
      <c r="H265" s="225"/>
      <c r="I265" s="224">
        <f>ROUND(E265*H265,2)</f>
        <v>0</v>
      </c>
      <c r="J265" s="225"/>
      <c r="K265" s="224">
        <f>ROUND(E265*J265,2)</f>
        <v>0</v>
      </c>
      <c r="L265" s="224">
        <v>21</v>
      </c>
      <c r="M265" s="224">
        <f>G265*(1+L265/100)</f>
        <v>0</v>
      </c>
      <c r="N265" s="224">
        <v>2.8E-3</v>
      </c>
      <c r="O265" s="224">
        <f>ROUND(E265*N265,2)</f>
        <v>0.9</v>
      </c>
      <c r="P265" s="224">
        <v>0</v>
      </c>
      <c r="Q265" s="224">
        <f>ROUND(E265*P265,2)</f>
        <v>0</v>
      </c>
      <c r="R265" s="224" t="s">
        <v>463</v>
      </c>
      <c r="S265" s="224" t="s">
        <v>182</v>
      </c>
      <c r="T265" s="224" t="s">
        <v>183</v>
      </c>
      <c r="U265" s="224">
        <v>0</v>
      </c>
      <c r="V265" s="224">
        <f>ROUND(E265*U265,2)</f>
        <v>0</v>
      </c>
      <c r="W265" s="22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 t="s">
        <v>464</v>
      </c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  <c r="BH265" s="204"/>
    </row>
    <row r="266" spans="1:60" outlineLevel="1" x14ac:dyDescent="0.2">
      <c r="A266" s="221"/>
      <c r="B266" s="222"/>
      <c r="C266" s="250" t="s">
        <v>514</v>
      </c>
      <c r="D266" s="226"/>
      <c r="E266" s="227">
        <v>322.70999999999998</v>
      </c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 t="s">
        <v>186</v>
      </c>
      <c r="AH266" s="204">
        <v>0</v>
      </c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  <c r="BH266" s="204"/>
    </row>
    <row r="267" spans="1:60" ht="22.5" outlineLevel="1" x14ac:dyDescent="0.2">
      <c r="A267" s="235">
        <v>94</v>
      </c>
      <c r="B267" s="236" t="s">
        <v>515</v>
      </c>
      <c r="C267" s="249" t="s">
        <v>516</v>
      </c>
      <c r="D267" s="237" t="s">
        <v>195</v>
      </c>
      <c r="E267" s="238">
        <v>322.42</v>
      </c>
      <c r="F267" s="239"/>
      <c r="G267" s="240">
        <f>ROUND(E267*F267,2)</f>
        <v>0</v>
      </c>
      <c r="H267" s="225"/>
      <c r="I267" s="224">
        <f>ROUND(E267*H267,2)</f>
        <v>0</v>
      </c>
      <c r="J267" s="225"/>
      <c r="K267" s="224">
        <f>ROUND(E267*J267,2)</f>
        <v>0</v>
      </c>
      <c r="L267" s="224">
        <v>21</v>
      </c>
      <c r="M267" s="224">
        <f>G267*(1+L267/100)</f>
        <v>0</v>
      </c>
      <c r="N267" s="224">
        <v>0</v>
      </c>
      <c r="O267" s="224">
        <f>ROUND(E267*N267,2)</f>
        <v>0</v>
      </c>
      <c r="P267" s="224">
        <v>0</v>
      </c>
      <c r="Q267" s="224">
        <f>ROUND(E267*P267,2)</f>
        <v>0</v>
      </c>
      <c r="R267" s="224"/>
      <c r="S267" s="224" t="s">
        <v>182</v>
      </c>
      <c r="T267" s="224" t="s">
        <v>183</v>
      </c>
      <c r="U267" s="224">
        <v>0.18</v>
      </c>
      <c r="V267" s="224">
        <f>ROUND(E267*U267,2)</f>
        <v>58.04</v>
      </c>
      <c r="W267" s="22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 t="s">
        <v>184</v>
      </c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G267" s="204"/>
      <c r="BH267" s="204"/>
    </row>
    <row r="268" spans="1:60" outlineLevel="1" x14ac:dyDescent="0.2">
      <c r="A268" s="221"/>
      <c r="B268" s="222"/>
      <c r="C268" s="250" t="s">
        <v>517</v>
      </c>
      <c r="D268" s="226"/>
      <c r="E268" s="227">
        <v>322.42</v>
      </c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 t="s">
        <v>186</v>
      </c>
      <c r="AH268" s="204">
        <v>0</v>
      </c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  <c r="BH268" s="204"/>
    </row>
    <row r="269" spans="1:60" ht="22.5" outlineLevel="1" x14ac:dyDescent="0.2">
      <c r="A269" s="235">
        <v>95</v>
      </c>
      <c r="B269" s="236" t="s">
        <v>518</v>
      </c>
      <c r="C269" s="249" t="s">
        <v>519</v>
      </c>
      <c r="D269" s="237" t="s">
        <v>195</v>
      </c>
      <c r="E269" s="238">
        <v>337.5</v>
      </c>
      <c r="F269" s="239"/>
      <c r="G269" s="240">
        <f>ROUND(E269*F269,2)</f>
        <v>0</v>
      </c>
      <c r="H269" s="225"/>
      <c r="I269" s="224">
        <f>ROUND(E269*H269,2)</f>
        <v>0</v>
      </c>
      <c r="J269" s="225"/>
      <c r="K269" s="224">
        <f>ROUND(E269*J269,2)</f>
        <v>0</v>
      </c>
      <c r="L269" s="224">
        <v>21</v>
      </c>
      <c r="M269" s="224">
        <f>G269*(1+L269/100)</f>
        <v>0</v>
      </c>
      <c r="N269" s="224">
        <v>1.5E-3</v>
      </c>
      <c r="O269" s="224">
        <f>ROUND(E269*N269,2)</f>
        <v>0.51</v>
      </c>
      <c r="P269" s="224">
        <v>0</v>
      </c>
      <c r="Q269" s="224">
        <f>ROUND(E269*P269,2)</f>
        <v>0</v>
      </c>
      <c r="R269" s="224" t="s">
        <v>463</v>
      </c>
      <c r="S269" s="224" t="s">
        <v>182</v>
      </c>
      <c r="T269" s="224" t="s">
        <v>183</v>
      </c>
      <c r="U269" s="224">
        <v>0</v>
      </c>
      <c r="V269" s="224">
        <f>ROUND(E269*U269,2)</f>
        <v>0</v>
      </c>
      <c r="W269" s="22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 t="s">
        <v>464</v>
      </c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</row>
    <row r="270" spans="1:60" outlineLevel="1" x14ac:dyDescent="0.2">
      <c r="A270" s="221"/>
      <c r="B270" s="222"/>
      <c r="C270" s="250" t="s">
        <v>520</v>
      </c>
      <c r="D270" s="226"/>
      <c r="E270" s="227">
        <v>337.5</v>
      </c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 t="s">
        <v>186</v>
      </c>
      <c r="AH270" s="204">
        <v>0</v>
      </c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  <c r="BH270" s="204"/>
    </row>
    <row r="271" spans="1:60" ht="22.5" outlineLevel="1" x14ac:dyDescent="0.2">
      <c r="A271" s="235">
        <v>96</v>
      </c>
      <c r="B271" s="236" t="s">
        <v>521</v>
      </c>
      <c r="C271" s="249" t="s">
        <v>522</v>
      </c>
      <c r="D271" s="237" t="s">
        <v>195</v>
      </c>
      <c r="E271" s="238">
        <v>307.33999999999997</v>
      </c>
      <c r="F271" s="239"/>
      <c r="G271" s="240">
        <f>ROUND(E271*F271,2)</f>
        <v>0</v>
      </c>
      <c r="H271" s="225"/>
      <c r="I271" s="224">
        <f>ROUND(E271*H271,2)</f>
        <v>0</v>
      </c>
      <c r="J271" s="225"/>
      <c r="K271" s="224">
        <f>ROUND(E271*J271,2)</f>
        <v>0</v>
      </c>
      <c r="L271" s="224">
        <v>21</v>
      </c>
      <c r="M271" s="224">
        <f>G271*(1+L271/100)</f>
        <v>0</v>
      </c>
      <c r="N271" s="224">
        <v>2.3999999999999998E-3</v>
      </c>
      <c r="O271" s="224">
        <f>ROUND(E271*N271,2)</f>
        <v>0.74</v>
      </c>
      <c r="P271" s="224">
        <v>0</v>
      </c>
      <c r="Q271" s="224">
        <f>ROUND(E271*P271,2)</f>
        <v>0</v>
      </c>
      <c r="R271" s="224" t="s">
        <v>463</v>
      </c>
      <c r="S271" s="224" t="s">
        <v>182</v>
      </c>
      <c r="T271" s="224" t="s">
        <v>183</v>
      </c>
      <c r="U271" s="224">
        <v>0</v>
      </c>
      <c r="V271" s="224">
        <f>ROUND(E271*U271,2)</f>
        <v>0</v>
      </c>
      <c r="W271" s="22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 t="s">
        <v>464</v>
      </c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</row>
    <row r="272" spans="1:60" outlineLevel="1" x14ac:dyDescent="0.2">
      <c r="A272" s="221"/>
      <c r="B272" s="222"/>
      <c r="C272" s="250" t="s">
        <v>511</v>
      </c>
      <c r="D272" s="226"/>
      <c r="E272" s="227">
        <v>307.33999999999997</v>
      </c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 t="s">
        <v>186</v>
      </c>
      <c r="AH272" s="204">
        <v>0</v>
      </c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</row>
    <row r="273" spans="1:60" outlineLevel="1" x14ac:dyDescent="0.2">
      <c r="A273" s="235">
        <v>97</v>
      </c>
      <c r="B273" s="236" t="s">
        <v>523</v>
      </c>
      <c r="C273" s="249" t="s">
        <v>524</v>
      </c>
      <c r="D273" s="237" t="s">
        <v>195</v>
      </c>
      <c r="E273" s="238">
        <v>307.33999999999997</v>
      </c>
      <c r="F273" s="239"/>
      <c r="G273" s="240">
        <f>ROUND(E273*F273,2)</f>
        <v>0</v>
      </c>
      <c r="H273" s="225"/>
      <c r="I273" s="224">
        <f>ROUND(E273*H273,2)</f>
        <v>0</v>
      </c>
      <c r="J273" s="225"/>
      <c r="K273" s="224">
        <f>ROUND(E273*J273,2)</f>
        <v>0</v>
      </c>
      <c r="L273" s="224">
        <v>21</v>
      </c>
      <c r="M273" s="224">
        <f>G273*(1+L273/100)</f>
        <v>0</v>
      </c>
      <c r="N273" s="224">
        <v>2.0000000000000002E-5</v>
      </c>
      <c r="O273" s="224">
        <f>ROUND(E273*N273,2)</f>
        <v>0.01</v>
      </c>
      <c r="P273" s="224">
        <v>0</v>
      </c>
      <c r="Q273" s="224">
        <f>ROUND(E273*P273,2)</f>
        <v>0</v>
      </c>
      <c r="R273" s="224"/>
      <c r="S273" s="224" t="s">
        <v>182</v>
      </c>
      <c r="T273" s="224" t="s">
        <v>183</v>
      </c>
      <c r="U273" s="224">
        <v>0.16</v>
      </c>
      <c r="V273" s="224">
        <f>ROUND(E273*U273,2)</f>
        <v>49.17</v>
      </c>
      <c r="W273" s="22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 t="s">
        <v>184</v>
      </c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</row>
    <row r="274" spans="1:60" outlineLevel="1" x14ac:dyDescent="0.2">
      <c r="A274" s="221"/>
      <c r="B274" s="222"/>
      <c r="C274" s="250" t="s">
        <v>511</v>
      </c>
      <c r="D274" s="226"/>
      <c r="E274" s="227">
        <v>307.33999999999997</v>
      </c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 t="s">
        <v>186</v>
      </c>
      <c r="AH274" s="204">
        <v>0</v>
      </c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</row>
    <row r="275" spans="1:60" ht="22.5" outlineLevel="1" x14ac:dyDescent="0.2">
      <c r="A275" s="235">
        <v>98</v>
      </c>
      <c r="B275" s="236" t="s">
        <v>525</v>
      </c>
      <c r="C275" s="249" t="s">
        <v>526</v>
      </c>
      <c r="D275" s="237" t="s">
        <v>195</v>
      </c>
      <c r="E275" s="238">
        <v>338.07400000000001</v>
      </c>
      <c r="F275" s="239"/>
      <c r="G275" s="240">
        <f>ROUND(E275*F275,2)</f>
        <v>0</v>
      </c>
      <c r="H275" s="225"/>
      <c r="I275" s="224">
        <f>ROUND(E275*H275,2)</f>
        <v>0</v>
      </c>
      <c r="J275" s="225"/>
      <c r="K275" s="224">
        <f>ROUND(E275*J275,2)</f>
        <v>0</v>
      </c>
      <c r="L275" s="224">
        <v>21</v>
      </c>
      <c r="M275" s="224">
        <f>G275*(1+L275/100)</f>
        <v>0</v>
      </c>
      <c r="N275" s="224">
        <v>1.8000000000000001E-4</v>
      </c>
      <c r="O275" s="224">
        <f>ROUND(E275*N275,2)</f>
        <v>0.06</v>
      </c>
      <c r="P275" s="224">
        <v>0</v>
      </c>
      <c r="Q275" s="224">
        <f>ROUND(E275*P275,2)</f>
        <v>0</v>
      </c>
      <c r="R275" s="224" t="s">
        <v>463</v>
      </c>
      <c r="S275" s="224" t="s">
        <v>182</v>
      </c>
      <c r="T275" s="224" t="s">
        <v>183</v>
      </c>
      <c r="U275" s="224">
        <v>0</v>
      </c>
      <c r="V275" s="224">
        <f>ROUND(E275*U275,2)</f>
        <v>0</v>
      </c>
      <c r="W275" s="22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 t="s">
        <v>464</v>
      </c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</row>
    <row r="276" spans="1:60" outlineLevel="1" x14ac:dyDescent="0.2">
      <c r="A276" s="221"/>
      <c r="B276" s="222"/>
      <c r="C276" s="250" t="s">
        <v>527</v>
      </c>
      <c r="D276" s="226"/>
      <c r="E276" s="227">
        <v>338.07</v>
      </c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 t="s">
        <v>186</v>
      </c>
      <c r="AH276" s="204">
        <v>0</v>
      </c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</row>
    <row r="277" spans="1:60" outlineLevel="1" x14ac:dyDescent="0.2">
      <c r="A277" s="235">
        <v>99</v>
      </c>
      <c r="B277" s="236" t="s">
        <v>528</v>
      </c>
      <c r="C277" s="249" t="s">
        <v>529</v>
      </c>
      <c r="D277" s="237" t="s">
        <v>195</v>
      </c>
      <c r="E277" s="238">
        <v>316.33800000000002</v>
      </c>
      <c r="F277" s="239"/>
      <c r="G277" s="240">
        <f>ROUND(E277*F277,2)</f>
        <v>0</v>
      </c>
      <c r="H277" s="225"/>
      <c r="I277" s="224">
        <f>ROUND(E277*H277,2)</f>
        <v>0</v>
      </c>
      <c r="J277" s="225"/>
      <c r="K277" s="224">
        <f>ROUND(E277*J277,2)</f>
        <v>0</v>
      </c>
      <c r="L277" s="224">
        <v>21</v>
      </c>
      <c r="M277" s="224">
        <f>G277*(1+L277/100)</f>
        <v>0</v>
      </c>
      <c r="N277" s="224">
        <v>1.0000000000000001E-5</v>
      </c>
      <c r="O277" s="224">
        <f>ROUND(E277*N277,2)</f>
        <v>0</v>
      </c>
      <c r="P277" s="224">
        <v>0</v>
      </c>
      <c r="Q277" s="224">
        <f>ROUND(E277*P277,2)</f>
        <v>0</v>
      </c>
      <c r="R277" s="224"/>
      <c r="S277" s="224" t="s">
        <v>182</v>
      </c>
      <c r="T277" s="224" t="s">
        <v>183</v>
      </c>
      <c r="U277" s="224">
        <v>7.0000000000000007E-2</v>
      </c>
      <c r="V277" s="224">
        <f>ROUND(E277*U277,2)</f>
        <v>22.14</v>
      </c>
      <c r="W277" s="22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 t="s">
        <v>184</v>
      </c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</row>
    <row r="278" spans="1:60" outlineLevel="1" x14ac:dyDescent="0.2">
      <c r="A278" s="221"/>
      <c r="B278" s="222"/>
      <c r="C278" s="250" t="s">
        <v>530</v>
      </c>
      <c r="D278" s="226"/>
      <c r="E278" s="227">
        <v>316.33999999999997</v>
      </c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 t="s">
        <v>186</v>
      </c>
      <c r="AH278" s="204">
        <v>0</v>
      </c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</row>
    <row r="279" spans="1:60" outlineLevel="1" x14ac:dyDescent="0.2">
      <c r="A279" s="241">
        <v>100</v>
      </c>
      <c r="B279" s="242" t="s">
        <v>531</v>
      </c>
      <c r="C279" s="251" t="s">
        <v>532</v>
      </c>
      <c r="D279" s="243" t="s">
        <v>216</v>
      </c>
      <c r="E279" s="244">
        <v>3.4</v>
      </c>
      <c r="F279" s="245"/>
      <c r="G279" s="246">
        <f>ROUND(E279*F279,2)</f>
        <v>0</v>
      </c>
      <c r="H279" s="225"/>
      <c r="I279" s="224">
        <f>ROUND(E279*H279,2)</f>
        <v>0</v>
      </c>
      <c r="J279" s="225"/>
      <c r="K279" s="224">
        <f>ROUND(E279*J279,2)</f>
        <v>0</v>
      </c>
      <c r="L279" s="224">
        <v>21</v>
      </c>
      <c r="M279" s="224">
        <f>G279*(1+L279/100)</f>
        <v>0</v>
      </c>
      <c r="N279" s="224">
        <v>0</v>
      </c>
      <c r="O279" s="224">
        <f>ROUND(E279*N279,2)</f>
        <v>0</v>
      </c>
      <c r="P279" s="224">
        <v>0</v>
      </c>
      <c r="Q279" s="224">
        <f>ROUND(E279*P279,2)</f>
        <v>0</v>
      </c>
      <c r="R279" s="224"/>
      <c r="S279" s="224" t="s">
        <v>182</v>
      </c>
      <c r="T279" s="224" t="s">
        <v>183</v>
      </c>
      <c r="U279" s="224">
        <v>1.74</v>
      </c>
      <c r="V279" s="224">
        <f>ROUND(E279*U279,2)</f>
        <v>5.92</v>
      </c>
      <c r="W279" s="22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 t="s">
        <v>482</v>
      </c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</row>
    <row r="280" spans="1:60" x14ac:dyDescent="0.2">
      <c r="A280" s="229" t="s">
        <v>177</v>
      </c>
      <c r="B280" s="230" t="s">
        <v>121</v>
      </c>
      <c r="C280" s="248" t="s">
        <v>122</v>
      </c>
      <c r="D280" s="231"/>
      <c r="E280" s="232"/>
      <c r="F280" s="233"/>
      <c r="G280" s="234">
        <f>SUMIF(AG281:AG308,"&lt;&gt;NOR",G281:G308)</f>
        <v>0</v>
      </c>
      <c r="H280" s="228"/>
      <c r="I280" s="228">
        <f>SUM(I281:I308)</f>
        <v>0</v>
      </c>
      <c r="J280" s="228"/>
      <c r="K280" s="228">
        <f>SUM(K281:K308)</f>
        <v>0</v>
      </c>
      <c r="L280" s="228"/>
      <c r="M280" s="228">
        <f>SUM(M281:M308)</f>
        <v>0</v>
      </c>
      <c r="N280" s="228"/>
      <c r="O280" s="228">
        <f>SUM(O281:O308)</f>
        <v>11.260000000000002</v>
      </c>
      <c r="P280" s="228"/>
      <c r="Q280" s="228">
        <f>SUM(Q281:Q308)</f>
        <v>0</v>
      </c>
      <c r="R280" s="228"/>
      <c r="S280" s="228"/>
      <c r="T280" s="228"/>
      <c r="U280" s="228"/>
      <c r="V280" s="228">
        <f>SUM(V281:V308)</f>
        <v>360.32000000000005</v>
      </c>
      <c r="W280" s="228"/>
      <c r="AG280" t="s">
        <v>178</v>
      </c>
    </row>
    <row r="281" spans="1:60" outlineLevel="1" x14ac:dyDescent="0.2">
      <c r="A281" s="235">
        <v>101</v>
      </c>
      <c r="B281" s="236" t="s">
        <v>533</v>
      </c>
      <c r="C281" s="249" t="s">
        <v>534</v>
      </c>
      <c r="D281" s="237" t="s">
        <v>181</v>
      </c>
      <c r="E281" s="238">
        <v>13.6502</v>
      </c>
      <c r="F281" s="239"/>
      <c r="G281" s="240">
        <f>ROUND(E281*F281,2)</f>
        <v>0</v>
      </c>
      <c r="H281" s="225"/>
      <c r="I281" s="224">
        <f>ROUND(E281*H281,2)</f>
        <v>0</v>
      </c>
      <c r="J281" s="225"/>
      <c r="K281" s="224">
        <f>ROUND(E281*J281,2)</f>
        <v>0</v>
      </c>
      <c r="L281" s="224">
        <v>21</v>
      </c>
      <c r="M281" s="224">
        <f>G281*(1+L281/100)</f>
        <v>0</v>
      </c>
      <c r="N281" s="224">
        <v>2.3570000000000001E-2</v>
      </c>
      <c r="O281" s="224">
        <f>ROUND(E281*N281,2)</f>
        <v>0.32</v>
      </c>
      <c r="P281" s="224">
        <v>0</v>
      </c>
      <c r="Q281" s="224">
        <f>ROUND(E281*P281,2)</f>
        <v>0</v>
      </c>
      <c r="R281" s="224"/>
      <c r="S281" s="224" t="s">
        <v>182</v>
      </c>
      <c r="T281" s="224" t="s">
        <v>183</v>
      </c>
      <c r="U281" s="224">
        <v>0</v>
      </c>
      <c r="V281" s="224">
        <f>ROUND(E281*U281,2)</f>
        <v>0</v>
      </c>
      <c r="W281" s="22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 t="s">
        <v>184</v>
      </c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</row>
    <row r="282" spans="1:60" outlineLevel="1" x14ac:dyDescent="0.2">
      <c r="A282" s="221"/>
      <c r="B282" s="222"/>
      <c r="C282" s="250" t="s">
        <v>535</v>
      </c>
      <c r="D282" s="226"/>
      <c r="E282" s="227">
        <v>13.65</v>
      </c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 t="s">
        <v>186</v>
      </c>
      <c r="AH282" s="204">
        <v>0</v>
      </c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</row>
    <row r="283" spans="1:60" ht="22.5" outlineLevel="1" x14ac:dyDescent="0.2">
      <c r="A283" s="235">
        <v>102</v>
      </c>
      <c r="B283" s="236" t="s">
        <v>536</v>
      </c>
      <c r="C283" s="249" t="s">
        <v>537</v>
      </c>
      <c r="D283" s="237" t="s">
        <v>195</v>
      </c>
      <c r="E283" s="238">
        <v>416.81819999999999</v>
      </c>
      <c r="F283" s="239"/>
      <c r="G283" s="240">
        <f>ROUND(E283*F283,2)</f>
        <v>0</v>
      </c>
      <c r="H283" s="225"/>
      <c r="I283" s="224">
        <f>ROUND(E283*H283,2)</f>
        <v>0</v>
      </c>
      <c r="J283" s="225"/>
      <c r="K283" s="224">
        <f>ROUND(E283*J283,2)</f>
        <v>0</v>
      </c>
      <c r="L283" s="224">
        <v>21</v>
      </c>
      <c r="M283" s="224">
        <f>G283*(1+L283/100)</f>
        <v>0</v>
      </c>
      <c r="N283" s="224">
        <v>1.452E-2</v>
      </c>
      <c r="O283" s="224">
        <f>ROUND(E283*N283,2)</f>
        <v>6.05</v>
      </c>
      <c r="P283" s="224">
        <v>0</v>
      </c>
      <c r="Q283" s="224">
        <f>ROUND(E283*P283,2)</f>
        <v>0</v>
      </c>
      <c r="R283" s="224"/>
      <c r="S283" s="224" t="s">
        <v>182</v>
      </c>
      <c r="T283" s="224" t="s">
        <v>183</v>
      </c>
      <c r="U283" s="224">
        <v>0.27</v>
      </c>
      <c r="V283" s="224">
        <f>ROUND(E283*U283,2)</f>
        <v>112.54</v>
      </c>
      <c r="W283" s="22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 t="s">
        <v>184</v>
      </c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</row>
    <row r="284" spans="1:60" outlineLevel="1" x14ac:dyDescent="0.2">
      <c r="A284" s="221"/>
      <c r="B284" s="222"/>
      <c r="C284" s="250" t="s">
        <v>538</v>
      </c>
      <c r="D284" s="226"/>
      <c r="E284" s="227">
        <v>416.82</v>
      </c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 t="s">
        <v>186</v>
      </c>
      <c r="AH284" s="204">
        <v>0</v>
      </c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</row>
    <row r="285" spans="1:60" ht="22.5" outlineLevel="1" x14ac:dyDescent="0.2">
      <c r="A285" s="235">
        <v>103</v>
      </c>
      <c r="B285" s="236" t="s">
        <v>539</v>
      </c>
      <c r="C285" s="249" t="s">
        <v>540</v>
      </c>
      <c r="D285" s="237" t="s">
        <v>195</v>
      </c>
      <c r="E285" s="238">
        <v>416.81819999999999</v>
      </c>
      <c r="F285" s="239"/>
      <c r="G285" s="240">
        <f>ROUND(E285*F285,2)</f>
        <v>0</v>
      </c>
      <c r="H285" s="225"/>
      <c r="I285" s="224">
        <f>ROUND(E285*H285,2)</f>
        <v>0</v>
      </c>
      <c r="J285" s="225"/>
      <c r="K285" s="224">
        <f>ROUND(E285*J285,2)</f>
        <v>0</v>
      </c>
      <c r="L285" s="224">
        <v>21</v>
      </c>
      <c r="M285" s="224">
        <f>G285*(1+L285/100)</f>
        <v>0</v>
      </c>
      <c r="N285" s="224">
        <v>1.4499999999999999E-3</v>
      </c>
      <c r="O285" s="224">
        <f>ROUND(E285*N285,2)</f>
        <v>0.6</v>
      </c>
      <c r="P285" s="224">
        <v>0</v>
      </c>
      <c r="Q285" s="224">
        <f>ROUND(E285*P285,2)</f>
        <v>0</v>
      </c>
      <c r="R285" s="224"/>
      <c r="S285" s="224" t="s">
        <v>182</v>
      </c>
      <c r="T285" s="224" t="s">
        <v>183</v>
      </c>
      <c r="U285" s="224">
        <v>5.5E-2</v>
      </c>
      <c r="V285" s="224">
        <f>ROUND(E285*U285,2)</f>
        <v>22.93</v>
      </c>
      <c r="W285" s="22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 t="s">
        <v>184</v>
      </c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</row>
    <row r="286" spans="1:60" outlineLevel="1" x14ac:dyDescent="0.2">
      <c r="A286" s="221"/>
      <c r="B286" s="222"/>
      <c r="C286" s="250" t="s">
        <v>538</v>
      </c>
      <c r="D286" s="226"/>
      <c r="E286" s="227">
        <v>416.82</v>
      </c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 t="s">
        <v>186</v>
      </c>
      <c r="AH286" s="204">
        <v>0</v>
      </c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</row>
    <row r="287" spans="1:60" ht="22.5" outlineLevel="1" x14ac:dyDescent="0.2">
      <c r="A287" s="235">
        <v>104</v>
      </c>
      <c r="B287" s="236" t="s">
        <v>541</v>
      </c>
      <c r="C287" s="249" t="s">
        <v>542</v>
      </c>
      <c r="D287" s="237" t="s">
        <v>195</v>
      </c>
      <c r="E287" s="238">
        <v>416.81819999999999</v>
      </c>
      <c r="F287" s="239"/>
      <c r="G287" s="240">
        <f>ROUND(E287*F287,2)</f>
        <v>0</v>
      </c>
      <c r="H287" s="225"/>
      <c r="I287" s="224">
        <f>ROUND(E287*H287,2)</f>
        <v>0</v>
      </c>
      <c r="J287" s="225"/>
      <c r="K287" s="224">
        <f>ROUND(E287*J287,2)</f>
        <v>0</v>
      </c>
      <c r="L287" s="224">
        <v>21</v>
      </c>
      <c r="M287" s="224">
        <f>G287*(1+L287/100)</f>
        <v>0</v>
      </c>
      <c r="N287" s="224">
        <v>4.0299999999999997E-3</v>
      </c>
      <c r="O287" s="224">
        <f>ROUND(E287*N287,2)</f>
        <v>1.68</v>
      </c>
      <c r="P287" s="224">
        <v>0</v>
      </c>
      <c r="Q287" s="224">
        <f>ROUND(E287*P287,2)</f>
        <v>0</v>
      </c>
      <c r="R287" s="224"/>
      <c r="S287" s="224" t="s">
        <v>182</v>
      </c>
      <c r="T287" s="224" t="s">
        <v>183</v>
      </c>
      <c r="U287" s="224">
        <v>0.156</v>
      </c>
      <c r="V287" s="224">
        <f>ROUND(E287*U287,2)</f>
        <v>65.02</v>
      </c>
      <c r="W287" s="22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 t="s">
        <v>184</v>
      </c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</row>
    <row r="288" spans="1:60" outlineLevel="1" x14ac:dyDescent="0.2">
      <c r="A288" s="221"/>
      <c r="B288" s="222"/>
      <c r="C288" s="250" t="s">
        <v>538</v>
      </c>
      <c r="D288" s="226"/>
      <c r="E288" s="227">
        <v>416.82</v>
      </c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 t="s">
        <v>186</v>
      </c>
      <c r="AH288" s="204">
        <v>0</v>
      </c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</row>
    <row r="289" spans="1:60" outlineLevel="1" x14ac:dyDescent="0.2">
      <c r="A289" s="235">
        <v>105</v>
      </c>
      <c r="B289" s="236" t="s">
        <v>543</v>
      </c>
      <c r="C289" s="249" t="s">
        <v>544</v>
      </c>
      <c r="D289" s="237" t="s">
        <v>242</v>
      </c>
      <c r="E289" s="238">
        <v>338.8</v>
      </c>
      <c r="F289" s="239"/>
      <c r="G289" s="240">
        <f>ROUND(E289*F289,2)</f>
        <v>0</v>
      </c>
      <c r="H289" s="225"/>
      <c r="I289" s="224">
        <f>ROUND(E289*H289,2)</f>
        <v>0</v>
      </c>
      <c r="J289" s="225"/>
      <c r="K289" s="224">
        <f>ROUND(E289*J289,2)</f>
        <v>0</v>
      </c>
      <c r="L289" s="224">
        <v>21</v>
      </c>
      <c r="M289" s="224">
        <f>G289*(1+L289/100)</f>
        <v>0</v>
      </c>
      <c r="N289" s="224">
        <v>0</v>
      </c>
      <c r="O289" s="224">
        <f>ROUND(E289*N289,2)</f>
        <v>0</v>
      </c>
      <c r="P289" s="224">
        <v>0</v>
      </c>
      <c r="Q289" s="224">
        <f>ROUND(E289*P289,2)</f>
        <v>0</v>
      </c>
      <c r="R289" s="224"/>
      <c r="S289" s="224" t="s">
        <v>182</v>
      </c>
      <c r="T289" s="224" t="s">
        <v>183</v>
      </c>
      <c r="U289" s="224">
        <v>0.11</v>
      </c>
      <c r="V289" s="224">
        <f>ROUND(E289*U289,2)</f>
        <v>37.270000000000003</v>
      </c>
      <c r="W289" s="22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 t="s">
        <v>184</v>
      </c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</row>
    <row r="290" spans="1:60" outlineLevel="1" x14ac:dyDescent="0.2">
      <c r="A290" s="221"/>
      <c r="B290" s="222"/>
      <c r="C290" s="250" t="s">
        <v>545</v>
      </c>
      <c r="D290" s="226"/>
      <c r="E290" s="227">
        <v>338.8</v>
      </c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 t="s">
        <v>186</v>
      </c>
      <c r="AH290" s="204">
        <v>0</v>
      </c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</row>
    <row r="291" spans="1:60" ht="22.5" outlineLevel="1" x14ac:dyDescent="0.2">
      <c r="A291" s="235">
        <v>106</v>
      </c>
      <c r="B291" s="236" t="s">
        <v>546</v>
      </c>
      <c r="C291" s="249" t="s">
        <v>547</v>
      </c>
      <c r="D291" s="237" t="s">
        <v>181</v>
      </c>
      <c r="E291" s="238">
        <v>0.8538</v>
      </c>
      <c r="F291" s="239"/>
      <c r="G291" s="240">
        <f>ROUND(E291*F291,2)</f>
        <v>0</v>
      </c>
      <c r="H291" s="225"/>
      <c r="I291" s="224">
        <f>ROUND(E291*H291,2)</f>
        <v>0</v>
      </c>
      <c r="J291" s="225"/>
      <c r="K291" s="224">
        <f>ROUND(E291*J291,2)</f>
        <v>0</v>
      </c>
      <c r="L291" s="224">
        <v>21</v>
      </c>
      <c r="M291" s="224">
        <f>G291*(1+L291/100)</f>
        <v>0</v>
      </c>
      <c r="N291" s="224">
        <v>0.5</v>
      </c>
      <c r="O291" s="224">
        <f>ROUND(E291*N291,2)</f>
        <v>0.43</v>
      </c>
      <c r="P291" s="224">
        <v>0</v>
      </c>
      <c r="Q291" s="224">
        <f>ROUND(E291*P291,2)</f>
        <v>0</v>
      </c>
      <c r="R291" s="224" t="s">
        <v>463</v>
      </c>
      <c r="S291" s="224" t="s">
        <v>182</v>
      </c>
      <c r="T291" s="224" t="s">
        <v>183</v>
      </c>
      <c r="U291" s="224">
        <v>0</v>
      </c>
      <c r="V291" s="224">
        <f>ROUND(E291*U291,2)</f>
        <v>0</v>
      </c>
      <c r="W291" s="22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 t="s">
        <v>464</v>
      </c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</row>
    <row r="292" spans="1:60" outlineLevel="1" x14ac:dyDescent="0.2">
      <c r="A292" s="221"/>
      <c r="B292" s="222"/>
      <c r="C292" s="250" t="s">
        <v>548</v>
      </c>
      <c r="D292" s="226"/>
      <c r="E292" s="227">
        <v>0.85</v>
      </c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 t="s">
        <v>186</v>
      </c>
      <c r="AH292" s="204">
        <v>0</v>
      </c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</row>
    <row r="293" spans="1:60" outlineLevel="1" x14ac:dyDescent="0.2">
      <c r="A293" s="235">
        <v>107</v>
      </c>
      <c r="B293" s="236" t="s">
        <v>543</v>
      </c>
      <c r="C293" s="249" t="s">
        <v>544</v>
      </c>
      <c r="D293" s="237" t="s">
        <v>242</v>
      </c>
      <c r="E293" s="238">
        <v>168.4</v>
      </c>
      <c r="F293" s="239"/>
      <c r="G293" s="240">
        <f>ROUND(E293*F293,2)</f>
        <v>0</v>
      </c>
      <c r="H293" s="225"/>
      <c r="I293" s="224">
        <f>ROUND(E293*H293,2)</f>
        <v>0</v>
      </c>
      <c r="J293" s="225"/>
      <c r="K293" s="224">
        <f>ROUND(E293*J293,2)</f>
        <v>0</v>
      </c>
      <c r="L293" s="224">
        <v>21</v>
      </c>
      <c r="M293" s="224">
        <f>G293*(1+L293/100)</f>
        <v>0</v>
      </c>
      <c r="N293" s="224">
        <v>0</v>
      </c>
      <c r="O293" s="224">
        <f>ROUND(E293*N293,2)</f>
        <v>0</v>
      </c>
      <c r="P293" s="224">
        <v>0</v>
      </c>
      <c r="Q293" s="224">
        <f>ROUND(E293*P293,2)</f>
        <v>0</v>
      </c>
      <c r="R293" s="224"/>
      <c r="S293" s="224" t="s">
        <v>182</v>
      </c>
      <c r="T293" s="224" t="s">
        <v>183</v>
      </c>
      <c r="U293" s="224">
        <v>0.11</v>
      </c>
      <c r="V293" s="224">
        <f>ROUND(E293*U293,2)</f>
        <v>18.52</v>
      </c>
      <c r="W293" s="22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 t="s">
        <v>184</v>
      </c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</row>
    <row r="294" spans="1:60" outlineLevel="1" x14ac:dyDescent="0.2">
      <c r="A294" s="221"/>
      <c r="B294" s="222"/>
      <c r="C294" s="250" t="s">
        <v>549</v>
      </c>
      <c r="D294" s="226"/>
      <c r="E294" s="227">
        <v>168.4</v>
      </c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 t="s">
        <v>186</v>
      </c>
      <c r="AH294" s="204">
        <v>0</v>
      </c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</row>
    <row r="295" spans="1:60" outlineLevel="1" x14ac:dyDescent="0.2">
      <c r="A295" s="235">
        <v>108</v>
      </c>
      <c r="B295" s="236" t="s">
        <v>550</v>
      </c>
      <c r="C295" s="249" t="s">
        <v>551</v>
      </c>
      <c r="D295" s="237" t="s">
        <v>181</v>
      </c>
      <c r="E295" s="238">
        <v>0.43359999999999999</v>
      </c>
      <c r="F295" s="239"/>
      <c r="G295" s="240">
        <f>ROUND(E295*F295,2)</f>
        <v>0</v>
      </c>
      <c r="H295" s="225"/>
      <c r="I295" s="224">
        <f>ROUND(E295*H295,2)</f>
        <v>0</v>
      </c>
      <c r="J295" s="225"/>
      <c r="K295" s="224">
        <f>ROUND(E295*J295,2)</f>
        <v>0</v>
      </c>
      <c r="L295" s="224">
        <v>21</v>
      </c>
      <c r="M295" s="224">
        <f>G295*(1+L295/100)</f>
        <v>0</v>
      </c>
      <c r="N295" s="224">
        <v>0.55000000000000004</v>
      </c>
      <c r="O295" s="224">
        <f>ROUND(E295*N295,2)</f>
        <v>0.24</v>
      </c>
      <c r="P295" s="224">
        <v>0</v>
      </c>
      <c r="Q295" s="224">
        <f>ROUND(E295*P295,2)</f>
        <v>0</v>
      </c>
      <c r="R295" s="224" t="s">
        <v>463</v>
      </c>
      <c r="S295" s="224" t="s">
        <v>182</v>
      </c>
      <c r="T295" s="224" t="s">
        <v>183</v>
      </c>
      <c r="U295" s="224">
        <v>0</v>
      </c>
      <c r="V295" s="224">
        <f>ROUND(E295*U295,2)</f>
        <v>0</v>
      </c>
      <c r="W295" s="22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 t="s">
        <v>464</v>
      </c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</row>
    <row r="296" spans="1:60" outlineLevel="1" x14ac:dyDescent="0.2">
      <c r="A296" s="221"/>
      <c r="B296" s="222"/>
      <c r="C296" s="250" t="s">
        <v>552</v>
      </c>
      <c r="D296" s="226"/>
      <c r="E296" s="227">
        <v>0.43</v>
      </c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 t="s">
        <v>186</v>
      </c>
      <c r="AH296" s="204">
        <v>0</v>
      </c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</row>
    <row r="297" spans="1:60" outlineLevel="1" x14ac:dyDescent="0.2">
      <c r="A297" s="235">
        <v>109</v>
      </c>
      <c r="B297" s="236" t="s">
        <v>553</v>
      </c>
      <c r="C297" s="249" t="s">
        <v>554</v>
      </c>
      <c r="D297" s="237" t="s">
        <v>195</v>
      </c>
      <c r="E297" s="238">
        <v>60.08</v>
      </c>
      <c r="F297" s="239"/>
      <c r="G297" s="240">
        <f>ROUND(E297*F297,2)</f>
        <v>0</v>
      </c>
      <c r="H297" s="225"/>
      <c r="I297" s="224">
        <f>ROUND(E297*H297,2)</f>
        <v>0</v>
      </c>
      <c r="J297" s="225"/>
      <c r="K297" s="224">
        <f>ROUND(E297*J297,2)</f>
        <v>0</v>
      </c>
      <c r="L297" s="224">
        <v>21</v>
      </c>
      <c r="M297" s="224">
        <f>G297*(1+L297/100)</f>
        <v>0</v>
      </c>
      <c r="N297" s="224">
        <v>0</v>
      </c>
      <c r="O297" s="224">
        <f>ROUND(E297*N297,2)</f>
        <v>0</v>
      </c>
      <c r="P297" s="224">
        <v>0</v>
      </c>
      <c r="Q297" s="224">
        <f>ROUND(E297*P297,2)</f>
        <v>0</v>
      </c>
      <c r="R297" s="224"/>
      <c r="S297" s="224" t="s">
        <v>182</v>
      </c>
      <c r="T297" s="224" t="s">
        <v>183</v>
      </c>
      <c r="U297" s="224">
        <v>0.78200000000000003</v>
      </c>
      <c r="V297" s="224">
        <f>ROUND(E297*U297,2)</f>
        <v>46.98</v>
      </c>
      <c r="W297" s="22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 t="s">
        <v>184</v>
      </c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</row>
    <row r="298" spans="1:60" outlineLevel="1" x14ac:dyDescent="0.2">
      <c r="A298" s="221"/>
      <c r="B298" s="222"/>
      <c r="C298" s="250" t="s">
        <v>555</v>
      </c>
      <c r="D298" s="226"/>
      <c r="E298" s="227">
        <v>55.58</v>
      </c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 t="s">
        <v>186</v>
      </c>
      <c r="AH298" s="204">
        <v>0</v>
      </c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</row>
    <row r="299" spans="1:60" outlineLevel="1" x14ac:dyDescent="0.2">
      <c r="A299" s="221"/>
      <c r="B299" s="222"/>
      <c r="C299" s="250" t="s">
        <v>556</v>
      </c>
      <c r="D299" s="226"/>
      <c r="E299" s="227">
        <v>4.5</v>
      </c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 t="s">
        <v>186</v>
      </c>
      <c r="AH299" s="204">
        <v>0</v>
      </c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</row>
    <row r="300" spans="1:60" outlineLevel="1" x14ac:dyDescent="0.2">
      <c r="A300" s="235">
        <v>110</v>
      </c>
      <c r="B300" s="236" t="s">
        <v>557</v>
      </c>
      <c r="C300" s="249" t="s">
        <v>558</v>
      </c>
      <c r="D300" s="237" t="s">
        <v>195</v>
      </c>
      <c r="E300" s="238">
        <v>66.087999999999994</v>
      </c>
      <c r="F300" s="239"/>
      <c r="G300" s="240">
        <f>ROUND(E300*F300,2)</f>
        <v>0</v>
      </c>
      <c r="H300" s="225"/>
      <c r="I300" s="224">
        <f>ROUND(E300*H300,2)</f>
        <v>0</v>
      </c>
      <c r="J300" s="225"/>
      <c r="K300" s="224">
        <f>ROUND(E300*J300,2)</f>
        <v>0</v>
      </c>
      <c r="L300" s="224">
        <v>21</v>
      </c>
      <c r="M300" s="224">
        <f>G300*(1+L300/100)</f>
        <v>0</v>
      </c>
      <c r="N300" s="224">
        <v>1.09E-2</v>
      </c>
      <c r="O300" s="224">
        <f>ROUND(E300*N300,2)</f>
        <v>0.72</v>
      </c>
      <c r="P300" s="224">
        <v>0</v>
      </c>
      <c r="Q300" s="224">
        <f>ROUND(E300*P300,2)</f>
        <v>0</v>
      </c>
      <c r="R300" s="224" t="s">
        <v>463</v>
      </c>
      <c r="S300" s="224" t="s">
        <v>182</v>
      </c>
      <c r="T300" s="224" t="s">
        <v>183</v>
      </c>
      <c r="U300" s="224">
        <v>0</v>
      </c>
      <c r="V300" s="224">
        <f>ROUND(E300*U300,2)</f>
        <v>0</v>
      </c>
      <c r="W300" s="22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 t="s">
        <v>464</v>
      </c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</row>
    <row r="301" spans="1:60" outlineLevel="1" x14ac:dyDescent="0.2">
      <c r="A301" s="221"/>
      <c r="B301" s="222"/>
      <c r="C301" s="250" t="s">
        <v>559</v>
      </c>
      <c r="D301" s="226"/>
      <c r="E301" s="227">
        <v>66.09</v>
      </c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 t="s">
        <v>186</v>
      </c>
      <c r="AH301" s="204">
        <v>0</v>
      </c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</row>
    <row r="302" spans="1:60" outlineLevel="1" x14ac:dyDescent="0.2">
      <c r="A302" s="235">
        <v>111</v>
      </c>
      <c r="B302" s="236" t="s">
        <v>543</v>
      </c>
      <c r="C302" s="249" t="s">
        <v>544</v>
      </c>
      <c r="D302" s="237" t="s">
        <v>242</v>
      </c>
      <c r="E302" s="238">
        <v>338.8</v>
      </c>
      <c r="F302" s="239"/>
      <c r="G302" s="240">
        <f>ROUND(E302*F302,2)</f>
        <v>0</v>
      </c>
      <c r="H302" s="225"/>
      <c r="I302" s="224">
        <f>ROUND(E302*H302,2)</f>
        <v>0</v>
      </c>
      <c r="J302" s="225"/>
      <c r="K302" s="224">
        <f>ROUND(E302*J302,2)</f>
        <v>0</v>
      </c>
      <c r="L302" s="224">
        <v>21</v>
      </c>
      <c r="M302" s="224">
        <f>G302*(1+L302/100)</f>
        <v>0</v>
      </c>
      <c r="N302" s="224">
        <v>0</v>
      </c>
      <c r="O302" s="224">
        <f>ROUND(E302*N302,2)</f>
        <v>0</v>
      </c>
      <c r="P302" s="224">
        <v>0</v>
      </c>
      <c r="Q302" s="224">
        <f>ROUND(E302*P302,2)</f>
        <v>0</v>
      </c>
      <c r="R302" s="224"/>
      <c r="S302" s="224" t="s">
        <v>182</v>
      </c>
      <c r="T302" s="224" t="s">
        <v>183</v>
      </c>
      <c r="U302" s="224">
        <v>0.11</v>
      </c>
      <c r="V302" s="224">
        <f>ROUND(E302*U302,2)</f>
        <v>37.270000000000003</v>
      </c>
      <c r="W302" s="22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 t="s">
        <v>184</v>
      </c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</row>
    <row r="303" spans="1:60" outlineLevel="1" x14ac:dyDescent="0.2">
      <c r="A303" s="221"/>
      <c r="B303" s="222"/>
      <c r="C303" s="250" t="s">
        <v>560</v>
      </c>
      <c r="D303" s="226"/>
      <c r="E303" s="227">
        <v>338.8</v>
      </c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 t="s">
        <v>186</v>
      </c>
      <c r="AH303" s="204">
        <v>0</v>
      </c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</row>
    <row r="304" spans="1:60" ht="22.5" outlineLevel="1" x14ac:dyDescent="0.2">
      <c r="A304" s="235">
        <v>112</v>
      </c>
      <c r="B304" s="236" t="s">
        <v>561</v>
      </c>
      <c r="C304" s="249" t="s">
        <v>562</v>
      </c>
      <c r="D304" s="237" t="s">
        <v>181</v>
      </c>
      <c r="E304" s="238">
        <v>2.2766999999999999</v>
      </c>
      <c r="F304" s="239"/>
      <c r="G304" s="240">
        <f>ROUND(E304*F304,2)</f>
        <v>0</v>
      </c>
      <c r="H304" s="225"/>
      <c r="I304" s="224">
        <f>ROUND(E304*H304,2)</f>
        <v>0</v>
      </c>
      <c r="J304" s="225"/>
      <c r="K304" s="224">
        <f>ROUND(E304*J304,2)</f>
        <v>0</v>
      </c>
      <c r="L304" s="224">
        <v>21</v>
      </c>
      <c r="M304" s="224">
        <f>G304*(1+L304/100)</f>
        <v>0</v>
      </c>
      <c r="N304" s="224">
        <v>0.5</v>
      </c>
      <c r="O304" s="224">
        <f>ROUND(E304*N304,2)</f>
        <v>1.1399999999999999</v>
      </c>
      <c r="P304" s="224">
        <v>0</v>
      </c>
      <c r="Q304" s="224">
        <f>ROUND(E304*P304,2)</f>
        <v>0</v>
      </c>
      <c r="R304" s="224" t="s">
        <v>463</v>
      </c>
      <c r="S304" s="224" t="s">
        <v>182</v>
      </c>
      <c r="T304" s="224" t="s">
        <v>183</v>
      </c>
      <c r="U304" s="224">
        <v>0</v>
      </c>
      <c r="V304" s="224">
        <f>ROUND(E304*U304,2)</f>
        <v>0</v>
      </c>
      <c r="W304" s="22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 t="s">
        <v>464</v>
      </c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</row>
    <row r="305" spans="1:60" outlineLevel="1" x14ac:dyDescent="0.2">
      <c r="A305" s="221"/>
      <c r="B305" s="222"/>
      <c r="C305" s="250" t="s">
        <v>563</v>
      </c>
      <c r="D305" s="226"/>
      <c r="E305" s="227">
        <v>2.2799999999999998</v>
      </c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 t="s">
        <v>186</v>
      </c>
      <c r="AH305" s="204">
        <v>0</v>
      </c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</row>
    <row r="306" spans="1:60" outlineLevel="1" x14ac:dyDescent="0.2">
      <c r="A306" s="235">
        <v>113</v>
      </c>
      <c r="B306" s="236" t="s">
        <v>533</v>
      </c>
      <c r="C306" s="249" t="s">
        <v>534</v>
      </c>
      <c r="D306" s="237" t="s">
        <v>181</v>
      </c>
      <c r="E306" s="238">
        <v>3.5640999999999998</v>
      </c>
      <c r="F306" s="239"/>
      <c r="G306" s="240">
        <f>ROUND(E306*F306,2)</f>
        <v>0</v>
      </c>
      <c r="H306" s="225"/>
      <c r="I306" s="224">
        <f>ROUND(E306*H306,2)</f>
        <v>0</v>
      </c>
      <c r="J306" s="225"/>
      <c r="K306" s="224">
        <f>ROUND(E306*J306,2)</f>
        <v>0</v>
      </c>
      <c r="L306" s="224">
        <v>21</v>
      </c>
      <c r="M306" s="224">
        <f>G306*(1+L306/100)</f>
        <v>0</v>
      </c>
      <c r="N306" s="224">
        <v>2.3570000000000001E-2</v>
      </c>
      <c r="O306" s="224">
        <f>ROUND(E306*N306,2)</f>
        <v>0.08</v>
      </c>
      <c r="P306" s="224">
        <v>0</v>
      </c>
      <c r="Q306" s="224">
        <f>ROUND(E306*P306,2)</f>
        <v>0</v>
      </c>
      <c r="R306" s="224"/>
      <c r="S306" s="224" t="s">
        <v>182</v>
      </c>
      <c r="T306" s="224" t="s">
        <v>183</v>
      </c>
      <c r="U306" s="224">
        <v>0</v>
      </c>
      <c r="V306" s="224">
        <f>ROUND(E306*U306,2)</f>
        <v>0</v>
      </c>
      <c r="W306" s="22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 t="s">
        <v>184</v>
      </c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</row>
    <row r="307" spans="1:60" outlineLevel="1" x14ac:dyDescent="0.2">
      <c r="A307" s="221"/>
      <c r="B307" s="222"/>
      <c r="C307" s="250" t="s">
        <v>564</v>
      </c>
      <c r="D307" s="226"/>
      <c r="E307" s="227">
        <v>3.56</v>
      </c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 t="s">
        <v>186</v>
      </c>
      <c r="AH307" s="204">
        <v>0</v>
      </c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</row>
    <row r="308" spans="1:60" ht="22.5" outlineLevel="1" x14ac:dyDescent="0.2">
      <c r="A308" s="241">
        <v>114</v>
      </c>
      <c r="B308" s="242" t="s">
        <v>565</v>
      </c>
      <c r="C308" s="251" t="s">
        <v>566</v>
      </c>
      <c r="D308" s="243" t="s">
        <v>216</v>
      </c>
      <c r="E308" s="244">
        <v>11.3</v>
      </c>
      <c r="F308" s="245"/>
      <c r="G308" s="246">
        <f>ROUND(E308*F308,2)</f>
        <v>0</v>
      </c>
      <c r="H308" s="225"/>
      <c r="I308" s="224">
        <f>ROUND(E308*H308,2)</f>
        <v>0</v>
      </c>
      <c r="J308" s="225"/>
      <c r="K308" s="224">
        <f>ROUND(E308*J308,2)</f>
        <v>0</v>
      </c>
      <c r="L308" s="224">
        <v>21</v>
      </c>
      <c r="M308" s="224">
        <f>G308*(1+L308/100)</f>
        <v>0</v>
      </c>
      <c r="N308" s="224">
        <v>0</v>
      </c>
      <c r="O308" s="224">
        <f>ROUND(E308*N308,2)</f>
        <v>0</v>
      </c>
      <c r="P308" s="224">
        <v>0</v>
      </c>
      <c r="Q308" s="224">
        <f>ROUND(E308*P308,2)</f>
        <v>0</v>
      </c>
      <c r="R308" s="224"/>
      <c r="S308" s="224" t="s">
        <v>182</v>
      </c>
      <c r="T308" s="224" t="s">
        <v>183</v>
      </c>
      <c r="U308" s="224">
        <v>1.7509999999999999</v>
      </c>
      <c r="V308" s="224">
        <f>ROUND(E308*U308,2)</f>
        <v>19.79</v>
      </c>
      <c r="W308" s="22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 t="s">
        <v>482</v>
      </c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</row>
    <row r="309" spans="1:60" x14ac:dyDescent="0.2">
      <c r="A309" s="229" t="s">
        <v>177</v>
      </c>
      <c r="B309" s="230" t="s">
        <v>123</v>
      </c>
      <c r="C309" s="248" t="s">
        <v>124</v>
      </c>
      <c r="D309" s="231"/>
      <c r="E309" s="232"/>
      <c r="F309" s="233"/>
      <c r="G309" s="234">
        <f>SUMIF(AG310:AG316,"&lt;&gt;NOR",G310:G316)</f>
        <v>0</v>
      </c>
      <c r="H309" s="228"/>
      <c r="I309" s="228">
        <f>SUM(I310:I316)</f>
        <v>0</v>
      </c>
      <c r="J309" s="228"/>
      <c r="K309" s="228">
        <f>SUM(K310:K316)</f>
        <v>0</v>
      </c>
      <c r="L309" s="228"/>
      <c r="M309" s="228">
        <f>SUM(M310:M316)</f>
        <v>0</v>
      </c>
      <c r="N309" s="228"/>
      <c r="O309" s="228">
        <f>SUM(O310:O316)</f>
        <v>10.459999999999999</v>
      </c>
      <c r="P309" s="228"/>
      <c r="Q309" s="228">
        <f>SUM(Q310:Q316)</f>
        <v>0</v>
      </c>
      <c r="R309" s="228"/>
      <c r="S309" s="228"/>
      <c r="T309" s="228"/>
      <c r="U309" s="228"/>
      <c r="V309" s="228">
        <f>SUM(V310:V316)</f>
        <v>19.060000000000002</v>
      </c>
      <c r="W309" s="228"/>
      <c r="AG309" t="s">
        <v>178</v>
      </c>
    </row>
    <row r="310" spans="1:60" ht="22.5" outlineLevel="1" x14ac:dyDescent="0.2">
      <c r="A310" s="235">
        <v>115</v>
      </c>
      <c r="B310" s="236" t="s">
        <v>567</v>
      </c>
      <c r="C310" s="249" t="s">
        <v>568</v>
      </c>
      <c r="D310" s="237" t="s">
        <v>195</v>
      </c>
      <c r="E310" s="238">
        <v>408.00869999999998</v>
      </c>
      <c r="F310" s="239"/>
      <c r="G310" s="240">
        <f>ROUND(E310*F310,2)</f>
        <v>0</v>
      </c>
      <c r="H310" s="225"/>
      <c r="I310" s="224">
        <f>ROUND(E310*H310,2)</f>
        <v>0</v>
      </c>
      <c r="J310" s="225"/>
      <c r="K310" s="224">
        <f>ROUND(E310*J310,2)</f>
        <v>0</v>
      </c>
      <c r="L310" s="224">
        <v>21</v>
      </c>
      <c r="M310" s="224">
        <f>G310*(1+L310/100)</f>
        <v>0</v>
      </c>
      <c r="N310" s="224">
        <v>2.5000000000000001E-2</v>
      </c>
      <c r="O310" s="224">
        <f>ROUND(E310*N310,2)</f>
        <v>10.199999999999999</v>
      </c>
      <c r="P310" s="224">
        <v>0</v>
      </c>
      <c r="Q310" s="224">
        <f>ROUND(E310*P310,2)</f>
        <v>0</v>
      </c>
      <c r="R310" s="224"/>
      <c r="S310" s="224" t="s">
        <v>235</v>
      </c>
      <c r="T310" s="224" t="s">
        <v>183</v>
      </c>
      <c r="U310" s="224">
        <v>0</v>
      </c>
      <c r="V310" s="224">
        <f>ROUND(E310*U310,2)</f>
        <v>0</v>
      </c>
      <c r="W310" s="22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 t="s">
        <v>184</v>
      </c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</row>
    <row r="311" spans="1:60" outlineLevel="1" x14ac:dyDescent="0.2">
      <c r="A311" s="221"/>
      <c r="B311" s="222"/>
      <c r="C311" s="250" t="s">
        <v>569</v>
      </c>
      <c r="D311" s="226"/>
      <c r="E311" s="227">
        <v>408.01</v>
      </c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 t="s">
        <v>186</v>
      </c>
      <c r="AH311" s="204">
        <v>0</v>
      </c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</row>
    <row r="312" spans="1:60" outlineLevel="1" x14ac:dyDescent="0.2">
      <c r="A312" s="235">
        <v>116</v>
      </c>
      <c r="B312" s="236" t="s">
        <v>570</v>
      </c>
      <c r="C312" s="249" t="s">
        <v>571</v>
      </c>
      <c r="D312" s="237" t="s">
        <v>195</v>
      </c>
      <c r="E312" s="238">
        <v>23.2</v>
      </c>
      <c r="F312" s="239"/>
      <c r="G312" s="240">
        <f>ROUND(E312*F312,2)</f>
        <v>0</v>
      </c>
      <c r="H312" s="225"/>
      <c r="I312" s="224">
        <f>ROUND(E312*H312,2)</f>
        <v>0</v>
      </c>
      <c r="J312" s="225"/>
      <c r="K312" s="224">
        <f>ROUND(E312*J312,2)</f>
        <v>0</v>
      </c>
      <c r="L312" s="224">
        <v>21</v>
      </c>
      <c r="M312" s="224">
        <f>G312*(1+L312/100)</f>
        <v>0</v>
      </c>
      <c r="N312" s="224">
        <v>6.9999999999999994E-5</v>
      </c>
      <c r="O312" s="224">
        <f>ROUND(E312*N312,2)</f>
        <v>0</v>
      </c>
      <c r="P312" s="224">
        <v>0</v>
      </c>
      <c r="Q312" s="224">
        <f>ROUND(E312*P312,2)</f>
        <v>0</v>
      </c>
      <c r="R312" s="224"/>
      <c r="S312" s="224" t="s">
        <v>182</v>
      </c>
      <c r="T312" s="224" t="s">
        <v>183</v>
      </c>
      <c r="U312" s="224">
        <v>0.29830000000000001</v>
      </c>
      <c r="V312" s="224">
        <f>ROUND(E312*U312,2)</f>
        <v>6.92</v>
      </c>
      <c r="W312" s="22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 t="s">
        <v>184</v>
      </c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</row>
    <row r="313" spans="1:60" outlineLevel="1" x14ac:dyDescent="0.2">
      <c r="A313" s="221"/>
      <c r="B313" s="222"/>
      <c r="C313" s="250" t="s">
        <v>572</v>
      </c>
      <c r="D313" s="226"/>
      <c r="E313" s="227">
        <v>23.2</v>
      </c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 t="s">
        <v>186</v>
      </c>
      <c r="AH313" s="204">
        <v>0</v>
      </c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</row>
    <row r="314" spans="1:60" outlineLevel="1" x14ac:dyDescent="0.2">
      <c r="A314" s="235">
        <v>117</v>
      </c>
      <c r="B314" s="236" t="s">
        <v>557</v>
      </c>
      <c r="C314" s="249" t="s">
        <v>558</v>
      </c>
      <c r="D314" s="237" t="s">
        <v>195</v>
      </c>
      <c r="E314" s="238">
        <v>23.896000000000001</v>
      </c>
      <c r="F314" s="239"/>
      <c r="G314" s="240">
        <f>ROUND(E314*F314,2)</f>
        <v>0</v>
      </c>
      <c r="H314" s="225"/>
      <c r="I314" s="224">
        <f>ROUND(E314*H314,2)</f>
        <v>0</v>
      </c>
      <c r="J314" s="225"/>
      <c r="K314" s="224">
        <f>ROUND(E314*J314,2)</f>
        <v>0</v>
      </c>
      <c r="L314" s="224">
        <v>21</v>
      </c>
      <c r="M314" s="224">
        <f>G314*(1+L314/100)</f>
        <v>0</v>
      </c>
      <c r="N314" s="224">
        <v>1.09E-2</v>
      </c>
      <c r="O314" s="224">
        <f>ROUND(E314*N314,2)</f>
        <v>0.26</v>
      </c>
      <c r="P314" s="224">
        <v>0</v>
      </c>
      <c r="Q314" s="224">
        <f>ROUND(E314*P314,2)</f>
        <v>0</v>
      </c>
      <c r="R314" s="224" t="s">
        <v>463</v>
      </c>
      <c r="S314" s="224" t="s">
        <v>182</v>
      </c>
      <c r="T314" s="224" t="s">
        <v>183</v>
      </c>
      <c r="U314" s="224">
        <v>0</v>
      </c>
      <c r="V314" s="224">
        <f>ROUND(E314*U314,2)</f>
        <v>0</v>
      </c>
      <c r="W314" s="22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 t="s">
        <v>464</v>
      </c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</row>
    <row r="315" spans="1:60" outlineLevel="1" x14ac:dyDescent="0.2">
      <c r="A315" s="221"/>
      <c r="B315" s="222"/>
      <c r="C315" s="250" t="s">
        <v>573</v>
      </c>
      <c r="D315" s="226"/>
      <c r="E315" s="227">
        <v>23.9</v>
      </c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 t="s">
        <v>186</v>
      </c>
      <c r="AH315" s="204">
        <v>0</v>
      </c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</row>
    <row r="316" spans="1:60" outlineLevel="1" x14ac:dyDescent="0.2">
      <c r="A316" s="241">
        <v>118</v>
      </c>
      <c r="B316" s="242" t="s">
        <v>574</v>
      </c>
      <c r="C316" s="251" t="s">
        <v>575</v>
      </c>
      <c r="D316" s="243" t="s">
        <v>216</v>
      </c>
      <c r="E316" s="244">
        <v>10.5</v>
      </c>
      <c r="F316" s="245"/>
      <c r="G316" s="246">
        <f>ROUND(E316*F316,2)</f>
        <v>0</v>
      </c>
      <c r="H316" s="225"/>
      <c r="I316" s="224">
        <f>ROUND(E316*H316,2)</f>
        <v>0</v>
      </c>
      <c r="J316" s="225"/>
      <c r="K316" s="224">
        <f>ROUND(E316*J316,2)</f>
        <v>0</v>
      </c>
      <c r="L316" s="224">
        <v>21</v>
      </c>
      <c r="M316" s="224">
        <f>G316*(1+L316/100)</f>
        <v>0</v>
      </c>
      <c r="N316" s="224">
        <v>0</v>
      </c>
      <c r="O316" s="224">
        <f>ROUND(E316*N316,2)</f>
        <v>0</v>
      </c>
      <c r="P316" s="224">
        <v>0</v>
      </c>
      <c r="Q316" s="224">
        <f>ROUND(E316*P316,2)</f>
        <v>0</v>
      </c>
      <c r="R316" s="224"/>
      <c r="S316" s="224" t="s">
        <v>182</v>
      </c>
      <c r="T316" s="224" t="s">
        <v>183</v>
      </c>
      <c r="U316" s="224">
        <v>1.1559999999999999</v>
      </c>
      <c r="V316" s="224">
        <f>ROUND(E316*U316,2)</f>
        <v>12.14</v>
      </c>
      <c r="W316" s="22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 t="s">
        <v>482</v>
      </c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</row>
    <row r="317" spans="1:60" x14ac:dyDescent="0.2">
      <c r="A317" s="229" t="s">
        <v>177</v>
      </c>
      <c r="B317" s="230" t="s">
        <v>125</v>
      </c>
      <c r="C317" s="248" t="s">
        <v>126</v>
      </c>
      <c r="D317" s="231"/>
      <c r="E317" s="232"/>
      <c r="F317" s="233"/>
      <c r="G317" s="234">
        <f>SUMIF(AG318:AG337,"&lt;&gt;NOR",G318:G337)</f>
        <v>0</v>
      </c>
      <c r="H317" s="228"/>
      <c r="I317" s="228">
        <f>SUM(I318:I337)</f>
        <v>0</v>
      </c>
      <c r="J317" s="228"/>
      <c r="K317" s="228">
        <f>SUM(K318:K337)</f>
        <v>0</v>
      </c>
      <c r="L317" s="228"/>
      <c r="M317" s="228">
        <f>SUM(M318:M337)</f>
        <v>0</v>
      </c>
      <c r="N317" s="228"/>
      <c r="O317" s="228">
        <f>SUM(O318:O337)</f>
        <v>2.9399999999999995</v>
      </c>
      <c r="P317" s="228"/>
      <c r="Q317" s="228">
        <f>SUM(Q318:Q337)</f>
        <v>0</v>
      </c>
      <c r="R317" s="228"/>
      <c r="S317" s="228"/>
      <c r="T317" s="228"/>
      <c r="U317" s="228"/>
      <c r="V317" s="228">
        <f>SUM(V318:V337)</f>
        <v>229.4</v>
      </c>
      <c r="W317" s="228"/>
      <c r="AG317" t="s">
        <v>178</v>
      </c>
    </row>
    <row r="318" spans="1:60" ht="22.5" outlineLevel="1" x14ac:dyDescent="0.2">
      <c r="A318" s="235">
        <v>119</v>
      </c>
      <c r="B318" s="236" t="s">
        <v>576</v>
      </c>
      <c r="C318" s="249" t="s">
        <v>577</v>
      </c>
      <c r="D318" s="237" t="s">
        <v>195</v>
      </c>
      <c r="E318" s="238">
        <v>429.3227</v>
      </c>
      <c r="F318" s="239"/>
      <c r="G318" s="240">
        <f>ROUND(E318*F318,2)</f>
        <v>0</v>
      </c>
      <c r="H318" s="225"/>
      <c r="I318" s="224">
        <f>ROUND(E318*H318,2)</f>
        <v>0</v>
      </c>
      <c r="J318" s="225"/>
      <c r="K318" s="224">
        <f>ROUND(E318*J318,2)</f>
        <v>0</v>
      </c>
      <c r="L318" s="224">
        <v>21</v>
      </c>
      <c r="M318" s="224">
        <f>G318*(1+L318/100)</f>
        <v>0</v>
      </c>
      <c r="N318" s="224">
        <v>5.5900000000000004E-3</v>
      </c>
      <c r="O318" s="224">
        <f>ROUND(E318*N318,2)</f>
        <v>2.4</v>
      </c>
      <c r="P318" s="224">
        <v>0</v>
      </c>
      <c r="Q318" s="224">
        <f>ROUND(E318*P318,2)</f>
        <v>0</v>
      </c>
      <c r="R318" s="224"/>
      <c r="S318" s="224" t="s">
        <v>182</v>
      </c>
      <c r="T318" s="224" t="s">
        <v>183</v>
      </c>
      <c r="U318" s="224">
        <v>0.27700000000000002</v>
      </c>
      <c r="V318" s="224">
        <f>ROUND(E318*U318,2)</f>
        <v>118.92</v>
      </c>
      <c r="W318" s="22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 t="s">
        <v>184</v>
      </c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</row>
    <row r="319" spans="1:60" outlineLevel="1" x14ac:dyDescent="0.2">
      <c r="A319" s="221"/>
      <c r="B319" s="222"/>
      <c r="C319" s="250" t="s">
        <v>578</v>
      </c>
      <c r="D319" s="226"/>
      <c r="E319" s="227">
        <v>429.32</v>
      </c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 t="s">
        <v>186</v>
      </c>
      <c r="AH319" s="204">
        <v>0</v>
      </c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</row>
    <row r="320" spans="1:60" ht="22.5" outlineLevel="1" x14ac:dyDescent="0.2">
      <c r="A320" s="235">
        <v>120</v>
      </c>
      <c r="B320" s="236" t="s">
        <v>579</v>
      </c>
      <c r="C320" s="249" t="s">
        <v>580</v>
      </c>
      <c r="D320" s="237" t="s">
        <v>242</v>
      </c>
      <c r="E320" s="238">
        <v>81.8</v>
      </c>
      <c r="F320" s="239"/>
      <c r="G320" s="240">
        <f>ROUND(E320*F320,2)</f>
        <v>0</v>
      </c>
      <c r="H320" s="225"/>
      <c r="I320" s="224">
        <f>ROUND(E320*H320,2)</f>
        <v>0</v>
      </c>
      <c r="J320" s="225"/>
      <c r="K320" s="224">
        <f>ROUND(E320*J320,2)</f>
        <v>0</v>
      </c>
      <c r="L320" s="224">
        <v>21</v>
      </c>
      <c r="M320" s="224">
        <f>G320*(1+L320/100)</f>
        <v>0</v>
      </c>
      <c r="N320" s="224">
        <v>8.4999999999999995E-4</v>
      </c>
      <c r="O320" s="224">
        <f>ROUND(E320*N320,2)</f>
        <v>7.0000000000000007E-2</v>
      </c>
      <c r="P320" s="224">
        <v>0</v>
      </c>
      <c r="Q320" s="224">
        <f>ROUND(E320*P320,2)</f>
        <v>0</v>
      </c>
      <c r="R320" s="224"/>
      <c r="S320" s="224" t="s">
        <v>182</v>
      </c>
      <c r="T320" s="224" t="s">
        <v>183</v>
      </c>
      <c r="U320" s="224">
        <v>0.12</v>
      </c>
      <c r="V320" s="224">
        <f>ROUND(E320*U320,2)</f>
        <v>9.82</v>
      </c>
      <c r="W320" s="22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 t="s">
        <v>184</v>
      </c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</row>
    <row r="321" spans="1:60" outlineLevel="1" x14ac:dyDescent="0.2">
      <c r="A321" s="221"/>
      <c r="B321" s="222"/>
      <c r="C321" s="250" t="s">
        <v>581</v>
      </c>
      <c r="D321" s="226"/>
      <c r="E321" s="227">
        <v>81.8</v>
      </c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 t="s">
        <v>186</v>
      </c>
      <c r="AH321" s="204">
        <v>0</v>
      </c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</row>
    <row r="322" spans="1:60" outlineLevel="1" x14ac:dyDescent="0.2">
      <c r="A322" s="241">
        <v>121</v>
      </c>
      <c r="B322" s="242" t="s">
        <v>582</v>
      </c>
      <c r="C322" s="251" t="s">
        <v>583</v>
      </c>
      <c r="D322" s="243" t="s">
        <v>242</v>
      </c>
      <c r="E322" s="244">
        <v>53.1</v>
      </c>
      <c r="F322" s="245"/>
      <c r="G322" s="246">
        <f>ROUND(E322*F322,2)</f>
        <v>0</v>
      </c>
      <c r="H322" s="225"/>
      <c r="I322" s="224">
        <f>ROUND(E322*H322,2)</f>
        <v>0</v>
      </c>
      <c r="J322" s="225"/>
      <c r="K322" s="224">
        <f>ROUND(E322*J322,2)</f>
        <v>0</v>
      </c>
      <c r="L322" s="224">
        <v>21</v>
      </c>
      <c r="M322" s="224">
        <f>G322*(1+L322/100)</f>
        <v>0</v>
      </c>
      <c r="N322" s="224">
        <v>1.4E-3</v>
      </c>
      <c r="O322" s="224">
        <f>ROUND(E322*N322,2)</f>
        <v>7.0000000000000007E-2</v>
      </c>
      <c r="P322" s="224">
        <v>0</v>
      </c>
      <c r="Q322" s="224">
        <f>ROUND(E322*P322,2)</f>
        <v>0</v>
      </c>
      <c r="R322" s="224"/>
      <c r="S322" s="224" t="s">
        <v>182</v>
      </c>
      <c r="T322" s="224" t="s">
        <v>183</v>
      </c>
      <c r="U322" s="224">
        <v>0.18</v>
      </c>
      <c r="V322" s="224">
        <f>ROUND(E322*U322,2)</f>
        <v>9.56</v>
      </c>
      <c r="W322" s="22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 t="s">
        <v>184</v>
      </c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</row>
    <row r="323" spans="1:60" outlineLevel="1" x14ac:dyDescent="0.2">
      <c r="A323" s="241">
        <v>122</v>
      </c>
      <c r="B323" s="242" t="s">
        <v>584</v>
      </c>
      <c r="C323" s="251" t="s">
        <v>585</v>
      </c>
      <c r="D323" s="243" t="s">
        <v>242</v>
      </c>
      <c r="E323" s="244">
        <v>53.1</v>
      </c>
      <c r="F323" s="245"/>
      <c r="G323" s="246">
        <f>ROUND(E323*F323,2)</f>
        <v>0</v>
      </c>
      <c r="H323" s="225"/>
      <c r="I323" s="224">
        <f>ROUND(E323*H323,2)</f>
        <v>0</v>
      </c>
      <c r="J323" s="225"/>
      <c r="K323" s="224">
        <f>ROUND(E323*J323,2)</f>
        <v>0</v>
      </c>
      <c r="L323" s="224">
        <v>21</v>
      </c>
      <c r="M323" s="224">
        <f>G323*(1+L323/100)</f>
        <v>0</v>
      </c>
      <c r="N323" s="224">
        <v>0</v>
      </c>
      <c r="O323" s="224">
        <f>ROUND(E323*N323,2)</f>
        <v>0</v>
      </c>
      <c r="P323" s="224">
        <v>0</v>
      </c>
      <c r="Q323" s="224">
        <f>ROUND(E323*P323,2)</f>
        <v>0</v>
      </c>
      <c r="R323" s="224"/>
      <c r="S323" s="224" t="s">
        <v>182</v>
      </c>
      <c r="T323" s="224" t="s">
        <v>183</v>
      </c>
      <c r="U323" s="224">
        <v>0.05</v>
      </c>
      <c r="V323" s="224">
        <f>ROUND(E323*U323,2)</f>
        <v>2.66</v>
      </c>
      <c r="W323" s="22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 t="s">
        <v>184</v>
      </c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</row>
    <row r="324" spans="1:60" outlineLevel="1" x14ac:dyDescent="0.2">
      <c r="A324" s="241">
        <v>123</v>
      </c>
      <c r="B324" s="242" t="s">
        <v>586</v>
      </c>
      <c r="C324" s="251" t="s">
        <v>587</v>
      </c>
      <c r="D324" s="243" t="s">
        <v>242</v>
      </c>
      <c r="E324" s="244">
        <v>81.8</v>
      </c>
      <c r="F324" s="245"/>
      <c r="G324" s="246">
        <f>ROUND(E324*F324,2)</f>
        <v>0</v>
      </c>
      <c r="H324" s="225"/>
      <c r="I324" s="224">
        <f>ROUND(E324*H324,2)</f>
        <v>0</v>
      </c>
      <c r="J324" s="225"/>
      <c r="K324" s="224">
        <f>ROUND(E324*J324,2)</f>
        <v>0</v>
      </c>
      <c r="L324" s="224">
        <v>21</v>
      </c>
      <c r="M324" s="224">
        <f>G324*(1+L324/100)</f>
        <v>0</v>
      </c>
      <c r="N324" s="224">
        <v>0</v>
      </c>
      <c r="O324" s="224">
        <f>ROUND(E324*N324,2)</f>
        <v>0</v>
      </c>
      <c r="P324" s="224">
        <v>0</v>
      </c>
      <c r="Q324" s="224">
        <f>ROUND(E324*P324,2)</f>
        <v>0</v>
      </c>
      <c r="R324" s="224"/>
      <c r="S324" s="224" t="s">
        <v>182</v>
      </c>
      <c r="T324" s="224" t="s">
        <v>183</v>
      </c>
      <c r="U324" s="224">
        <v>6.7000000000000004E-2</v>
      </c>
      <c r="V324" s="224">
        <f>ROUND(E324*U324,2)</f>
        <v>5.48</v>
      </c>
      <c r="W324" s="22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 t="s">
        <v>184</v>
      </c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</row>
    <row r="325" spans="1:60" outlineLevel="1" x14ac:dyDescent="0.2">
      <c r="A325" s="241">
        <v>124</v>
      </c>
      <c r="B325" s="242" t="s">
        <v>588</v>
      </c>
      <c r="C325" s="251" t="s">
        <v>589</v>
      </c>
      <c r="D325" s="243" t="s">
        <v>229</v>
      </c>
      <c r="E325" s="244">
        <v>3</v>
      </c>
      <c r="F325" s="245"/>
      <c r="G325" s="246">
        <f>ROUND(E325*F325,2)</f>
        <v>0</v>
      </c>
      <c r="H325" s="225"/>
      <c r="I325" s="224">
        <f>ROUND(E325*H325,2)</f>
        <v>0</v>
      </c>
      <c r="J325" s="225"/>
      <c r="K325" s="224">
        <f>ROUND(E325*J325,2)</f>
        <v>0</v>
      </c>
      <c r="L325" s="224">
        <v>21</v>
      </c>
      <c r="M325" s="224">
        <f>G325*(1+L325/100)</f>
        <v>0</v>
      </c>
      <c r="N325" s="224">
        <v>0</v>
      </c>
      <c r="O325" s="224">
        <f>ROUND(E325*N325,2)</f>
        <v>0</v>
      </c>
      <c r="P325" s="224">
        <v>0</v>
      </c>
      <c r="Q325" s="224">
        <f>ROUND(E325*P325,2)</f>
        <v>0</v>
      </c>
      <c r="R325" s="224"/>
      <c r="S325" s="224" t="s">
        <v>182</v>
      </c>
      <c r="T325" s="224" t="s">
        <v>183</v>
      </c>
      <c r="U325" s="224">
        <v>1</v>
      </c>
      <c r="V325" s="224">
        <f>ROUND(E325*U325,2)</f>
        <v>3</v>
      </c>
      <c r="W325" s="22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 t="s">
        <v>184</v>
      </c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</row>
    <row r="326" spans="1:60" ht="22.5" outlineLevel="1" x14ac:dyDescent="0.2">
      <c r="A326" s="235">
        <v>125</v>
      </c>
      <c r="B326" s="236" t="s">
        <v>590</v>
      </c>
      <c r="C326" s="249" t="s">
        <v>591</v>
      </c>
      <c r="D326" s="237" t="s">
        <v>242</v>
      </c>
      <c r="E326" s="238">
        <v>20</v>
      </c>
      <c r="F326" s="239"/>
      <c r="G326" s="240">
        <f>ROUND(E326*F326,2)</f>
        <v>0</v>
      </c>
      <c r="H326" s="225"/>
      <c r="I326" s="224">
        <f>ROUND(E326*H326,2)</f>
        <v>0</v>
      </c>
      <c r="J326" s="225"/>
      <c r="K326" s="224">
        <f>ROUND(E326*J326,2)</f>
        <v>0</v>
      </c>
      <c r="L326" s="224">
        <v>21</v>
      </c>
      <c r="M326" s="224">
        <f>G326*(1+L326/100)</f>
        <v>0</v>
      </c>
      <c r="N326" s="224">
        <v>3.1199999999999999E-3</v>
      </c>
      <c r="O326" s="224">
        <f>ROUND(E326*N326,2)</f>
        <v>0.06</v>
      </c>
      <c r="P326" s="224">
        <v>0</v>
      </c>
      <c r="Q326" s="224">
        <f>ROUND(E326*P326,2)</f>
        <v>0</v>
      </c>
      <c r="R326" s="224"/>
      <c r="S326" s="224" t="s">
        <v>182</v>
      </c>
      <c r="T326" s="224" t="s">
        <v>183</v>
      </c>
      <c r="U326" s="224">
        <v>0.29399999999999998</v>
      </c>
      <c r="V326" s="224">
        <f>ROUND(E326*U326,2)</f>
        <v>5.88</v>
      </c>
      <c r="W326" s="22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 t="s">
        <v>184</v>
      </c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</row>
    <row r="327" spans="1:60" outlineLevel="1" x14ac:dyDescent="0.2">
      <c r="A327" s="221"/>
      <c r="B327" s="222"/>
      <c r="C327" s="250" t="s">
        <v>592</v>
      </c>
      <c r="D327" s="226"/>
      <c r="E327" s="227">
        <v>20</v>
      </c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 t="s">
        <v>186</v>
      </c>
      <c r="AH327" s="204">
        <v>0</v>
      </c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</row>
    <row r="328" spans="1:60" outlineLevel="1" x14ac:dyDescent="0.2">
      <c r="A328" s="235">
        <v>126</v>
      </c>
      <c r="B328" s="236" t="s">
        <v>593</v>
      </c>
      <c r="C328" s="249" t="s">
        <v>594</v>
      </c>
      <c r="D328" s="237" t="s">
        <v>242</v>
      </c>
      <c r="E328" s="238">
        <v>82.6</v>
      </c>
      <c r="F328" s="239"/>
      <c r="G328" s="240">
        <f>ROUND(E328*F328,2)</f>
        <v>0</v>
      </c>
      <c r="H328" s="225"/>
      <c r="I328" s="224">
        <f>ROUND(E328*H328,2)</f>
        <v>0</v>
      </c>
      <c r="J328" s="225"/>
      <c r="K328" s="224">
        <f>ROUND(E328*J328,2)</f>
        <v>0</v>
      </c>
      <c r="L328" s="224">
        <v>21</v>
      </c>
      <c r="M328" s="224">
        <f>G328*(1+L328/100)</f>
        <v>0</v>
      </c>
      <c r="N328" s="224">
        <v>2.2499999999999998E-3</v>
      </c>
      <c r="O328" s="224">
        <f>ROUND(E328*N328,2)</f>
        <v>0.19</v>
      </c>
      <c r="P328" s="224">
        <v>0</v>
      </c>
      <c r="Q328" s="224">
        <f>ROUND(E328*P328,2)</f>
        <v>0</v>
      </c>
      <c r="R328" s="224"/>
      <c r="S328" s="224" t="s">
        <v>182</v>
      </c>
      <c r="T328" s="224" t="s">
        <v>183</v>
      </c>
      <c r="U328" s="224">
        <v>0.36399999999999999</v>
      </c>
      <c r="V328" s="224">
        <f>ROUND(E328*U328,2)</f>
        <v>30.07</v>
      </c>
      <c r="W328" s="22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 t="s">
        <v>184</v>
      </c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</row>
    <row r="329" spans="1:60" outlineLevel="1" x14ac:dyDescent="0.2">
      <c r="A329" s="221"/>
      <c r="B329" s="222"/>
      <c r="C329" s="250" t="s">
        <v>595</v>
      </c>
      <c r="D329" s="226"/>
      <c r="E329" s="227">
        <v>82.6</v>
      </c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 t="s">
        <v>186</v>
      </c>
      <c r="AH329" s="204">
        <v>0</v>
      </c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</row>
    <row r="330" spans="1:60" ht="22.5" outlineLevel="1" x14ac:dyDescent="0.2">
      <c r="A330" s="241">
        <v>127</v>
      </c>
      <c r="B330" s="242" t="s">
        <v>596</v>
      </c>
      <c r="C330" s="251" t="s">
        <v>597</v>
      </c>
      <c r="D330" s="243" t="s">
        <v>229</v>
      </c>
      <c r="E330" s="244">
        <v>4</v>
      </c>
      <c r="F330" s="245"/>
      <c r="G330" s="246">
        <f>ROUND(E330*F330,2)</f>
        <v>0</v>
      </c>
      <c r="H330" s="225"/>
      <c r="I330" s="224">
        <f>ROUND(E330*H330,2)</f>
        <v>0</v>
      </c>
      <c r="J330" s="225"/>
      <c r="K330" s="224">
        <f>ROUND(E330*J330,2)</f>
        <v>0</v>
      </c>
      <c r="L330" s="224">
        <v>21</v>
      </c>
      <c r="M330" s="224">
        <f>G330*(1+L330/100)</f>
        <v>0</v>
      </c>
      <c r="N330" s="224">
        <v>4.0000000000000002E-4</v>
      </c>
      <c r="O330" s="224">
        <f>ROUND(E330*N330,2)</f>
        <v>0</v>
      </c>
      <c r="P330" s="224">
        <v>0</v>
      </c>
      <c r="Q330" s="224">
        <f>ROUND(E330*P330,2)</f>
        <v>0</v>
      </c>
      <c r="R330" s="224"/>
      <c r="S330" s="224" t="s">
        <v>182</v>
      </c>
      <c r="T330" s="224" t="s">
        <v>183</v>
      </c>
      <c r="U330" s="224">
        <v>0.45</v>
      </c>
      <c r="V330" s="224">
        <f>ROUND(E330*U330,2)</f>
        <v>1.8</v>
      </c>
      <c r="W330" s="22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 t="s">
        <v>184</v>
      </c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</row>
    <row r="331" spans="1:60" outlineLevel="1" x14ac:dyDescent="0.2">
      <c r="A331" s="241">
        <v>128</v>
      </c>
      <c r="B331" s="242" t="s">
        <v>598</v>
      </c>
      <c r="C331" s="251" t="s">
        <v>599</v>
      </c>
      <c r="D331" s="243" t="s">
        <v>229</v>
      </c>
      <c r="E331" s="244">
        <v>84</v>
      </c>
      <c r="F331" s="245"/>
      <c r="G331" s="246">
        <f>ROUND(E331*F331,2)</f>
        <v>0</v>
      </c>
      <c r="H331" s="225"/>
      <c r="I331" s="224">
        <f>ROUND(E331*H331,2)</f>
        <v>0</v>
      </c>
      <c r="J331" s="225"/>
      <c r="K331" s="224">
        <f>ROUND(E331*J331,2)</f>
        <v>0</v>
      </c>
      <c r="L331" s="224">
        <v>21</v>
      </c>
      <c r="M331" s="224">
        <f>G331*(1+L331/100)</f>
        <v>0</v>
      </c>
      <c r="N331" s="224">
        <v>5.0000000000000002E-5</v>
      </c>
      <c r="O331" s="224">
        <f>ROUND(E331*N331,2)</f>
        <v>0</v>
      </c>
      <c r="P331" s="224">
        <v>0</v>
      </c>
      <c r="Q331" s="224">
        <f>ROUND(E331*P331,2)</f>
        <v>0</v>
      </c>
      <c r="R331" s="224"/>
      <c r="S331" s="224" t="s">
        <v>182</v>
      </c>
      <c r="T331" s="224" t="s">
        <v>183</v>
      </c>
      <c r="U331" s="224">
        <v>0.1</v>
      </c>
      <c r="V331" s="224">
        <f>ROUND(E331*U331,2)</f>
        <v>8.4</v>
      </c>
      <c r="W331" s="22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 t="s">
        <v>184</v>
      </c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</row>
    <row r="332" spans="1:60" outlineLevel="1" x14ac:dyDescent="0.2">
      <c r="A332" s="241">
        <v>129</v>
      </c>
      <c r="B332" s="242" t="s">
        <v>600</v>
      </c>
      <c r="C332" s="251" t="s">
        <v>601</v>
      </c>
      <c r="D332" s="243" t="s">
        <v>229</v>
      </c>
      <c r="E332" s="244">
        <v>84</v>
      </c>
      <c r="F332" s="245"/>
      <c r="G332" s="246">
        <f>ROUND(E332*F332,2)</f>
        <v>0</v>
      </c>
      <c r="H332" s="225"/>
      <c r="I332" s="224">
        <f>ROUND(E332*H332,2)</f>
        <v>0</v>
      </c>
      <c r="J332" s="225"/>
      <c r="K332" s="224">
        <f>ROUND(E332*J332,2)</f>
        <v>0</v>
      </c>
      <c r="L332" s="224">
        <v>21</v>
      </c>
      <c r="M332" s="224">
        <f>G332*(1+L332/100)</f>
        <v>0</v>
      </c>
      <c r="N332" s="224">
        <v>1E-3</v>
      </c>
      <c r="O332" s="224">
        <f>ROUND(E332*N332,2)</f>
        <v>0.08</v>
      </c>
      <c r="P332" s="224">
        <v>0</v>
      </c>
      <c r="Q332" s="224">
        <f>ROUND(E332*P332,2)</f>
        <v>0</v>
      </c>
      <c r="R332" s="224" t="s">
        <v>463</v>
      </c>
      <c r="S332" s="224" t="s">
        <v>182</v>
      </c>
      <c r="T332" s="224" t="s">
        <v>183</v>
      </c>
      <c r="U332" s="224">
        <v>0</v>
      </c>
      <c r="V332" s="224">
        <f>ROUND(E332*U332,2)</f>
        <v>0</v>
      </c>
      <c r="W332" s="22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 t="s">
        <v>464</v>
      </c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</row>
    <row r="333" spans="1:60" outlineLevel="1" x14ac:dyDescent="0.2">
      <c r="A333" s="235">
        <v>130</v>
      </c>
      <c r="B333" s="236" t="s">
        <v>602</v>
      </c>
      <c r="C333" s="249" t="s">
        <v>603</v>
      </c>
      <c r="D333" s="237" t="s">
        <v>242</v>
      </c>
      <c r="E333" s="238">
        <v>28.5</v>
      </c>
      <c r="F333" s="239"/>
      <c r="G333" s="240">
        <f>ROUND(E333*F333,2)</f>
        <v>0</v>
      </c>
      <c r="H333" s="225"/>
      <c r="I333" s="224">
        <f>ROUND(E333*H333,2)</f>
        <v>0</v>
      </c>
      <c r="J333" s="225"/>
      <c r="K333" s="224">
        <f>ROUND(E333*J333,2)</f>
        <v>0</v>
      </c>
      <c r="L333" s="224">
        <v>21</v>
      </c>
      <c r="M333" s="224">
        <f>G333*(1+L333/100)</f>
        <v>0</v>
      </c>
      <c r="N333" s="224">
        <v>9.6000000000000002E-4</v>
      </c>
      <c r="O333" s="224">
        <f>ROUND(E333*N333,2)</f>
        <v>0.03</v>
      </c>
      <c r="P333" s="224">
        <v>0</v>
      </c>
      <c r="Q333" s="224">
        <f>ROUND(E333*P333,2)</f>
        <v>0</v>
      </c>
      <c r="R333" s="224"/>
      <c r="S333" s="224" t="s">
        <v>182</v>
      </c>
      <c r="T333" s="224" t="s">
        <v>183</v>
      </c>
      <c r="U333" s="224">
        <v>0.67879999999999996</v>
      </c>
      <c r="V333" s="224">
        <f>ROUND(E333*U333,2)</f>
        <v>19.350000000000001</v>
      </c>
      <c r="W333" s="22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 t="s">
        <v>184</v>
      </c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</row>
    <row r="334" spans="1:60" outlineLevel="1" x14ac:dyDescent="0.2">
      <c r="A334" s="221"/>
      <c r="B334" s="222"/>
      <c r="C334" s="250" t="s">
        <v>604</v>
      </c>
      <c r="D334" s="226"/>
      <c r="E334" s="227">
        <v>28.5</v>
      </c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 t="s">
        <v>186</v>
      </c>
      <c r="AH334" s="204">
        <v>0</v>
      </c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</row>
    <row r="335" spans="1:60" outlineLevel="1" x14ac:dyDescent="0.2">
      <c r="A335" s="235">
        <v>131</v>
      </c>
      <c r="B335" s="236" t="s">
        <v>605</v>
      </c>
      <c r="C335" s="249" t="s">
        <v>606</v>
      </c>
      <c r="D335" s="237" t="s">
        <v>242</v>
      </c>
      <c r="E335" s="238">
        <v>28.5</v>
      </c>
      <c r="F335" s="239"/>
      <c r="G335" s="240">
        <f>ROUND(E335*F335,2)</f>
        <v>0</v>
      </c>
      <c r="H335" s="225"/>
      <c r="I335" s="224">
        <f>ROUND(E335*H335,2)</f>
        <v>0</v>
      </c>
      <c r="J335" s="225"/>
      <c r="K335" s="224">
        <f>ROUND(E335*J335,2)</f>
        <v>0</v>
      </c>
      <c r="L335" s="224">
        <v>21</v>
      </c>
      <c r="M335" s="224">
        <f>G335*(1+L335/100)</f>
        <v>0</v>
      </c>
      <c r="N335" s="224">
        <v>1.42E-3</v>
      </c>
      <c r="O335" s="224">
        <f>ROUND(E335*N335,2)</f>
        <v>0.04</v>
      </c>
      <c r="P335" s="224">
        <v>0</v>
      </c>
      <c r="Q335" s="224">
        <f>ROUND(E335*P335,2)</f>
        <v>0</v>
      </c>
      <c r="R335" s="224" t="s">
        <v>463</v>
      </c>
      <c r="S335" s="224" t="s">
        <v>182</v>
      </c>
      <c r="T335" s="224" t="s">
        <v>183</v>
      </c>
      <c r="U335" s="224">
        <v>0</v>
      </c>
      <c r="V335" s="224">
        <f>ROUND(E335*U335,2)</f>
        <v>0</v>
      </c>
      <c r="W335" s="22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 t="s">
        <v>464</v>
      </c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</row>
    <row r="336" spans="1:60" outlineLevel="1" x14ac:dyDescent="0.2">
      <c r="A336" s="221"/>
      <c r="B336" s="222"/>
      <c r="C336" s="250" t="s">
        <v>604</v>
      </c>
      <c r="D336" s="226"/>
      <c r="E336" s="227">
        <v>28.5</v>
      </c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 t="s">
        <v>186</v>
      </c>
      <c r="AH336" s="204">
        <v>0</v>
      </c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</row>
    <row r="337" spans="1:60" outlineLevel="1" x14ac:dyDescent="0.2">
      <c r="A337" s="241">
        <v>132</v>
      </c>
      <c r="B337" s="242" t="s">
        <v>607</v>
      </c>
      <c r="C337" s="251" t="s">
        <v>608</v>
      </c>
      <c r="D337" s="243" t="s">
        <v>216</v>
      </c>
      <c r="E337" s="244">
        <v>3</v>
      </c>
      <c r="F337" s="245"/>
      <c r="G337" s="246">
        <f>ROUND(E337*F337,2)</f>
        <v>0</v>
      </c>
      <c r="H337" s="225"/>
      <c r="I337" s="224">
        <f>ROUND(E337*H337,2)</f>
        <v>0</v>
      </c>
      <c r="J337" s="225"/>
      <c r="K337" s="224">
        <f>ROUND(E337*J337,2)</f>
        <v>0</v>
      </c>
      <c r="L337" s="224">
        <v>21</v>
      </c>
      <c r="M337" s="224">
        <f>G337*(1+L337/100)</f>
        <v>0</v>
      </c>
      <c r="N337" s="224">
        <v>0</v>
      </c>
      <c r="O337" s="224">
        <f>ROUND(E337*N337,2)</f>
        <v>0</v>
      </c>
      <c r="P337" s="224">
        <v>0</v>
      </c>
      <c r="Q337" s="224">
        <f>ROUND(E337*P337,2)</f>
        <v>0</v>
      </c>
      <c r="R337" s="224"/>
      <c r="S337" s="224" t="s">
        <v>182</v>
      </c>
      <c r="T337" s="224" t="s">
        <v>183</v>
      </c>
      <c r="U337" s="224">
        <v>4.82</v>
      </c>
      <c r="V337" s="224">
        <f>ROUND(E337*U337,2)</f>
        <v>14.46</v>
      </c>
      <c r="W337" s="22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 t="s">
        <v>482</v>
      </c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</row>
    <row r="338" spans="1:60" x14ac:dyDescent="0.2">
      <c r="A338" s="229" t="s">
        <v>177</v>
      </c>
      <c r="B338" s="230" t="s">
        <v>127</v>
      </c>
      <c r="C338" s="248" t="s">
        <v>128</v>
      </c>
      <c r="D338" s="231"/>
      <c r="E338" s="232"/>
      <c r="F338" s="233"/>
      <c r="G338" s="234">
        <f>SUMIF(AG339:AG343,"&lt;&gt;NOR",G339:G343)</f>
        <v>0</v>
      </c>
      <c r="H338" s="228"/>
      <c r="I338" s="228">
        <f>SUM(I339:I343)</f>
        <v>0</v>
      </c>
      <c r="J338" s="228"/>
      <c r="K338" s="228">
        <f>SUM(K339:K343)</f>
        <v>0</v>
      </c>
      <c r="L338" s="228"/>
      <c r="M338" s="228">
        <f>SUM(M339:M343)</f>
        <v>0</v>
      </c>
      <c r="N338" s="228"/>
      <c r="O338" s="228">
        <f>SUM(O339:O343)</f>
        <v>0.05</v>
      </c>
      <c r="P338" s="228"/>
      <c r="Q338" s="228">
        <f>SUM(Q339:Q343)</f>
        <v>0</v>
      </c>
      <c r="R338" s="228"/>
      <c r="S338" s="228"/>
      <c r="T338" s="228"/>
      <c r="U338" s="228"/>
      <c r="V338" s="228">
        <f>SUM(V339:V343)</f>
        <v>87.76</v>
      </c>
      <c r="W338" s="228"/>
      <c r="AG338" t="s">
        <v>178</v>
      </c>
    </row>
    <row r="339" spans="1:60" outlineLevel="1" x14ac:dyDescent="0.2">
      <c r="A339" s="235">
        <v>133</v>
      </c>
      <c r="B339" s="236" t="s">
        <v>609</v>
      </c>
      <c r="C339" s="249" t="s">
        <v>610</v>
      </c>
      <c r="D339" s="237" t="s">
        <v>195</v>
      </c>
      <c r="E339" s="238">
        <v>416.81819999999999</v>
      </c>
      <c r="F339" s="239"/>
      <c r="G339" s="240">
        <f>ROUND(E339*F339,2)</f>
        <v>0</v>
      </c>
      <c r="H339" s="225"/>
      <c r="I339" s="224">
        <f>ROUND(E339*H339,2)</f>
        <v>0</v>
      </c>
      <c r="J339" s="225"/>
      <c r="K339" s="224">
        <f>ROUND(E339*J339,2)</f>
        <v>0</v>
      </c>
      <c r="L339" s="224">
        <v>21</v>
      </c>
      <c r="M339" s="224">
        <f>G339*(1+L339/100)</f>
        <v>0</v>
      </c>
      <c r="N339" s="224">
        <v>0</v>
      </c>
      <c r="O339" s="224">
        <f>ROUND(E339*N339,2)</f>
        <v>0</v>
      </c>
      <c r="P339" s="224">
        <v>0</v>
      </c>
      <c r="Q339" s="224">
        <f>ROUND(E339*P339,2)</f>
        <v>0</v>
      </c>
      <c r="R339" s="224"/>
      <c r="S339" s="224" t="s">
        <v>182</v>
      </c>
      <c r="T339" s="224" t="s">
        <v>183</v>
      </c>
      <c r="U339" s="224">
        <v>0.1</v>
      </c>
      <c r="V339" s="224">
        <f>ROUND(E339*U339,2)</f>
        <v>41.68</v>
      </c>
      <c r="W339" s="22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 t="s">
        <v>184</v>
      </c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</row>
    <row r="340" spans="1:60" outlineLevel="1" x14ac:dyDescent="0.2">
      <c r="A340" s="221"/>
      <c r="B340" s="222"/>
      <c r="C340" s="250" t="s">
        <v>538</v>
      </c>
      <c r="D340" s="226"/>
      <c r="E340" s="227">
        <v>416.82</v>
      </c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 t="s">
        <v>186</v>
      </c>
      <c r="AH340" s="204">
        <v>0</v>
      </c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</row>
    <row r="341" spans="1:60" outlineLevel="1" x14ac:dyDescent="0.2">
      <c r="A341" s="235">
        <v>134</v>
      </c>
      <c r="B341" s="236" t="s">
        <v>611</v>
      </c>
      <c r="C341" s="249" t="s">
        <v>612</v>
      </c>
      <c r="D341" s="237" t="s">
        <v>195</v>
      </c>
      <c r="E341" s="238">
        <v>458.5</v>
      </c>
      <c r="F341" s="239"/>
      <c r="G341" s="240">
        <f>ROUND(E341*F341,2)</f>
        <v>0</v>
      </c>
      <c r="H341" s="225"/>
      <c r="I341" s="224">
        <f>ROUND(E341*H341,2)</f>
        <v>0</v>
      </c>
      <c r="J341" s="225"/>
      <c r="K341" s="224">
        <f>ROUND(E341*J341,2)</f>
        <v>0</v>
      </c>
      <c r="L341" s="224">
        <v>21</v>
      </c>
      <c r="M341" s="224">
        <f>G341*(1+L341/100)</f>
        <v>0</v>
      </c>
      <c r="N341" s="224">
        <v>1E-4</v>
      </c>
      <c r="O341" s="224">
        <f>ROUND(E341*N341,2)</f>
        <v>0.05</v>
      </c>
      <c r="P341" s="224">
        <v>0</v>
      </c>
      <c r="Q341" s="224">
        <f>ROUND(E341*P341,2)</f>
        <v>0</v>
      </c>
      <c r="R341" s="224"/>
      <c r="S341" s="224" t="s">
        <v>182</v>
      </c>
      <c r="T341" s="224" t="s">
        <v>183</v>
      </c>
      <c r="U341" s="224">
        <v>0.1</v>
      </c>
      <c r="V341" s="224">
        <f>ROUND(E341*U341,2)</f>
        <v>45.85</v>
      </c>
      <c r="W341" s="22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 t="s">
        <v>184</v>
      </c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</row>
    <row r="342" spans="1:60" outlineLevel="1" x14ac:dyDescent="0.2">
      <c r="A342" s="221"/>
      <c r="B342" s="222"/>
      <c r="C342" s="250" t="s">
        <v>613</v>
      </c>
      <c r="D342" s="226"/>
      <c r="E342" s="227">
        <v>458.5</v>
      </c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 t="s">
        <v>186</v>
      </c>
      <c r="AH342" s="204">
        <v>0</v>
      </c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</row>
    <row r="343" spans="1:60" outlineLevel="1" x14ac:dyDescent="0.2">
      <c r="A343" s="241">
        <v>135</v>
      </c>
      <c r="B343" s="242" t="s">
        <v>614</v>
      </c>
      <c r="C343" s="251" t="s">
        <v>615</v>
      </c>
      <c r="D343" s="243" t="s">
        <v>216</v>
      </c>
      <c r="E343" s="244">
        <v>0.1</v>
      </c>
      <c r="F343" s="245"/>
      <c r="G343" s="246">
        <f>ROUND(E343*F343,2)</f>
        <v>0</v>
      </c>
      <c r="H343" s="225"/>
      <c r="I343" s="224">
        <f>ROUND(E343*H343,2)</f>
        <v>0</v>
      </c>
      <c r="J343" s="225"/>
      <c r="K343" s="224">
        <f>ROUND(E343*J343,2)</f>
        <v>0</v>
      </c>
      <c r="L343" s="224">
        <v>21</v>
      </c>
      <c r="M343" s="224">
        <f>G343*(1+L343/100)</f>
        <v>0</v>
      </c>
      <c r="N343" s="224">
        <v>0</v>
      </c>
      <c r="O343" s="224">
        <f>ROUND(E343*N343,2)</f>
        <v>0</v>
      </c>
      <c r="P343" s="224">
        <v>0</v>
      </c>
      <c r="Q343" s="224">
        <f>ROUND(E343*P343,2)</f>
        <v>0</v>
      </c>
      <c r="R343" s="224"/>
      <c r="S343" s="224" t="s">
        <v>182</v>
      </c>
      <c r="T343" s="224" t="s">
        <v>183</v>
      </c>
      <c r="U343" s="224">
        <v>2.3290000000000002</v>
      </c>
      <c r="V343" s="224">
        <f>ROUND(E343*U343,2)</f>
        <v>0.23</v>
      </c>
      <c r="W343" s="22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 t="s">
        <v>482</v>
      </c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</row>
    <row r="344" spans="1:60" x14ac:dyDescent="0.2">
      <c r="A344" s="229" t="s">
        <v>177</v>
      </c>
      <c r="B344" s="230" t="s">
        <v>129</v>
      </c>
      <c r="C344" s="248" t="s">
        <v>130</v>
      </c>
      <c r="D344" s="231"/>
      <c r="E344" s="232"/>
      <c r="F344" s="233"/>
      <c r="G344" s="234">
        <f>SUMIF(AG345:AG375,"&lt;&gt;NOR",G345:G375)</f>
        <v>0</v>
      </c>
      <c r="H344" s="228"/>
      <c r="I344" s="228">
        <f>SUM(I345:I375)</f>
        <v>0</v>
      </c>
      <c r="J344" s="228"/>
      <c r="K344" s="228">
        <f>SUM(K345:K375)</f>
        <v>0</v>
      </c>
      <c r="L344" s="228"/>
      <c r="M344" s="228">
        <f>SUM(M345:M375)</f>
        <v>0</v>
      </c>
      <c r="N344" s="228"/>
      <c r="O344" s="228">
        <f>SUM(O345:O375)</f>
        <v>1.5500000000000005</v>
      </c>
      <c r="P344" s="228"/>
      <c r="Q344" s="228">
        <f>SUM(Q345:Q375)</f>
        <v>0</v>
      </c>
      <c r="R344" s="228"/>
      <c r="S344" s="228"/>
      <c r="T344" s="228"/>
      <c r="U344" s="228"/>
      <c r="V344" s="228">
        <f>SUM(V345:V375)</f>
        <v>168.3</v>
      </c>
      <c r="W344" s="228"/>
      <c r="AG344" t="s">
        <v>178</v>
      </c>
    </row>
    <row r="345" spans="1:60" ht="22.5" outlineLevel="1" x14ac:dyDescent="0.2">
      <c r="A345" s="235">
        <v>136</v>
      </c>
      <c r="B345" s="236" t="s">
        <v>616</v>
      </c>
      <c r="C345" s="249" t="s">
        <v>617</v>
      </c>
      <c r="D345" s="237" t="s">
        <v>242</v>
      </c>
      <c r="E345" s="238">
        <v>118.42</v>
      </c>
      <c r="F345" s="239"/>
      <c r="G345" s="240">
        <f>ROUND(E345*F345,2)</f>
        <v>0</v>
      </c>
      <c r="H345" s="225"/>
      <c r="I345" s="224">
        <f>ROUND(E345*H345,2)</f>
        <v>0</v>
      </c>
      <c r="J345" s="225"/>
      <c r="K345" s="224">
        <f>ROUND(E345*J345,2)</f>
        <v>0</v>
      </c>
      <c r="L345" s="224">
        <v>21</v>
      </c>
      <c r="M345" s="224">
        <f>G345*(1+L345/100)</f>
        <v>0</v>
      </c>
      <c r="N345" s="224">
        <v>6.0000000000000002E-5</v>
      </c>
      <c r="O345" s="224">
        <f>ROUND(E345*N345,2)</f>
        <v>0.01</v>
      </c>
      <c r="P345" s="224">
        <v>0</v>
      </c>
      <c r="Q345" s="224">
        <f>ROUND(E345*P345,2)</f>
        <v>0</v>
      </c>
      <c r="R345" s="224"/>
      <c r="S345" s="224" t="s">
        <v>182</v>
      </c>
      <c r="T345" s="224" t="s">
        <v>183</v>
      </c>
      <c r="U345" s="224">
        <v>0.46800000000000003</v>
      </c>
      <c r="V345" s="224">
        <f>ROUND(E345*U345,2)</f>
        <v>55.42</v>
      </c>
      <c r="W345" s="22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 t="s">
        <v>184</v>
      </c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</row>
    <row r="346" spans="1:60" outlineLevel="1" x14ac:dyDescent="0.2">
      <c r="A346" s="221"/>
      <c r="B346" s="222"/>
      <c r="C346" s="250" t="s">
        <v>618</v>
      </c>
      <c r="D346" s="226"/>
      <c r="E346" s="227">
        <v>99</v>
      </c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 t="s">
        <v>186</v>
      </c>
      <c r="AH346" s="204">
        <v>0</v>
      </c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</row>
    <row r="347" spans="1:60" outlineLevel="1" x14ac:dyDescent="0.2">
      <c r="A347" s="221"/>
      <c r="B347" s="222"/>
      <c r="C347" s="250" t="s">
        <v>619</v>
      </c>
      <c r="D347" s="226"/>
      <c r="E347" s="227">
        <v>14</v>
      </c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 t="s">
        <v>186</v>
      </c>
      <c r="AH347" s="204">
        <v>0</v>
      </c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</row>
    <row r="348" spans="1:60" outlineLevel="1" x14ac:dyDescent="0.2">
      <c r="A348" s="221"/>
      <c r="B348" s="222"/>
      <c r="C348" s="250" t="s">
        <v>620</v>
      </c>
      <c r="D348" s="226"/>
      <c r="E348" s="227">
        <v>5.42</v>
      </c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 t="s">
        <v>186</v>
      </c>
      <c r="AH348" s="204">
        <v>0</v>
      </c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</row>
    <row r="349" spans="1:60" outlineLevel="1" x14ac:dyDescent="0.2">
      <c r="A349" s="235">
        <v>137</v>
      </c>
      <c r="B349" s="236" t="s">
        <v>621</v>
      </c>
      <c r="C349" s="249" t="s">
        <v>622</v>
      </c>
      <c r="D349" s="237" t="s">
        <v>242</v>
      </c>
      <c r="E349" s="238">
        <v>6.4</v>
      </c>
      <c r="F349" s="239"/>
      <c r="G349" s="240">
        <f>ROUND(E349*F349,2)</f>
        <v>0</v>
      </c>
      <c r="H349" s="225"/>
      <c r="I349" s="224">
        <f>ROUND(E349*H349,2)</f>
        <v>0</v>
      </c>
      <c r="J349" s="225"/>
      <c r="K349" s="224">
        <f>ROUND(E349*J349,2)</f>
        <v>0</v>
      </c>
      <c r="L349" s="224">
        <v>21</v>
      </c>
      <c r="M349" s="224">
        <f>G349*(1+L349/100)</f>
        <v>0</v>
      </c>
      <c r="N349" s="224">
        <v>8.0000000000000007E-5</v>
      </c>
      <c r="O349" s="224">
        <f>ROUND(E349*N349,2)</f>
        <v>0</v>
      </c>
      <c r="P349" s="224">
        <v>0</v>
      </c>
      <c r="Q349" s="224">
        <f>ROUND(E349*P349,2)</f>
        <v>0</v>
      </c>
      <c r="R349" s="224"/>
      <c r="S349" s="224" t="s">
        <v>182</v>
      </c>
      <c r="T349" s="224" t="s">
        <v>183</v>
      </c>
      <c r="U349" s="224">
        <v>0.75700000000000001</v>
      </c>
      <c r="V349" s="224">
        <f>ROUND(E349*U349,2)</f>
        <v>4.84</v>
      </c>
      <c r="W349" s="22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 t="s">
        <v>184</v>
      </c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</row>
    <row r="350" spans="1:60" outlineLevel="1" x14ac:dyDescent="0.2">
      <c r="A350" s="221"/>
      <c r="B350" s="222"/>
      <c r="C350" s="250" t="s">
        <v>623</v>
      </c>
      <c r="D350" s="226"/>
      <c r="E350" s="227">
        <v>6.4</v>
      </c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 t="s">
        <v>186</v>
      </c>
      <c r="AH350" s="204">
        <v>0</v>
      </c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</row>
    <row r="351" spans="1:60" ht="22.5" outlineLevel="1" x14ac:dyDescent="0.2">
      <c r="A351" s="241">
        <v>138</v>
      </c>
      <c r="B351" s="242" t="s">
        <v>624</v>
      </c>
      <c r="C351" s="251" t="s">
        <v>625</v>
      </c>
      <c r="D351" s="243" t="s">
        <v>234</v>
      </c>
      <c r="E351" s="244">
        <v>8</v>
      </c>
      <c r="F351" s="245"/>
      <c r="G351" s="246">
        <f>ROUND(E351*F351,2)</f>
        <v>0</v>
      </c>
      <c r="H351" s="225"/>
      <c r="I351" s="224">
        <f>ROUND(E351*H351,2)</f>
        <v>0</v>
      </c>
      <c r="J351" s="225"/>
      <c r="K351" s="224">
        <f>ROUND(E351*J351,2)</f>
        <v>0</v>
      </c>
      <c r="L351" s="224">
        <v>21</v>
      </c>
      <c r="M351" s="224">
        <f>G351*(1+L351/100)</f>
        <v>0</v>
      </c>
      <c r="N351" s="224">
        <v>3.5000000000000003E-2</v>
      </c>
      <c r="O351" s="224">
        <f>ROUND(E351*N351,2)</f>
        <v>0.28000000000000003</v>
      </c>
      <c r="P351" s="224">
        <v>0</v>
      </c>
      <c r="Q351" s="224">
        <f>ROUND(E351*P351,2)</f>
        <v>0</v>
      </c>
      <c r="R351" s="224"/>
      <c r="S351" s="224" t="s">
        <v>235</v>
      </c>
      <c r="T351" s="224" t="s">
        <v>183</v>
      </c>
      <c r="U351" s="224">
        <v>0</v>
      </c>
      <c r="V351" s="224">
        <f>ROUND(E351*U351,2)</f>
        <v>0</v>
      </c>
      <c r="W351" s="22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 t="s">
        <v>184</v>
      </c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</row>
    <row r="352" spans="1:60" ht="22.5" outlineLevel="1" x14ac:dyDescent="0.2">
      <c r="A352" s="241">
        <v>139</v>
      </c>
      <c r="B352" s="242" t="s">
        <v>626</v>
      </c>
      <c r="C352" s="251" t="s">
        <v>627</v>
      </c>
      <c r="D352" s="243" t="s">
        <v>234</v>
      </c>
      <c r="E352" s="244">
        <v>2</v>
      </c>
      <c r="F352" s="245"/>
      <c r="G352" s="246">
        <f>ROUND(E352*F352,2)</f>
        <v>0</v>
      </c>
      <c r="H352" s="225"/>
      <c r="I352" s="224">
        <f>ROUND(E352*H352,2)</f>
        <v>0</v>
      </c>
      <c r="J352" s="225"/>
      <c r="K352" s="224">
        <f>ROUND(E352*J352,2)</f>
        <v>0</v>
      </c>
      <c r="L352" s="224">
        <v>21</v>
      </c>
      <c r="M352" s="224">
        <f>G352*(1+L352/100)</f>
        <v>0</v>
      </c>
      <c r="N352" s="224">
        <v>3.2000000000000001E-2</v>
      </c>
      <c r="O352" s="224">
        <f>ROUND(E352*N352,2)</f>
        <v>0.06</v>
      </c>
      <c r="P352" s="224">
        <v>0</v>
      </c>
      <c r="Q352" s="224">
        <f>ROUND(E352*P352,2)</f>
        <v>0</v>
      </c>
      <c r="R352" s="224"/>
      <c r="S352" s="224" t="s">
        <v>235</v>
      </c>
      <c r="T352" s="224" t="s">
        <v>183</v>
      </c>
      <c r="U352" s="224">
        <v>0</v>
      </c>
      <c r="V352" s="224">
        <f>ROUND(E352*U352,2)</f>
        <v>0</v>
      </c>
      <c r="W352" s="22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 t="s">
        <v>184</v>
      </c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</row>
    <row r="353" spans="1:60" ht="22.5" outlineLevel="1" x14ac:dyDescent="0.2">
      <c r="A353" s="241">
        <v>140</v>
      </c>
      <c r="B353" s="242" t="s">
        <v>628</v>
      </c>
      <c r="C353" s="251" t="s">
        <v>629</v>
      </c>
      <c r="D353" s="243" t="s">
        <v>234</v>
      </c>
      <c r="E353" s="244">
        <v>10</v>
      </c>
      <c r="F353" s="245"/>
      <c r="G353" s="246">
        <f>ROUND(E353*F353,2)</f>
        <v>0</v>
      </c>
      <c r="H353" s="225"/>
      <c r="I353" s="224">
        <f>ROUND(E353*H353,2)</f>
        <v>0</v>
      </c>
      <c r="J353" s="225"/>
      <c r="K353" s="224">
        <f>ROUND(E353*J353,2)</f>
        <v>0</v>
      </c>
      <c r="L353" s="224">
        <v>21</v>
      </c>
      <c r="M353" s="224">
        <f>G353*(1+L353/100)</f>
        <v>0</v>
      </c>
      <c r="N353" s="224">
        <v>2.1999999999999999E-2</v>
      </c>
      <c r="O353" s="224">
        <f>ROUND(E353*N353,2)</f>
        <v>0.22</v>
      </c>
      <c r="P353" s="224">
        <v>0</v>
      </c>
      <c r="Q353" s="224">
        <f>ROUND(E353*P353,2)</f>
        <v>0</v>
      </c>
      <c r="R353" s="224"/>
      <c r="S353" s="224" t="s">
        <v>235</v>
      </c>
      <c r="T353" s="224" t="s">
        <v>183</v>
      </c>
      <c r="U353" s="224">
        <v>0</v>
      </c>
      <c r="V353" s="224">
        <f>ROUND(E353*U353,2)</f>
        <v>0</v>
      </c>
      <c r="W353" s="22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 t="s">
        <v>184</v>
      </c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</row>
    <row r="354" spans="1:60" ht="33.75" outlineLevel="1" x14ac:dyDescent="0.2">
      <c r="A354" s="241">
        <v>141</v>
      </c>
      <c r="B354" s="242" t="s">
        <v>630</v>
      </c>
      <c r="C354" s="251" t="s">
        <v>631</v>
      </c>
      <c r="D354" s="243" t="s">
        <v>234</v>
      </c>
      <c r="E354" s="244">
        <v>1</v>
      </c>
      <c r="F354" s="245"/>
      <c r="G354" s="246">
        <f>ROUND(E354*F354,2)</f>
        <v>0</v>
      </c>
      <c r="H354" s="225"/>
      <c r="I354" s="224">
        <f>ROUND(E354*H354,2)</f>
        <v>0</v>
      </c>
      <c r="J354" s="225"/>
      <c r="K354" s="224">
        <f>ROUND(E354*J354,2)</f>
        <v>0</v>
      </c>
      <c r="L354" s="224">
        <v>21</v>
      </c>
      <c r="M354" s="224">
        <f>G354*(1+L354/100)</f>
        <v>0</v>
      </c>
      <c r="N354" s="224">
        <v>5.0000000000000001E-3</v>
      </c>
      <c r="O354" s="224">
        <f>ROUND(E354*N354,2)</f>
        <v>0.01</v>
      </c>
      <c r="P354" s="224">
        <v>0</v>
      </c>
      <c r="Q354" s="224">
        <f>ROUND(E354*P354,2)</f>
        <v>0</v>
      </c>
      <c r="R354" s="224"/>
      <c r="S354" s="224" t="s">
        <v>235</v>
      </c>
      <c r="T354" s="224" t="s">
        <v>183</v>
      </c>
      <c r="U354" s="224">
        <v>0</v>
      </c>
      <c r="V354" s="224">
        <f>ROUND(E354*U354,2)</f>
        <v>0</v>
      </c>
      <c r="W354" s="22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 t="s">
        <v>184</v>
      </c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</row>
    <row r="355" spans="1:60" ht="22.5" outlineLevel="1" x14ac:dyDescent="0.2">
      <c r="A355" s="241">
        <v>142</v>
      </c>
      <c r="B355" s="242" t="s">
        <v>632</v>
      </c>
      <c r="C355" s="251" t="s">
        <v>633</v>
      </c>
      <c r="D355" s="243" t="s">
        <v>234</v>
      </c>
      <c r="E355" s="244">
        <v>4</v>
      </c>
      <c r="F355" s="245"/>
      <c r="G355" s="246">
        <f>ROUND(E355*F355,2)</f>
        <v>0</v>
      </c>
      <c r="H355" s="225"/>
      <c r="I355" s="224">
        <f>ROUND(E355*H355,2)</f>
        <v>0</v>
      </c>
      <c r="J355" s="225"/>
      <c r="K355" s="224">
        <f>ROUND(E355*J355,2)</f>
        <v>0</v>
      </c>
      <c r="L355" s="224">
        <v>21</v>
      </c>
      <c r="M355" s="224">
        <f>G355*(1+L355/100)</f>
        <v>0</v>
      </c>
      <c r="N355" s="224">
        <v>1.4999999999999999E-2</v>
      </c>
      <c r="O355" s="224">
        <f>ROUND(E355*N355,2)</f>
        <v>0.06</v>
      </c>
      <c r="P355" s="224">
        <v>0</v>
      </c>
      <c r="Q355" s="224">
        <f>ROUND(E355*P355,2)</f>
        <v>0</v>
      </c>
      <c r="R355" s="224"/>
      <c r="S355" s="224" t="s">
        <v>235</v>
      </c>
      <c r="T355" s="224" t="s">
        <v>183</v>
      </c>
      <c r="U355" s="224">
        <v>0</v>
      </c>
      <c r="V355" s="224">
        <f>ROUND(E355*U355,2)</f>
        <v>0</v>
      </c>
      <c r="W355" s="22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 t="s">
        <v>184</v>
      </c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</row>
    <row r="356" spans="1:60" outlineLevel="1" x14ac:dyDescent="0.2">
      <c r="A356" s="241">
        <v>143</v>
      </c>
      <c r="B356" s="242" t="s">
        <v>634</v>
      </c>
      <c r="C356" s="251" t="s">
        <v>635</v>
      </c>
      <c r="D356" s="243" t="s">
        <v>229</v>
      </c>
      <c r="E356" s="244">
        <v>16</v>
      </c>
      <c r="F356" s="245"/>
      <c r="G356" s="246">
        <f>ROUND(E356*F356,2)</f>
        <v>0</v>
      </c>
      <c r="H356" s="225"/>
      <c r="I356" s="224">
        <f>ROUND(E356*H356,2)</f>
        <v>0</v>
      </c>
      <c r="J356" s="225"/>
      <c r="K356" s="224">
        <f>ROUND(E356*J356,2)</f>
        <v>0</v>
      </c>
      <c r="L356" s="224">
        <v>21</v>
      </c>
      <c r="M356" s="224">
        <f>G356*(1+L356/100)</f>
        <v>0</v>
      </c>
      <c r="N356" s="224">
        <v>1.0000000000000001E-5</v>
      </c>
      <c r="O356" s="224">
        <f>ROUND(E356*N356,2)</f>
        <v>0</v>
      </c>
      <c r="P356" s="224">
        <v>0</v>
      </c>
      <c r="Q356" s="224">
        <f>ROUND(E356*P356,2)</f>
        <v>0</v>
      </c>
      <c r="R356" s="224"/>
      <c r="S356" s="224" t="s">
        <v>182</v>
      </c>
      <c r="T356" s="224" t="s">
        <v>183</v>
      </c>
      <c r="U356" s="224">
        <v>0.54730000000000001</v>
      </c>
      <c r="V356" s="224">
        <f>ROUND(E356*U356,2)</f>
        <v>8.76</v>
      </c>
      <c r="W356" s="22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 t="s">
        <v>184</v>
      </c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</row>
    <row r="357" spans="1:60" ht="22.5" outlineLevel="1" x14ac:dyDescent="0.2">
      <c r="A357" s="235">
        <v>144</v>
      </c>
      <c r="B357" s="236" t="s">
        <v>636</v>
      </c>
      <c r="C357" s="249" t="s">
        <v>637</v>
      </c>
      <c r="D357" s="237" t="s">
        <v>242</v>
      </c>
      <c r="E357" s="238">
        <v>22.5</v>
      </c>
      <c r="F357" s="239"/>
      <c r="G357" s="240">
        <f>ROUND(E357*F357,2)</f>
        <v>0</v>
      </c>
      <c r="H357" s="225"/>
      <c r="I357" s="224">
        <f>ROUND(E357*H357,2)</f>
        <v>0</v>
      </c>
      <c r="J357" s="225"/>
      <c r="K357" s="224">
        <f>ROUND(E357*J357,2)</f>
        <v>0</v>
      </c>
      <c r="L357" s="224">
        <v>21</v>
      </c>
      <c r="M357" s="224">
        <f>G357*(1+L357/100)</f>
        <v>0</v>
      </c>
      <c r="N357" s="224">
        <v>3.0400000000000002E-3</v>
      </c>
      <c r="O357" s="224">
        <f>ROUND(E357*N357,2)</f>
        <v>7.0000000000000007E-2</v>
      </c>
      <c r="P357" s="224">
        <v>0</v>
      </c>
      <c r="Q357" s="224">
        <f>ROUND(E357*P357,2)</f>
        <v>0</v>
      </c>
      <c r="R357" s="224" t="s">
        <v>463</v>
      </c>
      <c r="S357" s="224" t="s">
        <v>182</v>
      </c>
      <c r="T357" s="224" t="s">
        <v>183</v>
      </c>
      <c r="U357" s="224">
        <v>0</v>
      </c>
      <c r="V357" s="224">
        <f>ROUND(E357*U357,2)</f>
        <v>0</v>
      </c>
      <c r="W357" s="22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 t="s">
        <v>464</v>
      </c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</row>
    <row r="358" spans="1:60" outlineLevel="1" x14ac:dyDescent="0.2">
      <c r="A358" s="221"/>
      <c r="B358" s="222"/>
      <c r="C358" s="250" t="s">
        <v>638</v>
      </c>
      <c r="D358" s="226"/>
      <c r="E358" s="227">
        <v>22.5</v>
      </c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 t="s">
        <v>186</v>
      </c>
      <c r="AH358" s="204">
        <v>0</v>
      </c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</row>
    <row r="359" spans="1:60" outlineLevel="1" x14ac:dyDescent="0.2">
      <c r="A359" s="241">
        <v>145</v>
      </c>
      <c r="B359" s="242" t="s">
        <v>639</v>
      </c>
      <c r="C359" s="251" t="s">
        <v>640</v>
      </c>
      <c r="D359" s="243" t="s">
        <v>229</v>
      </c>
      <c r="E359" s="244">
        <v>20</v>
      </c>
      <c r="F359" s="245"/>
      <c r="G359" s="246">
        <f>ROUND(E359*F359,2)</f>
        <v>0</v>
      </c>
      <c r="H359" s="225"/>
      <c r="I359" s="224">
        <f>ROUND(E359*H359,2)</f>
        <v>0</v>
      </c>
      <c r="J359" s="225"/>
      <c r="K359" s="224">
        <f>ROUND(E359*J359,2)</f>
        <v>0</v>
      </c>
      <c r="L359" s="224">
        <v>21</v>
      </c>
      <c r="M359" s="224">
        <f>G359*(1+L359/100)</f>
        <v>0</v>
      </c>
      <c r="N359" s="224">
        <v>4.0000000000000002E-4</v>
      </c>
      <c r="O359" s="224">
        <f>ROUND(E359*N359,2)</f>
        <v>0.01</v>
      </c>
      <c r="P359" s="224">
        <v>0</v>
      </c>
      <c r="Q359" s="224">
        <f>ROUND(E359*P359,2)</f>
        <v>0</v>
      </c>
      <c r="R359" s="224"/>
      <c r="S359" s="224" t="s">
        <v>182</v>
      </c>
      <c r="T359" s="224" t="s">
        <v>183</v>
      </c>
      <c r="U359" s="224">
        <v>4.0199999999999996</v>
      </c>
      <c r="V359" s="224">
        <f>ROUND(E359*U359,2)</f>
        <v>80.400000000000006</v>
      </c>
      <c r="W359" s="22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 t="s">
        <v>184</v>
      </c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</row>
    <row r="360" spans="1:60" outlineLevel="1" x14ac:dyDescent="0.2">
      <c r="A360" s="241">
        <v>146</v>
      </c>
      <c r="B360" s="242" t="s">
        <v>641</v>
      </c>
      <c r="C360" s="251" t="s">
        <v>642</v>
      </c>
      <c r="D360" s="243" t="s">
        <v>229</v>
      </c>
      <c r="E360" s="244">
        <v>20</v>
      </c>
      <c r="F360" s="245"/>
      <c r="G360" s="246">
        <f>ROUND(E360*F360,2)</f>
        <v>0</v>
      </c>
      <c r="H360" s="225"/>
      <c r="I360" s="224">
        <f>ROUND(E360*H360,2)</f>
        <v>0</v>
      </c>
      <c r="J360" s="225"/>
      <c r="K360" s="224">
        <f>ROUND(E360*J360,2)</f>
        <v>0</v>
      </c>
      <c r="L360" s="224">
        <v>21</v>
      </c>
      <c r="M360" s="224">
        <f>G360*(1+L360/100)</f>
        <v>0</v>
      </c>
      <c r="N360" s="224">
        <v>0</v>
      </c>
      <c r="O360" s="224">
        <f>ROUND(E360*N360,2)</f>
        <v>0</v>
      </c>
      <c r="P360" s="224">
        <v>0</v>
      </c>
      <c r="Q360" s="224">
        <f>ROUND(E360*P360,2)</f>
        <v>0</v>
      </c>
      <c r="R360" s="224"/>
      <c r="S360" s="224" t="s">
        <v>182</v>
      </c>
      <c r="T360" s="224" t="s">
        <v>183</v>
      </c>
      <c r="U360" s="224">
        <v>0.77500000000000002</v>
      </c>
      <c r="V360" s="224">
        <f>ROUND(E360*U360,2)</f>
        <v>15.5</v>
      </c>
      <c r="W360" s="22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 t="s">
        <v>184</v>
      </c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</row>
    <row r="361" spans="1:60" ht="22.5" outlineLevel="1" x14ac:dyDescent="0.2">
      <c r="A361" s="241">
        <v>147</v>
      </c>
      <c r="B361" s="242" t="s">
        <v>643</v>
      </c>
      <c r="C361" s="251" t="s">
        <v>644</v>
      </c>
      <c r="D361" s="243" t="s">
        <v>234</v>
      </c>
      <c r="E361" s="244">
        <v>11</v>
      </c>
      <c r="F361" s="245"/>
      <c r="G361" s="246">
        <f>ROUND(E361*F361,2)</f>
        <v>0</v>
      </c>
      <c r="H361" s="225"/>
      <c r="I361" s="224">
        <f>ROUND(E361*H361,2)</f>
        <v>0</v>
      </c>
      <c r="J361" s="225"/>
      <c r="K361" s="224">
        <f>ROUND(E361*J361,2)</f>
        <v>0</v>
      </c>
      <c r="L361" s="224">
        <v>21</v>
      </c>
      <c r="M361" s="224">
        <f>G361*(1+L361/100)</f>
        <v>0</v>
      </c>
      <c r="N361" s="224">
        <v>1E-4</v>
      </c>
      <c r="O361" s="224">
        <f>ROUND(E361*N361,2)</f>
        <v>0</v>
      </c>
      <c r="P361" s="224">
        <v>0</v>
      </c>
      <c r="Q361" s="224">
        <f>ROUND(E361*P361,2)</f>
        <v>0</v>
      </c>
      <c r="R361" s="224"/>
      <c r="S361" s="224" t="s">
        <v>235</v>
      </c>
      <c r="T361" s="224" t="s">
        <v>183</v>
      </c>
      <c r="U361" s="224">
        <v>0</v>
      </c>
      <c r="V361" s="224">
        <f>ROUND(E361*U361,2)</f>
        <v>0</v>
      </c>
      <c r="W361" s="22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 t="s">
        <v>184</v>
      </c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</row>
    <row r="362" spans="1:60" ht="22.5" outlineLevel="1" x14ac:dyDescent="0.2">
      <c r="A362" s="241">
        <v>148</v>
      </c>
      <c r="B362" s="242" t="s">
        <v>645</v>
      </c>
      <c r="C362" s="251" t="s">
        <v>646</v>
      </c>
      <c r="D362" s="243" t="s">
        <v>234</v>
      </c>
      <c r="E362" s="244">
        <v>3</v>
      </c>
      <c r="F362" s="245"/>
      <c r="G362" s="246">
        <f>ROUND(E362*F362,2)</f>
        <v>0</v>
      </c>
      <c r="H362" s="225"/>
      <c r="I362" s="224">
        <f>ROUND(E362*H362,2)</f>
        <v>0</v>
      </c>
      <c r="J362" s="225"/>
      <c r="K362" s="224">
        <f>ROUND(E362*J362,2)</f>
        <v>0</v>
      </c>
      <c r="L362" s="224">
        <v>21</v>
      </c>
      <c r="M362" s="224">
        <f>G362*(1+L362/100)</f>
        <v>0</v>
      </c>
      <c r="N362" s="224">
        <v>3.3000000000000002E-2</v>
      </c>
      <c r="O362" s="224">
        <f>ROUND(E362*N362,2)</f>
        <v>0.1</v>
      </c>
      <c r="P362" s="224">
        <v>0</v>
      </c>
      <c r="Q362" s="224">
        <f>ROUND(E362*P362,2)</f>
        <v>0</v>
      </c>
      <c r="R362" s="224"/>
      <c r="S362" s="224" t="s">
        <v>235</v>
      </c>
      <c r="T362" s="224" t="s">
        <v>183</v>
      </c>
      <c r="U362" s="224">
        <v>0</v>
      </c>
      <c r="V362" s="224">
        <f>ROUND(E362*U362,2)</f>
        <v>0</v>
      </c>
      <c r="W362" s="22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 t="s">
        <v>184</v>
      </c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</row>
    <row r="363" spans="1:60" ht="22.5" outlineLevel="1" x14ac:dyDescent="0.2">
      <c r="A363" s="241">
        <v>149</v>
      </c>
      <c r="B363" s="242" t="s">
        <v>647</v>
      </c>
      <c r="C363" s="251" t="s">
        <v>648</v>
      </c>
      <c r="D363" s="243" t="s">
        <v>234</v>
      </c>
      <c r="E363" s="244">
        <v>5</v>
      </c>
      <c r="F363" s="245"/>
      <c r="G363" s="246">
        <f>ROUND(E363*F363,2)</f>
        <v>0</v>
      </c>
      <c r="H363" s="225"/>
      <c r="I363" s="224">
        <f>ROUND(E363*H363,2)</f>
        <v>0</v>
      </c>
      <c r="J363" s="225"/>
      <c r="K363" s="224">
        <f>ROUND(E363*J363,2)</f>
        <v>0</v>
      </c>
      <c r="L363" s="224">
        <v>21</v>
      </c>
      <c r="M363" s="224">
        <f>G363*(1+L363/100)</f>
        <v>0</v>
      </c>
      <c r="N363" s="224">
        <v>3.5000000000000003E-2</v>
      </c>
      <c r="O363" s="224">
        <f>ROUND(E363*N363,2)</f>
        <v>0.18</v>
      </c>
      <c r="P363" s="224">
        <v>0</v>
      </c>
      <c r="Q363" s="224">
        <f>ROUND(E363*P363,2)</f>
        <v>0</v>
      </c>
      <c r="R363" s="224"/>
      <c r="S363" s="224" t="s">
        <v>235</v>
      </c>
      <c r="T363" s="224" t="s">
        <v>183</v>
      </c>
      <c r="U363" s="224">
        <v>0</v>
      </c>
      <c r="V363" s="224">
        <f>ROUND(E363*U363,2)</f>
        <v>0</v>
      </c>
      <c r="W363" s="22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 t="s">
        <v>184</v>
      </c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</row>
    <row r="364" spans="1:60" ht="22.5" outlineLevel="1" x14ac:dyDescent="0.2">
      <c r="A364" s="241">
        <v>150</v>
      </c>
      <c r="B364" s="242" t="s">
        <v>649</v>
      </c>
      <c r="C364" s="251" t="s">
        <v>650</v>
      </c>
      <c r="D364" s="243" t="s">
        <v>234</v>
      </c>
      <c r="E364" s="244">
        <v>3</v>
      </c>
      <c r="F364" s="245"/>
      <c r="G364" s="246">
        <f>ROUND(E364*F364,2)</f>
        <v>0</v>
      </c>
      <c r="H364" s="225"/>
      <c r="I364" s="224">
        <f>ROUND(E364*H364,2)</f>
        <v>0</v>
      </c>
      <c r="J364" s="225"/>
      <c r="K364" s="224">
        <f>ROUND(E364*J364,2)</f>
        <v>0</v>
      </c>
      <c r="L364" s="224">
        <v>21</v>
      </c>
      <c r="M364" s="224">
        <f>G364*(1+L364/100)</f>
        <v>0</v>
      </c>
      <c r="N364" s="224">
        <v>3.2000000000000001E-2</v>
      </c>
      <c r="O364" s="224">
        <f>ROUND(E364*N364,2)</f>
        <v>0.1</v>
      </c>
      <c r="P364" s="224">
        <v>0</v>
      </c>
      <c r="Q364" s="224">
        <f>ROUND(E364*P364,2)</f>
        <v>0</v>
      </c>
      <c r="R364" s="224"/>
      <c r="S364" s="224" t="s">
        <v>235</v>
      </c>
      <c r="T364" s="224" t="s">
        <v>183</v>
      </c>
      <c r="U364" s="224">
        <v>0</v>
      </c>
      <c r="V364" s="224">
        <f>ROUND(E364*U364,2)</f>
        <v>0</v>
      </c>
      <c r="W364" s="22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 t="s">
        <v>184</v>
      </c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</row>
    <row r="365" spans="1:60" ht="22.5" outlineLevel="1" x14ac:dyDescent="0.2">
      <c r="A365" s="241">
        <v>151</v>
      </c>
      <c r="B365" s="242" t="s">
        <v>651</v>
      </c>
      <c r="C365" s="251" t="s">
        <v>652</v>
      </c>
      <c r="D365" s="243" t="s">
        <v>234</v>
      </c>
      <c r="E365" s="244">
        <v>1</v>
      </c>
      <c r="F365" s="245"/>
      <c r="G365" s="246">
        <f>ROUND(E365*F365,2)</f>
        <v>0</v>
      </c>
      <c r="H365" s="225"/>
      <c r="I365" s="224">
        <f>ROUND(E365*H365,2)</f>
        <v>0</v>
      </c>
      <c r="J365" s="225"/>
      <c r="K365" s="224">
        <f>ROUND(E365*J365,2)</f>
        <v>0</v>
      </c>
      <c r="L365" s="224">
        <v>21</v>
      </c>
      <c r="M365" s="224">
        <f>G365*(1+L365/100)</f>
        <v>0</v>
      </c>
      <c r="N365" s="224">
        <v>1.4999999999999999E-2</v>
      </c>
      <c r="O365" s="224">
        <f>ROUND(E365*N365,2)</f>
        <v>0.02</v>
      </c>
      <c r="P365" s="224">
        <v>0</v>
      </c>
      <c r="Q365" s="224">
        <f>ROUND(E365*P365,2)</f>
        <v>0</v>
      </c>
      <c r="R365" s="224"/>
      <c r="S365" s="224" t="s">
        <v>235</v>
      </c>
      <c r="T365" s="224" t="s">
        <v>183</v>
      </c>
      <c r="U365" s="224">
        <v>0</v>
      </c>
      <c r="V365" s="224">
        <f>ROUND(E365*U365,2)</f>
        <v>0</v>
      </c>
      <c r="W365" s="22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 t="s">
        <v>184</v>
      </c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</row>
    <row r="366" spans="1:60" ht="22.5" outlineLevel="1" x14ac:dyDescent="0.2">
      <c r="A366" s="241">
        <v>152</v>
      </c>
      <c r="B366" s="242" t="s">
        <v>653</v>
      </c>
      <c r="C366" s="251" t="s">
        <v>654</v>
      </c>
      <c r="D366" s="243" t="s">
        <v>234</v>
      </c>
      <c r="E366" s="244">
        <v>7</v>
      </c>
      <c r="F366" s="245"/>
      <c r="G366" s="246">
        <f>ROUND(E366*F366,2)</f>
        <v>0</v>
      </c>
      <c r="H366" s="225"/>
      <c r="I366" s="224">
        <f>ROUND(E366*H366,2)</f>
        <v>0</v>
      </c>
      <c r="J366" s="225"/>
      <c r="K366" s="224">
        <f>ROUND(E366*J366,2)</f>
        <v>0</v>
      </c>
      <c r="L366" s="224">
        <v>21</v>
      </c>
      <c r="M366" s="224">
        <f>G366*(1+L366/100)</f>
        <v>0</v>
      </c>
      <c r="N366" s="224">
        <v>0.02</v>
      </c>
      <c r="O366" s="224">
        <f>ROUND(E366*N366,2)</f>
        <v>0.14000000000000001</v>
      </c>
      <c r="P366" s="224">
        <v>0</v>
      </c>
      <c r="Q366" s="224">
        <f>ROUND(E366*P366,2)</f>
        <v>0</v>
      </c>
      <c r="R366" s="224"/>
      <c r="S366" s="224" t="s">
        <v>235</v>
      </c>
      <c r="T366" s="224" t="s">
        <v>183</v>
      </c>
      <c r="U366" s="224">
        <v>0</v>
      </c>
      <c r="V366" s="224">
        <f>ROUND(E366*U366,2)</f>
        <v>0</v>
      </c>
      <c r="W366" s="22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 t="s">
        <v>184</v>
      </c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</row>
    <row r="367" spans="1:60" ht="22.5" outlineLevel="1" x14ac:dyDescent="0.2">
      <c r="A367" s="241">
        <v>153</v>
      </c>
      <c r="B367" s="242" t="s">
        <v>655</v>
      </c>
      <c r="C367" s="251" t="s">
        <v>656</v>
      </c>
      <c r="D367" s="243" t="s">
        <v>234</v>
      </c>
      <c r="E367" s="244">
        <v>1</v>
      </c>
      <c r="F367" s="245"/>
      <c r="G367" s="246">
        <f>ROUND(E367*F367,2)</f>
        <v>0</v>
      </c>
      <c r="H367" s="225"/>
      <c r="I367" s="224">
        <f>ROUND(E367*H367,2)</f>
        <v>0</v>
      </c>
      <c r="J367" s="225"/>
      <c r="K367" s="224">
        <f>ROUND(E367*J367,2)</f>
        <v>0</v>
      </c>
      <c r="L367" s="224">
        <v>21</v>
      </c>
      <c r="M367" s="224">
        <f>G367*(1+L367/100)</f>
        <v>0</v>
      </c>
      <c r="N367" s="224">
        <v>2.1999999999999999E-2</v>
      </c>
      <c r="O367" s="224">
        <f>ROUND(E367*N367,2)</f>
        <v>0.02</v>
      </c>
      <c r="P367" s="224">
        <v>0</v>
      </c>
      <c r="Q367" s="224">
        <f>ROUND(E367*P367,2)</f>
        <v>0</v>
      </c>
      <c r="R367" s="224"/>
      <c r="S367" s="224" t="s">
        <v>235</v>
      </c>
      <c r="T367" s="224" t="s">
        <v>183</v>
      </c>
      <c r="U367" s="224">
        <v>0</v>
      </c>
      <c r="V367" s="224">
        <f>ROUND(E367*U367,2)</f>
        <v>0</v>
      </c>
      <c r="W367" s="22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 t="s">
        <v>184</v>
      </c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</row>
    <row r="368" spans="1:60" ht="22.5" outlineLevel="1" x14ac:dyDescent="0.2">
      <c r="A368" s="241">
        <v>154</v>
      </c>
      <c r="B368" s="242" t="s">
        <v>657</v>
      </c>
      <c r="C368" s="251" t="s">
        <v>658</v>
      </c>
      <c r="D368" s="243" t="s">
        <v>234</v>
      </c>
      <c r="E368" s="244">
        <v>1</v>
      </c>
      <c r="F368" s="245"/>
      <c r="G368" s="246">
        <f>ROUND(E368*F368,2)</f>
        <v>0</v>
      </c>
      <c r="H368" s="225"/>
      <c r="I368" s="224">
        <f>ROUND(E368*H368,2)</f>
        <v>0</v>
      </c>
      <c r="J368" s="225"/>
      <c r="K368" s="224">
        <f>ROUND(E368*J368,2)</f>
        <v>0</v>
      </c>
      <c r="L368" s="224">
        <v>21</v>
      </c>
      <c r="M368" s="224">
        <f>G368*(1+L368/100)</f>
        <v>0</v>
      </c>
      <c r="N368" s="224">
        <v>2.2000000000000001E-3</v>
      </c>
      <c r="O368" s="224">
        <f>ROUND(E368*N368,2)</f>
        <v>0</v>
      </c>
      <c r="P368" s="224">
        <v>0</v>
      </c>
      <c r="Q368" s="224">
        <f>ROUND(E368*P368,2)</f>
        <v>0</v>
      </c>
      <c r="R368" s="224"/>
      <c r="S368" s="224" t="s">
        <v>235</v>
      </c>
      <c r="T368" s="224" t="s">
        <v>183</v>
      </c>
      <c r="U368" s="224">
        <v>0</v>
      </c>
      <c r="V368" s="224">
        <f>ROUND(E368*U368,2)</f>
        <v>0</v>
      </c>
      <c r="W368" s="22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 t="s">
        <v>184</v>
      </c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</row>
    <row r="369" spans="1:60" ht="22.5" outlineLevel="1" x14ac:dyDescent="0.2">
      <c r="A369" s="235">
        <v>155</v>
      </c>
      <c r="B369" s="236" t="s">
        <v>659</v>
      </c>
      <c r="C369" s="249" t="s">
        <v>660</v>
      </c>
      <c r="D369" s="237" t="s">
        <v>195</v>
      </c>
      <c r="E369" s="238">
        <v>11.48</v>
      </c>
      <c r="F369" s="239"/>
      <c r="G369" s="240">
        <f>ROUND(E369*F369,2)</f>
        <v>0</v>
      </c>
      <c r="H369" s="225"/>
      <c r="I369" s="224">
        <f>ROUND(E369*H369,2)</f>
        <v>0</v>
      </c>
      <c r="J369" s="225"/>
      <c r="K369" s="224">
        <f>ROUND(E369*J369,2)</f>
        <v>0</v>
      </c>
      <c r="L369" s="224">
        <v>21</v>
      </c>
      <c r="M369" s="224">
        <f>G369*(1+L369/100)</f>
        <v>0</v>
      </c>
      <c r="N369" s="224">
        <v>1.2E-2</v>
      </c>
      <c r="O369" s="224">
        <f>ROUND(E369*N369,2)</f>
        <v>0.14000000000000001</v>
      </c>
      <c r="P369" s="224">
        <v>0</v>
      </c>
      <c r="Q369" s="224">
        <f>ROUND(E369*P369,2)</f>
        <v>0</v>
      </c>
      <c r="R369" s="224"/>
      <c r="S369" s="224" t="s">
        <v>235</v>
      </c>
      <c r="T369" s="224" t="s">
        <v>183</v>
      </c>
      <c r="U369" s="224">
        <v>0</v>
      </c>
      <c r="V369" s="224">
        <f>ROUND(E369*U369,2)</f>
        <v>0</v>
      </c>
      <c r="W369" s="22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 t="s">
        <v>184</v>
      </c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</row>
    <row r="370" spans="1:60" outlineLevel="1" x14ac:dyDescent="0.2">
      <c r="A370" s="221"/>
      <c r="B370" s="222"/>
      <c r="C370" s="250" t="s">
        <v>661</v>
      </c>
      <c r="D370" s="226"/>
      <c r="E370" s="227">
        <v>11.48</v>
      </c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 t="s">
        <v>186</v>
      </c>
      <c r="AH370" s="204">
        <v>0</v>
      </c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</row>
    <row r="371" spans="1:60" ht="22.5" outlineLevel="1" x14ac:dyDescent="0.2">
      <c r="A371" s="235">
        <v>156</v>
      </c>
      <c r="B371" s="236" t="s">
        <v>662</v>
      </c>
      <c r="C371" s="249" t="s">
        <v>663</v>
      </c>
      <c r="D371" s="237" t="s">
        <v>195</v>
      </c>
      <c r="E371" s="238">
        <v>6.7649999999999997</v>
      </c>
      <c r="F371" s="239"/>
      <c r="G371" s="240">
        <f>ROUND(E371*F371,2)</f>
        <v>0</v>
      </c>
      <c r="H371" s="225"/>
      <c r="I371" s="224">
        <f>ROUND(E371*H371,2)</f>
        <v>0</v>
      </c>
      <c r="J371" s="225"/>
      <c r="K371" s="224">
        <f>ROUND(E371*J371,2)</f>
        <v>0</v>
      </c>
      <c r="L371" s="224">
        <v>21</v>
      </c>
      <c r="M371" s="224">
        <f>G371*(1+L371/100)</f>
        <v>0</v>
      </c>
      <c r="N371" s="224">
        <v>1.2E-2</v>
      </c>
      <c r="O371" s="224">
        <f>ROUND(E371*N371,2)</f>
        <v>0.08</v>
      </c>
      <c r="P371" s="224">
        <v>0</v>
      </c>
      <c r="Q371" s="224">
        <f>ROUND(E371*P371,2)</f>
        <v>0</v>
      </c>
      <c r="R371" s="224"/>
      <c r="S371" s="224" t="s">
        <v>235</v>
      </c>
      <c r="T371" s="224" t="s">
        <v>183</v>
      </c>
      <c r="U371" s="224">
        <v>0</v>
      </c>
      <c r="V371" s="224">
        <f>ROUND(E371*U371,2)</f>
        <v>0</v>
      </c>
      <c r="W371" s="22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 t="s">
        <v>184</v>
      </c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</row>
    <row r="372" spans="1:60" outlineLevel="1" x14ac:dyDescent="0.2">
      <c r="A372" s="221"/>
      <c r="B372" s="222"/>
      <c r="C372" s="250" t="s">
        <v>664</v>
      </c>
      <c r="D372" s="226"/>
      <c r="E372" s="227">
        <v>6.76</v>
      </c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 t="s">
        <v>186</v>
      </c>
      <c r="AH372" s="204">
        <v>0</v>
      </c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</row>
    <row r="373" spans="1:60" ht="22.5" outlineLevel="1" x14ac:dyDescent="0.2">
      <c r="A373" s="235">
        <v>157</v>
      </c>
      <c r="B373" s="236" t="s">
        <v>665</v>
      </c>
      <c r="C373" s="249" t="s">
        <v>666</v>
      </c>
      <c r="D373" s="237" t="s">
        <v>195</v>
      </c>
      <c r="E373" s="238">
        <v>3.9975000000000001</v>
      </c>
      <c r="F373" s="239"/>
      <c r="G373" s="240">
        <f>ROUND(E373*F373,2)</f>
        <v>0</v>
      </c>
      <c r="H373" s="225"/>
      <c r="I373" s="224">
        <f>ROUND(E373*H373,2)</f>
        <v>0</v>
      </c>
      <c r="J373" s="225"/>
      <c r="K373" s="224">
        <f>ROUND(E373*J373,2)</f>
        <v>0</v>
      </c>
      <c r="L373" s="224">
        <v>21</v>
      </c>
      <c r="M373" s="224">
        <f>G373*(1+L373/100)</f>
        <v>0</v>
      </c>
      <c r="N373" s="224">
        <v>1.2E-2</v>
      </c>
      <c r="O373" s="224">
        <f>ROUND(E373*N373,2)</f>
        <v>0.05</v>
      </c>
      <c r="P373" s="224">
        <v>0</v>
      </c>
      <c r="Q373" s="224">
        <f>ROUND(E373*P373,2)</f>
        <v>0</v>
      </c>
      <c r="R373" s="224"/>
      <c r="S373" s="224" t="s">
        <v>235</v>
      </c>
      <c r="T373" s="224" t="s">
        <v>183</v>
      </c>
      <c r="U373" s="224">
        <v>0</v>
      </c>
      <c r="V373" s="224">
        <f>ROUND(E373*U373,2)</f>
        <v>0</v>
      </c>
      <c r="W373" s="22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 t="s">
        <v>184</v>
      </c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</row>
    <row r="374" spans="1:60" outlineLevel="1" x14ac:dyDescent="0.2">
      <c r="A374" s="221"/>
      <c r="B374" s="222"/>
      <c r="C374" s="250" t="s">
        <v>667</v>
      </c>
      <c r="D374" s="226"/>
      <c r="E374" s="227">
        <v>4</v>
      </c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 t="s">
        <v>186</v>
      </c>
      <c r="AH374" s="204">
        <v>0</v>
      </c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</row>
    <row r="375" spans="1:60" outlineLevel="1" x14ac:dyDescent="0.2">
      <c r="A375" s="241">
        <v>158</v>
      </c>
      <c r="B375" s="242" t="s">
        <v>668</v>
      </c>
      <c r="C375" s="251" t="s">
        <v>669</v>
      </c>
      <c r="D375" s="243" t="s">
        <v>216</v>
      </c>
      <c r="E375" s="244">
        <v>1.5</v>
      </c>
      <c r="F375" s="245"/>
      <c r="G375" s="246">
        <f>ROUND(E375*F375,2)</f>
        <v>0</v>
      </c>
      <c r="H375" s="225"/>
      <c r="I375" s="224">
        <f>ROUND(E375*H375,2)</f>
        <v>0</v>
      </c>
      <c r="J375" s="225"/>
      <c r="K375" s="224">
        <f>ROUND(E375*J375,2)</f>
        <v>0</v>
      </c>
      <c r="L375" s="224">
        <v>21</v>
      </c>
      <c r="M375" s="224">
        <f>G375*(1+L375/100)</f>
        <v>0</v>
      </c>
      <c r="N375" s="224">
        <v>0</v>
      </c>
      <c r="O375" s="224">
        <f>ROUND(E375*N375,2)</f>
        <v>0</v>
      </c>
      <c r="P375" s="224">
        <v>0</v>
      </c>
      <c r="Q375" s="224">
        <f>ROUND(E375*P375,2)</f>
        <v>0</v>
      </c>
      <c r="R375" s="224"/>
      <c r="S375" s="224" t="s">
        <v>182</v>
      </c>
      <c r="T375" s="224" t="s">
        <v>183</v>
      </c>
      <c r="U375" s="224">
        <v>2.2549999999999999</v>
      </c>
      <c r="V375" s="224">
        <f>ROUND(E375*U375,2)</f>
        <v>3.38</v>
      </c>
      <c r="W375" s="22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 t="s">
        <v>482</v>
      </c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</row>
    <row r="376" spans="1:60" x14ac:dyDescent="0.2">
      <c r="A376" s="229" t="s">
        <v>177</v>
      </c>
      <c r="B376" s="230" t="s">
        <v>131</v>
      </c>
      <c r="C376" s="248" t="s">
        <v>132</v>
      </c>
      <c r="D376" s="231"/>
      <c r="E376" s="232"/>
      <c r="F376" s="233"/>
      <c r="G376" s="234">
        <f>SUMIF(AG377:AG386,"&lt;&gt;NOR",G377:G386)</f>
        <v>0</v>
      </c>
      <c r="H376" s="228"/>
      <c r="I376" s="228">
        <f>SUM(I377:I386)</f>
        <v>0</v>
      </c>
      <c r="J376" s="228"/>
      <c r="K376" s="228">
        <f>SUM(K377:K386)</f>
        <v>0</v>
      </c>
      <c r="L376" s="228"/>
      <c r="M376" s="228">
        <f>SUM(M377:M386)</f>
        <v>0</v>
      </c>
      <c r="N376" s="228"/>
      <c r="O376" s="228">
        <f>SUM(O377:O386)</f>
        <v>1.6400000000000001</v>
      </c>
      <c r="P376" s="228"/>
      <c r="Q376" s="228">
        <f>SUM(Q377:Q386)</f>
        <v>0</v>
      </c>
      <c r="R376" s="228"/>
      <c r="S376" s="228"/>
      <c r="T376" s="228"/>
      <c r="U376" s="228"/>
      <c r="V376" s="228">
        <f>SUM(V377:V386)</f>
        <v>151.80000000000004</v>
      </c>
      <c r="W376" s="228"/>
      <c r="AG376" t="s">
        <v>178</v>
      </c>
    </row>
    <row r="377" spans="1:60" ht="22.5" outlineLevel="1" x14ac:dyDescent="0.2">
      <c r="A377" s="235">
        <v>159</v>
      </c>
      <c r="B377" s="236" t="s">
        <v>670</v>
      </c>
      <c r="C377" s="249" t="s">
        <v>671</v>
      </c>
      <c r="D377" s="237" t="s">
        <v>195</v>
      </c>
      <c r="E377" s="238">
        <v>143.91999999999999</v>
      </c>
      <c r="F377" s="239"/>
      <c r="G377" s="240">
        <f>ROUND(E377*F377,2)</f>
        <v>0</v>
      </c>
      <c r="H377" s="225"/>
      <c r="I377" s="224">
        <f>ROUND(E377*H377,2)</f>
        <v>0</v>
      </c>
      <c r="J377" s="225"/>
      <c r="K377" s="224">
        <f>ROUND(E377*J377,2)</f>
        <v>0</v>
      </c>
      <c r="L377" s="224">
        <v>21</v>
      </c>
      <c r="M377" s="224">
        <f>G377*(1+L377/100)</f>
        <v>0</v>
      </c>
      <c r="N377" s="224">
        <v>2.8800000000000002E-3</v>
      </c>
      <c r="O377" s="224">
        <f>ROUND(E377*N377,2)</f>
        <v>0.41</v>
      </c>
      <c r="P377" s="224">
        <v>0</v>
      </c>
      <c r="Q377" s="224">
        <f>ROUND(E377*P377,2)</f>
        <v>0</v>
      </c>
      <c r="R377" s="224"/>
      <c r="S377" s="224" t="s">
        <v>182</v>
      </c>
      <c r="T377" s="224" t="s">
        <v>183</v>
      </c>
      <c r="U377" s="224">
        <v>0.52</v>
      </c>
      <c r="V377" s="224">
        <f>ROUND(E377*U377,2)</f>
        <v>74.84</v>
      </c>
      <c r="W377" s="22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 t="s">
        <v>184</v>
      </c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</row>
    <row r="378" spans="1:60" outlineLevel="1" x14ac:dyDescent="0.2">
      <c r="A378" s="221"/>
      <c r="B378" s="222"/>
      <c r="C378" s="250" t="s">
        <v>672</v>
      </c>
      <c r="D378" s="226"/>
      <c r="E378" s="227">
        <v>143.91999999999999</v>
      </c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 t="s">
        <v>186</v>
      </c>
      <c r="AH378" s="204">
        <v>0</v>
      </c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</row>
    <row r="379" spans="1:60" ht="22.5" outlineLevel="1" x14ac:dyDescent="0.2">
      <c r="A379" s="235">
        <v>160</v>
      </c>
      <c r="B379" s="236" t="s">
        <v>673</v>
      </c>
      <c r="C379" s="249" t="s">
        <v>674</v>
      </c>
      <c r="D379" s="237" t="s">
        <v>195</v>
      </c>
      <c r="E379" s="238">
        <v>143.91999999999999</v>
      </c>
      <c r="F379" s="239"/>
      <c r="G379" s="240">
        <f>ROUND(E379*F379,2)</f>
        <v>0</v>
      </c>
      <c r="H379" s="225"/>
      <c r="I379" s="224">
        <f>ROUND(E379*H379,2)</f>
        <v>0</v>
      </c>
      <c r="J379" s="225"/>
      <c r="K379" s="224">
        <f>ROUND(E379*J379,2)</f>
        <v>0</v>
      </c>
      <c r="L379" s="224">
        <v>21</v>
      </c>
      <c r="M379" s="224">
        <f>G379*(1+L379/100)</f>
        <v>0</v>
      </c>
      <c r="N379" s="224">
        <v>4.1000000000000003E-3</v>
      </c>
      <c r="O379" s="224">
        <f>ROUND(E379*N379,2)</f>
        <v>0.59</v>
      </c>
      <c r="P379" s="224">
        <v>0</v>
      </c>
      <c r="Q379" s="224">
        <f>ROUND(E379*P379,2)</f>
        <v>0</v>
      </c>
      <c r="R379" s="224"/>
      <c r="S379" s="224" t="s">
        <v>182</v>
      </c>
      <c r="T379" s="224" t="s">
        <v>183</v>
      </c>
      <c r="U379" s="224">
        <v>0.42</v>
      </c>
      <c r="V379" s="224">
        <f>ROUND(E379*U379,2)</f>
        <v>60.45</v>
      </c>
      <c r="W379" s="22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 t="s">
        <v>184</v>
      </c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</row>
    <row r="380" spans="1:60" outlineLevel="1" x14ac:dyDescent="0.2">
      <c r="A380" s="221"/>
      <c r="B380" s="222"/>
      <c r="C380" s="250" t="s">
        <v>672</v>
      </c>
      <c r="D380" s="226"/>
      <c r="E380" s="227">
        <v>143.91999999999999</v>
      </c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 t="s">
        <v>186</v>
      </c>
      <c r="AH380" s="204">
        <v>0</v>
      </c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</row>
    <row r="381" spans="1:60" ht="33.75" outlineLevel="1" x14ac:dyDescent="0.2">
      <c r="A381" s="241">
        <v>161</v>
      </c>
      <c r="B381" s="242" t="s">
        <v>675</v>
      </c>
      <c r="C381" s="251" t="s">
        <v>676</v>
      </c>
      <c r="D381" s="243" t="s">
        <v>234</v>
      </c>
      <c r="E381" s="244">
        <v>1</v>
      </c>
      <c r="F381" s="245"/>
      <c r="G381" s="246">
        <f>ROUND(E381*F381,2)</f>
        <v>0</v>
      </c>
      <c r="H381" s="225"/>
      <c r="I381" s="224">
        <f>ROUND(E381*H381,2)</f>
        <v>0</v>
      </c>
      <c r="J381" s="225"/>
      <c r="K381" s="224">
        <f>ROUND(E381*J381,2)</f>
        <v>0</v>
      </c>
      <c r="L381" s="224">
        <v>21</v>
      </c>
      <c r="M381" s="224">
        <f>G381*(1+L381/100)</f>
        <v>0</v>
      </c>
      <c r="N381" s="224">
        <v>0.12</v>
      </c>
      <c r="O381" s="224">
        <f>ROUND(E381*N381,2)</f>
        <v>0.12</v>
      </c>
      <c r="P381" s="224">
        <v>0</v>
      </c>
      <c r="Q381" s="224">
        <f>ROUND(E381*P381,2)</f>
        <v>0</v>
      </c>
      <c r="R381" s="224"/>
      <c r="S381" s="224" t="s">
        <v>235</v>
      </c>
      <c r="T381" s="224" t="s">
        <v>183</v>
      </c>
      <c r="U381" s="224">
        <v>0</v>
      </c>
      <c r="V381" s="224">
        <f>ROUND(E381*U381,2)</f>
        <v>0</v>
      </c>
      <c r="W381" s="22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 t="s">
        <v>184</v>
      </c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</row>
    <row r="382" spans="1:60" ht="33.75" outlineLevel="1" x14ac:dyDescent="0.2">
      <c r="A382" s="241">
        <v>162</v>
      </c>
      <c r="B382" s="242" t="s">
        <v>677</v>
      </c>
      <c r="C382" s="251" t="s">
        <v>678</v>
      </c>
      <c r="D382" s="243" t="s">
        <v>234</v>
      </c>
      <c r="E382" s="244">
        <v>1</v>
      </c>
      <c r="F382" s="245"/>
      <c r="G382" s="246">
        <f>ROUND(E382*F382,2)</f>
        <v>0</v>
      </c>
      <c r="H382" s="225"/>
      <c r="I382" s="224">
        <f>ROUND(E382*H382,2)</f>
        <v>0</v>
      </c>
      <c r="J382" s="225"/>
      <c r="K382" s="224">
        <f>ROUND(E382*J382,2)</f>
        <v>0</v>
      </c>
      <c r="L382" s="224">
        <v>21</v>
      </c>
      <c r="M382" s="224">
        <f>G382*(1+L382/100)</f>
        <v>0</v>
      </c>
      <c r="N382" s="224">
        <v>4.5999999999999999E-2</v>
      </c>
      <c r="O382" s="224">
        <f>ROUND(E382*N382,2)</f>
        <v>0.05</v>
      </c>
      <c r="P382" s="224">
        <v>0</v>
      </c>
      <c r="Q382" s="224">
        <f>ROUND(E382*P382,2)</f>
        <v>0</v>
      </c>
      <c r="R382" s="224"/>
      <c r="S382" s="224" t="s">
        <v>235</v>
      </c>
      <c r="T382" s="224" t="s">
        <v>183</v>
      </c>
      <c r="U382" s="224">
        <v>0</v>
      </c>
      <c r="V382" s="224">
        <f>ROUND(E382*U382,2)</f>
        <v>0</v>
      </c>
      <c r="W382" s="22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 t="s">
        <v>184</v>
      </c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</row>
    <row r="383" spans="1:60" ht="22.5" outlineLevel="1" x14ac:dyDescent="0.2">
      <c r="A383" s="241">
        <v>163</v>
      </c>
      <c r="B383" s="242" t="s">
        <v>679</v>
      </c>
      <c r="C383" s="251" t="s">
        <v>680</v>
      </c>
      <c r="D383" s="243" t="s">
        <v>242</v>
      </c>
      <c r="E383" s="244">
        <v>3</v>
      </c>
      <c r="F383" s="245"/>
      <c r="G383" s="246">
        <f>ROUND(E383*F383,2)</f>
        <v>0</v>
      </c>
      <c r="H383" s="225"/>
      <c r="I383" s="224">
        <f>ROUND(E383*H383,2)</f>
        <v>0</v>
      </c>
      <c r="J383" s="225"/>
      <c r="K383" s="224">
        <f>ROUND(E383*J383,2)</f>
        <v>0</v>
      </c>
      <c r="L383" s="224">
        <v>21</v>
      </c>
      <c r="M383" s="224">
        <f>G383*(1+L383/100)</f>
        <v>0</v>
      </c>
      <c r="N383" s="224">
        <v>0.1</v>
      </c>
      <c r="O383" s="224">
        <f>ROUND(E383*N383,2)</f>
        <v>0.3</v>
      </c>
      <c r="P383" s="224">
        <v>0</v>
      </c>
      <c r="Q383" s="224">
        <f>ROUND(E383*P383,2)</f>
        <v>0</v>
      </c>
      <c r="R383" s="224"/>
      <c r="S383" s="224" t="s">
        <v>235</v>
      </c>
      <c r="T383" s="224" t="s">
        <v>183</v>
      </c>
      <c r="U383" s="224">
        <v>0</v>
      </c>
      <c r="V383" s="224">
        <f>ROUND(E383*U383,2)</f>
        <v>0</v>
      </c>
      <c r="W383" s="22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 t="s">
        <v>184</v>
      </c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</row>
    <row r="384" spans="1:60" ht="22.5" outlineLevel="1" x14ac:dyDescent="0.2">
      <c r="A384" s="241">
        <v>164</v>
      </c>
      <c r="B384" s="242" t="s">
        <v>681</v>
      </c>
      <c r="C384" s="251" t="s">
        <v>682</v>
      </c>
      <c r="D384" s="243" t="s">
        <v>683</v>
      </c>
      <c r="E384" s="244">
        <v>50</v>
      </c>
      <c r="F384" s="245"/>
      <c r="G384" s="246">
        <f>ROUND(E384*F384,2)</f>
        <v>0</v>
      </c>
      <c r="H384" s="225"/>
      <c r="I384" s="224">
        <f>ROUND(E384*H384,2)</f>
        <v>0</v>
      </c>
      <c r="J384" s="225"/>
      <c r="K384" s="224">
        <f>ROUND(E384*J384,2)</f>
        <v>0</v>
      </c>
      <c r="L384" s="224">
        <v>21</v>
      </c>
      <c r="M384" s="224">
        <f>G384*(1+L384/100)</f>
        <v>0</v>
      </c>
      <c r="N384" s="224">
        <v>1E-3</v>
      </c>
      <c r="O384" s="224">
        <f>ROUND(E384*N384,2)</f>
        <v>0.05</v>
      </c>
      <c r="P384" s="224">
        <v>0</v>
      </c>
      <c r="Q384" s="224">
        <f>ROUND(E384*P384,2)</f>
        <v>0</v>
      </c>
      <c r="R384" s="224"/>
      <c r="S384" s="224" t="s">
        <v>182</v>
      </c>
      <c r="T384" s="224" t="s">
        <v>183</v>
      </c>
      <c r="U384" s="224">
        <v>0.221</v>
      </c>
      <c r="V384" s="224">
        <f>ROUND(E384*U384,2)</f>
        <v>11.05</v>
      </c>
      <c r="W384" s="22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 t="s">
        <v>184</v>
      </c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</row>
    <row r="385" spans="1:60" ht="22.5" outlineLevel="1" x14ac:dyDescent="0.2">
      <c r="A385" s="241">
        <v>165</v>
      </c>
      <c r="B385" s="242" t="s">
        <v>684</v>
      </c>
      <c r="C385" s="251" t="s">
        <v>685</v>
      </c>
      <c r="D385" s="243" t="s">
        <v>234</v>
      </c>
      <c r="E385" s="244">
        <v>3</v>
      </c>
      <c r="F385" s="245"/>
      <c r="G385" s="246">
        <f>ROUND(E385*F385,2)</f>
        <v>0</v>
      </c>
      <c r="H385" s="225"/>
      <c r="I385" s="224">
        <f>ROUND(E385*H385,2)</f>
        <v>0</v>
      </c>
      <c r="J385" s="225"/>
      <c r="K385" s="224">
        <f>ROUND(E385*J385,2)</f>
        <v>0</v>
      </c>
      <c r="L385" s="224">
        <v>21</v>
      </c>
      <c r="M385" s="224">
        <f>G385*(1+L385/100)</f>
        <v>0</v>
      </c>
      <c r="N385" s="224">
        <v>0.04</v>
      </c>
      <c r="O385" s="224">
        <f>ROUND(E385*N385,2)</f>
        <v>0.12</v>
      </c>
      <c r="P385" s="224">
        <v>0</v>
      </c>
      <c r="Q385" s="224">
        <f>ROUND(E385*P385,2)</f>
        <v>0</v>
      </c>
      <c r="R385" s="224"/>
      <c r="S385" s="224" t="s">
        <v>235</v>
      </c>
      <c r="T385" s="224" t="s">
        <v>183</v>
      </c>
      <c r="U385" s="224">
        <v>0</v>
      </c>
      <c r="V385" s="224">
        <f>ROUND(E385*U385,2)</f>
        <v>0</v>
      </c>
      <c r="W385" s="22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 t="s">
        <v>184</v>
      </c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</row>
    <row r="386" spans="1:60" outlineLevel="1" x14ac:dyDescent="0.2">
      <c r="A386" s="241">
        <v>166</v>
      </c>
      <c r="B386" s="242" t="s">
        <v>686</v>
      </c>
      <c r="C386" s="251" t="s">
        <v>687</v>
      </c>
      <c r="D386" s="243" t="s">
        <v>216</v>
      </c>
      <c r="E386" s="244">
        <v>1.64</v>
      </c>
      <c r="F386" s="245"/>
      <c r="G386" s="246">
        <f>ROUND(E386*F386,2)</f>
        <v>0</v>
      </c>
      <c r="H386" s="225"/>
      <c r="I386" s="224">
        <f>ROUND(E386*H386,2)</f>
        <v>0</v>
      </c>
      <c r="J386" s="225"/>
      <c r="K386" s="224">
        <f>ROUND(E386*J386,2)</f>
        <v>0</v>
      </c>
      <c r="L386" s="224">
        <v>21</v>
      </c>
      <c r="M386" s="224">
        <f>G386*(1+L386/100)</f>
        <v>0</v>
      </c>
      <c r="N386" s="224">
        <v>0</v>
      </c>
      <c r="O386" s="224">
        <f>ROUND(E386*N386,2)</f>
        <v>0</v>
      </c>
      <c r="P386" s="224">
        <v>0</v>
      </c>
      <c r="Q386" s="224">
        <f>ROUND(E386*P386,2)</f>
        <v>0</v>
      </c>
      <c r="R386" s="224"/>
      <c r="S386" s="224" t="s">
        <v>182</v>
      </c>
      <c r="T386" s="224" t="s">
        <v>183</v>
      </c>
      <c r="U386" s="224">
        <v>3.327</v>
      </c>
      <c r="V386" s="224">
        <f>ROUND(E386*U386,2)</f>
        <v>5.46</v>
      </c>
      <c r="W386" s="22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 t="s">
        <v>482</v>
      </c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</row>
    <row r="387" spans="1:60" x14ac:dyDescent="0.2">
      <c r="A387" s="229" t="s">
        <v>177</v>
      </c>
      <c r="B387" s="230" t="s">
        <v>133</v>
      </c>
      <c r="C387" s="248" t="s">
        <v>134</v>
      </c>
      <c r="D387" s="231"/>
      <c r="E387" s="232"/>
      <c r="F387" s="233"/>
      <c r="G387" s="234">
        <f>SUMIF(AG388:AG417,"&lt;&gt;NOR",G388:G417)</f>
        <v>0</v>
      </c>
      <c r="H387" s="228"/>
      <c r="I387" s="228">
        <f>SUM(I388:I417)</f>
        <v>0</v>
      </c>
      <c r="J387" s="228"/>
      <c r="K387" s="228">
        <f>SUM(K388:K417)</f>
        <v>0</v>
      </c>
      <c r="L387" s="228"/>
      <c r="M387" s="228">
        <f>SUM(M388:M417)</f>
        <v>0</v>
      </c>
      <c r="N387" s="228"/>
      <c r="O387" s="228">
        <f>SUM(O388:O417)</f>
        <v>3.6899999999999995</v>
      </c>
      <c r="P387" s="228"/>
      <c r="Q387" s="228">
        <f>SUM(Q388:Q417)</f>
        <v>0</v>
      </c>
      <c r="R387" s="228"/>
      <c r="S387" s="228"/>
      <c r="T387" s="228"/>
      <c r="U387" s="228"/>
      <c r="V387" s="228">
        <f>SUM(V388:V417)</f>
        <v>158.60999999999999</v>
      </c>
      <c r="W387" s="228"/>
      <c r="AG387" t="s">
        <v>178</v>
      </c>
    </row>
    <row r="388" spans="1:60" outlineLevel="1" x14ac:dyDescent="0.2">
      <c r="A388" s="235">
        <v>167</v>
      </c>
      <c r="B388" s="236" t="s">
        <v>688</v>
      </c>
      <c r="C388" s="249" t="s">
        <v>689</v>
      </c>
      <c r="D388" s="237" t="s">
        <v>195</v>
      </c>
      <c r="E388" s="238">
        <v>86.16</v>
      </c>
      <c r="F388" s="239"/>
      <c r="G388" s="240">
        <f>ROUND(E388*F388,2)</f>
        <v>0</v>
      </c>
      <c r="H388" s="225"/>
      <c r="I388" s="224">
        <f>ROUND(E388*H388,2)</f>
        <v>0</v>
      </c>
      <c r="J388" s="225"/>
      <c r="K388" s="224">
        <f>ROUND(E388*J388,2)</f>
        <v>0</v>
      </c>
      <c r="L388" s="224">
        <v>21</v>
      </c>
      <c r="M388" s="224">
        <f>G388*(1+L388/100)</f>
        <v>0</v>
      </c>
      <c r="N388" s="224">
        <v>0</v>
      </c>
      <c r="O388" s="224">
        <f>ROUND(E388*N388,2)</f>
        <v>0</v>
      </c>
      <c r="P388" s="224">
        <v>0</v>
      </c>
      <c r="Q388" s="224">
        <f>ROUND(E388*P388,2)</f>
        <v>0</v>
      </c>
      <c r="R388" s="224"/>
      <c r="S388" s="224" t="s">
        <v>182</v>
      </c>
      <c r="T388" s="224" t="s">
        <v>183</v>
      </c>
      <c r="U388" s="224">
        <v>0.255</v>
      </c>
      <c r="V388" s="224">
        <f>ROUND(E388*U388,2)</f>
        <v>21.97</v>
      </c>
      <c r="W388" s="22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 t="s">
        <v>184</v>
      </c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</row>
    <row r="389" spans="1:60" ht="22.5" outlineLevel="1" x14ac:dyDescent="0.2">
      <c r="A389" s="221"/>
      <c r="B389" s="222"/>
      <c r="C389" s="250" t="s">
        <v>690</v>
      </c>
      <c r="D389" s="226"/>
      <c r="E389" s="227">
        <v>86.16</v>
      </c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 t="s">
        <v>186</v>
      </c>
      <c r="AH389" s="204">
        <v>0</v>
      </c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</row>
    <row r="390" spans="1:60" ht="22.5" outlineLevel="1" x14ac:dyDescent="0.2">
      <c r="A390" s="235">
        <v>168</v>
      </c>
      <c r="B390" s="236" t="s">
        <v>691</v>
      </c>
      <c r="C390" s="249" t="s">
        <v>692</v>
      </c>
      <c r="D390" s="237" t="s">
        <v>216</v>
      </c>
      <c r="E390" s="238">
        <v>1.2924</v>
      </c>
      <c r="F390" s="239"/>
      <c r="G390" s="240">
        <f>ROUND(E390*F390,2)</f>
        <v>0</v>
      </c>
      <c r="H390" s="225"/>
      <c r="I390" s="224">
        <f>ROUND(E390*H390,2)</f>
        <v>0</v>
      </c>
      <c r="J390" s="225"/>
      <c r="K390" s="224">
        <f>ROUND(E390*J390,2)</f>
        <v>0</v>
      </c>
      <c r="L390" s="224">
        <v>21</v>
      </c>
      <c r="M390" s="224">
        <f>G390*(1+L390/100)</f>
        <v>0</v>
      </c>
      <c r="N390" s="224">
        <v>1</v>
      </c>
      <c r="O390" s="224">
        <f>ROUND(E390*N390,2)</f>
        <v>1.29</v>
      </c>
      <c r="P390" s="224">
        <v>0</v>
      </c>
      <c r="Q390" s="224">
        <f>ROUND(E390*P390,2)</f>
        <v>0</v>
      </c>
      <c r="R390" s="224" t="s">
        <v>463</v>
      </c>
      <c r="S390" s="224" t="s">
        <v>182</v>
      </c>
      <c r="T390" s="224" t="s">
        <v>183</v>
      </c>
      <c r="U390" s="224">
        <v>0</v>
      </c>
      <c r="V390" s="224">
        <f>ROUND(E390*U390,2)</f>
        <v>0</v>
      </c>
      <c r="W390" s="22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 t="s">
        <v>464</v>
      </c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</row>
    <row r="391" spans="1:60" outlineLevel="1" x14ac:dyDescent="0.2">
      <c r="A391" s="221"/>
      <c r="B391" s="222"/>
      <c r="C391" s="250" t="s">
        <v>693</v>
      </c>
      <c r="D391" s="226"/>
      <c r="E391" s="227">
        <v>1.29</v>
      </c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 t="s">
        <v>186</v>
      </c>
      <c r="AH391" s="204">
        <v>0</v>
      </c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</row>
    <row r="392" spans="1:60" outlineLevel="1" x14ac:dyDescent="0.2">
      <c r="A392" s="235">
        <v>169</v>
      </c>
      <c r="B392" s="236" t="s">
        <v>694</v>
      </c>
      <c r="C392" s="249" t="s">
        <v>695</v>
      </c>
      <c r="D392" s="237" t="s">
        <v>195</v>
      </c>
      <c r="E392" s="238">
        <v>86.16</v>
      </c>
      <c r="F392" s="239"/>
      <c r="G392" s="240">
        <f>ROUND(E392*F392,2)</f>
        <v>0</v>
      </c>
      <c r="H392" s="225"/>
      <c r="I392" s="224">
        <f>ROUND(E392*H392,2)</f>
        <v>0</v>
      </c>
      <c r="J392" s="225"/>
      <c r="K392" s="224">
        <f>ROUND(E392*J392,2)</f>
        <v>0</v>
      </c>
      <c r="L392" s="224">
        <v>21</v>
      </c>
      <c r="M392" s="224">
        <f>G392*(1+L392/100)</f>
        <v>0</v>
      </c>
      <c r="N392" s="224">
        <v>2.1000000000000001E-4</v>
      </c>
      <c r="O392" s="224">
        <f>ROUND(E392*N392,2)</f>
        <v>0.02</v>
      </c>
      <c r="P392" s="224">
        <v>0</v>
      </c>
      <c r="Q392" s="224">
        <f>ROUND(E392*P392,2)</f>
        <v>0</v>
      </c>
      <c r="R392" s="224"/>
      <c r="S392" s="224" t="s">
        <v>182</v>
      </c>
      <c r="T392" s="224" t="s">
        <v>183</v>
      </c>
      <c r="U392" s="224">
        <v>0.05</v>
      </c>
      <c r="V392" s="224">
        <f>ROUND(E392*U392,2)</f>
        <v>4.3099999999999996</v>
      </c>
      <c r="W392" s="22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 t="s">
        <v>184</v>
      </c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</row>
    <row r="393" spans="1:60" ht="22.5" outlineLevel="1" x14ac:dyDescent="0.2">
      <c r="A393" s="221"/>
      <c r="B393" s="222"/>
      <c r="C393" s="250" t="s">
        <v>690</v>
      </c>
      <c r="D393" s="226"/>
      <c r="E393" s="227">
        <v>86.16</v>
      </c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 t="s">
        <v>186</v>
      </c>
      <c r="AH393" s="204">
        <v>0</v>
      </c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</row>
    <row r="394" spans="1:60" outlineLevel="1" x14ac:dyDescent="0.2">
      <c r="A394" s="241">
        <v>170</v>
      </c>
      <c r="B394" s="242" t="s">
        <v>696</v>
      </c>
      <c r="C394" s="251" t="s">
        <v>697</v>
      </c>
      <c r="D394" s="243" t="s">
        <v>195</v>
      </c>
      <c r="E394" s="244">
        <v>86.16</v>
      </c>
      <c r="F394" s="245"/>
      <c r="G394" s="246">
        <f>ROUND(E394*F394,2)</f>
        <v>0</v>
      </c>
      <c r="H394" s="225"/>
      <c r="I394" s="224">
        <f>ROUND(E394*H394,2)</f>
        <v>0</v>
      </c>
      <c r="J394" s="225"/>
      <c r="K394" s="224">
        <f>ROUND(E394*J394,2)</f>
        <v>0</v>
      </c>
      <c r="L394" s="224">
        <v>21</v>
      </c>
      <c r="M394" s="224">
        <f>G394*(1+L394/100)</f>
        <v>0</v>
      </c>
      <c r="N394" s="224">
        <v>4.7499999999999999E-3</v>
      </c>
      <c r="O394" s="224">
        <f>ROUND(E394*N394,2)</f>
        <v>0.41</v>
      </c>
      <c r="P394" s="224">
        <v>0</v>
      </c>
      <c r="Q394" s="224">
        <f>ROUND(E394*P394,2)</f>
        <v>0</v>
      </c>
      <c r="R394" s="224"/>
      <c r="S394" s="224" t="s">
        <v>182</v>
      </c>
      <c r="T394" s="224" t="s">
        <v>183</v>
      </c>
      <c r="U394" s="224">
        <v>0.97799999999999998</v>
      </c>
      <c r="V394" s="224">
        <f>ROUND(E394*U394,2)</f>
        <v>84.26</v>
      </c>
      <c r="W394" s="22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 t="s">
        <v>184</v>
      </c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</row>
    <row r="395" spans="1:60" outlineLevel="1" x14ac:dyDescent="0.2">
      <c r="A395" s="235">
        <v>171</v>
      </c>
      <c r="B395" s="236" t="s">
        <v>698</v>
      </c>
      <c r="C395" s="249" t="s">
        <v>699</v>
      </c>
      <c r="D395" s="237" t="s">
        <v>195</v>
      </c>
      <c r="E395" s="238">
        <v>20.440000000000001</v>
      </c>
      <c r="F395" s="239"/>
      <c r="G395" s="240">
        <f>ROUND(E395*F395,2)</f>
        <v>0</v>
      </c>
      <c r="H395" s="225"/>
      <c r="I395" s="224">
        <f>ROUND(E395*H395,2)</f>
        <v>0</v>
      </c>
      <c r="J395" s="225"/>
      <c r="K395" s="224">
        <f>ROUND(E395*J395,2)</f>
        <v>0</v>
      </c>
      <c r="L395" s="224">
        <v>21</v>
      </c>
      <c r="M395" s="224">
        <f>G395*(1+L395/100)</f>
        <v>0</v>
      </c>
      <c r="N395" s="224">
        <v>0</v>
      </c>
      <c r="O395" s="224">
        <f>ROUND(E395*N395,2)</f>
        <v>0</v>
      </c>
      <c r="P395" s="224">
        <v>0</v>
      </c>
      <c r="Q395" s="224">
        <f>ROUND(E395*P395,2)</f>
        <v>0</v>
      </c>
      <c r="R395" s="224"/>
      <c r="S395" s="224" t="s">
        <v>182</v>
      </c>
      <c r="T395" s="224" t="s">
        <v>183</v>
      </c>
      <c r="U395" s="224">
        <v>0.03</v>
      </c>
      <c r="V395" s="224">
        <f>ROUND(E395*U395,2)</f>
        <v>0.61</v>
      </c>
      <c r="W395" s="22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 t="s">
        <v>184</v>
      </c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</row>
    <row r="396" spans="1:60" outlineLevel="1" x14ac:dyDescent="0.2">
      <c r="A396" s="221"/>
      <c r="B396" s="222"/>
      <c r="C396" s="250" t="s">
        <v>700</v>
      </c>
      <c r="D396" s="226"/>
      <c r="E396" s="227">
        <v>20.440000000000001</v>
      </c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 t="s">
        <v>186</v>
      </c>
      <c r="AH396" s="204">
        <v>0</v>
      </c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</row>
    <row r="397" spans="1:60" outlineLevel="1" x14ac:dyDescent="0.2">
      <c r="A397" s="235">
        <v>172</v>
      </c>
      <c r="B397" s="236" t="s">
        <v>701</v>
      </c>
      <c r="C397" s="249" t="s">
        <v>702</v>
      </c>
      <c r="D397" s="237" t="s">
        <v>195</v>
      </c>
      <c r="E397" s="238">
        <v>15.58</v>
      </c>
      <c r="F397" s="239"/>
      <c r="G397" s="240">
        <f>ROUND(E397*F397,2)</f>
        <v>0</v>
      </c>
      <c r="H397" s="225"/>
      <c r="I397" s="224">
        <f>ROUND(E397*H397,2)</f>
        <v>0</v>
      </c>
      <c r="J397" s="225"/>
      <c r="K397" s="224">
        <f>ROUND(E397*J397,2)</f>
        <v>0</v>
      </c>
      <c r="L397" s="224">
        <v>21</v>
      </c>
      <c r="M397" s="224">
        <f>G397*(1+L397/100)</f>
        <v>0</v>
      </c>
      <c r="N397" s="224">
        <v>8.0000000000000004E-4</v>
      </c>
      <c r="O397" s="224">
        <f>ROUND(E397*N397,2)</f>
        <v>0.01</v>
      </c>
      <c r="P397" s="224">
        <v>0</v>
      </c>
      <c r="Q397" s="224">
        <f>ROUND(E397*P397,2)</f>
        <v>0</v>
      </c>
      <c r="R397" s="224"/>
      <c r="S397" s="224" t="s">
        <v>182</v>
      </c>
      <c r="T397" s="224" t="s">
        <v>183</v>
      </c>
      <c r="U397" s="224">
        <v>0</v>
      </c>
      <c r="V397" s="224">
        <f>ROUND(E397*U397,2)</f>
        <v>0</v>
      </c>
      <c r="W397" s="22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 t="s">
        <v>184</v>
      </c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</row>
    <row r="398" spans="1:60" outlineLevel="1" x14ac:dyDescent="0.2">
      <c r="A398" s="221"/>
      <c r="B398" s="222"/>
      <c r="C398" s="250" t="s">
        <v>703</v>
      </c>
      <c r="D398" s="226"/>
      <c r="E398" s="227">
        <v>15.58</v>
      </c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 t="s">
        <v>186</v>
      </c>
      <c r="AH398" s="204">
        <v>0</v>
      </c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</row>
    <row r="399" spans="1:60" outlineLevel="1" x14ac:dyDescent="0.2">
      <c r="A399" s="235">
        <v>173</v>
      </c>
      <c r="B399" s="236" t="s">
        <v>704</v>
      </c>
      <c r="C399" s="249" t="s">
        <v>705</v>
      </c>
      <c r="D399" s="237" t="s">
        <v>242</v>
      </c>
      <c r="E399" s="238">
        <v>85.424999999999997</v>
      </c>
      <c r="F399" s="239"/>
      <c r="G399" s="240">
        <f>ROUND(E399*F399,2)</f>
        <v>0</v>
      </c>
      <c r="H399" s="225"/>
      <c r="I399" s="224">
        <f>ROUND(E399*H399,2)</f>
        <v>0</v>
      </c>
      <c r="J399" s="225"/>
      <c r="K399" s="224">
        <f>ROUND(E399*J399,2)</f>
        <v>0</v>
      </c>
      <c r="L399" s="224">
        <v>21</v>
      </c>
      <c r="M399" s="224">
        <f>G399*(1+L399/100)</f>
        <v>0</v>
      </c>
      <c r="N399" s="224">
        <v>0</v>
      </c>
      <c r="O399" s="224">
        <f>ROUND(E399*N399,2)</f>
        <v>0</v>
      </c>
      <c r="P399" s="224">
        <v>0</v>
      </c>
      <c r="Q399" s="224">
        <f>ROUND(E399*P399,2)</f>
        <v>0</v>
      </c>
      <c r="R399" s="224"/>
      <c r="S399" s="224" t="s">
        <v>182</v>
      </c>
      <c r="T399" s="224" t="s">
        <v>183</v>
      </c>
      <c r="U399" s="224">
        <v>0.154</v>
      </c>
      <c r="V399" s="224">
        <f>ROUND(E399*U399,2)</f>
        <v>13.16</v>
      </c>
      <c r="W399" s="22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 t="s">
        <v>184</v>
      </c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</row>
    <row r="400" spans="1:60" ht="22.5" outlineLevel="1" x14ac:dyDescent="0.2">
      <c r="A400" s="221"/>
      <c r="B400" s="222"/>
      <c r="C400" s="250" t="s">
        <v>706</v>
      </c>
      <c r="D400" s="226"/>
      <c r="E400" s="227">
        <v>28.6</v>
      </c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 t="s">
        <v>186</v>
      </c>
      <c r="AH400" s="204">
        <v>0</v>
      </c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</row>
    <row r="401" spans="1:60" outlineLevel="1" x14ac:dyDescent="0.2">
      <c r="A401" s="221"/>
      <c r="B401" s="222"/>
      <c r="C401" s="250" t="s">
        <v>707</v>
      </c>
      <c r="D401" s="226"/>
      <c r="E401" s="227">
        <v>19.02</v>
      </c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 t="s">
        <v>186</v>
      </c>
      <c r="AH401" s="204">
        <v>0</v>
      </c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</row>
    <row r="402" spans="1:60" outlineLevel="1" x14ac:dyDescent="0.2">
      <c r="A402" s="221"/>
      <c r="B402" s="222"/>
      <c r="C402" s="250" t="s">
        <v>708</v>
      </c>
      <c r="D402" s="226"/>
      <c r="E402" s="227">
        <v>37.799999999999997</v>
      </c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 t="s">
        <v>186</v>
      </c>
      <c r="AH402" s="204">
        <v>0</v>
      </c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</row>
    <row r="403" spans="1:60" outlineLevel="1" x14ac:dyDescent="0.2">
      <c r="A403" s="241">
        <v>174</v>
      </c>
      <c r="B403" s="242" t="s">
        <v>709</v>
      </c>
      <c r="C403" s="251" t="s">
        <v>710</v>
      </c>
      <c r="D403" s="243" t="s">
        <v>242</v>
      </c>
      <c r="E403" s="244">
        <v>85.424999999999997</v>
      </c>
      <c r="F403" s="245"/>
      <c r="G403" s="246">
        <f>ROUND(E403*F403,2)</f>
        <v>0</v>
      </c>
      <c r="H403" s="225"/>
      <c r="I403" s="224">
        <f>ROUND(E403*H403,2)</f>
        <v>0</v>
      </c>
      <c r="J403" s="225"/>
      <c r="K403" s="224">
        <f>ROUND(E403*J403,2)</f>
        <v>0</v>
      </c>
      <c r="L403" s="224">
        <v>21</v>
      </c>
      <c r="M403" s="224">
        <f>G403*(1+L403/100)</f>
        <v>0</v>
      </c>
      <c r="N403" s="224">
        <v>3.2000000000000003E-4</v>
      </c>
      <c r="O403" s="224">
        <f>ROUND(E403*N403,2)</f>
        <v>0.03</v>
      </c>
      <c r="P403" s="224">
        <v>0</v>
      </c>
      <c r="Q403" s="224">
        <f>ROUND(E403*P403,2)</f>
        <v>0</v>
      </c>
      <c r="R403" s="224"/>
      <c r="S403" s="224" t="s">
        <v>182</v>
      </c>
      <c r="T403" s="224" t="s">
        <v>183</v>
      </c>
      <c r="U403" s="224">
        <v>0.23599999999999999</v>
      </c>
      <c r="V403" s="224">
        <f>ROUND(E403*U403,2)</f>
        <v>20.16</v>
      </c>
      <c r="W403" s="22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 t="s">
        <v>184</v>
      </c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</row>
    <row r="404" spans="1:60" ht="22.5" outlineLevel="1" x14ac:dyDescent="0.2">
      <c r="A404" s="235">
        <v>175</v>
      </c>
      <c r="B404" s="236" t="s">
        <v>711</v>
      </c>
      <c r="C404" s="249" t="s">
        <v>712</v>
      </c>
      <c r="D404" s="237" t="s">
        <v>195</v>
      </c>
      <c r="E404" s="238">
        <v>83.457400000000007</v>
      </c>
      <c r="F404" s="239"/>
      <c r="G404" s="240">
        <f>ROUND(E404*F404,2)</f>
        <v>0</v>
      </c>
      <c r="H404" s="225"/>
      <c r="I404" s="224">
        <f>ROUND(E404*H404,2)</f>
        <v>0</v>
      </c>
      <c r="J404" s="225"/>
      <c r="K404" s="224">
        <f>ROUND(E404*J404,2)</f>
        <v>0</v>
      </c>
      <c r="L404" s="224">
        <v>21</v>
      </c>
      <c r="M404" s="224">
        <f>G404*(1+L404/100)</f>
        <v>0</v>
      </c>
      <c r="N404" s="224">
        <v>0.02</v>
      </c>
      <c r="O404" s="224">
        <f>ROUND(E404*N404,2)</f>
        <v>1.67</v>
      </c>
      <c r="P404" s="224">
        <v>0</v>
      </c>
      <c r="Q404" s="224">
        <f>ROUND(E404*P404,2)</f>
        <v>0</v>
      </c>
      <c r="R404" s="224"/>
      <c r="S404" s="224" t="s">
        <v>235</v>
      </c>
      <c r="T404" s="224" t="s">
        <v>183</v>
      </c>
      <c r="U404" s="224">
        <v>0</v>
      </c>
      <c r="V404" s="224">
        <f>ROUND(E404*U404,2)</f>
        <v>0</v>
      </c>
      <c r="W404" s="22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 t="s">
        <v>184</v>
      </c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</row>
    <row r="405" spans="1:60" ht="33.75" outlineLevel="1" x14ac:dyDescent="0.2">
      <c r="A405" s="221"/>
      <c r="B405" s="222"/>
      <c r="C405" s="250" t="s">
        <v>713</v>
      </c>
      <c r="D405" s="226"/>
      <c r="E405" s="227">
        <v>71.92</v>
      </c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 t="s">
        <v>186</v>
      </c>
      <c r="AH405" s="204">
        <v>0</v>
      </c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</row>
    <row r="406" spans="1:60" outlineLevel="1" x14ac:dyDescent="0.2">
      <c r="A406" s="221"/>
      <c r="B406" s="222"/>
      <c r="C406" s="250" t="s">
        <v>714</v>
      </c>
      <c r="D406" s="226"/>
      <c r="E406" s="227">
        <v>11.53</v>
      </c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 t="s">
        <v>186</v>
      </c>
      <c r="AH406" s="204">
        <v>0</v>
      </c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</row>
    <row r="407" spans="1:60" ht="22.5" outlineLevel="1" x14ac:dyDescent="0.2">
      <c r="A407" s="235">
        <v>176</v>
      </c>
      <c r="B407" s="236" t="s">
        <v>715</v>
      </c>
      <c r="C407" s="249" t="s">
        <v>716</v>
      </c>
      <c r="D407" s="237" t="s">
        <v>195</v>
      </c>
      <c r="E407" s="238">
        <v>13.0725</v>
      </c>
      <c r="F407" s="239"/>
      <c r="G407" s="240">
        <f>ROUND(E407*F407,2)</f>
        <v>0</v>
      </c>
      <c r="H407" s="225"/>
      <c r="I407" s="224">
        <f>ROUND(E407*H407,2)</f>
        <v>0</v>
      </c>
      <c r="J407" s="225"/>
      <c r="K407" s="224">
        <f>ROUND(E407*J407,2)</f>
        <v>0</v>
      </c>
      <c r="L407" s="224">
        <v>21</v>
      </c>
      <c r="M407" s="224">
        <f>G407*(1+L407/100)</f>
        <v>0</v>
      </c>
      <c r="N407" s="224">
        <v>0.02</v>
      </c>
      <c r="O407" s="224">
        <f>ROUND(E407*N407,2)</f>
        <v>0.26</v>
      </c>
      <c r="P407" s="224">
        <v>0</v>
      </c>
      <c r="Q407" s="224">
        <f>ROUND(E407*P407,2)</f>
        <v>0</v>
      </c>
      <c r="R407" s="224"/>
      <c r="S407" s="224" t="s">
        <v>235</v>
      </c>
      <c r="T407" s="224" t="s">
        <v>183</v>
      </c>
      <c r="U407" s="224">
        <v>0</v>
      </c>
      <c r="V407" s="224">
        <f>ROUND(E407*U407,2)</f>
        <v>0</v>
      </c>
      <c r="W407" s="22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 t="s">
        <v>184</v>
      </c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</row>
    <row r="408" spans="1:60" outlineLevel="1" x14ac:dyDescent="0.2">
      <c r="A408" s="221"/>
      <c r="B408" s="222"/>
      <c r="C408" s="250" t="s">
        <v>717</v>
      </c>
      <c r="D408" s="226"/>
      <c r="E408" s="227">
        <v>13.07</v>
      </c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 t="s">
        <v>186</v>
      </c>
      <c r="AH408" s="204">
        <v>0</v>
      </c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</row>
    <row r="409" spans="1:60" ht="22.5" outlineLevel="1" x14ac:dyDescent="0.2">
      <c r="A409" s="235">
        <v>177</v>
      </c>
      <c r="B409" s="236" t="s">
        <v>718</v>
      </c>
      <c r="C409" s="249" t="s">
        <v>719</v>
      </c>
      <c r="D409" s="237" t="s">
        <v>195</v>
      </c>
      <c r="E409" s="238">
        <v>5.4705000000000004</v>
      </c>
      <c r="F409" s="239"/>
      <c r="G409" s="240">
        <f>ROUND(E409*F409,2)</f>
        <v>0</v>
      </c>
      <c r="H409" s="225"/>
      <c r="I409" s="224">
        <f>ROUND(E409*H409,2)</f>
        <v>0</v>
      </c>
      <c r="J409" s="225"/>
      <c r="K409" s="224">
        <f>ROUND(E409*J409,2)</f>
        <v>0</v>
      </c>
      <c r="L409" s="224">
        <v>21</v>
      </c>
      <c r="M409" s="224">
        <f>G409*(1+L409/100)</f>
        <v>0</v>
      </c>
      <c r="N409" s="224">
        <v>0</v>
      </c>
      <c r="O409" s="224">
        <f>ROUND(E409*N409,2)</f>
        <v>0</v>
      </c>
      <c r="P409" s="224">
        <v>0</v>
      </c>
      <c r="Q409" s="224">
        <f>ROUND(E409*P409,2)</f>
        <v>0</v>
      </c>
      <c r="R409" s="224"/>
      <c r="S409" s="224" t="s">
        <v>235</v>
      </c>
      <c r="T409" s="224" t="s">
        <v>183</v>
      </c>
      <c r="U409" s="224">
        <v>0</v>
      </c>
      <c r="V409" s="224">
        <f>ROUND(E409*U409,2)</f>
        <v>0</v>
      </c>
      <c r="W409" s="22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 t="s">
        <v>184</v>
      </c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</row>
    <row r="410" spans="1:60" outlineLevel="1" x14ac:dyDescent="0.2">
      <c r="A410" s="221"/>
      <c r="B410" s="222"/>
      <c r="C410" s="250" t="s">
        <v>720</v>
      </c>
      <c r="D410" s="226"/>
      <c r="E410" s="227">
        <v>5.47</v>
      </c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 t="s">
        <v>186</v>
      </c>
      <c r="AH410" s="204">
        <v>0</v>
      </c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</row>
    <row r="411" spans="1:60" ht="22.5" outlineLevel="1" x14ac:dyDescent="0.2">
      <c r="A411" s="235">
        <v>178</v>
      </c>
      <c r="B411" s="236" t="s">
        <v>721</v>
      </c>
      <c r="C411" s="249" t="s">
        <v>722</v>
      </c>
      <c r="D411" s="237" t="s">
        <v>195</v>
      </c>
      <c r="E411" s="238">
        <v>12.7</v>
      </c>
      <c r="F411" s="239"/>
      <c r="G411" s="240">
        <f>ROUND(E411*F411,2)</f>
        <v>0</v>
      </c>
      <c r="H411" s="225"/>
      <c r="I411" s="224">
        <f>ROUND(E411*H411,2)</f>
        <v>0</v>
      </c>
      <c r="J411" s="225"/>
      <c r="K411" s="224">
        <f>ROUND(E411*J411,2)</f>
        <v>0</v>
      </c>
      <c r="L411" s="224">
        <v>21</v>
      </c>
      <c r="M411" s="224">
        <f>G411*(1+L411/100)</f>
        <v>0</v>
      </c>
      <c r="N411" s="224">
        <v>0</v>
      </c>
      <c r="O411" s="224">
        <f>ROUND(E411*N411,2)</f>
        <v>0</v>
      </c>
      <c r="P411" s="224">
        <v>0</v>
      </c>
      <c r="Q411" s="224">
        <f>ROUND(E411*P411,2)</f>
        <v>0</v>
      </c>
      <c r="R411" s="224"/>
      <c r="S411" s="224" t="s">
        <v>235</v>
      </c>
      <c r="T411" s="224" t="s">
        <v>183</v>
      </c>
      <c r="U411" s="224">
        <v>0</v>
      </c>
      <c r="V411" s="224">
        <f>ROUND(E411*U411,2)</f>
        <v>0</v>
      </c>
      <c r="W411" s="22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 t="s">
        <v>184</v>
      </c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</row>
    <row r="412" spans="1:60" outlineLevel="1" x14ac:dyDescent="0.2">
      <c r="A412" s="221"/>
      <c r="B412" s="222"/>
      <c r="C412" s="250" t="s">
        <v>723</v>
      </c>
      <c r="D412" s="226"/>
      <c r="E412" s="227">
        <v>12.7</v>
      </c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 t="s">
        <v>186</v>
      </c>
      <c r="AH412" s="204">
        <v>0</v>
      </c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</row>
    <row r="413" spans="1:60" outlineLevel="1" x14ac:dyDescent="0.2">
      <c r="A413" s="235">
        <v>179</v>
      </c>
      <c r="B413" s="236" t="s">
        <v>724</v>
      </c>
      <c r="C413" s="249" t="s">
        <v>725</v>
      </c>
      <c r="D413" s="237" t="s">
        <v>242</v>
      </c>
      <c r="E413" s="238">
        <v>12</v>
      </c>
      <c r="F413" s="239"/>
      <c r="G413" s="240">
        <f>ROUND(E413*F413,2)</f>
        <v>0</v>
      </c>
      <c r="H413" s="225"/>
      <c r="I413" s="224">
        <f>ROUND(E413*H413,2)</f>
        <v>0</v>
      </c>
      <c r="J413" s="225"/>
      <c r="K413" s="224">
        <f>ROUND(E413*J413,2)</f>
        <v>0</v>
      </c>
      <c r="L413" s="224">
        <v>21</v>
      </c>
      <c r="M413" s="224">
        <f>G413*(1+L413/100)</f>
        <v>0</v>
      </c>
      <c r="N413" s="224">
        <v>0</v>
      </c>
      <c r="O413" s="224">
        <f>ROUND(E413*N413,2)</f>
        <v>0</v>
      </c>
      <c r="P413" s="224">
        <v>0</v>
      </c>
      <c r="Q413" s="224">
        <f>ROUND(E413*P413,2)</f>
        <v>0</v>
      </c>
      <c r="R413" s="224"/>
      <c r="S413" s="224" t="s">
        <v>182</v>
      </c>
      <c r="T413" s="224" t="s">
        <v>183</v>
      </c>
      <c r="U413" s="224">
        <v>0.45600000000000002</v>
      </c>
      <c r="V413" s="224">
        <f>ROUND(E413*U413,2)</f>
        <v>5.47</v>
      </c>
      <c r="W413" s="22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 t="s">
        <v>184</v>
      </c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</row>
    <row r="414" spans="1:60" outlineLevel="1" x14ac:dyDescent="0.2">
      <c r="A414" s="221"/>
      <c r="B414" s="222"/>
      <c r="C414" s="250" t="s">
        <v>726</v>
      </c>
      <c r="D414" s="226"/>
      <c r="E414" s="227">
        <v>12</v>
      </c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 t="s">
        <v>186</v>
      </c>
      <c r="AH414" s="204">
        <v>0</v>
      </c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</row>
    <row r="415" spans="1:60" outlineLevel="1" x14ac:dyDescent="0.2">
      <c r="A415" s="235">
        <v>180</v>
      </c>
      <c r="B415" s="236" t="s">
        <v>727</v>
      </c>
      <c r="C415" s="249" t="s">
        <v>728</v>
      </c>
      <c r="D415" s="237" t="s">
        <v>242</v>
      </c>
      <c r="E415" s="238">
        <v>12</v>
      </c>
      <c r="F415" s="239"/>
      <c r="G415" s="240">
        <f>ROUND(E415*F415,2)</f>
        <v>0</v>
      </c>
      <c r="H415" s="225"/>
      <c r="I415" s="224">
        <f>ROUND(E415*H415,2)</f>
        <v>0</v>
      </c>
      <c r="J415" s="225"/>
      <c r="K415" s="224">
        <f>ROUND(E415*J415,2)</f>
        <v>0</v>
      </c>
      <c r="L415" s="224">
        <v>21</v>
      </c>
      <c r="M415" s="224">
        <f>G415*(1+L415/100)</f>
        <v>0</v>
      </c>
      <c r="N415" s="224">
        <v>0</v>
      </c>
      <c r="O415" s="224">
        <f>ROUND(E415*N415,2)</f>
        <v>0</v>
      </c>
      <c r="P415" s="224">
        <v>0</v>
      </c>
      <c r="Q415" s="224">
        <f>ROUND(E415*P415,2)</f>
        <v>0</v>
      </c>
      <c r="R415" s="224"/>
      <c r="S415" s="224" t="s">
        <v>182</v>
      </c>
      <c r="T415" s="224" t="s">
        <v>183</v>
      </c>
      <c r="U415" s="224">
        <v>0.23</v>
      </c>
      <c r="V415" s="224">
        <f>ROUND(E415*U415,2)</f>
        <v>2.76</v>
      </c>
      <c r="W415" s="22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 t="s">
        <v>184</v>
      </c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</row>
    <row r="416" spans="1:60" outlineLevel="1" x14ac:dyDescent="0.2">
      <c r="A416" s="221"/>
      <c r="B416" s="222"/>
      <c r="C416" s="250" t="s">
        <v>726</v>
      </c>
      <c r="D416" s="226"/>
      <c r="E416" s="227">
        <v>12</v>
      </c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 t="s">
        <v>186</v>
      </c>
      <c r="AH416" s="204">
        <v>0</v>
      </c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</row>
    <row r="417" spans="1:60" outlineLevel="1" x14ac:dyDescent="0.2">
      <c r="A417" s="241">
        <v>181</v>
      </c>
      <c r="B417" s="242" t="s">
        <v>729</v>
      </c>
      <c r="C417" s="251" t="s">
        <v>730</v>
      </c>
      <c r="D417" s="243" t="s">
        <v>216</v>
      </c>
      <c r="E417" s="244">
        <v>3.7</v>
      </c>
      <c r="F417" s="245"/>
      <c r="G417" s="246">
        <f>ROUND(E417*F417,2)</f>
        <v>0</v>
      </c>
      <c r="H417" s="225"/>
      <c r="I417" s="224">
        <f>ROUND(E417*H417,2)</f>
        <v>0</v>
      </c>
      <c r="J417" s="225"/>
      <c r="K417" s="224">
        <f>ROUND(E417*J417,2)</f>
        <v>0</v>
      </c>
      <c r="L417" s="224">
        <v>21</v>
      </c>
      <c r="M417" s="224">
        <f>G417*(1+L417/100)</f>
        <v>0</v>
      </c>
      <c r="N417" s="224">
        <v>0</v>
      </c>
      <c r="O417" s="224">
        <f>ROUND(E417*N417,2)</f>
        <v>0</v>
      </c>
      <c r="P417" s="224">
        <v>0</v>
      </c>
      <c r="Q417" s="224">
        <f>ROUND(E417*P417,2)</f>
        <v>0</v>
      </c>
      <c r="R417" s="224"/>
      <c r="S417" s="224" t="s">
        <v>182</v>
      </c>
      <c r="T417" s="224" t="s">
        <v>183</v>
      </c>
      <c r="U417" s="224">
        <v>1.5980000000000001</v>
      </c>
      <c r="V417" s="224">
        <f>ROUND(E417*U417,2)</f>
        <v>5.91</v>
      </c>
      <c r="W417" s="22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 t="s">
        <v>482</v>
      </c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</row>
    <row r="418" spans="1:60" x14ac:dyDescent="0.2">
      <c r="A418" s="229" t="s">
        <v>177</v>
      </c>
      <c r="B418" s="230" t="s">
        <v>135</v>
      </c>
      <c r="C418" s="248" t="s">
        <v>136</v>
      </c>
      <c r="D418" s="231"/>
      <c r="E418" s="232"/>
      <c r="F418" s="233"/>
      <c r="G418" s="234">
        <f>SUMIF(AG419:AG439,"&lt;&gt;NOR",G419:G439)</f>
        <v>0</v>
      </c>
      <c r="H418" s="228"/>
      <c r="I418" s="228">
        <f>SUM(I419:I439)</f>
        <v>0</v>
      </c>
      <c r="J418" s="228"/>
      <c r="K418" s="228">
        <f>SUM(K419:K439)</f>
        <v>0</v>
      </c>
      <c r="L418" s="228"/>
      <c r="M418" s="228">
        <f>SUM(M419:M439)</f>
        <v>0</v>
      </c>
      <c r="N418" s="228"/>
      <c r="O418" s="228">
        <f>SUM(O419:O439)</f>
        <v>4.01</v>
      </c>
      <c r="P418" s="228"/>
      <c r="Q418" s="228">
        <f>SUM(Q419:Q439)</f>
        <v>0</v>
      </c>
      <c r="R418" s="228"/>
      <c r="S418" s="228"/>
      <c r="T418" s="228"/>
      <c r="U418" s="228"/>
      <c r="V418" s="228">
        <f>SUM(V419:V439)</f>
        <v>158.73000000000002</v>
      </c>
      <c r="W418" s="228"/>
      <c r="AG418" t="s">
        <v>178</v>
      </c>
    </row>
    <row r="419" spans="1:60" outlineLevel="1" x14ac:dyDescent="0.2">
      <c r="A419" s="235">
        <v>182</v>
      </c>
      <c r="B419" s="236" t="s">
        <v>731</v>
      </c>
      <c r="C419" s="249" t="s">
        <v>732</v>
      </c>
      <c r="D419" s="237" t="s">
        <v>195</v>
      </c>
      <c r="E419" s="238">
        <v>206.63</v>
      </c>
      <c r="F419" s="239"/>
      <c r="G419" s="240">
        <f>ROUND(E419*F419,2)</f>
        <v>0</v>
      </c>
      <c r="H419" s="225"/>
      <c r="I419" s="224">
        <f>ROUND(E419*H419,2)</f>
        <v>0</v>
      </c>
      <c r="J419" s="225"/>
      <c r="K419" s="224">
        <f>ROUND(E419*J419,2)</f>
        <v>0</v>
      </c>
      <c r="L419" s="224">
        <v>21</v>
      </c>
      <c r="M419" s="224">
        <f>G419*(1+L419/100)</f>
        <v>0</v>
      </c>
      <c r="N419" s="224">
        <v>0</v>
      </c>
      <c r="O419" s="224">
        <f>ROUND(E419*N419,2)</f>
        <v>0</v>
      </c>
      <c r="P419" s="224">
        <v>0</v>
      </c>
      <c r="Q419" s="224">
        <f>ROUND(E419*P419,2)</f>
        <v>0</v>
      </c>
      <c r="R419" s="224"/>
      <c r="S419" s="224" t="s">
        <v>182</v>
      </c>
      <c r="T419" s="224" t="s">
        <v>183</v>
      </c>
      <c r="U419" s="224">
        <v>0.14699999999999999</v>
      </c>
      <c r="V419" s="224">
        <f>ROUND(E419*U419,2)</f>
        <v>30.37</v>
      </c>
      <c r="W419" s="22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 t="s">
        <v>184</v>
      </c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</row>
    <row r="420" spans="1:60" outlineLevel="1" x14ac:dyDescent="0.2">
      <c r="A420" s="221"/>
      <c r="B420" s="222"/>
      <c r="C420" s="250" t="s">
        <v>733</v>
      </c>
      <c r="D420" s="226"/>
      <c r="E420" s="227">
        <v>206.63</v>
      </c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 t="s">
        <v>186</v>
      </c>
      <c r="AH420" s="204">
        <v>0</v>
      </c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</row>
    <row r="421" spans="1:60" ht="22.5" outlineLevel="1" x14ac:dyDescent="0.2">
      <c r="A421" s="235">
        <v>183</v>
      </c>
      <c r="B421" s="236" t="s">
        <v>691</v>
      </c>
      <c r="C421" s="249" t="s">
        <v>692</v>
      </c>
      <c r="D421" s="237" t="s">
        <v>216</v>
      </c>
      <c r="E421" s="238">
        <v>3.0994999999999999</v>
      </c>
      <c r="F421" s="239"/>
      <c r="G421" s="240">
        <f>ROUND(E421*F421,2)</f>
        <v>0</v>
      </c>
      <c r="H421" s="225"/>
      <c r="I421" s="224">
        <f>ROUND(E421*H421,2)</f>
        <v>0</v>
      </c>
      <c r="J421" s="225"/>
      <c r="K421" s="224">
        <f>ROUND(E421*J421,2)</f>
        <v>0</v>
      </c>
      <c r="L421" s="224">
        <v>21</v>
      </c>
      <c r="M421" s="224">
        <f>G421*(1+L421/100)</f>
        <v>0</v>
      </c>
      <c r="N421" s="224">
        <v>1</v>
      </c>
      <c r="O421" s="224">
        <f>ROUND(E421*N421,2)</f>
        <v>3.1</v>
      </c>
      <c r="P421" s="224">
        <v>0</v>
      </c>
      <c r="Q421" s="224">
        <f>ROUND(E421*P421,2)</f>
        <v>0</v>
      </c>
      <c r="R421" s="224" t="s">
        <v>463</v>
      </c>
      <c r="S421" s="224" t="s">
        <v>182</v>
      </c>
      <c r="T421" s="224" t="s">
        <v>183</v>
      </c>
      <c r="U421" s="224">
        <v>0</v>
      </c>
      <c r="V421" s="224">
        <f>ROUND(E421*U421,2)</f>
        <v>0</v>
      </c>
      <c r="W421" s="22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 t="s">
        <v>464</v>
      </c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</row>
    <row r="422" spans="1:60" outlineLevel="1" x14ac:dyDescent="0.2">
      <c r="A422" s="221"/>
      <c r="B422" s="222"/>
      <c r="C422" s="250" t="s">
        <v>734</v>
      </c>
      <c r="D422" s="226"/>
      <c r="E422" s="227">
        <v>3.1</v>
      </c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 t="s">
        <v>186</v>
      </c>
      <c r="AH422" s="204">
        <v>0</v>
      </c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</row>
    <row r="423" spans="1:60" outlineLevel="1" x14ac:dyDescent="0.2">
      <c r="A423" s="241">
        <v>184</v>
      </c>
      <c r="B423" s="242" t="s">
        <v>735</v>
      </c>
      <c r="C423" s="251" t="s">
        <v>736</v>
      </c>
      <c r="D423" s="243" t="s">
        <v>195</v>
      </c>
      <c r="E423" s="244">
        <v>206.63</v>
      </c>
      <c r="F423" s="245"/>
      <c r="G423" s="246">
        <f>ROUND(E423*F423,2)</f>
        <v>0</v>
      </c>
      <c r="H423" s="225"/>
      <c r="I423" s="224">
        <f>ROUND(E423*H423,2)</f>
        <v>0</v>
      </c>
      <c r="J423" s="225"/>
      <c r="K423" s="224">
        <f>ROUND(E423*J423,2)</f>
        <v>0</v>
      </c>
      <c r="L423" s="224">
        <v>21</v>
      </c>
      <c r="M423" s="224">
        <f>G423*(1+L423/100)</f>
        <v>0</v>
      </c>
      <c r="N423" s="224">
        <v>0</v>
      </c>
      <c r="O423" s="224">
        <f>ROUND(E423*N423,2)</f>
        <v>0</v>
      </c>
      <c r="P423" s="224">
        <v>0</v>
      </c>
      <c r="Q423" s="224">
        <f>ROUND(E423*P423,2)</f>
        <v>0</v>
      </c>
      <c r="R423" s="224"/>
      <c r="S423" s="224" t="s">
        <v>182</v>
      </c>
      <c r="T423" s="224" t="s">
        <v>183</v>
      </c>
      <c r="U423" s="224">
        <v>4.5999999999999999E-2</v>
      </c>
      <c r="V423" s="224">
        <f>ROUND(E423*U423,2)</f>
        <v>9.5</v>
      </c>
      <c r="W423" s="22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 t="s">
        <v>184</v>
      </c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</row>
    <row r="424" spans="1:60" ht="22.5" outlineLevel="1" x14ac:dyDescent="0.2">
      <c r="A424" s="241">
        <v>185</v>
      </c>
      <c r="B424" s="242" t="s">
        <v>737</v>
      </c>
      <c r="C424" s="251" t="s">
        <v>738</v>
      </c>
      <c r="D424" s="243" t="s">
        <v>195</v>
      </c>
      <c r="E424" s="244">
        <v>206.63</v>
      </c>
      <c r="F424" s="245"/>
      <c r="G424" s="246">
        <f>ROUND(E424*F424,2)</f>
        <v>0</v>
      </c>
      <c r="H424" s="225"/>
      <c r="I424" s="224">
        <f>ROUND(E424*H424,2)</f>
        <v>0</v>
      </c>
      <c r="J424" s="225"/>
      <c r="K424" s="224">
        <f>ROUND(E424*J424,2)</f>
        <v>0</v>
      </c>
      <c r="L424" s="224">
        <v>21</v>
      </c>
      <c r="M424" s="224">
        <f>G424*(1+L424/100)</f>
        <v>0</v>
      </c>
      <c r="N424" s="224">
        <v>2.5000000000000001E-4</v>
      </c>
      <c r="O424" s="224">
        <f>ROUND(E424*N424,2)</f>
        <v>0.05</v>
      </c>
      <c r="P424" s="224">
        <v>0</v>
      </c>
      <c r="Q424" s="224">
        <f>ROUND(E424*P424,2)</f>
        <v>0</v>
      </c>
      <c r="R424" s="224"/>
      <c r="S424" s="224" t="s">
        <v>182</v>
      </c>
      <c r="T424" s="224" t="s">
        <v>183</v>
      </c>
      <c r="U424" s="224">
        <v>0.45</v>
      </c>
      <c r="V424" s="224">
        <f>ROUND(E424*U424,2)</f>
        <v>92.98</v>
      </c>
      <c r="W424" s="22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 t="s">
        <v>184</v>
      </c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</row>
    <row r="425" spans="1:60" ht="22.5" outlineLevel="1" x14ac:dyDescent="0.2">
      <c r="A425" s="235">
        <v>186</v>
      </c>
      <c r="B425" s="236" t="s">
        <v>739</v>
      </c>
      <c r="C425" s="249" t="s">
        <v>740</v>
      </c>
      <c r="D425" s="237" t="s">
        <v>195</v>
      </c>
      <c r="E425" s="238">
        <v>210.76259999999999</v>
      </c>
      <c r="F425" s="239"/>
      <c r="G425" s="240">
        <f>ROUND(E425*F425,2)</f>
        <v>0</v>
      </c>
      <c r="H425" s="225"/>
      <c r="I425" s="224">
        <f>ROUND(E425*H425,2)</f>
        <v>0</v>
      </c>
      <c r="J425" s="225"/>
      <c r="K425" s="224">
        <f>ROUND(E425*J425,2)</f>
        <v>0</v>
      </c>
      <c r="L425" s="224">
        <v>21</v>
      </c>
      <c r="M425" s="224">
        <f>G425*(1+L425/100)</f>
        <v>0</v>
      </c>
      <c r="N425" s="224">
        <v>4.0000000000000001E-3</v>
      </c>
      <c r="O425" s="224">
        <f>ROUND(E425*N425,2)</f>
        <v>0.84</v>
      </c>
      <c r="P425" s="224">
        <v>0</v>
      </c>
      <c r="Q425" s="224">
        <f>ROUND(E425*P425,2)</f>
        <v>0</v>
      </c>
      <c r="R425" s="224"/>
      <c r="S425" s="224" t="s">
        <v>235</v>
      </c>
      <c r="T425" s="224" t="s">
        <v>183</v>
      </c>
      <c r="U425" s="224">
        <v>0</v>
      </c>
      <c r="V425" s="224">
        <f>ROUND(E425*U425,2)</f>
        <v>0</v>
      </c>
      <c r="W425" s="22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 t="s">
        <v>184</v>
      </c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</row>
    <row r="426" spans="1:60" outlineLevel="1" x14ac:dyDescent="0.2">
      <c r="A426" s="221"/>
      <c r="B426" s="222"/>
      <c r="C426" s="250" t="s">
        <v>741</v>
      </c>
      <c r="D426" s="226"/>
      <c r="E426" s="227">
        <v>210.76</v>
      </c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 t="s">
        <v>186</v>
      </c>
      <c r="AH426" s="204">
        <v>0</v>
      </c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</row>
    <row r="427" spans="1:60" ht="22.5" outlineLevel="1" x14ac:dyDescent="0.2">
      <c r="A427" s="235">
        <v>187</v>
      </c>
      <c r="B427" s="236" t="s">
        <v>742</v>
      </c>
      <c r="C427" s="249" t="s">
        <v>743</v>
      </c>
      <c r="D427" s="237" t="s">
        <v>242</v>
      </c>
      <c r="E427" s="238">
        <v>143.25</v>
      </c>
      <c r="F427" s="239"/>
      <c r="G427" s="240">
        <f>ROUND(E427*F427,2)</f>
        <v>0</v>
      </c>
      <c r="H427" s="225"/>
      <c r="I427" s="224">
        <f>ROUND(E427*H427,2)</f>
        <v>0</v>
      </c>
      <c r="J427" s="225"/>
      <c r="K427" s="224">
        <f>ROUND(E427*J427,2)</f>
        <v>0</v>
      </c>
      <c r="L427" s="224">
        <v>21</v>
      </c>
      <c r="M427" s="224">
        <f>G427*(1+L427/100)</f>
        <v>0</v>
      </c>
      <c r="N427" s="224">
        <v>3.0000000000000001E-5</v>
      </c>
      <c r="O427" s="224">
        <f>ROUND(E427*N427,2)</f>
        <v>0</v>
      </c>
      <c r="P427" s="224">
        <v>0</v>
      </c>
      <c r="Q427" s="224">
        <f>ROUND(E427*P427,2)</f>
        <v>0</v>
      </c>
      <c r="R427" s="224"/>
      <c r="S427" s="224" t="s">
        <v>182</v>
      </c>
      <c r="T427" s="224" t="s">
        <v>183</v>
      </c>
      <c r="U427" s="224">
        <v>0.13719999999999999</v>
      </c>
      <c r="V427" s="224">
        <f>ROUND(E427*U427,2)</f>
        <v>19.649999999999999</v>
      </c>
      <c r="W427" s="22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 t="s">
        <v>184</v>
      </c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</row>
    <row r="428" spans="1:60" outlineLevel="1" x14ac:dyDescent="0.2">
      <c r="A428" s="221"/>
      <c r="B428" s="222"/>
      <c r="C428" s="250" t="s">
        <v>744</v>
      </c>
      <c r="D428" s="226"/>
      <c r="E428" s="227">
        <v>13.9</v>
      </c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 t="s">
        <v>186</v>
      </c>
      <c r="AH428" s="204">
        <v>0</v>
      </c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</row>
    <row r="429" spans="1:60" outlineLevel="1" x14ac:dyDescent="0.2">
      <c r="A429" s="221"/>
      <c r="B429" s="222"/>
      <c r="C429" s="250" t="s">
        <v>745</v>
      </c>
      <c r="D429" s="226"/>
      <c r="E429" s="227">
        <v>15.9</v>
      </c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 t="s">
        <v>186</v>
      </c>
      <c r="AH429" s="204">
        <v>0</v>
      </c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</row>
    <row r="430" spans="1:60" outlineLevel="1" x14ac:dyDescent="0.2">
      <c r="A430" s="221"/>
      <c r="B430" s="222"/>
      <c r="C430" s="250" t="s">
        <v>746</v>
      </c>
      <c r="D430" s="226"/>
      <c r="E430" s="227">
        <v>23.85</v>
      </c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 t="s">
        <v>186</v>
      </c>
      <c r="AH430" s="204">
        <v>0</v>
      </c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</row>
    <row r="431" spans="1:60" outlineLevel="1" x14ac:dyDescent="0.2">
      <c r="A431" s="221"/>
      <c r="B431" s="222"/>
      <c r="C431" s="250" t="s">
        <v>747</v>
      </c>
      <c r="D431" s="226"/>
      <c r="E431" s="227">
        <v>23.35</v>
      </c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 t="s">
        <v>186</v>
      </c>
      <c r="AH431" s="204">
        <v>0</v>
      </c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</row>
    <row r="432" spans="1:60" outlineLevel="1" x14ac:dyDescent="0.2">
      <c r="A432" s="221"/>
      <c r="B432" s="222"/>
      <c r="C432" s="250" t="s">
        <v>748</v>
      </c>
      <c r="D432" s="226"/>
      <c r="E432" s="227">
        <v>37.75</v>
      </c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 t="s">
        <v>186</v>
      </c>
      <c r="AH432" s="204">
        <v>0</v>
      </c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  <c r="BH432" s="204"/>
    </row>
    <row r="433" spans="1:60" outlineLevel="1" x14ac:dyDescent="0.2">
      <c r="A433" s="221"/>
      <c r="B433" s="222"/>
      <c r="C433" s="250" t="s">
        <v>749</v>
      </c>
      <c r="D433" s="226"/>
      <c r="E433" s="227">
        <v>14.25</v>
      </c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 t="s">
        <v>186</v>
      </c>
      <c r="AH433" s="204">
        <v>0</v>
      </c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  <c r="BH433" s="204"/>
    </row>
    <row r="434" spans="1:60" outlineLevel="1" x14ac:dyDescent="0.2">
      <c r="A434" s="221"/>
      <c r="B434" s="222"/>
      <c r="C434" s="250" t="s">
        <v>750</v>
      </c>
      <c r="D434" s="226"/>
      <c r="E434" s="227">
        <v>14.25</v>
      </c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 t="s">
        <v>186</v>
      </c>
      <c r="AH434" s="204">
        <v>0</v>
      </c>
      <c r="AI434" s="204"/>
      <c r="AJ434" s="204"/>
      <c r="AK434" s="204"/>
      <c r="AL434" s="204"/>
      <c r="AM434" s="204"/>
      <c r="AN434" s="204"/>
      <c r="AO434" s="204"/>
      <c r="AP434" s="204"/>
      <c r="AQ434" s="204"/>
      <c r="AR434" s="204"/>
      <c r="AS434" s="204"/>
      <c r="AT434" s="204"/>
      <c r="AU434" s="204"/>
      <c r="AV434" s="204"/>
      <c r="AW434" s="204"/>
      <c r="AX434" s="204"/>
      <c r="AY434" s="204"/>
      <c r="AZ434" s="204"/>
      <c r="BA434" s="204"/>
      <c r="BB434" s="204"/>
      <c r="BC434" s="204"/>
      <c r="BD434" s="204"/>
      <c r="BE434" s="204"/>
      <c r="BF434" s="204"/>
      <c r="BG434" s="204"/>
      <c r="BH434" s="204"/>
    </row>
    <row r="435" spans="1:60" ht="22.5" outlineLevel="1" x14ac:dyDescent="0.2">
      <c r="A435" s="235">
        <v>188</v>
      </c>
      <c r="B435" s="236" t="s">
        <v>751</v>
      </c>
      <c r="C435" s="249" t="s">
        <v>752</v>
      </c>
      <c r="D435" s="237" t="s">
        <v>242</v>
      </c>
      <c r="E435" s="238">
        <v>150.41249999999999</v>
      </c>
      <c r="F435" s="239"/>
      <c r="G435" s="240">
        <f>ROUND(E435*F435,2)</f>
        <v>0</v>
      </c>
      <c r="H435" s="225"/>
      <c r="I435" s="224">
        <f>ROUND(E435*H435,2)</f>
        <v>0</v>
      </c>
      <c r="J435" s="225"/>
      <c r="K435" s="224">
        <f>ROUND(E435*J435,2)</f>
        <v>0</v>
      </c>
      <c r="L435" s="224">
        <v>21</v>
      </c>
      <c r="M435" s="224">
        <f>G435*(1+L435/100)</f>
        <v>0</v>
      </c>
      <c r="N435" s="224">
        <v>1E-4</v>
      </c>
      <c r="O435" s="224">
        <f>ROUND(E435*N435,2)</f>
        <v>0.02</v>
      </c>
      <c r="P435" s="224">
        <v>0</v>
      </c>
      <c r="Q435" s="224">
        <f>ROUND(E435*P435,2)</f>
        <v>0</v>
      </c>
      <c r="R435" s="224"/>
      <c r="S435" s="224" t="s">
        <v>235</v>
      </c>
      <c r="T435" s="224" t="s">
        <v>183</v>
      </c>
      <c r="U435" s="224">
        <v>0</v>
      </c>
      <c r="V435" s="224">
        <f>ROUND(E435*U435,2)</f>
        <v>0</v>
      </c>
      <c r="W435" s="22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 t="s">
        <v>184</v>
      </c>
      <c r="AH435" s="204"/>
      <c r="AI435" s="204"/>
      <c r="AJ435" s="204"/>
      <c r="AK435" s="204"/>
      <c r="AL435" s="204"/>
      <c r="AM435" s="204"/>
      <c r="AN435" s="204"/>
      <c r="AO435" s="204"/>
      <c r="AP435" s="204"/>
      <c r="AQ435" s="204"/>
      <c r="AR435" s="204"/>
      <c r="AS435" s="204"/>
      <c r="AT435" s="204"/>
      <c r="AU435" s="204"/>
      <c r="AV435" s="204"/>
      <c r="AW435" s="204"/>
      <c r="AX435" s="204"/>
      <c r="AY435" s="204"/>
      <c r="AZ435" s="204"/>
      <c r="BA435" s="204"/>
      <c r="BB435" s="204"/>
      <c r="BC435" s="204"/>
      <c r="BD435" s="204"/>
      <c r="BE435" s="204"/>
      <c r="BF435" s="204"/>
      <c r="BG435" s="204"/>
      <c r="BH435" s="204"/>
    </row>
    <row r="436" spans="1:60" outlineLevel="1" x14ac:dyDescent="0.2">
      <c r="A436" s="221"/>
      <c r="B436" s="222"/>
      <c r="C436" s="250" t="s">
        <v>753</v>
      </c>
      <c r="D436" s="226"/>
      <c r="E436" s="227">
        <v>150.41</v>
      </c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 t="s">
        <v>186</v>
      </c>
      <c r="AH436" s="204">
        <v>0</v>
      </c>
      <c r="AI436" s="204"/>
      <c r="AJ436" s="204"/>
      <c r="AK436" s="204"/>
      <c r="AL436" s="204"/>
      <c r="AM436" s="204"/>
      <c r="AN436" s="204"/>
      <c r="AO436" s="204"/>
      <c r="AP436" s="204"/>
      <c r="AQ436" s="204"/>
      <c r="AR436" s="204"/>
      <c r="AS436" s="204"/>
      <c r="AT436" s="204"/>
      <c r="AU436" s="204"/>
      <c r="AV436" s="204"/>
      <c r="AW436" s="204"/>
      <c r="AX436" s="204"/>
      <c r="AY436" s="204"/>
      <c r="AZ436" s="204"/>
      <c r="BA436" s="204"/>
      <c r="BB436" s="204"/>
      <c r="BC436" s="204"/>
      <c r="BD436" s="204"/>
      <c r="BE436" s="204"/>
      <c r="BF436" s="204"/>
      <c r="BG436" s="204"/>
      <c r="BH436" s="204"/>
    </row>
    <row r="437" spans="1:60" outlineLevel="1" x14ac:dyDescent="0.2">
      <c r="A437" s="241">
        <v>189</v>
      </c>
      <c r="B437" s="242" t="s">
        <v>754</v>
      </c>
      <c r="C437" s="251" t="s">
        <v>755</v>
      </c>
      <c r="D437" s="243" t="s">
        <v>242</v>
      </c>
      <c r="E437" s="244">
        <v>6.3</v>
      </c>
      <c r="F437" s="245"/>
      <c r="G437" s="246">
        <f>ROUND(E437*F437,2)</f>
        <v>0</v>
      </c>
      <c r="H437" s="225"/>
      <c r="I437" s="224">
        <f>ROUND(E437*H437,2)</f>
        <v>0</v>
      </c>
      <c r="J437" s="225"/>
      <c r="K437" s="224">
        <f>ROUND(E437*J437,2)</f>
        <v>0</v>
      </c>
      <c r="L437" s="224">
        <v>21</v>
      </c>
      <c r="M437" s="224">
        <f>G437*(1+L437/100)</f>
        <v>0</v>
      </c>
      <c r="N437" s="224">
        <v>0</v>
      </c>
      <c r="O437" s="224">
        <f>ROUND(E437*N437,2)</f>
        <v>0</v>
      </c>
      <c r="P437" s="224">
        <v>0</v>
      </c>
      <c r="Q437" s="224">
        <f>ROUND(E437*P437,2)</f>
        <v>0</v>
      </c>
      <c r="R437" s="224"/>
      <c r="S437" s="224" t="s">
        <v>182</v>
      </c>
      <c r="T437" s="224" t="s">
        <v>183</v>
      </c>
      <c r="U437" s="224">
        <v>0.28000000000000003</v>
      </c>
      <c r="V437" s="224">
        <f>ROUND(E437*U437,2)</f>
        <v>1.76</v>
      </c>
      <c r="W437" s="22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 t="s">
        <v>184</v>
      </c>
      <c r="AH437" s="204"/>
      <c r="AI437" s="204"/>
      <c r="AJ437" s="204"/>
      <c r="AK437" s="204"/>
      <c r="AL437" s="204"/>
      <c r="AM437" s="204"/>
      <c r="AN437" s="204"/>
      <c r="AO437" s="204"/>
      <c r="AP437" s="204"/>
      <c r="AQ437" s="204"/>
      <c r="AR437" s="204"/>
      <c r="AS437" s="204"/>
      <c r="AT437" s="204"/>
      <c r="AU437" s="204"/>
      <c r="AV437" s="204"/>
      <c r="AW437" s="204"/>
      <c r="AX437" s="204"/>
      <c r="AY437" s="204"/>
      <c r="AZ437" s="204"/>
      <c r="BA437" s="204"/>
      <c r="BB437" s="204"/>
      <c r="BC437" s="204"/>
      <c r="BD437" s="204"/>
      <c r="BE437" s="204"/>
      <c r="BF437" s="204"/>
      <c r="BG437" s="204"/>
      <c r="BH437" s="204"/>
    </row>
    <row r="438" spans="1:60" ht="22.5" outlineLevel="1" x14ac:dyDescent="0.2">
      <c r="A438" s="241">
        <v>190</v>
      </c>
      <c r="B438" s="242" t="s">
        <v>756</v>
      </c>
      <c r="C438" s="251" t="s">
        <v>757</v>
      </c>
      <c r="D438" s="243" t="s">
        <v>229</v>
      </c>
      <c r="E438" s="244">
        <v>3</v>
      </c>
      <c r="F438" s="245"/>
      <c r="G438" s="246">
        <f>ROUND(E438*F438,2)</f>
        <v>0</v>
      </c>
      <c r="H438" s="225"/>
      <c r="I438" s="224">
        <f>ROUND(E438*H438,2)</f>
        <v>0</v>
      </c>
      <c r="J438" s="225"/>
      <c r="K438" s="224">
        <f>ROUND(E438*J438,2)</f>
        <v>0</v>
      </c>
      <c r="L438" s="224">
        <v>21</v>
      </c>
      <c r="M438" s="224">
        <f>G438*(1+L438/100)</f>
        <v>0</v>
      </c>
      <c r="N438" s="224">
        <v>8.4999999999999995E-4</v>
      </c>
      <c r="O438" s="224">
        <f>ROUND(E438*N438,2)</f>
        <v>0</v>
      </c>
      <c r="P438" s="224">
        <v>0</v>
      </c>
      <c r="Q438" s="224">
        <f>ROUND(E438*P438,2)</f>
        <v>0</v>
      </c>
      <c r="R438" s="224" t="s">
        <v>463</v>
      </c>
      <c r="S438" s="224" t="s">
        <v>182</v>
      </c>
      <c r="T438" s="224" t="s">
        <v>183</v>
      </c>
      <c r="U438" s="224">
        <v>0</v>
      </c>
      <c r="V438" s="224">
        <f>ROUND(E438*U438,2)</f>
        <v>0</v>
      </c>
      <c r="W438" s="22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 t="s">
        <v>464</v>
      </c>
      <c r="AH438" s="204"/>
      <c r="AI438" s="204"/>
      <c r="AJ438" s="204"/>
      <c r="AK438" s="204"/>
      <c r="AL438" s="204"/>
      <c r="AM438" s="204"/>
      <c r="AN438" s="204"/>
      <c r="AO438" s="204"/>
      <c r="AP438" s="204"/>
      <c r="AQ438" s="204"/>
      <c r="AR438" s="204"/>
      <c r="AS438" s="204"/>
      <c r="AT438" s="204"/>
      <c r="AU438" s="204"/>
      <c r="AV438" s="204"/>
      <c r="AW438" s="204"/>
      <c r="AX438" s="204"/>
      <c r="AY438" s="204"/>
      <c r="AZ438" s="204"/>
      <c r="BA438" s="204"/>
      <c r="BB438" s="204"/>
      <c r="BC438" s="204"/>
      <c r="BD438" s="204"/>
      <c r="BE438" s="204"/>
      <c r="BF438" s="204"/>
      <c r="BG438" s="204"/>
      <c r="BH438" s="204"/>
    </row>
    <row r="439" spans="1:60" outlineLevel="1" x14ac:dyDescent="0.2">
      <c r="A439" s="241">
        <v>191</v>
      </c>
      <c r="B439" s="242" t="s">
        <v>758</v>
      </c>
      <c r="C439" s="251" t="s">
        <v>759</v>
      </c>
      <c r="D439" s="243" t="s">
        <v>216</v>
      </c>
      <c r="E439" s="244">
        <v>4.0999999999999996</v>
      </c>
      <c r="F439" s="245"/>
      <c r="G439" s="246">
        <f>ROUND(E439*F439,2)</f>
        <v>0</v>
      </c>
      <c r="H439" s="225"/>
      <c r="I439" s="224">
        <f>ROUND(E439*H439,2)</f>
        <v>0</v>
      </c>
      <c r="J439" s="225"/>
      <c r="K439" s="224">
        <f>ROUND(E439*J439,2)</f>
        <v>0</v>
      </c>
      <c r="L439" s="224">
        <v>21</v>
      </c>
      <c r="M439" s="224">
        <f>G439*(1+L439/100)</f>
        <v>0</v>
      </c>
      <c r="N439" s="224">
        <v>0</v>
      </c>
      <c r="O439" s="224">
        <f>ROUND(E439*N439,2)</f>
        <v>0</v>
      </c>
      <c r="P439" s="224">
        <v>0</v>
      </c>
      <c r="Q439" s="224">
        <f>ROUND(E439*P439,2)</f>
        <v>0</v>
      </c>
      <c r="R439" s="224"/>
      <c r="S439" s="224" t="s">
        <v>182</v>
      </c>
      <c r="T439" s="224" t="s">
        <v>183</v>
      </c>
      <c r="U439" s="224">
        <v>1.091</v>
      </c>
      <c r="V439" s="224">
        <f>ROUND(E439*U439,2)</f>
        <v>4.47</v>
      </c>
      <c r="W439" s="22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 t="s">
        <v>482</v>
      </c>
      <c r="AH439" s="204"/>
      <c r="AI439" s="204"/>
      <c r="AJ439" s="204"/>
      <c r="AK439" s="204"/>
      <c r="AL439" s="204"/>
      <c r="AM439" s="204"/>
      <c r="AN439" s="204"/>
      <c r="AO439" s="204"/>
      <c r="AP439" s="204"/>
      <c r="AQ439" s="204"/>
      <c r="AR439" s="204"/>
      <c r="AS439" s="204"/>
      <c r="AT439" s="204"/>
      <c r="AU439" s="204"/>
      <c r="AV439" s="204"/>
      <c r="AW439" s="204"/>
      <c r="AX439" s="204"/>
      <c r="AY439" s="204"/>
      <c r="AZ439" s="204"/>
      <c r="BA439" s="204"/>
      <c r="BB439" s="204"/>
      <c r="BC439" s="204"/>
      <c r="BD439" s="204"/>
      <c r="BE439" s="204"/>
      <c r="BF439" s="204"/>
      <c r="BG439" s="204"/>
      <c r="BH439" s="204"/>
    </row>
    <row r="440" spans="1:60" x14ac:dyDescent="0.2">
      <c r="A440" s="229" t="s">
        <v>177</v>
      </c>
      <c r="B440" s="230" t="s">
        <v>137</v>
      </c>
      <c r="C440" s="248" t="s">
        <v>138</v>
      </c>
      <c r="D440" s="231"/>
      <c r="E440" s="232"/>
      <c r="F440" s="233"/>
      <c r="G440" s="234">
        <f>SUMIF(AG441:AG491,"&lt;&gt;NOR",G441:G491)</f>
        <v>0</v>
      </c>
      <c r="H440" s="228"/>
      <c r="I440" s="228">
        <f>SUM(I441:I491)</f>
        <v>0</v>
      </c>
      <c r="J440" s="228"/>
      <c r="K440" s="228">
        <f>SUM(K441:K491)</f>
        <v>0</v>
      </c>
      <c r="L440" s="228"/>
      <c r="M440" s="228">
        <f>SUM(M441:M491)</f>
        <v>0</v>
      </c>
      <c r="N440" s="228"/>
      <c r="O440" s="228">
        <f>SUM(O441:O491)</f>
        <v>2.0299999999999998</v>
      </c>
      <c r="P440" s="228"/>
      <c r="Q440" s="228">
        <f>SUM(Q441:Q491)</f>
        <v>0</v>
      </c>
      <c r="R440" s="228"/>
      <c r="S440" s="228"/>
      <c r="T440" s="228"/>
      <c r="U440" s="228"/>
      <c r="V440" s="228">
        <f>SUM(V441:V491)</f>
        <v>272.74</v>
      </c>
      <c r="W440" s="228"/>
      <c r="AG440" t="s">
        <v>178</v>
      </c>
    </row>
    <row r="441" spans="1:60" outlineLevel="1" x14ac:dyDescent="0.2">
      <c r="A441" s="235">
        <v>192</v>
      </c>
      <c r="B441" s="236" t="s">
        <v>760</v>
      </c>
      <c r="C441" s="249" t="s">
        <v>761</v>
      </c>
      <c r="D441" s="237" t="s">
        <v>195</v>
      </c>
      <c r="E441" s="238">
        <v>255.715</v>
      </c>
      <c r="F441" s="239"/>
      <c r="G441" s="240">
        <f>ROUND(E441*F441,2)</f>
        <v>0</v>
      </c>
      <c r="H441" s="225"/>
      <c r="I441" s="224">
        <f>ROUND(E441*H441,2)</f>
        <v>0</v>
      </c>
      <c r="J441" s="225"/>
      <c r="K441" s="224">
        <f>ROUND(E441*J441,2)</f>
        <v>0</v>
      </c>
      <c r="L441" s="224">
        <v>21</v>
      </c>
      <c r="M441" s="224">
        <f>G441*(1+L441/100)</f>
        <v>0</v>
      </c>
      <c r="N441" s="224">
        <v>4.45E-3</v>
      </c>
      <c r="O441" s="224">
        <f>ROUND(E441*N441,2)</f>
        <v>1.1399999999999999</v>
      </c>
      <c r="P441" s="224">
        <v>0</v>
      </c>
      <c r="Q441" s="224">
        <f>ROUND(E441*P441,2)</f>
        <v>0</v>
      </c>
      <c r="R441" s="224"/>
      <c r="S441" s="224" t="s">
        <v>182</v>
      </c>
      <c r="T441" s="224" t="s">
        <v>183</v>
      </c>
      <c r="U441" s="224">
        <v>0.98399999999999999</v>
      </c>
      <c r="V441" s="224">
        <f>ROUND(E441*U441,2)</f>
        <v>251.62</v>
      </c>
      <c r="W441" s="22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 t="s">
        <v>184</v>
      </c>
      <c r="AH441" s="204"/>
      <c r="AI441" s="204"/>
      <c r="AJ441" s="204"/>
      <c r="AK441" s="204"/>
      <c r="AL441" s="204"/>
      <c r="AM441" s="204"/>
      <c r="AN441" s="204"/>
      <c r="AO441" s="204"/>
      <c r="AP441" s="204"/>
      <c r="AQ441" s="204"/>
      <c r="AR441" s="204"/>
      <c r="AS441" s="204"/>
      <c r="AT441" s="204"/>
      <c r="AU441" s="204"/>
      <c r="AV441" s="204"/>
      <c r="AW441" s="204"/>
      <c r="AX441" s="204"/>
      <c r="AY441" s="204"/>
      <c r="AZ441" s="204"/>
      <c r="BA441" s="204"/>
      <c r="BB441" s="204"/>
      <c r="BC441" s="204"/>
      <c r="BD441" s="204"/>
      <c r="BE441" s="204"/>
      <c r="BF441" s="204"/>
      <c r="BG441" s="204"/>
      <c r="BH441" s="204"/>
    </row>
    <row r="442" spans="1:60" outlineLevel="1" x14ac:dyDescent="0.2">
      <c r="A442" s="221"/>
      <c r="B442" s="222"/>
      <c r="C442" s="250" t="s">
        <v>762</v>
      </c>
      <c r="D442" s="226"/>
      <c r="E442" s="227">
        <v>3.2</v>
      </c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 t="s">
        <v>186</v>
      </c>
      <c r="AH442" s="204">
        <v>0</v>
      </c>
      <c r="AI442" s="204"/>
      <c r="AJ442" s="204"/>
      <c r="AK442" s="204"/>
      <c r="AL442" s="204"/>
      <c r="AM442" s="204"/>
      <c r="AN442" s="204"/>
      <c r="AO442" s="204"/>
      <c r="AP442" s="204"/>
      <c r="AQ442" s="204"/>
      <c r="AR442" s="204"/>
      <c r="AS442" s="204"/>
      <c r="AT442" s="204"/>
      <c r="AU442" s="204"/>
      <c r="AV442" s="204"/>
      <c r="AW442" s="204"/>
      <c r="AX442" s="204"/>
      <c r="AY442" s="204"/>
      <c r="AZ442" s="204"/>
      <c r="BA442" s="204"/>
      <c r="BB442" s="204"/>
      <c r="BC442" s="204"/>
      <c r="BD442" s="204"/>
      <c r="BE442" s="204"/>
      <c r="BF442" s="204"/>
      <c r="BG442" s="204"/>
      <c r="BH442" s="204"/>
    </row>
    <row r="443" spans="1:60" outlineLevel="1" x14ac:dyDescent="0.2">
      <c r="A443" s="221"/>
      <c r="B443" s="222"/>
      <c r="C443" s="250" t="s">
        <v>763</v>
      </c>
      <c r="D443" s="226"/>
      <c r="E443" s="227">
        <v>3.2</v>
      </c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 t="s">
        <v>186</v>
      </c>
      <c r="AH443" s="204">
        <v>0</v>
      </c>
      <c r="AI443" s="204"/>
      <c r="AJ443" s="204"/>
      <c r="AK443" s="204"/>
      <c r="AL443" s="204"/>
      <c r="AM443" s="204"/>
      <c r="AN443" s="204"/>
      <c r="AO443" s="204"/>
      <c r="AP443" s="204"/>
      <c r="AQ443" s="204"/>
      <c r="AR443" s="204"/>
      <c r="AS443" s="204"/>
      <c r="AT443" s="204"/>
      <c r="AU443" s="204"/>
      <c r="AV443" s="204"/>
      <c r="AW443" s="204"/>
      <c r="AX443" s="204"/>
      <c r="AY443" s="204"/>
      <c r="AZ443" s="204"/>
      <c r="BA443" s="204"/>
      <c r="BB443" s="204"/>
      <c r="BC443" s="204"/>
      <c r="BD443" s="204"/>
      <c r="BE443" s="204"/>
      <c r="BF443" s="204"/>
      <c r="BG443" s="204"/>
      <c r="BH443" s="204"/>
    </row>
    <row r="444" spans="1:60" outlineLevel="1" x14ac:dyDescent="0.2">
      <c r="A444" s="221"/>
      <c r="B444" s="222"/>
      <c r="C444" s="250" t="s">
        <v>764</v>
      </c>
      <c r="D444" s="226"/>
      <c r="E444" s="227">
        <v>13.19</v>
      </c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 t="s">
        <v>186</v>
      </c>
      <c r="AH444" s="204">
        <v>0</v>
      </c>
      <c r="AI444" s="204"/>
      <c r="AJ444" s="204"/>
      <c r="AK444" s="204"/>
      <c r="AL444" s="204"/>
      <c r="AM444" s="204"/>
      <c r="AN444" s="204"/>
      <c r="AO444" s="204"/>
      <c r="AP444" s="204"/>
      <c r="AQ444" s="204"/>
      <c r="AR444" s="204"/>
      <c r="AS444" s="204"/>
      <c r="AT444" s="204"/>
      <c r="AU444" s="204"/>
      <c r="AV444" s="204"/>
      <c r="AW444" s="204"/>
      <c r="AX444" s="204"/>
      <c r="AY444" s="204"/>
      <c r="AZ444" s="204"/>
      <c r="BA444" s="204"/>
      <c r="BB444" s="204"/>
      <c r="BC444" s="204"/>
      <c r="BD444" s="204"/>
      <c r="BE444" s="204"/>
      <c r="BF444" s="204"/>
      <c r="BG444" s="204"/>
      <c r="BH444" s="204"/>
    </row>
    <row r="445" spans="1:60" outlineLevel="1" x14ac:dyDescent="0.2">
      <c r="A445" s="221"/>
      <c r="B445" s="222"/>
      <c r="C445" s="250" t="s">
        <v>765</v>
      </c>
      <c r="D445" s="226"/>
      <c r="E445" s="227">
        <v>9.6</v>
      </c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 t="s">
        <v>186</v>
      </c>
      <c r="AH445" s="204">
        <v>0</v>
      </c>
      <c r="AI445" s="204"/>
      <c r="AJ445" s="204"/>
      <c r="AK445" s="204"/>
      <c r="AL445" s="204"/>
      <c r="AM445" s="204"/>
      <c r="AN445" s="204"/>
      <c r="AO445" s="204"/>
      <c r="AP445" s="204"/>
      <c r="AQ445" s="204"/>
      <c r="AR445" s="204"/>
      <c r="AS445" s="204"/>
      <c r="AT445" s="204"/>
      <c r="AU445" s="204"/>
      <c r="AV445" s="204"/>
      <c r="AW445" s="204"/>
      <c r="AX445" s="204"/>
      <c r="AY445" s="204"/>
      <c r="AZ445" s="204"/>
      <c r="BA445" s="204"/>
      <c r="BB445" s="204"/>
      <c r="BC445" s="204"/>
      <c r="BD445" s="204"/>
      <c r="BE445" s="204"/>
      <c r="BF445" s="204"/>
      <c r="BG445" s="204"/>
      <c r="BH445" s="204"/>
    </row>
    <row r="446" spans="1:60" outlineLevel="1" x14ac:dyDescent="0.2">
      <c r="A446" s="221"/>
      <c r="B446" s="222"/>
      <c r="C446" s="250" t="s">
        <v>766</v>
      </c>
      <c r="D446" s="226"/>
      <c r="E446" s="227">
        <v>7.84</v>
      </c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 t="s">
        <v>186</v>
      </c>
      <c r="AH446" s="204">
        <v>0</v>
      </c>
      <c r="AI446" s="204"/>
      <c r="AJ446" s="204"/>
      <c r="AK446" s="204"/>
      <c r="AL446" s="204"/>
      <c r="AM446" s="204"/>
      <c r="AN446" s="204"/>
      <c r="AO446" s="204"/>
      <c r="AP446" s="204"/>
      <c r="AQ446" s="204"/>
      <c r="AR446" s="204"/>
      <c r="AS446" s="204"/>
      <c r="AT446" s="204"/>
      <c r="AU446" s="204"/>
      <c r="AV446" s="204"/>
      <c r="AW446" s="204"/>
      <c r="AX446" s="204"/>
      <c r="AY446" s="204"/>
      <c r="AZ446" s="204"/>
      <c r="BA446" s="204"/>
      <c r="BB446" s="204"/>
      <c r="BC446" s="204"/>
      <c r="BD446" s="204"/>
      <c r="BE446" s="204"/>
      <c r="BF446" s="204"/>
      <c r="BG446" s="204"/>
      <c r="BH446" s="204"/>
    </row>
    <row r="447" spans="1:60" ht="22.5" outlineLevel="1" x14ac:dyDescent="0.2">
      <c r="A447" s="221"/>
      <c r="B447" s="222"/>
      <c r="C447" s="250" t="s">
        <v>767</v>
      </c>
      <c r="D447" s="226"/>
      <c r="E447" s="227">
        <v>46.27</v>
      </c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 t="s">
        <v>186</v>
      </c>
      <c r="AH447" s="204">
        <v>0</v>
      </c>
      <c r="AI447" s="204"/>
      <c r="AJ447" s="204"/>
      <c r="AK447" s="204"/>
      <c r="AL447" s="204"/>
      <c r="AM447" s="204"/>
      <c r="AN447" s="204"/>
      <c r="AO447" s="204"/>
      <c r="AP447" s="204"/>
      <c r="AQ447" s="204"/>
      <c r="AR447" s="204"/>
      <c r="AS447" s="204"/>
      <c r="AT447" s="204"/>
      <c r="AU447" s="204"/>
      <c r="AV447" s="204"/>
      <c r="AW447" s="204"/>
      <c r="AX447" s="204"/>
      <c r="AY447" s="204"/>
      <c r="AZ447" s="204"/>
      <c r="BA447" s="204"/>
      <c r="BB447" s="204"/>
      <c r="BC447" s="204"/>
      <c r="BD447" s="204"/>
      <c r="BE447" s="204"/>
      <c r="BF447" s="204"/>
      <c r="BG447" s="204"/>
      <c r="BH447" s="204"/>
    </row>
    <row r="448" spans="1:60" outlineLevel="1" x14ac:dyDescent="0.2">
      <c r="A448" s="221"/>
      <c r="B448" s="222"/>
      <c r="C448" s="250" t="s">
        <v>768</v>
      </c>
      <c r="D448" s="226"/>
      <c r="E448" s="227">
        <v>13.39</v>
      </c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 t="s">
        <v>186</v>
      </c>
      <c r="AH448" s="204">
        <v>0</v>
      </c>
      <c r="AI448" s="204"/>
      <c r="AJ448" s="204"/>
      <c r="AK448" s="204"/>
      <c r="AL448" s="204"/>
      <c r="AM448" s="204"/>
      <c r="AN448" s="204"/>
      <c r="AO448" s="204"/>
      <c r="AP448" s="204"/>
      <c r="AQ448" s="204"/>
      <c r="AR448" s="204"/>
      <c r="AS448" s="204"/>
      <c r="AT448" s="204"/>
      <c r="AU448" s="204"/>
      <c r="AV448" s="204"/>
      <c r="AW448" s="204"/>
      <c r="AX448" s="204"/>
      <c r="AY448" s="204"/>
      <c r="AZ448" s="204"/>
      <c r="BA448" s="204"/>
      <c r="BB448" s="204"/>
      <c r="BC448" s="204"/>
      <c r="BD448" s="204"/>
      <c r="BE448" s="204"/>
      <c r="BF448" s="204"/>
      <c r="BG448" s="204"/>
      <c r="BH448" s="204"/>
    </row>
    <row r="449" spans="1:60" outlineLevel="1" x14ac:dyDescent="0.2">
      <c r="A449" s="221"/>
      <c r="B449" s="222"/>
      <c r="C449" s="250" t="s">
        <v>769</v>
      </c>
      <c r="D449" s="226"/>
      <c r="E449" s="227">
        <v>5.92</v>
      </c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 t="s">
        <v>186</v>
      </c>
      <c r="AH449" s="204">
        <v>0</v>
      </c>
      <c r="AI449" s="204"/>
      <c r="AJ449" s="204"/>
      <c r="AK449" s="204"/>
      <c r="AL449" s="204"/>
      <c r="AM449" s="204"/>
      <c r="AN449" s="204"/>
      <c r="AO449" s="204"/>
      <c r="AP449" s="204"/>
      <c r="AQ449" s="204"/>
      <c r="AR449" s="204"/>
      <c r="AS449" s="204"/>
      <c r="AT449" s="204"/>
      <c r="AU449" s="204"/>
      <c r="AV449" s="204"/>
      <c r="AW449" s="204"/>
      <c r="AX449" s="204"/>
      <c r="AY449" s="204"/>
      <c r="AZ449" s="204"/>
      <c r="BA449" s="204"/>
      <c r="BB449" s="204"/>
      <c r="BC449" s="204"/>
      <c r="BD449" s="204"/>
      <c r="BE449" s="204"/>
      <c r="BF449" s="204"/>
      <c r="BG449" s="204"/>
      <c r="BH449" s="204"/>
    </row>
    <row r="450" spans="1:60" outlineLevel="1" x14ac:dyDescent="0.2">
      <c r="A450" s="221"/>
      <c r="B450" s="222"/>
      <c r="C450" s="250" t="s">
        <v>770</v>
      </c>
      <c r="D450" s="226"/>
      <c r="E450" s="227">
        <v>11</v>
      </c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 t="s">
        <v>186</v>
      </c>
      <c r="AH450" s="204">
        <v>0</v>
      </c>
      <c r="AI450" s="204"/>
      <c r="AJ450" s="204"/>
      <c r="AK450" s="204"/>
      <c r="AL450" s="204"/>
      <c r="AM450" s="204"/>
      <c r="AN450" s="204"/>
      <c r="AO450" s="204"/>
      <c r="AP450" s="204"/>
      <c r="AQ450" s="204"/>
      <c r="AR450" s="204"/>
      <c r="AS450" s="204"/>
      <c r="AT450" s="204"/>
      <c r="AU450" s="204"/>
      <c r="AV450" s="204"/>
      <c r="AW450" s="204"/>
      <c r="AX450" s="204"/>
      <c r="AY450" s="204"/>
      <c r="AZ450" s="204"/>
      <c r="BA450" s="204"/>
      <c r="BB450" s="204"/>
      <c r="BC450" s="204"/>
      <c r="BD450" s="204"/>
      <c r="BE450" s="204"/>
      <c r="BF450" s="204"/>
      <c r="BG450" s="204"/>
      <c r="BH450" s="204"/>
    </row>
    <row r="451" spans="1:60" ht="22.5" outlineLevel="1" x14ac:dyDescent="0.2">
      <c r="A451" s="221"/>
      <c r="B451" s="222"/>
      <c r="C451" s="250" t="s">
        <v>771</v>
      </c>
      <c r="D451" s="226"/>
      <c r="E451" s="227">
        <v>74.650000000000006</v>
      </c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 t="s">
        <v>186</v>
      </c>
      <c r="AH451" s="204">
        <v>0</v>
      </c>
      <c r="AI451" s="204"/>
      <c r="AJ451" s="204"/>
      <c r="AK451" s="204"/>
      <c r="AL451" s="204"/>
      <c r="AM451" s="204"/>
      <c r="AN451" s="204"/>
      <c r="AO451" s="204"/>
      <c r="AP451" s="204"/>
      <c r="AQ451" s="204"/>
      <c r="AR451" s="204"/>
      <c r="AS451" s="204"/>
      <c r="AT451" s="204"/>
      <c r="AU451" s="204"/>
      <c r="AV451" s="204"/>
      <c r="AW451" s="204"/>
      <c r="AX451" s="204"/>
      <c r="AY451" s="204"/>
      <c r="AZ451" s="204"/>
      <c r="BA451" s="204"/>
      <c r="BB451" s="204"/>
      <c r="BC451" s="204"/>
      <c r="BD451" s="204"/>
      <c r="BE451" s="204"/>
      <c r="BF451" s="204"/>
      <c r="BG451" s="204"/>
      <c r="BH451" s="204"/>
    </row>
    <row r="452" spans="1:60" outlineLevel="1" x14ac:dyDescent="0.2">
      <c r="A452" s="221"/>
      <c r="B452" s="222"/>
      <c r="C452" s="250" t="s">
        <v>772</v>
      </c>
      <c r="D452" s="226"/>
      <c r="E452" s="227">
        <v>21.63</v>
      </c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 t="s">
        <v>186</v>
      </c>
      <c r="AH452" s="204">
        <v>0</v>
      </c>
      <c r="AI452" s="204"/>
      <c r="AJ452" s="204"/>
      <c r="AK452" s="204"/>
      <c r="AL452" s="204"/>
      <c r="AM452" s="204"/>
      <c r="AN452" s="204"/>
      <c r="AO452" s="204"/>
      <c r="AP452" s="204"/>
      <c r="AQ452" s="204"/>
      <c r="AR452" s="204"/>
      <c r="AS452" s="204"/>
      <c r="AT452" s="204"/>
      <c r="AU452" s="204"/>
      <c r="AV452" s="204"/>
      <c r="AW452" s="204"/>
      <c r="AX452" s="204"/>
      <c r="AY452" s="204"/>
      <c r="AZ452" s="204"/>
      <c r="BA452" s="204"/>
      <c r="BB452" s="204"/>
      <c r="BC452" s="204"/>
      <c r="BD452" s="204"/>
      <c r="BE452" s="204"/>
      <c r="BF452" s="204"/>
      <c r="BG452" s="204"/>
      <c r="BH452" s="204"/>
    </row>
    <row r="453" spans="1:60" outlineLevel="1" x14ac:dyDescent="0.2">
      <c r="A453" s="221"/>
      <c r="B453" s="222"/>
      <c r="C453" s="250" t="s">
        <v>773</v>
      </c>
      <c r="D453" s="226"/>
      <c r="E453" s="227">
        <v>10.79</v>
      </c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 t="s">
        <v>186</v>
      </c>
      <c r="AH453" s="204">
        <v>0</v>
      </c>
      <c r="AI453" s="204"/>
      <c r="AJ453" s="204"/>
      <c r="AK453" s="204"/>
      <c r="AL453" s="204"/>
      <c r="AM453" s="204"/>
      <c r="AN453" s="204"/>
      <c r="AO453" s="204"/>
      <c r="AP453" s="204"/>
      <c r="AQ453" s="204"/>
      <c r="AR453" s="204"/>
      <c r="AS453" s="204"/>
      <c r="AT453" s="204"/>
      <c r="AU453" s="204"/>
      <c r="AV453" s="204"/>
      <c r="AW453" s="204"/>
      <c r="AX453" s="204"/>
      <c r="AY453" s="204"/>
      <c r="AZ453" s="204"/>
      <c r="BA453" s="204"/>
      <c r="BB453" s="204"/>
      <c r="BC453" s="204"/>
      <c r="BD453" s="204"/>
      <c r="BE453" s="204"/>
      <c r="BF453" s="204"/>
      <c r="BG453" s="204"/>
      <c r="BH453" s="204"/>
    </row>
    <row r="454" spans="1:60" ht="22.5" outlineLevel="1" x14ac:dyDescent="0.2">
      <c r="A454" s="221"/>
      <c r="B454" s="222"/>
      <c r="C454" s="250" t="s">
        <v>774</v>
      </c>
      <c r="D454" s="226"/>
      <c r="E454" s="227">
        <v>13.48</v>
      </c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 t="s">
        <v>186</v>
      </c>
      <c r="AH454" s="204">
        <v>0</v>
      </c>
      <c r="AI454" s="204"/>
      <c r="AJ454" s="204"/>
      <c r="AK454" s="204"/>
      <c r="AL454" s="204"/>
      <c r="AM454" s="204"/>
      <c r="AN454" s="204"/>
      <c r="AO454" s="204"/>
      <c r="AP454" s="204"/>
      <c r="AQ454" s="204"/>
      <c r="AR454" s="204"/>
      <c r="AS454" s="204"/>
      <c r="AT454" s="204"/>
      <c r="AU454" s="204"/>
      <c r="AV454" s="204"/>
      <c r="AW454" s="204"/>
      <c r="AX454" s="204"/>
      <c r="AY454" s="204"/>
      <c r="AZ454" s="204"/>
      <c r="BA454" s="204"/>
      <c r="BB454" s="204"/>
      <c r="BC454" s="204"/>
      <c r="BD454" s="204"/>
      <c r="BE454" s="204"/>
      <c r="BF454" s="204"/>
      <c r="BG454" s="204"/>
      <c r="BH454" s="204"/>
    </row>
    <row r="455" spans="1:60" outlineLevel="1" x14ac:dyDescent="0.2">
      <c r="A455" s="221"/>
      <c r="B455" s="222"/>
      <c r="C455" s="250" t="s">
        <v>775</v>
      </c>
      <c r="D455" s="226"/>
      <c r="E455" s="227">
        <v>11.24</v>
      </c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 t="s">
        <v>186</v>
      </c>
      <c r="AH455" s="204">
        <v>0</v>
      </c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  <c r="BH455" s="204"/>
    </row>
    <row r="456" spans="1:60" outlineLevel="1" x14ac:dyDescent="0.2">
      <c r="A456" s="221"/>
      <c r="B456" s="222"/>
      <c r="C456" s="250" t="s">
        <v>776</v>
      </c>
      <c r="D456" s="226"/>
      <c r="E456" s="227">
        <v>10.32</v>
      </c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 t="s">
        <v>186</v>
      </c>
      <c r="AH456" s="204">
        <v>0</v>
      </c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4"/>
      <c r="AT456" s="204"/>
      <c r="AU456" s="204"/>
      <c r="AV456" s="204"/>
      <c r="AW456" s="204"/>
      <c r="AX456" s="204"/>
      <c r="AY456" s="204"/>
      <c r="AZ456" s="204"/>
      <c r="BA456" s="204"/>
      <c r="BB456" s="204"/>
      <c r="BC456" s="204"/>
      <c r="BD456" s="204"/>
      <c r="BE456" s="204"/>
      <c r="BF456" s="204"/>
      <c r="BG456" s="204"/>
      <c r="BH456" s="204"/>
    </row>
    <row r="457" spans="1:60" ht="22.5" outlineLevel="1" x14ac:dyDescent="0.2">
      <c r="A457" s="235">
        <v>193</v>
      </c>
      <c r="B457" s="236" t="s">
        <v>777</v>
      </c>
      <c r="C457" s="249" t="s">
        <v>778</v>
      </c>
      <c r="D457" s="237" t="s">
        <v>195</v>
      </c>
      <c r="E457" s="238">
        <v>128.0505</v>
      </c>
      <c r="F457" s="239"/>
      <c r="G457" s="240">
        <f>ROUND(E457*F457,2)</f>
        <v>0</v>
      </c>
      <c r="H457" s="225"/>
      <c r="I457" s="224">
        <f>ROUND(E457*H457,2)</f>
        <v>0</v>
      </c>
      <c r="J457" s="225"/>
      <c r="K457" s="224">
        <f>ROUND(E457*J457,2)</f>
        <v>0</v>
      </c>
      <c r="L457" s="224">
        <v>21</v>
      </c>
      <c r="M457" s="224">
        <f>G457*(1+L457/100)</f>
        <v>0</v>
      </c>
      <c r="N457" s="224">
        <v>0</v>
      </c>
      <c r="O457" s="224">
        <f>ROUND(E457*N457,2)</f>
        <v>0</v>
      </c>
      <c r="P457" s="224">
        <v>0</v>
      </c>
      <c r="Q457" s="224">
        <f>ROUND(E457*P457,2)</f>
        <v>0</v>
      </c>
      <c r="R457" s="224"/>
      <c r="S457" s="224" t="s">
        <v>235</v>
      </c>
      <c r="T457" s="224" t="s">
        <v>183</v>
      </c>
      <c r="U457" s="224">
        <v>0</v>
      </c>
      <c r="V457" s="224">
        <f>ROUND(E457*U457,2)</f>
        <v>0</v>
      </c>
      <c r="W457" s="22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 t="s">
        <v>184</v>
      </c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04"/>
      <c r="BD457" s="204"/>
      <c r="BE457" s="204"/>
      <c r="BF457" s="204"/>
      <c r="BG457" s="204"/>
      <c r="BH457" s="204"/>
    </row>
    <row r="458" spans="1:60" outlineLevel="1" x14ac:dyDescent="0.2">
      <c r="A458" s="221"/>
      <c r="B458" s="222"/>
      <c r="C458" s="250" t="s">
        <v>779</v>
      </c>
      <c r="D458" s="226"/>
      <c r="E458" s="227">
        <v>134.79</v>
      </c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 t="s">
        <v>186</v>
      </c>
      <c r="AH458" s="204">
        <v>0</v>
      </c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</row>
    <row r="459" spans="1:60" outlineLevel="1" x14ac:dyDescent="0.2">
      <c r="A459" s="221"/>
      <c r="B459" s="222"/>
      <c r="C459" s="250" t="s">
        <v>780</v>
      </c>
      <c r="D459" s="226"/>
      <c r="E459" s="227">
        <v>-6.74</v>
      </c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 t="s">
        <v>186</v>
      </c>
      <c r="AH459" s="204">
        <v>0</v>
      </c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4"/>
      <c r="AT459" s="204"/>
      <c r="AU459" s="204"/>
      <c r="AV459" s="204"/>
      <c r="AW459" s="204"/>
      <c r="AX459" s="204"/>
      <c r="AY459" s="204"/>
      <c r="AZ459" s="204"/>
      <c r="BA459" s="204"/>
      <c r="BB459" s="204"/>
      <c r="BC459" s="204"/>
      <c r="BD459" s="204"/>
      <c r="BE459" s="204"/>
      <c r="BF459" s="204"/>
      <c r="BG459" s="204"/>
      <c r="BH459" s="204"/>
    </row>
    <row r="460" spans="1:60" ht="22.5" outlineLevel="1" x14ac:dyDescent="0.2">
      <c r="A460" s="235">
        <v>194</v>
      </c>
      <c r="B460" s="236" t="s">
        <v>781</v>
      </c>
      <c r="C460" s="249" t="s">
        <v>782</v>
      </c>
      <c r="D460" s="237" t="s">
        <v>195</v>
      </c>
      <c r="E460" s="238">
        <v>14.153</v>
      </c>
      <c r="F460" s="239"/>
      <c r="G460" s="240">
        <f>ROUND(E460*F460,2)</f>
        <v>0</v>
      </c>
      <c r="H460" s="225"/>
      <c r="I460" s="224">
        <f>ROUND(E460*H460,2)</f>
        <v>0</v>
      </c>
      <c r="J460" s="225"/>
      <c r="K460" s="224">
        <f>ROUND(E460*J460,2)</f>
        <v>0</v>
      </c>
      <c r="L460" s="224">
        <v>21</v>
      </c>
      <c r="M460" s="224">
        <f>G460*(1+L460/100)</f>
        <v>0</v>
      </c>
      <c r="N460" s="224">
        <v>0.02</v>
      </c>
      <c r="O460" s="224">
        <f>ROUND(E460*N460,2)</f>
        <v>0.28000000000000003</v>
      </c>
      <c r="P460" s="224">
        <v>0</v>
      </c>
      <c r="Q460" s="224">
        <f>ROUND(E460*P460,2)</f>
        <v>0</v>
      </c>
      <c r="R460" s="224"/>
      <c r="S460" s="224" t="s">
        <v>235</v>
      </c>
      <c r="T460" s="224" t="s">
        <v>183</v>
      </c>
      <c r="U460" s="224">
        <v>0</v>
      </c>
      <c r="V460" s="224">
        <f>ROUND(E460*U460,2)</f>
        <v>0</v>
      </c>
      <c r="W460" s="22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 t="s">
        <v>184</v>
      </c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4"/>
      <c r="AT460" s="204"/>
      <c r="AU460" s="204"/>
      <c r="AV460" s="204"/>
      <c r="AW460" s="204"/>
      <c r="AX460" s="204"/>
      <c r="AY460" s="204"/>
      <c r="AZ460" s="204"/>
      <c r="BA460" s="204"/>
      <c r="BB460" s="204"/>
      <c r="BC460" s="204"/>
      <c r="BD460" s="204"/>
      <c r="BE460" s="204"/>
      <c r="BF460" s="204"/>
      <c r="BG460" s="204"/>
      <c r="BH460" s="204"/>
    </row>
    <row r="461" spans="1:60" outlineLevel="1" x14ac:dyDescent="0.2">
      <c r="A461" s="221"/>
      <c r="B461" s="222"/>
      <c r="C461" s="250" t="s">
        <v>783</v>
      </c>
      <c r="D461" s="226"/>
      <c r="E461" s="227">
        <v>13.48</v>
      </c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 t="s">
        <v>186</v>
      </c>
      <c r="AH461" s="204">
        <v>0</v>
      </c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04"/>
      <c r="AT461" s="204"/>
      <c r="AU461" s="204"/>
      <c r="AV461" s="204"/>
      <c r="AW461" s="204"/>
      <c r="AX461" s="204"/>
      <c r="AY461" s="204"/>
      <c r="AZ461" s="204"/>
      <c r="BA461" s="204"/>
      <c r="BB461" s="204"/>
      <c r="BC461" s="204"/>
      <c r="BD461" s="204"/>
      <c r="BE461" s="204"/>
      <c r="BF461" s="204"/>
      <c r="BG461" s="204"/>
      <c r="BH461" s="204"/>
    </row>
    <row r="462" spans="1:60" outlineLevel="1" x14ac:dyDescent="0.2">
      <c r="A462" s="221"/>
      <c r="B462" s="222"/>
      <c r="C462" s="250" t="s">
        <v>784</v>
      </c>
      <c r="D462" s="226"/>
      <c r="E462" s="227">
        <v>0.67</v>
      </c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 t="s">
        <v>186</v>
      </c>
      <c r="AH462" s="204">
        <v>0</v>
      </c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04"/>
      <c r="AT462" s="204"/>
      <c r="AU462" s="204"/>
      <c r="AV462" s="204"/>
      <c r="AW462" s="204"/>
      <c r="AX462" s="204"/>
      <c r="AY462" s="204"/>
      <c r="AZ462" s="204"/>
      <c r="BA462" s="204"/>
      <c r="BB462" s="204"/>
      <c r="BC462" s="204"/>
      <c r="BD462" s="204"/>
      <c r="BE462" s="204"/>
      <c r="BF462" s="204"/>
      <c r="BG462" s="204"/>
      <c r="BH462" s="204"/>
    </row>
    <row r="463" spans="1:60" ht="22.5" outlineLevel="1" x14ac:dyDescent="0.2">
      <c r="A463" s="235">
        <v>195</v>
      </c>
      <c r="B463" s="236" t="s">
        <v>785</v>
      </c>
      <c r="C463" s="249" t="s">
        <v>786</v>
      </c>
      <c r="D463" s="237" t="s">
        <v>195</v>
      </c>
      <c r="E463" s="238">
        <v>114.87869999999999</v>
      </c>
      <c r="F463" s="239"/>
      <c r="G463" s="240">
        <f>ROUND(E463*F463,2)</f>
        <v>0</v>
      </c>
      <c r="H463" s="225"/>
      <c r="I463" s="224">
        <f>ROUND(E463*H463,2)</f>
        <v>0</v>
      </c>
      <c r="J463" s="225"/>
      <c r="K463" s="224">
        <f>ROUND(E463*J463,2)</f>
        <v>0</v>
      </c>
      <c r="L463" s="224">
        <v>21</v>
      </c>
      <c r="M463" s="224">
        <f>G463*(1+L463/100)</f>
        <v>0</v>
      </c>
      <c r="N463" s="224">
        <v>0</v>
      </c>
      <c r="O463" s="224">
        <f>ROUND(E463*N463,2)</f>
        <v>0</v>
      </c>
      <c r="P463" s="224">
        <v>0</v>
      </c>
      <c r="Q463" s="224">
        <f>ROUND(E463*P463,2)</f>
        <v>0</v>
      </c>
      <c r="R463" s="224"/>
      <c r="S463" s="224" t="s">
        <v>235</v>
      </c>
      <c r="T463" s="224" t="s">
        <v>183</v>
      </c>
      <c r="U463" s="224">
        <v>0</v>
      </c>
      <c r="V463" s="224">
        <f>ROUND(E463*U463,2)</f>
        <v>0</v>
      </c>
      <c r="W463" s="22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 t="s">
        <v>184</v>
      </c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04"/>
      <c r="AT463" s="204"/>
      <c r="AU463" s="204"/>
      <c r="AV463" s="204"/>
      <c r="AW463" s="204"/>
      <c r="AX463" s="204"/>
      <c r="AY463" s="204"/>
      <c r="AZ463" s="204"/>
      <c r="BA463" s="204"/>
      <c r="BB463" s="204"/>
      <c r="BC463" s="204"/>
      <c r="BD463" s="204"/>
      <c r="BE463" s="204"/>
      <c r="BF463" s="204"/>
      <c r="BG463" s="204"/>
      <c r="BH463" s="204"/>
    </row>
    <row r="464" spans="1:60" ht="22.5" outlineLevel="1" x14ac:dyDescent="0.2">
      <c r="A464" s="221"/>
      <c r="B464" s="222"/>
      <c r="C464" s="250" t="s">
        <v>767</v>
      </c>
      <c r="D464" s="226"/>
      <c r="E464" s="227">
        <v>46.27</v>
      </c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 t="s">
        <v>186</v>
      </c>
      <c r="AH464" s="204">
        <v>0</v>
      </c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  <c r="BH464" s="204"/>
    </row>
    <row r="465" spans="1:60" ht="22.5" outlineLevel="1" x14ac:dyDescent="0.2">
      <c r="A465" s="221"/>
      <c r="B465" s="222"/>
      <c r="C465" s="250" t="s">
        <v>771</v>
      </c>
      <c r="D465" s="226"/>
      <c r="E465" s="227">
        <v>74.650000000000006</v>
      </c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04" t="s">
        <v>186</v>
      </c>
      <c r="AH465" s="204">
        <v>0</v>
      </c>
      <c r="AI465" s="204"/>
      <c r="AJ465" s="204"/>
      <c r="AK465" s="204"/>
      <c r="AL465" s="204"/>
      <c r="AM465" s="204"/>
      <c r="AN465" s="204"/>
      <c r="AO465" s="204"/>
      <c r="AP465" s="204"/>
      <c r="AQ465" s="204"/>
      <c r="AR465" s="204"/>
      <c r="AS465" s="204"/>
      <c r="AT465" s="204"/>
      <c r="AU465" s="204"/>
      <c r="AV465" s="204"/>
      <c r="AW465" s="204"/>
      <c r="AX465" s="204"/>
      <c r="AY465" s="204"/>
      <c r="AZ465" s="204"/>
      <c r="BA465" s="204"/>
      <c r="BB465" s="204"/>
      <c r="BC465" s="204"/>
      <c r="BD465" s="204"/>
      <c r="BE465" s="204"/>
      <c r="BF465" s="204"/>
      <c r="BG465" s="204"/>
      <c r="BH465" s="204"/>
    </row>
    <row r="466" spans="1:60" outlineLevel="1" x14ac:dyDescent="0.2">
      <c r="A466" s="221"/>
      <c r="B466" s="222"/>
      <c r="C466" s="250" t="s">
        <v>787</v>
      </c>
      <c r="D466" s="226"/>
      <c r="E466" s="227">
        <v>-6.05</v>
      </c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 t="s">
        <v>186</v>
      </c>
      <c r="AH466" s="204">
        <v>0</v>
      </c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4"/>
      <c r="AT466" s="204"/>
      <c r="AU466" s="204"/>
      <c r="AV466" s="204"/>
      <c r="AW466" s="204"/>
      <c r="AX466" s="204"/>
      <c r="AY466" s="204"/>
      <c r="AZ466" s="204"/>
      <c r="BA466" s="204"/>
      <c r="BB466" s="204"/>
      <c r="BC466" s="204"/>
      <c r="BD466" s="204"/>
      <c r="BE466" s="204"/>
      <c r="BF466" s="204"/>
      <c r="BG466" s="204"/>
      <c r="BH466" s="204"/>
    </row>
    <row r="467" spans="1:60" ht="22.5" outlineLevel="1" x14ac:dyDescent="0.2">
      <c r="A467" s="235">
        <v>196</v>
      </c>
      <c r="B467" s="236" t="s">
        <v>788</v>
      </c>
      <c r="C467" s="249" t="s">
        <v>789</v>
      </c>
      <c r="D467" s="237" t="s">
        <v>195</v>
      </c>
      <c r="E467" s="238">
        <v>12.697100000000001</v>
      </c>
      <c r="F467" s="239"/>
      <c r="G467" s="240">
        <f>ROUND(E467*F467,2)</f>
        <v>0</v>
      </c>
      <c r="H467" s="225"/>
      <c r="I467" s="224">
        <f>ROUND(E467*H467,2)</f>
        <v>0</v>
      </c>
      <c r="J467" s="225"/>
      <c r="K467" s="224">
        <f>ROUND(E467*J467,2)</f>
        <v>0</v>
      </c>
      <c r="L467" s="224">
        <v>21</v>
      </c>
      <c r="M467" s="224">
        <f>G467*(1+L467/100)</f>
        <v>0</v>
      </c>
      <c r="N467" s="224">
        <v>0</v>
      </c>
      <c r="O467" s="224">
        <f>ROUND(E467*N467,2)</f>
        <v>0</v>
      </c>
      <c r="P467" s="224">
        <v>0</v>
      </c>
      <c r="Q467" s="224">
        <f>ROUND(E467*P467,2)</f>
        <v>0</v>
      </c>
      <c r="R467" s="224"/>
      <c r="S467" s="224" t="s">
        <v>235</v>
      </c>
      <c r="T467" s="224" t="s">
        <v>183</v>
      </c>
      <c r="U467" s="224">
        <v>0</v>
      </c>
      <c r="V467" s="224">
        <f>ROUND(E467*U467,2)</f>
        <v>0</v>
      </c>
      <c r="W467" s="22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04" t="s">
        <v>184</v>
      </c>
      <c r="AH467" s="204"/>
      <c r="AI467" s="204"/>
      <c r="AJ467" s="204"/>
      <c r="AK467" s="204"/>
      <c r="AL467" s="204"/>
      <c r="AM467" s="204"/>
      <c r="AN467" s="204"/>
      <c r="AO467" s="204"/>
      <c r="AP467" s="204"/>
      <c r="AQ467" s="204"/>
      <c r="AR467" s="204"/>
      <c r="AS467" s="204"/>
      <c r="AT467" s="204"/>
      <c r="AU467" s="204"/>
      <c r="AV467" s="204"/>
      <c r="AW467" s="204"/>
      <c r="AX467" s="204"/>
      <c r="AY467" s="204"/>
      <c r="AZ467" s="204"/>
      <c r="BA467" s="204"/>
      <c r="BB467" s="204"/>
      <c r="BC467" s="204"/>
      <c r="BD467" s="204"/>
      <c r="BE467" s="204"/>
      <c r="BF467" s="204"/>
      <c r="BG467" s="204"/>
      <c r="BH467" s="204"/>
    </row>
    <row r="468" spans="1:60" outlineLevel="1" x14ac:dyDescent="0.2">
      <c r="A468" s="221"/>
      <c r="B468" s="222"/>
      <c r="C468" s="250" t="s">
        <v>790</v>
      </c>
      <c r="D468" s="226"/>
      <c r="E468" s="227">
        <v>12.09</v>
      </c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04" t="s">
        <v>186</v>
      </c>
      <c r="AH468" s="204">
        <v>0</v>
      </c>
      <c r="AI468" s="204"/>
      <c r="AJ468" s="204"/>
      <c r="AK468" s="204"/>
      <c r="AL468" s="204"/>
      <c r="AM468" s="204"/>
      <c r="AN468" s="204"/>
      <c r="AO468" s="204"/>
      <c r="AP468" s="204"/>
      <c r="AQ468" s="204"/>
      <c r="AR468" s="204"/>
      <c r="AS468" s="204"/>
      <c r="AT468" s="204"/>
      <c r="AU468" s="204"/>
      <c r="AV468" s="204"/>
      <c r="AW468" s="204"/>
      <c r="AX468" s="204"/>
      <c r="AY468" s="204"/>
      <c r="AZ468" s="204"/>
      <c r="BA468" s="204"/>
      <c r="BB468" s="204"/>
      <c r="BC468" s="204"/>
      <c r="BD468" s="204"/>
      <c r="BE468" s="204"/>
      <c r="BF468" s="204"/>
      <c r="BG468" s="204"/>
      <c r="BH468" s="204"/>
    </row>
    <row r="469" spans="1:60" outlineLevel="1" x14ac:dyDescent="0.2">
      <c r="A469" s="221"/>
      <c r="B469" s="222"/>
      <c r="C469" s="250" t="s">
        <v>791</v>
      </c>
      <c r="D469" s="226"/>
      <c r="E469" s="227">
        <v>0.6</v>
      </c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04" t="s">
        <v>186</v>
      </c>
      <c r="AH469" s="204">
        <v>0</v>
      </c>
      <c r="AI469" s="204"/>
      <c r="AJ469" s="204"/>
      <c r="AK469" s="204"/>
      <c r="AL469" s="204"/>
      <c r="AM469" s="204"/>
      <c r="AN469" s="204"/>
      <c r="AO469" s="204"/>
      <c r="AP469" s="204"/>
      <c r="AQ469" s="204"/>
      <c r="AR469" s="204"/>
      <c r="AS469" s="204"/>
      <c r="AT469" s="204"/>
      <c r="AU469" s="204"/>
      <c r="AV469" s="204"/>
      <c r="AW469" s="204"/>
      <c r="AX469" s="204"/>
      <c r="AY469" s="204"/>
      <c r="AZ469" s="204"/>
      <c r="BA469" s="204"/>
      <c r="BB469" s="204"/>
      <c r="BC469" s="204"/>
      <c r="BD469" s="204"/>
      <c r="BE469" s="204"/>
      <c r="BF469" s="204"/>
      <c r="BG469" s="204"/>
      <c r="BH469" s="204"/>
    </row>
    <row r="470" spans="1:60" ht="22.5" outlineLevel="1" x14ac:dyDescent="0.2">
      <c r="A470" s="235">
        <v>197</v>
      </c>
      <c r="B470" s="236" t="s">
        <v>792</v>
      </c>
      <c r="C470" s="249" t="s">
        <v>793</v>
      </c>
      <c r="D470" s="237" t="s">
        <v>242</v>
      </c>
      <c r="E470" s="238">
        <v>7</v>
      </c>
      <c r="F470" s="239"/>
      <c r="G470" s="240">
        <f>ROUND(E470*F470,2)</f>
        <v>0</v>
      </c>
      <c r="H470" s="225"/>
      <c r="I470" s="224">
        <f>ROUND(E470*H470,2)</f>
        <v>0</v>
      </c>
      <c r="J470" s="225"/>
      <c r="K470" s="224">
        <f>ROUND(E470*J470,2)</f>
        <v>0</v>
      </c>
      <c r="L470" s="224">
        <v>21</v>
      </c>
      <c r="M470" s="224">
        <f>G470*(1+L470/100)</f>
        <v>0</v>
      </c>
      <c r="N470" s="224">
        <v>0</v>
      </c>
      <c r="O470" s="224">
        <f>ROUND(E470*N470,2)</f>
        <v>0</v>
      </c>
      <c r="P470" s="224">
        <v>0</v>
      </c>
      <c r="Q470" s="224">
        <f>ROUND(E470*P470,2)</f>
        <v>0</v>
      </c>
      <c r="R470" s="224"/>
      <c r="S470" s="224" t="s">
        <v>182</v>
      </c>
      <c r="T470" s="224" t="s">
        <v>183</v>
      </c>
      <c r="U470" s="224">
        <v>0.12</v>
      </c>
      <c r="V470" s="224">
        <f>ROUND(E470*U470,2)</f>
        <v>0.84</v>
      </c>
      <c r="W470" s="22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04" t="s">
        <v>184</v>
      </c>
      <c r="AH470" s="204"/>
      <c r="AI470" s="204"/>
      <c r="AJ470" s="204"/>
      <c r="AK470" s="204"/>
      <c r="AL470" s="204"/>
      <c r="AM470" s="204"/>
      <c r="AN470" s="204"/>
      <c r="AO470" s="204"/>
      <c r="AP470" s="204"/>
      <c r="AQ470" s="204"/>
      <c r="AR470" s="204"/>
      <c r="AS470" s="204"/>
      <c r="AT470" s="204"/>
      <c r="AU470" s="204"/>
      <c r="AV470" s="204"/>
      <c r="AW470" s="204"/>
      <c r="AX470" s="204"/>
      <c r="AY470" s="204"/>
      <c r="AZ470" s="204"/>
      <c r="BA470" s="204"/>
      <c r="BB470" s="204"/>
      <c r="BC470" s="204"/>
      <c r="BD470" s="204"/>
      <c r="BE470" s="204"/>
      <c r="BF470" s="204"/>
      <c r="BG470" s="204"/>
      <c r="BH470" s="204"/>
    </row>
    <row r="471" spans="1:60" outlineLevel="1" x14ac:dyDescent="0.2">
      <c r="A471" s="221"/>
      <c r="B471" s="222"/>
      <c r="C471" s="250" t="s">
        <v>794</v>
      </c>
      <c r="D471" s="226"/>
      <c r="E471" s="227">
        <v>2</v>
      </c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 t="s">
        <v>186</v>
      </c>
      <c r="AH471" s="204">
        <v>0</v>
      </c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04"/>
      <c r="BD471" s="204"/>
      <c r="BE471" s="204"/>
      <c r="BF471" s="204"/>
      <c r="BG471" s="204"/>
      <c r="BH471" s="204"/>
    </row>
    <row r="472" spans="1:60" outlineLevel="1" x14ac:dyDescent="0.2">
      <c r="A472" s="221"/>
      <c r="B472" s="222"/>
      <c r="C472" s="250" t="s">
        <v>795</v>
      </c>
      <c r="D472" s="226"/>
      <c r="E472" s="227">
        <v>2</v>
      </c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04" t="s">
        <v>186</v>
      </c>
      <c r="AH472" s="204">
        <v>0</v>
      </c>
      <c r="AI472" s="204"/>
      <c r="AJ472" s="204"/>
      <c r="AK472" s="204"/>
      <c r="AL472" s="204"/>
      <c r="AM472" s="204"/>
      <c r="AN472" s="204"/>
      <c r="AO472" s="204"/>
      <c r="AP472" s="204"/>
      <c r="AQ472" s="204"/>
      <c r="AR472" s="204"/>
      <c r="AS472" s="204"/>
      <c r="AT472" s="204"/>
      <c r="AU472" s="204"/>
      <c r="AV472" s="204"/>
      <c r="AW472" s="204"/>
      <c r="AX472" s="204"/>
      <c r="AY472" s="204"/>
      <c r="AZ472" s="204"/>
      <c r="BA472" s="204"/>
      <c r="BB472" s="204"/>
      <c r="BC472" s="204"/>
      <c r="BD472" s="204"/>
      <c r="BE472" s="204"/>
      <c r="BF472" s="204"/>
      <c r="BG472" s="204"/>
      <c r="BH472" s="204"/>
    </row>
    <row r="473" spans="1:60" outlineLevel="1" x14ac:dyDescent="0.2">
      <c r="A473" s="221"/>
      <c r="B473" s="222"/>
      <c r="C473" s="250" t="s">
        <v>796</v>
      </c>
      <c r="D473" s="226"/>
      <c r="E473" s="227">
        <v>2</v>
      </c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04" t="s">
        <v>186</v>
      </c>
      <c r="AH473" s="204">
        <v>0</v>
      </c>
      <c r="AI473" s="204"/>
      <c r="AJ473" s="204"/>
      <c r="AK473" s="204"/>
      <c r="AL473" s="204"/>
      <c r="AM473" s="204"/>
      <c r="AN473" s="204"/>
      <c r="AO473" s="204"/>
      <c r="AP473" s="204"/>
      <c r="AQ473" s="204"/>
      <c r="AR473" s="204"/>
      <c r="AS473" s="204"/>
      <c r="AT473" s="204"/>
      <c r="AU473" s="204"/>
      <c r="AV473" s="204"/>
      <c r="AW473" s="204"/>
      <c r="AX473" s="204"/>
      <c r="AY473" s="204"/>
      <c r="AZ473" s="204"/>
      <c r="BA473" s="204"/>
      <c r="BB473" s="204"/>
      <c r="BC473" s="204"/>
      <c r="BD473" s="204"/>
      <c r="BE473" s="204"/>
      <c r="BF473" s="204"/>
      <c r="BG473" s="204"/>
      <c r="BH473" s="204"/>
    </row>
    <row r="474" spans="1:60" outlineLevel="1" x14ac:dyDescent="0.2">
      <c r="A474" s="221"/>
      <c r="B474" s="222"/>
      <c r="C474" s="250" t="s">
        <v>797</v>
      </c>
      <c r="D474" s="226"/>
      <c r="E474" s="227">
        <v>1</v>
      </c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 t="s">
        <v>186</v>
      </c>
      <c r="AH474" s="204">
        <v>0</v>
      </c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  <c r="BH474" s="204"/>
    </row>
    <row r="475" spans="1:60" outlineLevel="1" x14ac:dyDescent="0.2">
      <c r="A475" s="235">
        <v>198</v>
      </c>
      <c r="B475" s="236" t="s">
        <v>798</v>
      </c>
      <c r="C475" s="249" t="s">
        <v>799</v>
      </c>
      <c r="D475" s="237" t="s">
        <v>242</v>
      </c>
      <c r="E475" s="238">
        <v>7</v>
      </c>
      <c r="F475" s="239"/>
      <c r="G475" s="240">
        <f>ROUND(E475*F475,2)</f>
        <v>0</v>
      </c>
      <c r="H475" s="225"/>
      <c r="I475" s="224">
        <f>ROUND(E475*H475,2)</f>
        <v>0</v>
      </c>
      <c r="J475" s="225"/>
      <c r="K475" s="224">
        <f>ROUND(E475*J475,2)</f>
        <v>0</v>
      </c>
      <c r="L475" s="224">
        <v>21</v>
      </c>
      <c r="M475" s="224">
        <f>G475*(1+L475/100)</f>
        <v>0</v>
      </c>
      <c r="N475" s="224">
        <v>1E-4</v>
      </c>
      <c r="O475" s="224">
        <f>ROUND(E475*N475,2)</f>
        <v>0</v>
      </c>
      <c r="P475" s="224">
        <v>0</v>
      </c>
      <c r="Q475" s="224">
        <f>ROUND(E475*P475,2)</f>
        <v>0</v>
      </c>
      <c r="R475" s="224"/>
      <c r="S475" s="224" t="s">
        <v>182</v>
      </c>
      <c r="T475" s="224" t="s">
        <v>183</v>
      </c>
      <c r="U475" s="224">
        <v>0.12</v>
      </c>
      <c r="V475" s="224">
        <f>ROUND(E475*U475,2)</f>
        <v>0.84</v>
      </c>
      <c r="W475" s="22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 t="s">
        <v>184</v>
      </c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  <c r="BH475" s="204"/>
    </row>
    <row r="476" spans="1:60" outlineLevel="1" x14ac:dyDescent="0.2">
      <c r="A476" s="221"/>
      <c r="B476" s="222"/>
      <c r="C476" s="250" t="s">
        <v>800</v>
      </c>
      <c r="D476" s="226"/>
      <c r="E476" s="227">
        <v>7</v>
      </c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 t="s">
        <v>186</v>
      </c>
      <c r="AH476" s="204">
        <v>0</v>
      </c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4"/>
      <c r="AT476" s="204"/>
      <c r="AU476" s="204"/>
      <c r="AV476" s="204"/>
      <c r="AW476" s="204"/>
      <c r="AX476" s="204"/>
      <c r="AY476" s="204"/>
      <c r="AZ476" s="204"/>
      <c r="BA476" s="204"/>
      <c r="BB476" s="204"/>
      <c r="BC476" s="204"/>
      <c r="BD476" s="204"/>
      <c r="BE476" s="204"/>
      <c r="BF476" s="204"/>
      <c r="BG476" s="204"/>
      <c r="BH476" s="204"/>
    </row>
    <row r="477" spans="1:60" outlineLevel="1" x14ac:dyDescent="0.2">
      <c r="A477" s="235">
        <v>199</v>
      </c>
      <c r="B477" s="236" t="s">
        <v>801</v>
      </c>
      <c r="C477" s="249" t="s">
        <v>802</v>
      </c>
      <c r="D477" s="237" t="s">
        <v>195</v>
      </c>
      <c r="E477" s="238">
        <v>43.545000000000002</v>
      </c>
      <c r="F477" s="239"/>
      <c r="G477" s="240">
        <f>ROUND(E477*F477,2)</f>
        <v>0</v>
      </c>
      <c r="H477" s="225"/>
      <c r="I477" s="224">
        <f>ROUND(E477*H477,2)</f>
        <v>0</v>
      </c>
      <c r="J477" s="225"/>
      <c r="K477" s="224">
        <f>ROUND(E477*J477,2)</f>
        <v>0</v>
      </c>
      <c r="L477" s="224">
        <v>21</v>
      </c>
      <c r="M477" s="224">
        <f>G477*(1+L477/100)</f>
        <v>0</v>
      </c>
      <c r="N477" s="224">
        <v>1.1E-4</v>
      </c>
      <c r="O477" s="224">
        <f>ROUND(E477*N477,2)</f>
        <v>0</v>
      </c>
      <c r="P477" s="224">
        <v>0</v>
      </c>
      <c r="Q477" s="224">
        <f>ROUND(E477*P477,2)</f>
        <v>0</v>
      </c>
      <c r="R477" s="224"/>
      <c r="S477" s="224" t="s">
        <v>182</v>
      </c>
      <c r="T477" s="224" t="s">
        <v>183</v>
      </c>
      <c r="U477" s="224">
        <v>0</v>
      </c>
      <c r="V477" s="224">
        <f>ROUND(E477*U477,2)</f>
        <v>0</v>
      </c>
      <c r="W477" s="22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 t="s">
        <v>184</v>
      </c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  <c r="BH477" s="204"/>
    </row>
    <row r="478" spans="1:60" outlineLevel="1" x14ac:dyDescent="0.2">
      <c r="A478" s="221"/>
      <c r="B478" s="222"/>
      <c r="C478" s="250" t="s">
        <v>803</v>
      </c>
      <c r="D478" s="226"/>
      <c r="E478" s="227">
        <v>13.17</v>
      </c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 t="s">
        <v>186</v>
      </c>
      <c r="AH478" s="204">
        <v>0</v>
      </c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4"/>
      <c r="AT478" s="204"/>
      <c r="AU478" s="204"/>
      <c r="AV478" s="204"/>
      <c r="AW478" s="204"/>
      <c r="AX478" s="204"/>
      <c r="AY478" s="204"/>
      <c r="AZ478" s="204"/>
      <c r="BA478" s="204"/>
      <c r="BB478" s="204"/>
      <c r="BC478" s="204"/>
      <c r="BD478" s="204"/>
      <c r="BE478" s="204"/>
      <c r="BF478" s="204"/>
      <c r="BG478" s="204"/>
      <c r="BH478" s="204"/>
    </row>
    <row r="479" spans="1:60" outlineLevel="1" x14ac:dyDescent="0.2">
      <c r="A479" s="221"/>
      <c r="B479" s="222"/>
      <c r="C479" s="250" t="s">
        <v>804</v>
      </c>
      <c r="D479" s="226"/>
      <c r="E479" s="227">
        <v>8.8000000000000007</v>
      </c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 t="s">
        <v>186</v>
      </c>
      <c r="AH479" s="204">
        <v>0</v>
      </c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04"/>
      <c r="BD479" s="204"/>
      <c r="BE479" s="204"/>
      <c r="BF479" s="204"/>
      <c r="BG479" s="204"/>
      <c r="BH479" s="204"/>
    </row>
    <row r="480" spans="1:60" outlineLevel="1" x14ac:dyDescent="0.2">
      <c r="A480" s="221"/>
      <c r="B480" s="222"/>
      <c r="C480" s="250" t="s">
        <v>805</v>
      </c>
      <c r="D480" s="226"/>
      <c r="E480" s="227">
        <v>21.57</v>
      </c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 t="s">
        <v>186</v>
      </c>
      <c r="AH480" s="204">
        <v>0</v>
      </c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04"/>
      <c r="BD480" s="204"/>
      <c r="BE480" s="204"/>
      <c r="BF480" s="204"/>
      <c r="BG480" s="204"/>
      <c r="BH480" s="204"/>
    </row>
    <row r="481" spans="1:60" outlineLevel="1" x14ac:dyDescent="0.2">
      <c r="A481" s="235">
        <v>200</v>
      </c>
      <c r="B481" s="236" t="s">
        <v>806</v>
      </c>
      <c r="C481" s="249" t="s">
        <v>807</v>
      </c>
      <c r="D481" s="237" t="s">
        <v>229</v>
      </c>
      <c r="E481" s="238">
        <v>951.77229999999997</v>
      </c>
      <c r="F481" s="239"/>
      <c r="G481" s="240">
        <f>ROUND(E481*F481,2)</f>
        <v>0</v>
      </c>
      <c r="H481" s="225"/>
      <c r="I481" s="224">
        <f>ROUND(E481*H481,2)</f>
        <v>0</v>
      </c>
      <c r="J481" s="225"/>
      <c r="K481" s="224">
        <f>ROUND(E481*J481,2)</f>
        <v>0</v>
      </c>
      <c r="L481" s="224">
        <v>21</v>
      </c>
      <c r="M481" s="224">
        <f>G481*(1+L481/100)</f>
        <v>0</v>
      </c>
      <c r="N481" s="224">
        <v>5.5000000000000003E-4</v>
      </c>
      <c r="O481" s="224">
        <f>ROUND(E481*N481,2)</f>
        <v>0.52</v>
      </c>
      <c r="P481" s="224">
        <v>0</v>
      </c>
      <c r="Q481" s="224">
        <f>ROUND(E481*P481,2)</f>
        <v>0</v>
      </c>
      <c r="R481" s="224" t="s">
        <v>463</v>
      </c>
      <c r="S481" s="224" t="s">
        <v>182</v>
      </c>
      <c r="T481" s="224" t="s">
        <v>183</v>
      </c>
      <c r="U481" s="224">
        <v>0</v>
      </c>
      <c r="V481" s="224">
        <f>ROUND(E481*U481,2)</f>
        <v>0</v>
      </c>
      <c r="W481" s="22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 t="s">
        <v>464</v>
      </c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4"/>
      <c r="AT481" s="204"/>
      <c r="AU481" s="204"/>
      <c r="AV481" s="204"/>
      <c r="AW481" s="204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  <c r="BH481" s="204"/>
    </row>
    <row r="482" spans="1:60" outlineLevel="1" x14ac:dyDescent="0.2">
      <c r="A482" s="221"/>
      <c r="B482" s="222"/>
      <c r="C482" s="250" t="s">
        <v>808</v>
      </c>
      <c r="D482" s="226"/>
      <c r="E482" s="227">
        <v>951.77</v>
      </c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 t="s">
        <v>186</v>
      </c>
      <c r="AH482" s="204">
        <v>0</v>
      </c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  <c r="BH482" s="204"/>
    </row>
    <row r="483" spans="1:60" outlineLevel="1" x14ac:dyDescent="0.2">
      <c r="A483" s="235">
        <v>201</v>
      </c>
      <c r="B483" s="236" t="s">
        <v>809</v>
      </c>
      <c r="C483" s="249" t="s">
        <v>810</v>
      </c>
      <c r="D483" s="237" t="s">
        <v>195</v>
      </c>
      <c r="E483" s="238">
        <v>14.436299999999999</v>
      </c>
      <c r="F483" s="239"/>
      <c r="G483" s="240">
        <f>ROUND(E483*F483,2)</f>
        <v>0</v>
      </c>
      <c r="H483" s="225"/>
      <c r="I483" s="224">
        <f>ROUND(E483*H483,2)</f>
        <v>0</v>
      </c>
      <c r="J483" s="225"/>
      <c r="K483" s="224">
        <f>ROUND(E483*J483,2)</f>
        <v>0</v>
      </c>
      <c r="L483" s="224">
        <v>21</v>
      </c>
      <c r="M483" s="224">
        <f>G483*(1+L483/100)</f>
        <v>0</v>
      </c>
      <c r="N483" s="224">
        <v>5.1900000000000002E-3</v>
      </c>
      <c r="O483" s="224">
        <f>ROUND(E483*N483,2)</f>
        <v>7.0000000000000007E-2</v>
      </c>
      <c r="P483" s="224">
        <v>0</v>
      </c>
      <c r="Q483" s="224">
        <f>ROUND(E483*P483,2)</f>
        <v>0</v>
      </c>
      <c r="R483" s="224"/>
      <c r="S483" s="224" t="s">
        <v>182</v>
      </c>
      <c r="T483" s="224" t="s">
        <v>183</v>
      </c>
      <c r="U483" s="224">
        <v>1.1137600000000001</v>
      </c>
      <c r="V483" s="224">
        <f>ROUND(E483*U483,2)</f>
        <v>16.079999999999998</v>
      </c>
      <c r="W483" s="22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 t="s">
        <v>184</v>
      </c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04"/>
      <c r="BD483" s="204"/>
      <c r="BE483" s="204"/>
      <c r="BF483" s="204"/>
      <c r="BG483" s="204"/>
      <c r="BH483" s="204"/>
    </row>
    <row r="484" spans="1:60" ht="22.5" outlineLevel="1" x14ac:dyDescent="0.2">
      <c r="A484" s="221"/>
      <c r="B484" s="222"/>
      <c r="C484" s="250" t="s">
        <v>811</v>
      </c>
      <c r="D484" s="226"/>
      <c r="E484" s="227">
        <v>14.44</v>
      </c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04" t="s">
        <v>186</v>
      </c>
      <c r="AH484" s="204">
        <v>0</v>
      </c>
      <c r="AI484" s="204"/>
      <c r="AJ484" s="204"/>
      <c r="AK484" s="204"/>
      <c r="AL484" s="204"/>
      <c r="AM484" s="204"/>
      <c r="AN484" s="204"/>
      <c r="AO484" s="204"/>
      <c r="AP484" s="204"/>
      <c r="AQ484" s="204"/>
      <c r="AR484" s="204"/>
      <c r="AS484" s="204"/>
      <c r="AT484" s="204"/>
      <c r="AU484" s="204"/>
      <c r="AV484" s="204"/>
      <c r="AW484" s="204"/>
      <c r="AX484" s="204"/>
      <c r="AY484" s="204"/>
      <c r="AZ484" s="204"/>
      <c r="BA484" s="204"/>
      <c r="BB484" s="204"/>
      <c r="BC484" s="204"/>
      <c r="BD484" s="204"/>
      <c r="BE484" s="204"/>
      <c r="BF484" s="204"/>
      <c r="BG484" s="204"/>
      <c r="BH484" s="204"/>
    </row>
    <row r="485" spans="1:60" ht="22.5" outlineLevel="1" x14ac:dyDescent="0.2">
      <c r="A485" s="235">
        <v>202</v>
      </c>
      <c r="B485" s="236" t="s">
        <v>812</v>
      </c>
      <c r="C485" s="249" t="s">
        <v>813</v>
      </c>
      <c r="D485" s="237" t="s">
        <v>234</v>
      </c>
      <c r="E485" s="238">
        <v>6</v>
      </c>
      <c r="F485" s="239"/>
      <c r="G485" s="240">
        <f>ROUND(E485*F485,2)</f>
        <v>0</v>
      </c>
      <c r="H485" s="225"/>
      <c r="I485" s="224">
        <f>ROUND(E485*H485,2)</f>
        <v>0</v>
      </c>
      <c r="J485" s="225"/>
      <c r="K485" s="224">
        <f>ROUND(E485*J485,2)</f>
        <v>0</v>
      </c>
      <c r="L485" s="224">
        <v>21</v>
      </c>
      <c r="M485" s="224">
        <f>G485*(1+L485/100)</f>
        <v>0</v>
      </c>
      <c r="N485" s="224">
        <v>3.0000000000000001E-3</v>
      </c>
      <c r="O485" s="224">
        <f>ROUND(E485*N485,2)</f>
        <v>0.02</v>
      </c>
      <c r="P485" s="224">
        <v>0</v>
      </c>
      <c r="Q485" s="224">
        <f>ROUND(E485*P485,2)</f>
        <v>0</v>
      </c>
      <c r="R485" s="224"/>
      <c r="S485" s="224" t="s">
        <v>235</v>
      </c>
      <c r="T485" s="224" t="s">
        <v>183</v>
      </c>
      <c r="U485" s="224">
        <v>0</v>
      </c>
      <c r="V485" s="224">
        <f>ROUND(E485*U485,2)</f>
        <v>0</v>
      </c>
      <c r="W485" s="22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04" t="s">
        <v>184</v>
      </c>
      <c r="AH485" s="204"/>
      <c r="AI485" s="204"/>
      <c r="AJ485" s="204"/>
      <c r="AK485" s="204"/>
      <c r="AL485" s="204"/>
      <c r="AM485" s="204"/>
      <c r="AN485" s="204"/>
      <c r="AO485" s="204"/>
      <c r="AP485" s="204"/>
      <c r="AQ485" s="204"/>
      <c r="AR485" s="204"/>
      <c r="AS485" s="204"/>
      <c r="AT485" s="204"/>
      <c r="AU485" s="204"/>
      <c r="AV485" s="204"/>
      <c r="AW485" s="204"/>
      <c r="AX485" s="204"/>
      <c r="AY485" s="204"/>
      <c r="AZ485" s="204"/>
      <c r="BA485" s="204"/>
      <c r="BB485" s="204"/>
      <c r="BC485" s="204"/>
      <c r="BD485" s="204"/>
      <c r="BE485" s="204"/>
      <c r="BF485" s="204"/>
      <c r="BG485" s="204"/>
      <c r="BH485" s="204"/>
    </row>
    <row r="486" spans="1:60" outlineLevel="1" x14ac:dyDescent="0.2">
      <c r="A486" s="221"/>
      <c r="B486" s="222"/>
      <c r="C486" s="250" t="s">
        <v>814</v>
      </c>
      <c r="D486" s="226"/>
      <c r="E486" s="227">
        <v>1</v>
      </c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04" t="s">
        <v>186</v>
      </c>
      <c r="AH486" s="204">
        <v>0</v>
      </c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4"/>
      <c r="AT486" s="204"/>
      <c r="AU486" s="204"/>
      <c r="AV486" s="204"/>
      <c r="AW486" s="204"/>
      <c r="AX486" s="204"/>
      <c r="AY486" s="204"/>
      <c r="AZ486" s="204"/>
      <c r="BA486" s="204"/>
      <c r="BB486" s="204"/>
      <c r="BC486" s="204"/>
      <c r="BD486" s="204"/>
      <c r="BE486" s="204"/>
      <c r="BF486" s="204"/>
      <c r="BG486" s="204"/>
      <c r="BH486" s="204"/>
    </row>
    <row r="487" spans="1:60" outlineLevel="1" x14ac:dyDescent="0.2">
      <c r="A487" s="221"/>
      <c r="B487" s="222"/>
      <c r="C487" s="250" t="s">
        <v>815</v>
      </c>
      <c r="D487" s="226"/>
      <c r="E487" s="227">
        <v>1</v>
      </c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 t="s">
        <v>186</v>
      </c>
      <c r="AH487" s="204">
        <v>0</v>
      </c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4"/>
      <c r="AT487" s="204"/>
      <c r="AU487" s="204"/>
      <c r="AV487" s="204"/>
      <c r="AW487" s="204"/>
      <c r="AX487" s="204"/>
      <c r="AY487" s="204"/>
      <c r="AZ487" s="204"/>
      <c r="BA487" s="204"/>
      <c r="BB487" s="204"/>
      <c r="BC487" s="204"/>
      <c r="BD487" s="204"/>
      <c r="BE487" s="204"/>
      <c r="BF487" s="204"/>
      <c r="BG487" s="204"/>
      <c r="BH487" s="204"/>
    </row>
    <row r="488" spans="1:60" outlineLevel="1" x14ac:dyDescent="0.2">
      <c r="A488" s="221"/>
      <c r="B488" s="222"/>
      <c r="C488" s="250" t="s">
        <v>816</v>
      </c>
      <c r="D488" s="226"/>
      <c r="E488" s="227">
        <v>1</v>
      </c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04" t="s">
        <v>186</v>
      </c>
      <c r="AH488" s="204">
        <v>0</v>
      </c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04"/>
      <c r="AT488" s="204"/>
      <c r="AU488" s="204"/>
      <c r="AV488" s="204"/>
      <c r="AW488" s="204"/>
      <c r="AX488" s="204"/>
      <c r="AY488" s="204"/>
      <c r="AZ488" s="204"/>
      <c r="BA488" s="204"/>
      <c r="BB488" s="204"/>
      <c r="BC488" s="204"/>
      <c r="BD488" s="204"/>
      <c r="BE488" s="204"/>
      <c r="BF488" s="204"/>
      <c r="BG488" s="204"/>
      <c r="BH488" s="204"/>
    </row>
    <row r="489" spans="1:60" outlineLevel="1" x14ac:dyDescent="0.2">
      <c r="A489" s="221"/>
      <c r="B489" s="222"/>
      <c r="C489" s="250" t="s">
        <v>817</v>
      </c>
      <c r="D489" s="226"/>
      <c r="E489" s="227">
        <v>1</v>
      </c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 t="s">
        <v>186</v>
      </c>
      <c r="AH489" s="204">
        <v>0</v>
      </c>
      <c r="AI489" s="204"/>
      <c r="AJ489" s="204"/>
      <c r="AK489" s="204"/>
      <c r="AL489" s="204"/>
      <c r="AM489" s="204"/>
      <c r="AN489" s="204"/>
      <c r="AO489" s="204"/>
      <c r="AP489" s="204"/>
      <c r="AQ489" s="204"/>
      <c r="AR489" s="204"/>
      <c r="AS489" s="204"/>
      <c r="AT489" s="204"/>
      <c r="AU489" s="204"/>
      <c r="AV489" s="204"/>
      <c r="AW489" s="204"/>
      <c r="AX489" s="204"/>
      <c r="AY489" s="204"/>
      <c r="AZ489" s="204"/>
      <c r="BA489" s="204"/>
      <c r="BB489" s="204"/>
      <c r="BC489" s="204"/>
      <c r="BD489" s="204"/>
      <c r="BE489" s="204"/>
      <c r="BF489" s="204"/>
      <c r="BG489" s="204"/>
      <c r="BH489" s="204"/>
    </row>
    <row r="490" spans="1:60" outlineLevel="1" x14ac:dyDescent="0.2">
      <c r="A490" s="221"/>
      <c r="B490" s="222"/>
      <c r="C490" s="250" t="s">
        <v>818</v>
      </c>
      <c r="D490" s="226"/>
      <c r="E490" s="227">
        <v>2</v>
      </c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 t="s">
        <v>186</v>
      </c>
      <c r="AH490" s="204">
        <v>0</v>
      </c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04"/>
      <c r="AT490" s="204"/>
      <c r="AU490" s="204"/>
      <c r="AV490" s="204"/>
      <c r="AW490" s="204"/>
      <c r="AX490" s="204"/>
      <c r="AY490" s="204"/>
      <c r="AZ490" s="204"/>
      <c r="BA490" s="204"/>
      <c r="BB490" s="204"/>
      <c r="BC490" s="204"/>
      <c r="BD490" s="204"/>
      <c r="BE490" s="204"/>
      <c r="BF490" s="204"/>
      <c r="BG490" s="204"/>
      <c r="BH490" s="204"/>
    </row>
    <row r="491" spans="1:60" outlineLevel="1" x14ac:dyDescent="0.2">
      <c r="A491" s="241">
        <v>203</v>
      </c>
      <c r="B491" s="242" t="s">
        <v>819</v>
      </c>
      <c r="C491" s="251" t="s">
        <v>820</v>
      </c>
      <c r="D491" s="243" t="s">
        <v>216</v>
      </c>
      <c r="E491" s="244">
        <v>2.1</v>
      </c>
      <c r="F491" s="245"/>
      <c r="G491" s="246">
        <f>ROUND(E491*F491,2)</f>
        <v>0</v>
      </c>
      <c r="H491" s="225"/>
      <c r="I491" s="224">
        <f>ROUND(E491*H491,2)</f>
        <v>0</v>
      </c>
      <c r="J491" s="225"/>
      <c r="K491" s="224">
        <f>ROUND(E491*J491,2)</f>
        <v>0</v>
      </c>
      <c r="L491" s="224">
        <v>21</v>
      </c>
      <c r="M491" s="224">
        <f>G491*(1+L491/100)</f>
        <v>0</v>
      </c>
      <c r="N491" s="224">
        <v>0</v>
      </c>
      <c r="O491" s="224">
        <f>ROUND(E491*N491,2)</f>
        <v>0</v>
      </c>
      <c r="P491" s="224">
        <v>0</v>
      </c>
      <c r="Q491" s="224">
        <f>ROUND(E491*P491,2)</f>
        <v>0</v>
      </c>
      <c r="R491" s="224"/>
      <c r="S491" s="224" t="s">
        <v>182</v>
      </c>
      <c r="T491" s="224" t="s">
        <v>183</v>
      </c>
      <c r="U491" s="224">
        <v>1.5980000000000001</v>
      </c>
      <c r="V491" s="224">
        <f>ROUND(E491*U491,2)</f>
        <v>3.36</v>
      </c>
      <c r="W491" s="22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 t="s">
        <v>482</v>
      </c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</row>
    <row r="492" spans="1:60" x14ac:dyDescent="0.2">
      <c r="A492" s="229" t="s">
        <v>177</v>
      </c>
      <c r="B492" s="230" t="s">
        <v>139</v>
      </c>
      <c r="C492" s="248" t="s">
        <v>140</v>
      </c>
      <c r="D492" s="231"/>
      <c r="E492" s="232"/>
      <c r="F492" s="233"/>
      <c r="G492" s="234">
        <f>SUMIF(AG493:AG493,"&lt;&gt;NOR",G493:G493)</f>
        <v>0</v>
      </c>
      <c r="H492" s="228"/>
      <c r="I492" s="228">
        <f>SUM(I493:I493)</f>
        <v>0</v>
      </c>
      <c r="J492" s="228"/>
      <c r="K492" s="228">
        <f>SUM(K493:K493)</f>
        <v>0</v>
      </c>
      <c r="L492" s="228"/>
      <c r="M492" s="228">
        <f>SUM(M493:M493)</f>
        <v>0</v>
      </c>
      <c r="N492" s="228"/>
      <c r="O492" s="228">
        <f>SUM(O493:O493)</f>
        <v>0</v>
      </c>
      <c r="P492" s="228"/>
      <c r="Q492" s="228">
        <f>SUM(Q493:Q493)</f>
        <v>0</v>
      </c>
      <c r="R492" s="228"/>
      <c r="S492" s="228"/>
      <c r="T492" s="228"/>
      <c r="U492" s="228"/>
      <c r="V492" s="228">
        <f>SUM(V493:V493)</f>
        <v>2.02</v>
      </c>
      <c r="W492" s="228"/>
      <c r="AG492" t="s">
        <v>178</v>
      </c>
    </row>
    <row r="493" spans="1:60" ht="22.5" outlineLevel="1" x14ac:dyDescent="0.2">
      <c r="A493" s="241">
        <v>204</v>
      </c>
      <c r="B493" s="242" t="s">
        <v>821</v>
      </c>
      <c r="C493" s="251" t="s">
        <v>822</v>
      </c>
      <c r="D493" s="243" t="s">
        <v>195</v>
      </c>
      <c r="E493" s="244">
        <v>5</v>
      </c>
      <c r="F493" s="245"/>
      <c r="G493" s="246">
        <f>ROUND(E493*F493,2)</f>
        <v>0</v>
      </c>
      <c r="H493" s="225"/>
      <c r="I493" s="224">
        <f>ROUND(E493*H493,2)</f>
        <v>0</v>
      </c>
      <c r="J493" s="225"/>
      <c r="K493" s="224">
        <f>ROUND(E493*J493,2)</f>
        <v>0</v>
      </c>
      <c r="L493" s="224">
        <v>21</v>
      </c>
      <c r="M493" s="224">
        <f>G493*(1+L493/100)</f>
        <v>0</v>
      </c>
      <c r="N493" s="224">
        <v>3.1E-4</v>
      </c>
      <c r="O493" s="224">
        <f>ROUND(E493*N493,2)</f>
        <v>0</v>
      </c>
      <c r="P493" s="224">
        <v>0</v>
      </c>
      <c r="Q493" s="224">
        <f>ROUND(E493*P493,2)</f>
        <v>0</v>
      </c>
      <c r="R493" s="224"/>
      <c r="S493" s="224" t="s">
        <v>182</v>
      </c>
      <c r="T493" s="224" t="s">
        <v>183</v>
      </c>
      <c r="U493" s="224">
        <v>0.40300000000000002</v>
      </c>
      <c r="V493" s="224">
        <f>ROUND(E493*U493,2)</f>
        <v>2.02</v>
      </c>
      <c r="W493" s="22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 t="s">
        <v>184</v>
      </c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4"/>
      <c r="AT493" s="204"/>
      <c r="AU493" s="204"/>
      <c r="AV493" s="204"/>
      <c r="AW493" s="204"/>
      <c r="AX493" s="204"/>
      <c r="AY493" s="204"/>
      <c r="AZ493" s="204"/>
      <c r="BA493" s="204"/>
      <c r="BB493" s="204"/>
      <c r="BC493" s="204"/>
      <c r="BD493" s="204"/>
      <c r="BE493" s="204"/>
      <c r="BF493" s="204"/>
      <c r="BG493" s="204"/>
      <c r="BH493" s="204"/>
    </row>
    <row r="494" spans="1:60" x14ac:dyDescent="0.2">
      <c r="A494" s="229" t="s">
        <v>177</v>
      </c>
      <c r="B494" s="230" t="s">
        <v>141</v>
      </c>
      <c r="C494" s="248" t="s">
        <v>142</v>
      </c>
      <c r="D494" s="231"/>
      <c r="E494" s="232"/>
      <c r="F494" s="233"/>
      <c r="G494" s="234">
        <f>SUMIF(AG495:AG521,"&lt;&gt;NOR",G495:G521)</f>
        <v>0</v>
      </c>
      <c r="H494" s="228"/>
      <c r="I494" s="228">
        <f>SUM(I495:I521)</f>
        <v>0</v>
      </c>
      <c r="J494" s="228"/>
      <c r="K494" s="228">
        <f>SUM(K495:K521)</f>
        <v>0</v>
      </c>
      <c r="L494" s="228"/>
      <c r="M494" s="228">
        <f>SUM(M495:M521)</f>
        <v>0</v>
      </c>
      <c r="N494" s="228"/>
      <c r="O494" s="228">
        <f>SUM(O495:O521)</f>
        <v>0.28000000000000003</v>
      </c>
      <c r="P494" s="228"/>
      <c r="Q494" s="228">
        <f>SUM(Q495:Q521)</f>
        <v>0</v>
      </c>
      <c r="R494" s="228"/>
      <c r="S494" s="228"/>
      <c r="T494" s="228"/>
      <c r="U494" s="228"/>
      <c r="V494" s="228">
        <f>SUM(V495:V521)</f>
        <v>117.64</v>
      </c>
      <c r="W494" s="228"/>
      <c r="AG494" t="s">
        <v>178</v>
      </c>
    </row>
    <row r="495" spans="1:60" outlineLevel="1" x14ac:dyDescent="0.2">
      <c r="A495" s="235">
        <v>205</v>
      </c>
      <c r="B495" s="236" t="s">
        <v>823</v>
      </c>
      <c r="C495" s="249" t="s">
        <v>824</v>
      </c>
      <c r="D495" s="237" t="s">
        <v>195</v>
      </c>
      <c r="E495" s="238">
        <v>785.10749999999996</v>
      </c>
      <c r="F495" s="239"/>
      <c r="G495" s="240">
        <f>ROUND(E495*F495,2)</f>
        <v>0</v>
      </c>
      <c r="H495" s="225"/>
      <c r="I495" s="224">
        <f>ROUND(E495*H495,2)</f>
        <v>0</v>
      </c>
      <c r="J495" s="225"/>
      <c r="K495" s="224">
        <f>ROUND(E495*J495,2)</f>
        <v>0</v>
      </c>
      <c r="L495" s="224">
        <v>21</v>
      </c>
      <c r="M495" s="224">
        <f>G495*(1+L495/100)</f>
        <v>0</v>
      </c>
      <c r="N495" s="224">
        <v>6.9999999999999994E-5</v>
      </c>
      <c r="O495" s="224">
        <f>ROUND(E495*N495,2)</f>
        <v>0.05</v>
      </c>
      <c r="P495" s="224">
        <v>0</v>
      </c>
      <c r="Q495" s="224">
        <f>ROUND(E495*P495,2)</f>
        <v>0</v>
      </c>
      <c r="R495" s="224"/>
      <c r="S495" s="224" t="s">
        <v>182</v>
      </c>
      <c r="T495" s="224" t="s">
        <v>183</v>
      </c>
      <c r="U495" s="224">
        <v>3.2480000000000002E-2</v>
      </c>
      <c r="V495" s="224">
        <f>ROUND(E495*U495,2)</f>
        <v>25.5</v>
      </c>
      <c r="W495" s="22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 t="s">
        <v>184</v>
      </c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4"/>
      <c r="AT495" s="204"/>
      <c r="AU495" s="204"/>
      <c r="AV495" s="204"/>
      <c r="AW495" s="204"/>
      <c r="AX495" s="204"/>
      <c r="AY495" s="204"/>
      <c r="AZ495" s="204"/>
      <c r="BA495" s="204"/>
      <c r="BB495" s="204"/>
      <c r="BC495" s="204"/>
      <c r="BD495" s="204"/>
      <c r="BE495" s="204"/>
      <c r="BF495" s="204"/>
      <c r="BG495" s="204"/>
      <c r="BH495" s="204"/>
    </row>
    <row r="496" spans="1:60" outlineLevel="1" x14ac:dyDescent="0.2">
      <c r="A496" s="221"/>
      <c r="B496" s="222"/>
      <c r="C496" s="250" t="s">
        <v>825</v>
      </c>
      <c r="D496" s="226"/>
      <c r="E496" s="227">
        <v>112.15</v>
      </c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 t="s">
        <v>186</v>
      </c>
      <c r="AH496" s="204">
        <v>0</v>
      </c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4"/>
      <c r="AT496" s="204"/>
      <c r="AU496" s="204"/>
      <c r="AV496" s="204"/>
      <c r="AW496" s="204"/>
      <c r="AX496" s="204"/>
      <c r="AY496" s="204"/>
      <c r="AZ496" s="204"/>
      <c r="BA496" s="204"/>
      <c r="BB496" s="204"/>
      <c r="BC496" s="204"/>
      <c r="BD496" s="204"/>
      <c r="BE496" s="204"/>
      <c r="BF496" s="204"/>
      <c r="BG496" s="204"/>
      <c r="BH496" s="204"/>
    </row>
    <row r="497" spans="1:60" outlineLevel="1" x14ac:dyDescent="0.2">
      <c r="A497" s="221"/>
      <c r="B497" s="222"/>
      <c r="C497" s="250" t="s">
        <v>826</v>
      </c>
      <c r="D497" s="226"/>
      <c r="E497" s="227">
        <v>43.95</v>
      </c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 t="s">
        <v>186</v>
      </c>
      <c r="AH497" s="204">
        <v>0</v>
      </c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4"/>
      <c r="AT497" s="204"/>
      <c r="AU497" s="204"/>
      <c r="AV497" s="204"/>
      <c r="AW497" s="204"/>
      <c r="AX497" s="204"/>
      <c r="AY497" s="204"/>
      <c r="AZ497" s="204"/>
      <c r="BA497" s="204"/>
      <c r="BB497" s="204"/>
      <c r="BC497" s="204"/>
      <c r="BD497" s="204"/>
      <c r="BE497" s="204"/>
      <c r="BF497" s="204"/>
      <c r="BG497" s="204"/>
      <c r="BH497" s="204"/>
    </row>
    <row r="498" spans="1:60" outlineLevel="1" x14ac:dyDescent="0.2">
      <c r="A498" s="221"/>
      <c r="B498" s="222"/>
      <c r="C498" s="250" t="s">
        <v>827</v>
      </c>
      <c r="D498" s="226"/>
      <c r="E498" s="227">
        <v>18.399999999999999</v>
      </c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 t="s">
        <v>186</v>
      </c>
      <c r="AH498" s="204">
        <v>0</v>
      </c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4"/>
      <c r="AT498" s="204"/>
      <c r="AU498" s="204"/>
      <c r="AV498" s="204"/>
      <c r="AW498" s="204"/>
      <c r="AX498" s="204"/>
      <c r="AY498" s="204"/>
      <c r="AZ498" s="204"/>
      <c r="BA498" s="204"/>
      <c r="BB498" s="204"/>
      <c r="BC498" s="204"/>
      <c r="BD498" s="204"/>
      <c r="BE498" s="204"/>
      <c r="BF498" s="204"/>
      <c r="BG498" s="204"/>
      <c r="BH498" s="204"/>
    </row>
    <row r="499" spans="1:60" outlineLevel="1" x14ac:dyDescent="0.2">
      <c r="A499" s="221"/>
      <c r="B499" s="222"/>
      <c r="C499" s="250" t="s">
        <v>828</v>
      </c>
      <c r="D499" s="226"/>
      <c r="E499" s="227">
        <v>80.39</v>
      </c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 t="s">
        <v>186</v>
      </c>
      <c r="AH499" s="204">
        <v>0</v>
      </c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4"/>
      <c r="AT499" s="204"/>
      <c r="AU499" s="204"/>
      <c r="AV499" s="204"/>
      <c r="AW499" s="204"/>
      <c r="AX499" s="204"/>
      <c r="AY499" s="204"/>
      <c r="AZ499" s="204"/>
      <c r="BA499" s="204"/>
      <c r="BB499" s="204"/>
      <c r="BC499" s="204"/>
      <c r="BD499" s="204"/>
      <c r="BE499" s="204"/>
      <c r="BF499" s="204"/>
      <c r="BG499" s="204"/>
      <c r="BH499" s="204"/>
    </row>
    <row r="500" spans="1:60" outlineLevel="1" x14ac:dyDescent="0.2">
      <c r="A500" s="221"/>
      <c r="B500" s="222"/>
      <c r="C500" s="250" t="s">
        <v>829</v>
      </c>
      <c r="D500" s="226"/>
      <c r="E500" s="227">
        <v>11.99</v>
      </c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 t="s">
        <v>186</v>
      </c>
      <c r="AH500" s="204">
        <v>0</v>
      </c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  <c r="BH500" s="204"/>
    </row>
    <row r="501" spans="1:60" outlineLevel="1" x14ac:dyDescent="0.2">
      <c r="A501" s="221"/>
      <c r="B501" s="222"/>
      <c r="C501" s="250" t="s">
        <v>830</v>
      </c>
      <c r="D501" s="226"/>
      <c r="E501" s="227">
        <v>7.59</v>
      </c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 t="s">
        <v>186</v>
      </c>
      <c r="AH501" s="204">
        <v>0</v>
      </c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  <c r="BH501" s="204"/>
    </row>
    <row r="502" spans="1:60" outlineLevel="1" x14ac:dyDescent="0.2">
      <c r="A502" s="221"/>
      <c r="B502" s="222"/>
      <c r="C502" s="250" t="s">
        <v>831</v>
      </c>
      <c r="D502" s="226"/>
      <c r="E502" s="227">
        <v>7.59</v>
      </c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04" t="s">
        <v>186</v>
      </c>
      <c r="AH502" s="204">
        <v>0</v>
      </c>
      <c r="AI502" s="204"/>
      <c r="AJ502" s="204"/>
      <c r="AK502" s="204"/>
      <c r="AL502" s="204"/>
      <c r="AM502" s="204"/>
      <c r="AN502" s="204"/>
      <c r="AO502" s="204"/>
      <c r="AP502" s="204"/>
      <c r="AQ502" s="204"/>
      <c r="AR502" s="204"/>
      <c r="AS502" s="204"/>
      <c r="AT502" s="204"/>
      <c r="AU502" s="204"/>
      <c r="AV502" s="204"/>
      <c r="AW502" s="204"/>
      <c r="AX502" s="204"/>
      <c r="AY502" s="204"/>
      <c r="AZ502" s="204"/>
      <c r="BA502" s="204"/>
      <c r="BB502" s="204"/>
      <c r="BC502" s="204"/>
      <c r="BD502" s="204"/>
      <c r="BE502" s="204"/>
      <c r="BF502" s="204"/>
      <c r="BG502" s="204"/>
      <c r="BH502" s="204"/>
    </row>
    <row r="503" spans="1:60" outlineLevel="1" x14ac:dyDescent="0.2">
      <c r="A503" s="221"/>
      <c r="B503" s="222"/>
      <c r="C503" s="250" t="s">
        <v>832</v>
      </c>
      <c r="D503" s="226"/>
      <c r="E503" s="227">
        <v>55.56</v>
      </c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04" t="s">
        <v>186</v>
      </c>
      <c r="AH503" s="204">
        <v>0</v>
      </c>
      <c r="AI503" s="204"/>
      <c r="AJ503" s="204"/>
      <c r="AK503" s="204"/>
      <c r="AL503" s="204"/>
      <c r="AM503" s="204"/>
      <c r="AN503" s="204"/>
      <c r="AO503" s="204"/>
      <c r="AP503" s="204"/>
      <c r="AQ503" s="204"/>
      <c r="AR503" s="204"/>
      <c r="AS503" s="204"/>
      <c r="AT503" s="204"/>
      <c r="AU503" s="204"/>
      <c r="AV503" s="204"/>
      <c r="AW503" s="204"/>
      <c r="AX503" s="204"/>
      <c r="AY503" s="204"/>
      <c r="AZ503" s="204"/>
      <c r="BA503" s="204"/>
      <c r="BB503" s="204"/>
      <c r="BC503" s="204"/>
      <c r="BD503" s="204"/>
      <c r="BE503" s="204"/>
      <c r="BF503" s="204"/>
      <c r="BG503" s="204"/>
      <c r="BH503" s="204"/>
    </row>
    <row r="504" spans="1:60" outlineLevel="1" x14ac:dyDescent="0.2">
      <c r="A504" s="221"/>
      <c r="B504" s="222"/>
      <c r="C504" s="250" t="s">
        <v>833</v>
      </c>
      <c r="D504" s="226"/>
      <c r="E504" s="227">
        <v>11.59</v>
      </c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04" t="s">
        <v>186</v>
      </c>
      <c r="AH504" s="204">
        <v>0</v>
      </c>
      <c r="AI504" s="204"/>
      <c r="AJ504" s="204"/>
      <c r="AK504" s="204"/>
      <c r="AL504" s="204"/>
      <c r="AM504" s="204"/>
      <c r="AN504" s="204"/>
      <c r="AO504" s="204"/>
      <c r="AP504" s="204"/>
      <c r="AQ504" s="204"/>
      <c r="AR504" s="204"/>
      <c r="AS504" s="204"/>
      <c r="AT504" s="204"/>
      <c r="AU504" s="204"/>
      <c r="AV504" s="204"/>
      <c r="AW504" s="204"/>
      <c r="AX504" s="204"/>
      <c r="AY504" s="204"/>
      <c r="AZ504" s="204"/>
      <c r="BA504" s="204"/>
      <c r="BB504" s="204"/>
      <c r="BC504" s="204"/>
      <c r="BD504" s="204"/>
      <c r="BE504" s="204"/>
      <c r="BF504" s="204"/>
      <c r="BG504" s="204"/>
      <c r="BH504" s="204"/>
    </row>
    <row r="505" spans="1:60" outlineLevel="1" x14ac:dyDescent="0.2">
      <c r="A505" s="221"/>
      <c r="B505" s="222"/>
      <c r="C505" s="250" t="s">
        <v>834</v>
      </c>
      <c r="D505" s="226"/>
      <c r="E505" s="227">
        <v>8.7899999999999991</v>
      </c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04"/>
      <c r="Y505" s="204"/>
      <c r="Z505" s="204"/>
      <c r="AA505" s="204"/>
      <c r="AB505" s="204"/>
      <c r="AC505" s="204"/>
      <c r="AD505" s="204"/>
      <c r="AE505" s="204"/>
      <c r="AF505" s="204"/>
      <c r="AG505" s="204" t="s">
        <v>186</v>
      </c>
      <c r="AH505" s="204">
        <v>0</v>
      </c>
      <c r="AI505" s="204"/>
      <c r="AJ505" s="204"/>
      <c r="AK505" s="204"/>
      <c r="AL505" s="204"/>
      <c r="AM505" s="204"/>
      <c r="AN505" s="204"/>
      <c r="AO505" s="204"/>
      <c r="AP505" s="204"/>
      <c r="AQ505" s="204"/>
      <c r="AR505" s="204"/>
      <c r="AS505" s="204"/>
      <c r="AT505" s="204"/>
      <c r="AU505" s="204"/>
      <c r="AV505" s="204"/>
      <c r="AW505" s="204"/>
      <c r="AX505" s="204"/>
      <c r="AY505" s="204"/>
      <c r="AZ505" s="204"/>
      <c r="BA505" s="204"/>
      <c r="BB505" s="204"/>
      <c r="BC505" s="204"/>
      <c r="BD505" s="204"/>
      <c r="BE505" s="204"/>
      <c r="BF505" s="204"/>
      <c r="BG505" s="204"/>
      <c r="BH505" s="204"/>
    </row>
    <row r="506" spans="1:60" outlineLevel="1" x14ac:dyDescent="0.2">
      <c r="A506" s="221"/>
      <c r="B506" s="222"/>
      <c r="C506" s="250" t="s">
        <v>835</v>
      </c>
      <c r="D506" s="226"/>
      <c r="E506" s="227">
        <v>10.59</v>
      </c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04"/>
      <c r="Y506" s="204"/>
      <c r="Z506" s="204"/>
      <c r="AA506" s="204"/>
      <c r="AB506" s="204"/>
      <c r="AC506" s="204"/>
      <c r="AD506" s="204"/>
      <c r="AE506" s="204"/>
      <c r="AF506" s="204"/>
      <c r="AG506" s="204" t="s">
        <v>186</v>
      </c>
      <c r="AH506" s="204">
        <v>0</v>
      </c>
      <c r="AI506" s="204"/>
      <c r="AJ506" s="204"/>
      <c r="AK506" s="204"/>
      <c r="AL506" s="204"/>
      <c r="AM506" s="204"/>
      <c r="AN506" s="204"/>
      <c r="AO506" s="204"/>
      <c r="AP506" s="204"/>
      <c r="AQ506" s="204"/>
      <c r="AR506" s="204"/>
      <c r="AS506" s="204"/>
      <c r="AT506" s="204"/>
      <c r="AU506" s="204"/>
      <c r="AV506" s="204"/>
      <c r="AW506" s="204"/>
      <c r="AX506" s="204"/>
      <c r="AY506" s="204"/>
      <c r="AZ506" s="204"/>
      <c r="BA506" s="204"/>
      <c r="BB506" s="204"/>
      <c r="BC506" s="204"/>
      <c r="BD506" s="204"/>
      <c r="BE506" s="204"/>
      <c r="BF506" s="204"/>
      <c r="BG506" s="204"/>
      <c r="BH506" s="204"/>
    </row>
    <row r="507" spans="1:60" outlineLevel="1" x14ac:dyDescent="0.2">
      <c r="A507" s="221"/>
      <c r="B507" s="222"/>
      <c r="C507" s="250" t="s">
        <v>836</v>
      </c>
      <c r="D507" s="226"/>
      <c r="E507" s="227">
        <v>117.17</v>
      </c>
      <c r="F507" s="224"/>
      <c r="G507" s="22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04"/>
      <c r="Y507" s="204"/>
      <c r="Z507" s="204"/>
      <c r="AA507" s="204"/>
      <c r="AB507" s="204"/>
      <c r="AC507" s="204"/>
      <c r="AD507" s="204"/>
      <c r="AE507" s="204"/>
      <c r="AF507" s="204"/>
      <c r="AG507" s="204" t="s">
        <v>186</v>
      </c>
      <c r="AH507" s="204">
        <v>0</v>
      </c>
      <c r="AI507" s="204"/>
      <c r="AJ507" s="204"/>
      <c r="AK507" s="204"/>
      <c r="AL507" s="204"/>
      <c r="AM507" s="204"/>
      <c r="AN507" s="204"/>
      <c r="AO507" s="204"/>
      <c r="AP507" s="204"/>
      <c r="AQ507" s="204"/>
      <c r="AR507" s="204"/>
      <c r="AS507" s="204"/>
      <c r="AT507" s="204"/>
      <c r="AU507" s="204"/>
      <c r="AV507" s="204"/>
      <c r="AW507" s="204"/>
      <c r="AX507" s="204"/>
      <c r="AY507" s="204"/>
      <c r="AZ507" s="204"/>
      <c r="BA507" s="204"/>
      <c r="BB507" s="204"/>
      <c r="BC507" s="204"/>
      <c r="BD507" s="204"/>
      <c r="BE507" s="204"/>
      <c r="BF507" s="204"/>
      <c r="BG507" s="204"/>
      <c r="BH507" s="204"/>
    </row>
    <row r="508" spans="1:60" outlineLevel="1" x14ac:dyDescent="0.2">
      <c r="A508" s="221"/>
      <c r="B508" s="222"/>
      <c r="C508" s="250" t="s">
        <v>837</v>
      </c>
      <c r="D508" s="226"/>
      <c r="E508" s="227">
        <v>21.34</v>
      </c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04"/>
      <c r="Y508" s="204"/>
      <c r="Z508" s="204"/>
      <c r="AA508" s="204"/>
      <c r="AB508" s="204"/>
      <c r="AC508" s="204"/>
      <c r="AD508" s="204"/>
      <c r="AE508" s="204"/>
      <c r="AF508" s="204"/>
      <c r="AG508" s="204" t="s">
        <v>186</v>
      </c>
      <c r="AH508" s="204">
        <v>0</v>
      </c>
      <c r="AI508" s="204"/>
      <c r="AJ508" s="204"/>
      <c r="AK508" s="204"/>
      <c r="AL508" s="204"/>
      <c r="AM508" s="204"/>
      <c r="AN508" s="204"/>
      <c r="AO508" s="204"/>
      <c r="AP508" s="204"/>
      <c r="AQ508" s="204"/>
      <c r="AR508" s="204"/>
      <c r="AS508" s="204"/>
      <c r="AT508" s="204"/>
      <c r="AU508" s="204"/>
      <c r="AV508" s="204"/>
      <c r="AW508" s="204"/>
      <c r="AX508" s="204"/>
      <c r="AY508" s="204"/>
      <c r="AZ508" s="204"/>
      <c r="BA508" s="204"/>
      <c r="BB508" s="204"/>
      <c r="BC508" s="204"/>
      <c r="BD508" s="204"/>
      <c r="BE508" s="204"/>
      <c r="BF508" s="204"/>
      <c r="BG508" s="204"/>
      <c r="BH508" s="204"/>
    </row>
    <row r="509" spans="1:60" outlineLevel="1" x14ac:dyDescent="0.2">
      <c r="A509" s="221"/>
      <c r="B509" s="222"/>
      <c r="C509" s="250" t="s">
        <v>838</v>
      </c>
      <c r="D509" s="226"/>
      <c r="E509" s="227">
        <v>10.59</v>
      </c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04"/>
      <c r="Y509" s="204"/>
      <c r="Z509" s="204"/>
      <c r="AA509" s="204"/>
      <c r="AB509" s="204"/>
      <c r="AC509" s="204"/>
      <c r="AD509" s="204"/>
      <c r="AE509" s="204"/>
      <c r="AF509" s="204"/>
      <c r="AG509" s="204" t="s">
        <v>186</v>
      </c>
      <c r="AH509" s="204">
        <v>0</v>
      </c>
      <c r="AI509" s="204"/>
      <c r="AJ509" s="204"/>
      <c r="AK509" s="204"/>
      <c r="AL509" s="204"/>
      <c r="AM509" s="204"/>
      <c r="AN509" s="204"/>
      <c r="AO509" s="204"/>
      <c r="AP509" s="204"/>
      <c r="AQ509" s="204"/>
      <c r="AR509" s="204"/>
      <c r="AS509" s="204"/>
      <c r="AT509" s="204"/>
      <c r="AU509" s="204"/>
      <c r="AV509" s="204"/>
      <c r="AW509" s="204"/>
      <c r="AX509" s="204"/>
      <c r="AY509" s="204"/>
      <c r="AZ509" s="204"/>
      <c r="BA509" s="204"/>
      <c r="BB509" s="204"/>
      <c r="BC509" s="204"/>
      <c r="BD509" s="204"/>
      <c r="BE509" s="204"/>
      <c r="BF509" s="204"/>
      <c r="BG509" s="204"/>
      <c r="BH509" s="204"/>
    </row>
    <row r="510" spans="1:60" outlineLevel="1" x14ac:dyDescent="0.2">
      <c r="A510" s="221"/>
      <c r="B510" s="222"/>
      <c r="C510" s="250" t="s">
        <v>839</v>
      </c>
      <c r="D510" s="226"/>
      <c r="E510" s="227">
        <v>16.79</v>
      </c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04" t="s">
        <v>186</v>
      </c>
      <c r="AH510" s="204">
        <v>0</v>
      </c>
      <c r="AI510" s="204"/>
      <c r="AJ510" s="204"/>
      <c r="AK510" s="204"/>
      <c r="AL510" s="204"/>
      <c r="AM510" s="204"/>
      <c r="AN510" s="204"/>
      <c r="AO510" s="204"/>
      <c r="AP510" s="204"/>
      <c r="AQ510" s="204"/>
      <c r="AR510" s="204"/>
      <c r="AS510" s="204"/>
      <c r="AT510" s="204"/>
      <c r="AU510" s="204"/>
      <c r="AV510" s="204"/>
      <c r="AW510" s="204"/>
      <c r="AX510" s="204"/>
      <c r="AY510" s="204"/>
      <c r="AZ510" s="204"/>
      <c r="BA510" s="204"/>
      <c r="BB510" s="204"/>
      <c r="BC510" s="204"/>
      <c r="BD510" s="204"/>
      <c r="BE510" s="204"/>
      <c r="BF510" s="204"/>
      <c r="BG510" s="204"/>
      <c r="BH510" s="204"/>
    </row>
    <row r="511" spans="1:60" outlineLevel="1" x14ac:dyDescent="0.2">
      <c r="A511" s="221"/>
      <c r="B511" s="222"/>
      <c r="C511" s="250" t="s">
        <v>840</v>
      </c>
      <c r="D511" s="226"/>
      <c r="E511" s="227">
        <v>9.4600000000000009</v>
      </c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04" t="s">
        <v>186</v>
      </c>
      <c r="AH511" s="204">
        <v>0</v>
      </c>
      <c r="AI511" s="204"/>
      <c r="AJ511" s="204"/>
      <c r="AK511" s="204"/>
      <c r="AL511" s="204"/>
      <c r="AM511" s="204"/>
      <c r="AN511" s="204"/>
      <c r="AO511" s="204"/>
      <c r="AP511" s="204"/>
      <c r="AQ511" s="204"/>
      <c r="AR511" s="204"/>
      <c r="AS511" s="204"/>
      <c r="AT511" s="204"/>
      <c r="AU511" s="204"/>
      <c r="AV511" s="204"/>
      <c r="AW511" s="204"/>
      <c r="AX511" s="204"/>
      <c r="AY511" s="204"/>
      <c r="AZ511" s="204"/>
      <c r="BA511" s="204"/>
      <c r="BB511" s="204"/>
      <c r="BC511" s="204"/>
      <c r="BD511" s="204"/>
      <c r="BE511" s="204"/>
      <c r="BF511" s="204"/>
      <c r="BG511" s="204"/>
      <c r="BH511" s="204"/>
    </row>
    <row r="512" spans="1:60" outlineLevel="1" x14ac:dyDescent="0.2">
      <c r="A512" s="221"/>
      <c r="B512" s="222"/>
      <c r="C512" s="250" t="s">
        <v>841</v>
      </c>
      <c r="D512" s="226"/>
      <c r="E512" s="227">
        <v>8.1300000000000008</v>
      </c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04" t="s">
        <v>186</v>
      </c>
      <c r="AH512" s="204">
        <v>0</v>
      </c>
      <c r="AI512" s="204"/>
      <c r="AJ512" s="204"/>
      <c r="AK512" s="204"/>
      <c r="AL512" s="204"/>
      <c r="AM512" s="204"/>
      <c r="AN512" s="204"/>
      <c r="AO512" s="204"/>
      <c r="AP512" s="204"/>
      <c r="AQ512" s="204"/>
      <c r="AR512" s="204"/>
      <c r="AS512" s="204"/>
      <c r="AT512" s="204"/>
      <c r="AU512" s="204"/>
      <c r="AV512" s="204"/>
      <c r="AW512" s="204"/>
      <c r="AX512" s="204"/>
      <c r="AY512" s="204"/>
      <c r="AZ512" s="204"/>
      <c r="BA512" s="204"/>
      <c r="BB512" s="204"/>
      <c r="BC512" s="204"/>
      <c r="BD512" s="204"/>
      <c r="BE512" s="204"/>
      <c r="BF512" s="204"/>
      <c r="BG512" s="204"/>
      <c r="BH512" s="204"/>
    </row>
    <row r="513" spans="1:60" outlineLevel="1" x14ac:dyDescent="0.2">
      <c r="A513" s="221"/>
      <c r="B513" s="222"/>
      <c r="C513" s="250" t="s">
        <v>842</v>
      </c>
      <c r="D513" s="226"/>
      <c r="E513" s="227">
        <v>44.69</v>
      </c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04" t="s">
        <v>186</v>
      </c>
      <c r="AH513" s="204">
        <v>0</v>
      </c>
      <c r="AI513" s="204"/>
      <c r="AJ513" s="204"/>
      <c r="AK513" s="204"/>
      <c r="AL513" s="204"/>
      <c r="AM513" s="204"/>
      <c r="AN513" s="204"/>
      <c r="AO513" s="204"/>
      <c r="AP513" s="204"/>
      <c r="AQ513" s="204"/>
      <c r="AR513" s="204"/>
      <c r="AS513" s="204"/>
      <c r="AT513" s="204"/>
      <c r="AU513" s="204"/>
      <c r="AV513" s="204"/>
      <c r="AW513" s="204"/>
      <c r="AX513" s="204"/>
      <c r="AY513" s="204"/>
      <c r="AZ513" s="204"/>
      <c r="BA513" s="204"/>
      <c r="BB513" s="204"/>
      <c r="BC513" s="204"/>
      <c r="BD513" s="204"/>
      <c r="BE513" s="204"/>
      <c r="BF513" s="204"/>
      <c r="BG513" s="204"/>
      <c r="BH513" s="204"/>
    </row>
    <row r="514" spans="1:60" outlineLevel="1" x14ac:dyDescent="0.2">
      <c r="A514" s="221"/>
      <c r="B514" s="222"/>
      <c r="C514" s="250" t="s">
        <v>843</v>
      </c>
      <c r="D514" s="226"/>
      <c r="E514" s="227">
        <v>44.69</v>
      </c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04" t="s">
        <v>186</v>
      </c>
      <c r="AH514" s="204">
        <v>0</v>
      </c>
      <c r="AI514" s="204"/>
      <c r="AJ514" s="204"/>
      <c r="AK514" s="204"/>
      <c r="AL514" s="204"/>
      <c r="AM514" s="204"/>
      <c r="AN514" s="204"/>
      <c r="AO514" s="204"/>
      <c r="AP514" s="204"/>
      <c r="AQ514" s="204"/>
      <c r="AR514" s="204"/>
      <c r="AS514" s="204"/>
      <c r="AT514" s="204"/>
      <c r="AU514" s="204"/>
      <c r="AV514" s="204"/>
      <c r="AW514" s="204"/>
      <c r="AX514" s="204"/>
      <c r="AY514" s="204"/>
      <c r="AZ514" s="204"/>
      <c r="BA514" s="204"/>
      <c r="BB514" s="204"/>
      <c r="BC514" s="204"/>
      <c r="BD514" s="204"/>
      <c r="BE514" s="204"/>
      <c r="BF514" s="204"/>
      <c r="BG514" s="204"/>
      <c r="BH514" s="204"/>
    </row>
    <row r="515" spans="1:60" outlineLevel="1" x14ac:dyDescent="0.2">
      <c r="A515" s="221"/>
      <c r="B515" s="222"/>
      <c r="C515" s="250" t="s">
        <v>844</v>
      </c>
      <c r="D515" s="226"/>
      <c r="E515" s="227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04"/>
      <c r="Y515" s="204"/>
      <c r="Z515" s="204"/>
      <c r="AA515" s="204"/>
      <c r="AB515" s="204"/>
      <c r="AC515" s="204"/>
      <c r="AD515" s="204"/>
      <c r="AE515" s="204"/>
      <c r="AF515" s="204"/>
      <c r="AG515" s="204" t="s">
        <v>186</v>
      </c>
      <c r="AH515" s="204">
        <v>0</v>
      </c>
      <c r="AI515" s="204"/>
      <c r="AJ515" s="204"/>
      <c r="AK515" s="204"/>
      <c r="AL515" s="204"/>
      <c r="AM515" s="204"/>
      <c r="AN515" s="204"/>
      <c r="AO515" s="204"/>
      <c r="AP515" s="204"/>
      <c r="AQ515" s="204"/>
      <c r="AR515" s="204"/>
      <c r="AS515" s="204"/>
      <c r="AT515" s="204"/>
      <c r="AU515" s="204"/>
      <c r="AV515" s="204"/>
      <c r="AW515" s="204"/>
      <c r="AX515" s="204"/>
      <c r="AY515" s="204"/>
      <c r="AZ515" s="204"/>
      <c r="BA515" s="204"/>
      <c r="BB515" s="204"/>
      <c r="BC515" s="204"/>
      <c r="BD515" s="204"/>
      <c r="BE515" s="204"/>
      <c r="BF515" s="204"/>
      <c r="BG515" s="204"/>
      <c r="BH515" s="204"/>
    </row>
    <row r="516" spans="1:60" ht="22.5" outlineLevel="1" x14ac:dyDescent="0.2">
      <c r="A516" s="221"/>
      <c r="B516" s="222"/>
      <c r="C516" s="250" t="s">
        <v>420</v>
      </c>
      <c r="D516" s="226"/>
      <c r="E516" s="227">
        <v>143.66</v>
      </c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04" t="s">
        <v>186</v>
      </c>
      <c r="AH516" s="204">
        <v>0</v>
      </c>
      <c r="AI516" s="204"/>
      <c r="AJ516" s="204"/>
      <c r="AK516" s="204"/>
      <c r="AL516" s="204"/>
      <c r="AM516" s="204"/>
      <c r="AN516" s="204"/>
      <c r="AO516" s="204"/>
      <c r="AP516" s="204"/>
      <c r="AQ516" s="204"/>
      <c r="AR516" s="204"/>
      <c r="AS516" s="204"/>
      <c r="AT516" s="204"/>
      <c r="AU516" s="204"/>
      <c r="AV516" s="204"/>
      <c r="AW516" s="204"/>
      <c r="AX516" s="204"/>
      <c r="AY516" s="204"/>
      <c r="AZ516" s="204"/>
      <c r="BA516" s="204"/>
      <c r="BB516" s="204"/>
      <c r="BC516" s="204"/>
      <c r="BD516" s="204"/>
      <c r="BE516" s="204"/>
      <c r="BF516" s="204"/>
      <c r="BG516" s="204"/>
      <c r="BH516" s="204"/>
    </row>
    <row r="517" spans="1:60" outlineLevel="1" x14ac:dyDescent="0.2">
      <c r="A517" s="235">
        <v>206</v>
      </c>
      <c r="B517" s="236" t="s">
        <v>845</v>
      </c>
      <c r="C517" s="249" t="s">
        <v>846</v>
      </c>
      <c r="D517" s="237" t="s">
        <v>195</v>
      </c>
      <c r="E517" s="238">
        <v>712.74749999999995</v>
      </c>
      <c r="F517" s="239"/>
      <c r="G517" s="240">
        <f>ROUND(E517*F517,2)</f>
        <v>0</v>
      </c>
      <c r="H517" s="225"/>
      <c r="I517" s="224">
        <f>ROUND(E517*H517,2)</f>
        <v>0</v>
      </c>
      <c r="J517" s="225"/>
      <c r="K517" s="224">
        <f>ROUND(E517*J517,2)</f>
        <v>0</v>
      </c>
      <c r="L517" s="224">
        <v>21</v>
      </c>
      <c r="M517" s="224">
        <f>G517*(1+L517/100)</f>
        <v>0</v>
      </c>
      <c r="N517" s="224">
        <v>2.9E-4</v>
      </c>
      <c r="O517" s="224">
        <f>ROUND(E517*N517,2)</f>
        <v>0.21</v>
      </c>
      <c r="P517" s="224">
        <v>0</v>
      </c>
      <c r="Q517" s="224">
        <f>ROUND(E517*P517,2)</f>
        <v>0</v>
      </c>
      <c r="R517" s="224"/>
      <c r="S517" s="224" t="s">
        <v>182</v>
      </c>
      <c r="T517" s="224" t="s">
        <v>183</v>
      </c>
      <c r="U517" s="224">
        <v>0.10191</v>
      </c>
      <c r="V517" s="224">
        <f>ROUND(E517*U517,2)</f>
        <v>72.64</v>
      </c>
      <c r="W517" s="22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 t="s">
        <v>184</v>
      </c>
      <c r="AH517" s="204"/>
      <c r="AI517" s="204"/>
      <c r="AJ517" s="204"/>
      <c r="AK517" s="204"/>
      <c r="AL517" s="204"/>
      <c r="AM517" s="204"/>
      <c r="AN517" s="204"/>
      <c r="AO517" s="204"/>
      <c r="AP517" s="204"/>
      <c r="AQ517" s="204"/>
      <c r="AR517" s="204"/>
      <c r="AS517" s="204"/>
      <c r="AT517" s="204"/>
      <c r="AU517" s="204"/>
      <c r="AV517" s="204"/>
      <c r="AW517" s="204"/>
      <c r="AX517" s="204"/>
      <c r="AY517" s="204"/>
      <c r="AZ517" s="204"/>
      <c r="BA517" s="204"/>
      <c r="BB517" s="204"/>
      <c r="BC517" s="204"/>
      <c r="BD517" s="204"/>
      <c r="BE517" s="204"/>
      <c r="BF517" s="204"/>
      <c r="BG517" s="204"/>
      <c r="BH517" s="204"/>
    </row>
    <row r="518" spans="1:60" outlineLevel="1" x14ac:dyDescent="0.2">
      <c r="A518" s="221"/>
      <c r="B518" s="222"/>
      <c r="C518" s="250" t="s">
        <v>847</v>
      </c>
      <c r="D518" s="226"/>
      <c r="E518" s="227">
        <v>785.11</v>
      </c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04"/>
      <c r="Y518" s="204"/>
      <c r="Z518" s="204"/>
      <c r="AA518" s="204"/>
      <c r="AB518" s="204"/>
      <c r="AC518" s="204"/>
      <c r="AD518" s="204"/>
      <c r="AE518" s="204"/>
      <c r="AF518" s="204"/>
      <c r="AG518" s="204" t="s">
        <v>186</v>
      </c>
      <c r="AH518" s="204">
        <v>0</v>
      </c>
      <c r="AI518" s="204"/>
      <c r="AJ518" s="204"/>
      <c r="AK518" s="204"/>
      <c r="AL518" s="204"/>
      <c r="AM518" s="204"/>
      <c r="AN518" s="204"/>
      <c r="AO518" s="204"/>
      <c r="AP518" s="204"/>
      <c r="AQ518" s="204"/>
      <c r="AR518" s="204"/>
      <c r="AS518" s="204"/>
      <c r="AT518" s="204"/>
      <c r="AU518" s="204"/>
      <c r="AV518" s="204"/>
      <c r="AW518" s="204"/>
      <c r="AX518" s="204"/>
      <c r="AY518" s="204"/>
      <c r="AZ518" s="204"/>
      <c r="BA518" s="204"/>
      <c r="BB518" s="204"/>
      <c r="BC518" s="204"/>
      <c r="BD518" s="204"/>
      <c r="BE518" s="204"/>
      <c r="BF518" s="204"/>
      <c r="BG518" s="204"/>
      <c r="BH518" s="204"/>
    </row>
    <row r="519" spans="1:60" outlineLevel="1" x14ac:dyDescent="0.2">
      <c r="A519" s="221"/>
      <c r="B519" s="222"/>
      <c r="C519" s="250" t="s">
        <v>848</v>
      </c>
      <c r="D519" s="226"/>
      <c r="E519" s="227">
        <v>-72.36</v>
      </c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04"/>
      <c r="Y519" s="204"/>
      <c r="Z519" s="204"/>
      <c r="AA519" s="204"/>
      <c r="AB519" s="204"/>
      <c r="AC519" s="204"/>
      <c r="AD519" s="204"/>
      <c r="AE519" s="204"/>
      <c r="AF519" s="204"/>
      <c r="AG519" s="204" t="s">
        <v>186</v>
      </c>
      <c r="AH519" s="204">
        <v>0</v>
      </c>
      <c r="AI519" s="204"/>
      <c r="AJ519" s="204"/>
      <c r="AK519" s="204"/>
      <c r="AL519" s="204"/>
      <c r="AM519" s="204"/>
      <c r="AN519" s="204"/>
      <c r="AO519" s="204"/>
      <c r="AP519" s="204"/>
      <c r="AQ519" s="204"/>
      <c r="AR519" s="204"/>
      <c r="AS519" s="204"/>
      <c r="AT519" s="204"/>
      <c r="AU519" s="204"/>
      <c r="AV519" s="204"/>
      <c r="AW519" s="204"/>
      <c r="AX519" s="204"/>
      <c r="AY519" s="204"/>
      <c r="AZ519" s="204"/>
      <c r="BA519" s="204"/>
      <c r="BB519" s="204"/>
      <c r="BC519" s="204"/>
      <c r="BD519" s="204"/>
      <c r="BE519" s="204"/>
      <c r="BF519" s="204"/>
      <c r="BG519" s="204"/>
      <c r="BH519" s="204"/>
    </row>
    <row r="520" spans="1:60" ht="22.5" outlineLevel="1" x14ac:dyDescent="0.2">
      <c r="A520" s="235">
        <v>207</v>
      </c>
      <c r="B520" s="236" t="s">
        <v>849</v>
      </c>
      <c r="C520" s="249" t="s">
        <v>850</v>
      </c>
      <c r="D520" s="237" t="s">
        <v>195</v>
      </c>
      <c r="E520" s="238">
        <v>54.18</v>
      </c>
      <c r="F520" s="239"/>
      <c r="G520" s="240">
        <f>ROUND(E520*F520,2)</f>
        <v>0</v>
      </c>
      <c r="H520" s="225"/>
      <c r="I520" s="224">
        <f>ROUND(E520*H520,2)</f>
        <v>0</v>
      </c>
      <c r="J520" s="225"/>
      <c r="K520" s="224">
        <f>ROUND(E520*J520,2)</f>
        <v>0</v>
      </c>
      <c r="L520" s="224">
        <v>21</v>
      </c>
      <c r="M520" s="224">
        <f>G520*(1+L520/100)</f>
        <v>0</v>
      </c>
      <c r="N520" s="224">
        <v>3.6000000000000002E-4</v>
      </c>
      <c r="O520" s="224">
        <f>ROUND(E520*N520,2)</f>
        <v>0.02</v>
      </c>
      <c r="P520" s="224">
        <v>0</v>
      </c>
      <c r="Q520" s="224">
        <f>ROUND(E520*P520,2)</f>
        <v>0</v>
      </c>
      <c r="R520" s="224"/>
      <c r="S520" s="224" t="s">
        <v>182</v>
      </c>
      <c r="T520" s="224" t="s">
        <v>183</v>
      </c>
      <c r="U520" s="224">
        <v>0.36</v>
      </c>
      <c r="V520" s="224">
        <f>ROUND(E520*U520,2)</f>
        <v>19.5</v>
      </c>
      <c r="W520" s="224"/>
      <c r="X520" s="204"/>
      <c r="Y520" s="204"/>
      <c r="Z520" s="204"/>
      <c r="AA520" s="204"/>
      <c r="AB520" s="204"/>
      <c r="AC520" s="204"/>
      <c r="AD520" s="204"/>
      <c r="AE520" s="204"/>
      <c r="AF520" s="204"/>
      <c r="AG520" s="204" t="s">
        <v>184</v>
      </c>
      <c r="AH520" s="204"/>
      <c r="AI520" s="204"/>
      <c r="AJ520" s="204"/>
      <c r="AK520" s="204"/>
      <c r="AL520" s="204"/>
      <c r="AM520" s="204"/>
      <c r="AN520" s="204"/>
      <c r="AO520" s="204"/>
      <c r="AP520" s="204"/>
      <c r="AQ520" s="204"/>
      <c r="AR520" s="204"/>
      <c r="AS520" s="204"/>
      <c r="AT520" s="204"/>
      <c r="AU520" s="204"/>
      <c r="AV520" s="204"/>
      <c r="AW520" s="204"/>
      <c r="AX520" s="204"/>
      <c r="AY520" s="204"/>
      <c r="AZ520" s="204"/>
      <c r="BA520" s="204"/>
      <c r="BB520" s="204"/>
      <c r="BC520" s="204"/>
      <c r="BD520" s="204"/>
      <c r="BE520" s="204"/>
      <c r="BF520" s="204"/>
      <c r="BG520" s="204"/>
      <c r="BH520" s="204"/>
    </row>
    <row r="521" spans="1:60" outlineLevel="1" x14ac:dyDescent="0.2">
      <c r="A521" s="221"/>
      <c r="B521" s="222"/>
      <c r="C521" s="250" t="s">
        <v>851</v>
      </c>
      <c r="D521" s="226"/>
      <c r="E521" s="227">
        <v>54.18</v>
      </c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04"/>
      <c r="Y521" s="204"/>
      <c r="Z521" s="204"/>
      <c r="AA521" s="204"/>
      <c r="AB521" s="204"/>
      <c r="AC521" s="204"/>
      <c r="AD521" s="204"/>
      <c r="AE521" s="204"/>
      <c r="AF521" s="204"/>
      <c r="AG521" s="204" t="s">
        <v>186</v>
      </c>
      <c r="AH521" s="204">
        <v>0</v>
      </c>
      <c r="AI521" s="204"/>
      <c r="AJ521" s="204"/>
      <c r="AK521" s="204"/>
      <c r="AL521" s="204"/>
      <c r="AM521" s="204"/>
      <c r="AN521" s="204"/>
      <c r="AO521" s="204"/>
      <c r="AP521" s="204"/>
      <c r="AQ521" s="204"/>
      <c r="AR521" s="204"/>
      <c r="AS521" s="204"/>
      <c r="AT521" s="204"/>
      <c r="AU521" s="204"/>
      <c r="AV521" s="204"/>
      <c r="AW521" s="204"/>
      <c r="AX521" s="204"/>
      <c r="AY521" s="204"/>
      <c r="AZ521" s="204"/>
      <c r="BA521" s="204"/>
      <c r="BB521" s="204"/>
      <c r="BC521" s="204"/>
      <c r="BD521" s="204"/>
      <c r="BE521" s="204"/>
      <c r="BF521" s="204"/>
      <c r="BG521" s="204"/>
      <c r="BH521" s="204"/>
    </row>
    <row r="522" spans="1:60" x14ac:dyDescent="0.2">
      <c r="A522" s="5"/>
      <c r="B522" s="6"/>
      <c r="C522" s="252"/>
      <c r="D522" s="8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AE522">
        <v>15</v>
      </c>
      <c r="AF522">
        <v>21</v>
      </c>
    </row>
    <row r="523" spans="1:60" x14ac:dyDescent="0.2">
      <c r="A523" s="207"/>
      <c r="B523" s="208" t="s">
        <v>31</v>
      </c>
      <c r="C523" s="253"/>
      <c r="D523" s="209"/>
      <c r="E523" s="210"/>
      <c r="F523" s="210"/>
      <c r="G523" s="247">
        <f>G8+G40+G61+G102+G130+G142+G190+G209+G222+G226+G234+G237+G239+G251+G280+G309+G317+G338+G344+G376+G387+G418+G440+G492+G494</f>
        <v>0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AE523">
        <f>SUMIF(L7:L521,AE522,G7:G521)</f>
        <v>0</v>
      </c>
      <c r="AF523">
        <f>SUMIF(L7:L521,AF522,G7:G521)</f>
        <v>0</v>
      </c>
      <c r="AG523" t="s">
        <v>852</v>
      </c>
    </row>
    <row r="524" spans="1:60" x14ac:dyDescent="0.2">
      <c r="A524" s="5"/>
      <c r="B524" s="6"/>
      <c r="C524" s="252"/>
      <c r="D524" s="8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60" x14ac:dyDescent="0.2">
      <c r="A525" s="5"/>
      <c r="B525" s="6"/>
      <c r="C525" s="252"/>
      <c r="D525" s="8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60" x14ac:dyDescent="0.2">
      <c r="A526" s="211" t="s">
        <v>853</v>
      </c>
      <c r="B526" s="211"/>
      <c r="C526" s="254"/>
      <c r="D526" s="8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60" x14ac:dyDescent="0.2">
      <c r="A527" s="212"/>
      <c r="B527" s="213"/>
      <c r="C527" s="255"/>
      <c r="D527" s="213"/>
      <c r="E527" s="213"/>
      <c r="F527" s="213"/>
      <c r="G527" s="21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AG527" t="s">
        <v>854</v>
      </c>
    </row>
    <row r="528" spans="1:60" x14ac:dyDescent="0.2">
      <c r="A528" s="215"/>
      <c r="B528" s="216"/>
      <c r="C528" s="256"/>
      <c r="D528" s="216"/>
      <c r="E528" s="216"/>
      <c r="F528" s="216"/>
      <c r="G528" s="217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33" x14ac:dyDescent="0.2">
      <c r="A529" s="215"/>
      <c r="B529" s="216"/>
      <c r="C529" s="256"/>
      <c r="D529" s="216"/>
      <c r="E529" s="216"/>
      <c r="F529" s="216"/>
      <c r="G529" s="217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33" x14ac:dyDescent="0.2">
      <c r="A530" s="215"/>
      <c r="B530" s="216"/>
      <c r="C530" s="256"/>
      <c r="D530" s="216"/>
      <c r="E530" s="216"/>
      <c r="F530" s="216"/>
      <c r="G530" s="217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33" x14ac:dyDescent="0.2">
      <c r="A531" s="218"/>
      <c r="B531" s="219"/>
      <c r="C531" s="257"/>
      <c r="D531" s="219"/>
      <c r="E531" s="219"/>
      <c r="F531" s="219"/>
      <c r="G531" s="220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33" x14ac:dyDescent="0.2">
      <c r="A532" s="5"/>
      <c r="B532" s="6"/>
      <c r="C532" s="252"/>
      <c r="D532" s="8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33" x14ac:dyDescent="0.2">
      <c r="C533" s="258"/>
      <c r="D533" s="188"/>
      <c r="AG533" t="s">
        <v>855</v>
      </c>
    </row>
    <row r="534" spans="1:33" x14ac:dyDescent="0.2">
      <c r="D534" s="188"/>
    </row>
    <row r="535" spans="1:33" x14ac:dyDescent="0.2">
      <c r="D535" s="188"/>
    </row>
    <row r="536" spans="1:33" x14ac:dyDescent="0.2">
      <c r="D536" s="188"/>
    </row>
    <row r="537" spans="1:33" x14ac:dyDescent="0.2">
      <c r="D537" s="188"/>
    </row>
    <row r="538" spans="1:33" x14ac:dyDescent="0.2">
      <c r="D538" s="188"/>
    </row>
    <row r="539" spans="1:33" x14ac:dyDescent="0.2">
      <c r="D539" s="188"/>
    </row>
    <row r="540" spans="1:33" x14ac:dyDescent="0.2">
      <c r="D540" s="188"/>
    </row>
    <row r="541" spans="1:33" x14ac:dyDescent="0.2">
      <c r="D541" s="188"/>
    </row>
    <row r="542" spans="1:33" x14ac:dyDescent="0.2">
      <c r="D542" s="188"/>
    </row>
    <row r="543" spans="1:33" x14ac:dyDescent="0.2">
      <c r="D543" s="188"/>
    </row>
    <row r="544" spans="1:33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526:C526"/>
    <mergeCell ref="A527:G531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50</v>
      </c>
      <c r="C4" s="196" t="s">
        <v>51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48</v>
      </c>
      <c r="C8" s="248" t="s">
        <v>69</v>
      </c>
      <c r="D8" s="231"/>
      <c r="E8" s="232"/>
      <c r="F8" s="233"/>
      <c r="G8" s="234">
        <f>SUMIF(AG9:AG29,"&lt;&gt;NOR",G9:G29)</f>
        <v>0</v>
      </c>
      <c r="H8" s="228"/>
      <c r="I8" s="228">
        <f>SUM(I9:I29)</f>
        <v>0</v>
      </c>
      <c r="J8" s="228"/>
      <c r="K8" s="228">
        <f>SUM(K9:K29)</f>
        <v>0</v>
      </c>
      <c r="L8" s="228"/>
      <c r="M8" s="228">
        <f>SUM(M9:M29)</f>
        <v>0</v>
      </c>
      <c r="N8" s="228"/>
      <c r="O8" s="228">
        <f>SUM(O9:O29)</f>
        <v>72.33</v>
      </c>
      <c r="P8" s="228"/>
      <c r="Q8" s="228">
        <f>SUM(Q9:Q29)</f>
        <v>4.32</v>
      </c>
      <c r="R8" s="228"/>
      <c r="S8" s="228"/>
      <c r="T8" s="228"/>
      <c r="U8" s="228"/>
      <c r="V8" s="228">
        <f>SUM(V9:V29)</f>
        <v>486.78000000000003</v>
      </c>
      <c r="W8" s="228"/>
      <c r="AG8" t="s">
        <v>178</v>
      </c>
    </row>
    <row r="9" spans="1:60" outlineLevel="1" x14ac:dyDescent="0.2">
      <c r="A9" s="235">
        <v>1</v>
      </c>
      <c r="B9" s="236" t="s">
        <v>856</v>
      </c>
      <c r="C9" s="249" t="s">
        <v>857</v>
      </c>
      <c r="D9" s="237" t="s">
        <v>195</v>
      </c>
      <c r="E9" s="238">
        <v>12</v>
      </c>
      <c r="F9" s="239"/>
      <c r="G9" s="240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0.36</v>
      </c>
      <c r="Q9" s="224">
        <f>ROUND(E9*P9,2)</f>
        <v>4.32</v>
      </c>
      <c r="R9" s="224"/>
      <c r="S9" s="224" t="s">
        <v>182</v>
      </c>
      <c r="T9" s="224" t="s">
        <v>183</v>
      </c>
      <c r="U9" s="224">
        <v>1.2270000000000001</v>
      </c>
      <c r="V9" s="224">
        <f>ROUND(E9*U9,2)</f>
        <v>14.72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50" t="s">
        <v>858</v>
      </c>
      <c r="D10" s="226"/>
      <c r="E10" s="227">
        <v>12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186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22.5" outlineLevel="1" x14ac:dyDescent="0.2">
      <c r="A11" s="235">
        <v>2</v>
      </c>
      <c r="B11" s="236" t="s">
        <v>859</v>
      </c>
      <c r="C11" s="249" t="s">
        <v>860</v>
      </c>
      <c r="D11" s="237" t="s">
        <v>181</v>
      </c>
      <c r="E11" s="238">
        <v>228.7</v>
      </c>
      <c r="F11" s="239"/>
      <c r="G11" s="240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182</v>
      </c>
      <c r="T11" s="224" t="s">
        <v>183</v>
      </c>
      <c r="U11" s="224">
        <v>0.35</v>
      </c>
      <c r="V11" s="224">
        <f>ROUND(E11*U11,2)</f>
        <v>80.05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21"/>
      <c r="B12" s="222"/>
      <c r="C12" s="250" t="s">
        <v>861</v>
      </c>
      <c r="D12" s="226"/>
      <c r="E12" s="227">
        <v>228.7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186</v>
      </c>
      <c r="AH12" s="204">
        <v>0</v>
      </c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35">
        <v>3</v>
      </c>
      <c r="B13" s="236" t="s">
        <v>862</v>
      </c>
      <c r="C13" s="249" t="s">
        <v>863</v>
      </c>
      <c r="D13" s="237" t="s">
        <v>181</v>
      </c>
      <c r="E13" s="238">
        <v>34.094999999999999</v>
      </c>
      <c r="F13" s="239"/>
      <c r="G13" s="240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0</v>
      </c>
      <c r="O13" s="224">
        <f>ROUND(E13*N13,2)</f>
        <v>0</v>
      </c>
      <c r="P13" s="224">
        <v>0</v>
      </c>
      <c r="Q13" s="224">
        <f>ROUND(E13*P13,2)</f>
        <v>0</v>
      </c>
      <c r="R13" s="224"/>
      <c r="S13" s="224" t="s">
        <v>182</v>
      </c>
      <c r="T13" s="224" t="s">
        <v>183</v>
      </c>
      <c r="U13" s="224">
        <v>2.9649999999999999</v>
      </c>
      <c r="V13" s="224">
        <f>ROUND(E13*U13,2)</f>
        <v>101.09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184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21"/>
      <c r="B14" s="222"/>
      <c r="C14" s="250" t="s">
        <v>864</v>
      </c>
      <c r="D14" s="226"/>
      <c r="E14" s="227">
        <v>30.72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186</v>
      </c>
      <c r="AH14" s="204">
        <v>0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21"/>
      <c r="B15" s="222"/>
      <c r="C15" s="250" t="s">
        <v>865</v>
      </c>
      <c r="D15" s="226"/>
      <c r="E15" s="227">
        <v>3.375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186</v>
      </c>
      <c r="AH15" s="204">
        <v>0</v>
      </c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35">
        <v>4</v>
      </c>
      <c r="B16" s="236" t="s">
        <v>866</v>
      </c>
      <c r="C16" s="249" t="s">
        <v>867</v>
      </c>
      <c r="D16" s="237" t="s">
        <v>181</v>
      </c>
      <c r="E16" s="238">
        <v>262.79500000000002</v>
      </c>
      <c r="F16" s="239"/>
      <c r="G16" s="240">
        <f>ROUND(E16*F16,2)</f>
        <v>0</v>
      </c>
      <c r="H16" s="225"/>
      <c r="I16" s="224">
        <f>ROUND(E16*H16,2)</f>
        <v>0</v>
      </c>
      <c r="J16" s="225"/>
      <c r="K16" s="224">
        <f>ROUND(E16*J16,2)</f>
        <v>0</v>
      </c>
      <c r="L16" s="224">
        <v>21</v>
      </c>
      <c r="M16" s="224">
        <f>G16*(1+L16/100)</f>
        <v>0</v>
      </c>
      <c r="N16" s="224">
        <v>0</v>
      </c>
      <c r="O16" s="224">
        <f>ROUND(E16*N16,2)</f>
        <v>0</v>
      </c>
      <c r="P16" s="224">
        <v>0</v>
      </c>
      <c r="Q16" s="224">
        <f>ROUND(E16*P16,2)</f>
        <v>0</v>
      </c>
      <c r="R16" s="224"/>
      <c r="S16" s="224" t="s">
        <v>182</v>
      </c>
      <c r="T16" s="224" t="s">
        <v>183</v>
      </c>
      <c r="U16" s="224">
        <v>8.1000000000000003E-2</v>
      </c>
      <c r="V16" s="224">
        <f>ROUND(E16*U16,2)</f>
        <v>21.29</v>
      </c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184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21"/>
      <c r="B17" s="222"/>
      <c r="C17" s="250" t="s">
        <v>868</v>
      </c>
      <c r="D17" s="226"/>
      <c r="E17" s="227">
        <v>262.79500000000002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186</v>
      </c>
      <c r="AH17" s="204">
        <v>0</v>
      </c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35">
        <v>5</v>
      </c>
      <c r="B18" s="236" t="s">
        <v>869</v>
      </c>
      <c r="C18" s="249" t="s">
        <v>870</v>
      </c>
      <c r="D18" s="237" t="s">
        <v>181</v>
      </c>
      <c r="E18" s="238">
        <v>73.58</v>
      </c>
      <c r="F18" s="239"/>
      <c r="G18" s="240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</v>
      </c>
      <c r="O18" s="224">
        <f>ROUND(E18*N18,2)</f>
        <v>0</v>
      </c>
      <c r="P18" s="224">
        <v>0</v>
      </c>
      <c r="Q18" s="224">
        <f>ROUND(E18*P18,2)</f>
        <v>0</v>
      </c>
      <c r="R18" s="224"/>
      <c r="S18" s="224" t="s">
        <v>182</v>
      </c>
      <c r="T18" s="224" t="s">
        <v>183</v>
      </c>
      <c r="U18" s="224">
        <v>1.0999999999999999E-2</v>
      </c>
      <c r="V18" s="224">
        <f>ROUND(E18*U18,2)</f>
        <v>0.81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21"/>
      <c r="B19" s="222"/>
      <c r="C19" s="250" t="s">
        <v>871</v>
      </c>
      <c r="D19" s="226"/>
      <c r="E19" s="227">
        <v>73.58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186</v>
      </c>
      <c r="AH19" s="204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22.5" outlineLevel="1" x14ac:dyDescent="0.2">
      <c r="A20" s="241">
        <v>6</v>
      </c>
      <c r="B20" s="242" t="s">
        <v>872</v>
      </c>
      <c r="C20" s="251" t="s">
        <v>873</v>
      </c>
      <c r="D20" s="243" t="s">
        <v>181</v>
      </c>
      <c r="E20" s="244">
        <v>73.58</v>
      </c>
      <c r="F20" s="245"/>
      <c r="G20" s="246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182</v>
      </c>
      <c r="T20" s="224" t="s">
        <v>183</v>
      </c>
      <c r="U20" s="224">
        <v>8.9999999999999993E-3</v>
      </c>
      <c r="V20" s="224">
        <f>ROUND(E20*U20,2)</f>
        <v>0.66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184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35">
        <v>7</v>
      </c>
      <c r="B21" s="236" t="s">
        <v>874</v>
      </c>
      <c r="C21" s="249" t="s">
        <v>875</v>
      </c>
      <c r="D21" s="237" t="s">
        <v>195</v>
      </c>
      <c r="E21" s="238">
        <v>423</v>
      </c>
      <c r="F21" s="239"/>
      <c r="G21" s="240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9.8999999999999999E-4</v>
      </c>
      <c r="O21" s="224">
        <f>ROUND(E21*N21,2)</f>
        <v>0.42</v>
      </c>
      <c r="P21" s="224">
        <v>0</v>
      </c>
      <c r="Q21" s="224">
        <f>ROUND(E21*P21,2)</f>
        <v>0</v>
      </c>
      <c r="R21" s="224"/>
      <c r="S21" s="224" t="s">
        <v>182</v>
      </c>
      <c r="T21" s="224" t="s">
        <v>183</v>
      </c>
      <c r="U21" s="224">
        <v>0.23599999999999999</v>
      </c>
      <c r="V21" s="224">
        <f>ROUND(E21*U21,2)</f>
        <v>99.83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184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21"/>
      <c r="B22" s="222"/>
      <c r="C22" s="250" t="s">
        <v>876</v>
      </c>
      <c r="D22" s="226"/>
      <c r="E22" s="227">
        <v>423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186</v>
      </c>
      <c r="AH22" s="204">
        <v>0</v>
      </c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41">
        <v>8</v>
      </c>
      <c r="B23" s="242" t="s">
        <v>877</v>
      </c>
      <c r="C23" s="251" t="s">
        <v>878</v>
      </c>
      <c r="D23" s="243" t="s">
        <v>195</v>
      </c>
      <c r="E23" s="244">
        <v>423</v>
      </c>
      <c r="F23" s="245"/>
      <c r="G23" s="246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0</v>
      </c>
      <c r="O23" s="224">
        <f>ROUND(E23*N23,2)</f>
        <v>0</v>
      </c>
      <c r="P23" s="224">
        <v>0</v>
      </c>
      <c r="Q23" s="224">
        <f>ROUND(E23*P23,2)</f>
        <v>0</v>
      </c>
      <c r="R23" s="224"/>
      <c r="S23" s="224" t="s">
        <v>182</v>
      </c>
      <c r="T23" s="224" t="s">
        <v>183</v>
      </c>
      <c r="U23" s="224">
        <v>7.0000000000000007E-2</v>
      </c>
      <c r="V23" s="224">
        <f>ROUND(E23*U23,2)</f>
        <v>29.61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184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35">
        <v>9</v>
      </c>
      <c r="B24" s="236" t="s">
        <v>218</v>
      </c>
      <c r="C24" s="249" t="s">
        <v>219</v>
      </c>
      <c r="D24" s="237" t="s">
        <v>181</v>
      </c>
      <c r="E24" s="238">
        <v>170.34</v>
      </c>
      <c r="F24" s="239"/>
      <c r="G24" s="240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0</v>
      </c>
      <c r="O24" s="224">
        <f>ROUND(E24*N24,2)</f>
        <v>0</v>
      </c>
      <c r="P24" s="224">
        <v>0</v>
      </c>
      <c r="Q24" s="224">
        <f>ROUND(E24*P24,2)</f>
        <v>0</v>
      </c>
      <c r="R24" s="224"/>
      <c r="S24" s="224" t="s">
        <v>182</v>
      </c>
      <c r="T24" s="224" t="s">
        <v>183</v>
      </c>
      <c r="U24" s="224">
        <v>0.20200000000000001</v>
      </c>
      <c r="V24" s="224">
        <f>ROUND(E24*U24,2)</f>
        <v>34.409999999999997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184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21"/>
      <c r="B25" s="222"/>
      <c r="C25" s="250" t="s">
        <v>879</v>
      </c>
      <c r="D25" s="226"/>
      <c r="E25" s="227">
        <v>170.34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186</v>
      </c>
      <c r="AH25" s="204">
        <v>0</v>
      </c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22.5" outlineLevel="1" x14ac:dyDescent="0.2">
      <c r="A26" s="235">
        <v>10</v>
      </c>
      <c r="B26" s="236" t="s">
        <v>880</v>
      </c>
      <c r="C26" s="249" t="s">
        <v>881</v>
      </c>
      <c r="D26" s="237" t="s">
        <v>181</v>
      </c>
      <c r="E26" s="238">
        <v>42.3</v>
      </c>
      <c r="F26" s="239"/>
      <c r="G26" s="240">
        <f>ROUND(E26*F26,2)</f>
        <v>0</v>
      </c>
      <c r="H26" s="225"/>
      <c r="I26" s="224">
        <f>ROUND(E26*H26,2)</f>
        <v>0</v>
      </c>
      <c r="J26" s="225"/>
      <c r="K26" s="224">
        <f>ROUND(E26*J26,2)</f>
        <v>0</v>
      </c>
      <c r="L26" s="224">
        <v>21</v>
      </c>
      <c r="M26" s="224">
        <f>G26*(1+L26/100)</f>
        <v>0</v>
      </c>
      <c r="N26" s="224">
        <v>1.7</v>
      </c>
      <c r="O26" s="224">
        <f>ROUND(E26*N26,2)</f>
        <v>71.91</v>
      </c>
      <c r="P26" s="224">
        <v>0</v>
      </c>
      <c r="Q26" s="224">
        <f>ROUND(E26*P26,2)</f>
        <v>0</v>
      </c>
      <c r="R26" s="224"/>
      <c r="S26" s="224" t="s">
        <v>182</v>
      </c>
      <c r="T26" s="224" t="s">
        <v>183</v>
      </c>
      <c r="U26" s="224">
        <v>1.587</v>
      </c>
      <c r="V26" s="224">
        <f>ROUND(E26*U26,2)</f>
        <v>67.13</v>
      </c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184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21"/>
      <c r="B27" s="222"/>
      <c r="C27" s="250" t="s">
        <v>882</v>
      </c>
      <c r="D27" s="226"/>
      <c r="E27" s="227">
        <v>42.3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186</v>
      </c>
      <c r="AH27" s="204">
        <v>0</v>
      </c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22.5" outlineLevel="1" x14ac:dyDescent="0.2">
      <c r="A28" s="235">
        <v>11</v>
      </c>
      <c r="B28" s="236" t="s">
        <v>883</v>
      </c>
      <c r="C28" s="249" t="s">
        <v>884</v>
      </c>
      <c r="D28" s="237" t="s">
        <v>195</v>
      </c>
      <c r="E28" s="238">
        <v>144.36000000000001</v>
      </c>
      <c r="F28" s="239"/>
      <c r="G28" s="240">
        <f>ROUND(E28*F28,2)</f>
        <v>0</v>
      </c>
      <c r="H28" s="225"/>
      <c r="I28" s="224">
        <f>ROUND(E28*H28,2)</f>
        <v>0</v>
      </c>
      <c r="J28" s="225"/>
      <c r="K28" s="224">
        <f>ROUND(E28*J28,2)</f>
        <v>0</v>
      </c>
      <c r="L28" s="224">
        <v>21</v>
      </c>
      <c r="M28" s="224">
        <f>G28*(1+L28/100)</f>
        <v>0</v>
      </c>
      <c r="N28" s="224">
        <v>3.0000000000000001E-5</v>
      </c>
      <c r="O28" s="224">
        <f>ROUND(E28*N28,2)</f>
        <v>0</v>
      </c>
      <c r="P28" s="224">
        <v>0</v>
      </c>
      <c r="Q28" s="224">
        <f>ROUND(E28*P28,2)</f>
        <v>0</v>
      </c>
      <c r="R28" s="224"/>
      <c r="S28" s="224" t="s">
        <v>182</v>
      </c>
      <c r="T28" s="224" t="s">
        <v>183</v>
      </c>
      <c r="U28" s="224">
        <v>0.25752000000000003</v>
      </c>
      <c r="V28" s="224">
        <f>ROUND(E28*U28,2)</f>
        <v>37.18</v>
      </c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208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21"/>
      <c r="B29" s="222"/>
      <c r="C29" s="250" t="s">
        <v>885</v>
      </c>
      <c r="D29" s="226"/>
      <c r="E29" s="227">
        <v>144.36000000000001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186</v>
      </c>
      <c r="AH29" s="204">
        <v>0</v>
      </c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x14ac:dyDescent="0.2">
      <c r="A30" s="229" t="s">
        <v>177</v>
      </c>
      <c r="B30" s="230" t="s">
        <v>50</v>
      </c>
      <c r="C30" s="248" t="s">
        <v>70</v>
      </c>
      <c r="D30" s="231"/>
      <c r="E30" s="232"/>
      <c r="F30" s="233"/>
      <c r="G30" s="234">
        <f>SUMIF(AG31:AG32,"&lt;&gt;NOR",G31:G32)</f>
        <v>0</v>
      </c>
      <c r="H30" s="228"/>
      <c r="I30" s="228">
        <f>SUM(I31:I32)</f>
        <v>0</v>
      </c>
      <c r="J30" s="228"/>
      <c r="K30" s="228">
        <f>SUM(K31:K32)</f>
        <v>0</v>
      </c>
      <c r="L30" s="228"/>
      <c r="M30" s="228">
        <f>SUM(M31:M32)</f>
        <v>0</v>
      </c>
      <c r="N30" s="228"/>
      <c r="O30" s="228">
        <f>SUM(O31:O32)</f>
        <v>5.77</v>
      </c>
      <c r="P30" s="228"/>
      <c r="Q30" s="228">
        <f>SUM(Q31:Q32)</f>
        <v>0</v>
      </c>
      <c r="R30" s="228"/>
      <c r="S30" s="228"/>
      <c r="T30" s="228"/>
      <c r="U30" s="228"/>
      <c r="V30" s="228">
        <f>SUM(V31:V32)</f>
        <v>45.65</v>
      </c>
      <c r="W30" s="228"/>
      <c r="AG30" t="s">
        <v>178</v>
      </c>
    </row>
    <row r="31" spans="1:60" ht="22.5" outlineLevel="1" x14ac:dyDescent="0.2">
      <c r="A31" s="235">
        <v>12</v>
      </c>
      <c r="B31" s="236" t="s">
        <v>886</v>
      </c>
      <c r="C31" s="249" t="s">
        <v>887</v>
      </c>
      <c r="D31" s="237" t="s">
        <v>888</v>
      </c>
      <c r="E31" s="238">
        <v>1</v>
      </c>
      <c r="F31" s="239"/>
      <c r="G31" s="240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5.7702</v>
      </c>
      <c r="O31" s="224">
        <f>ROUND(E31*N31,2)</f>
        <v>5.77</v>
      </c>
      <c r="P31" s="224">
        <v>0</v>
      </c>
      <c r="Q31" s="224">
        <f>ROUND(E31*P31,2)</f>
        <v>0</v>
      </c>
      <c r="R31" s="224"/>
      <c r="S31" s="224" t="s">
        <v>182</v>
      </c>
      <c r="T31" s="224" t="s">
        <v>183</v>
      </c>
      <c r="U31" s="224">
        <v>45.6524</v>
      </c>
      <c r="V31" s="224">
        <f>ROUND(E31*U31,2)</f>
        <v>45.65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208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21"/>
      <c r="B32" s="222"/>
      <c r="C32" s="250" t="s">
        <v>48</v>
      </c>
      <c r="D32" s="226"/>
      <c r="E32" s="227">
        <v>1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186</v>
      </c>
      <c r="AH32" s="204">
        <v>0</v>
      </c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x14ac:dyDescent="0.2">
      <c r="A33" s="229" t="s">
        <v>177</v>
      </c>
      <c r="B33" s="230" t="s">
        <v>54</v>
      </c>
      <c r="C33" s="248" t="s">
        <v>72</v>
      </c>
      <c r="D33" s="231"/>
      <c r="E33" s="232"/>
      <c r="F33" s="233"/>
      <c r="G33" s="234">
        <f>SUMIF(AG34:AG35,"&lt;&gt;NOR",G34:G35)</f>
        <v>0</v>
      </c>
      <c r="H33" s="228"/>
      <c r="I33" s="228">
        <f>SUM(I34:I35)</f>
        <v>0</v>
      </c>
      <c r="J33" s="228"/>
      <c r="K33" s="228">
        <f>SUM(K34:K35)</f>
        <v>0</v>
      </c>
      <c r="L33" s="228"/>
      <c r="M33" s="228">
        <f>SUM(M34:M35)</f>
        <v>0</v>
      </c>
      <c r="N33" s="228"/>
      <c r="O33" s="228">
        <f>SUM(O34:O35)</f>
        <v>23.95</v>
      </c>
      <c r="P33" s="228"/>
      <c r="Q33" s="228">
        <f>SUM(Q34:Q35)</f>
        <v>0</v>
      </c>
      <c r="R33" s="228"/>
      <c r="S33" s="228"/>
      <c r="T33" s="228"/>
      <c r="U33" s="228"/>
      <c r="V33" s="228">
        <f>SUM(V34:V35)</f>
        <v>35.85</v>
      </c>
      <c r="W33" s="228"/>
      <c r="AG33" t="s">
        <v>178</v>
      </c>
    </row>
    <row r="34" spans="1:60" ht="22.5" outlineLevel="1" x14ac:dyDescent="0.2">
      <c r="A34" s="235">
        <v>13</v>
      </c>
      <c r="B34" s="236" t="s">
        <v>889</v>
      </c>
      <c r="C34" s="249" t="s">
        <v>890</v>
      </c>
      <c r="D34" s="237" t="s">
        <v>181</v>
      </c>
      <c r="E34" s="238">
        <v>21.15</v>
      </c>
      <c r="F34" s="239"/>
      <c r="G34" s="240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4">
        <v>1.1322000000000001</v>
      </c>
      <c r="O34" s="224">
        <f>ROUND(E34*N34,2)</f>
        <v>23.95</v>
      </c>
      <c r="P34" s="224">
        <v>0</v>
      </c>
      <c r="Q34" s="224">
        <f>ROUND(E34*P34,2)</f>
        <v>0</v>
      </c>
      <c r="R34" s="224"/>
      <c r="S34" s="224" t="s">
        <v>182</v>
      </c>
      <c r="T34" s="224" t="s">
        <v>183</v>
      </c>
      <c r="U34" s="224">
        <v>1.6950000000000001</v>
      </c>
      <c r="V34" s="224">
        <f>ROUND(E34*U34,2)</f>
        <v>35.85</v>
      </c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184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21"/>
      <c r="B35" s="222"/>
      <c r="C35" s="250" t="s">
        <v>891</v>
      </c>
      <c r="D35" s="226"/>
      <c r="E35" s="227">
        <v>21.15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186</v>
      </c>
      <c r="AH35" s="204">
        <v>0</v>
      </c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x14ac:dyDescent="0.2">
      <c r="A36" s="229" t="s">
        <v>177</v>
      </c>
      <c r="B36" s="230" t="s">
        <v>56</v>
      </c>
      <c r="C36" s="248" t="s">
        <v>73</v>
      </c>
      <c r="D36" s="231"/>
      <c r="E36" s="232"/>
      <c r="F36" s="233"/>
      <c r="G36" s="234">
        <f>SUMIF(AG37:AG37,"&lt;&gt;NOR",G37:G37)</f>
        <v>0</v>
      </c>
      <c r="H36" s="228"/>
      <c r="I36" s="228">
        <f>SUM(I37:I37)</f>
        <v>0</v>
      </c>
      <c r="J36" s="228"/>
      <c r="K36" s="228">
        <f>SUM(K37:K37)</f>
        <v>0</v>
      </c>
      <c r="L36" s="228"/>
      <c r="M36" s="228">
        <f>SUM(M37:M37)</f>
        <v>0</v>
      </c>
      <c r="N36" s="228"/>
      <c r="O36" s="228">
        <f>SUM(O37:O37)</f>
        <v>30</v>
      </c>
      <c r="P36" s="228"/>
      <c r="Q36" s="228">
        <f>SUM(Q37:Q37)</f>
        <v>0</v>
      </c>
      <c r="R36" s="228"/>
      <c r="S36" s="228"/>
      <c r="T36" s="228"/>
      <c r="U36" s="228"/>
      <c r="V36" s="228">
        <f>SUM(V37:V37)</f>
        <v>14.52</v>
      </c>
      <c r="W36" s="228"/>
      <c r="AG36" t="s">
        <v>178</v>
      </c>
    </row>
    <row r="37" spans="1:60" ht="22.5" outlineLevel="1" x14ac:dyDescent="0.2">
      <c r="A37" s="241">
        <v>14</v>
      </c>
      <c r="B37" s="242" t="s">
        <v>892</v>
      </c>
      <c r="C37" s="251" t="s">
        <v>893</v>
      </c>
      <c r="D37" s="243" t="s">
        <v>181</v>
      </c>
      <c r="E37" s="244">
        <v>12</v>
      </c>
      <c r="F37" s="245"/>
      <c r="G37" s="246">
        <f>ROUND(E37*F37,2)</f>
        <v>0</v>
      </c>
      <c r="H37" s="225"/>
      <c r="I37" s="224">
        <f>ROUND(E37*H37,2)</f>
        <v>0</v>
      </c>
      <c r="J37" s="225"/>
      <c r="K37" s="224">
        <f>ROUND(E37*J37,2)</f>
        <v>0</v>
      </c>
      <c r="L37" s="224">
        <v>21</v>
      </c>
      <c r="M37" s="224">
        <f>G37*(1+L37/100)</f>
        <v>0</v>
      </c>
      <c r="N37" s="224">
        <v>2.5</v>
      </c>
      <c r="O37" s="224">
        <f>ROUND(E37*N37,2)</f>
        <v>30</v>
      </c>
      <c r="P37" s="224">
        <v>0</v>
      </c>
      <c r="Q37" s="224">
        <f>ROUND(E37*P37,2)</f>
        <v>0</v>
      </c>
      <c r="R37" s="224"/>
      <c r="S37" s="224" t="s">
        <v>182</v>
      </c>
      <c r="T37" s="224" t="s">
        <v>183</v>
      </c>
      <c r="U37" s="224">
        <v>1.21</v>
      </c>
      <c r="V37" s="224">
        <f>ROUND(E37*U37,2)</f>
        <v>14.52</v>
      </c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184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x14ac:dyDescent="0.2">
      <c r="A38" s="229" t="s">
        <v>177</v>
      </c>
      <c r="B38" s="230" t="s">
        <v>80</v>
      </c>
      <c r="C38" s="248" t="s">
        <v>81</v>
      </c>
      <c r="D38" s="231"/>
      <c r="E38" s="232"/>
      <c r="F38" s="233"/>
      <c r="G38" s="234">
        <f>SUMIF(AG39:AG52,"&lt;&gt;NOR",G39:G52)</f>
        <v>0</v>
      </c>
      <c r="H38" s="228"/>
      <c r="I38" s="228">
        <f>SUM(I39:I52)</f>
        <v>0</v>
      </c>
      <c r="J38" s="228"/>
      <c r="K38" s="228">
        <f>SUM(K39:K52)</f>
        <v>0</v>
      </c>
      <c r="L38" s="228"/>
      <c r="M38" s="228">
        <f>SUM(M39:M52)</f>
        <v>0</v>
      </c>
      <c r="N38" s="228"/>
      <c r="O38" s="228">
        <f>SUM(O39:O52)</f>
        <v>5.37</v>
      </c>
      <c r="P38" s="228"/>
      <c r="Q38" s="228">
        <f>SUM(Q39:Q52)</f>
        <v>0</v>
      </c>
      <c r="R38" s="228"/>
      <c r="S38" s="228"/>
      <c r="T38" s="228"/>
      <c r="U38" s="228"/>
      <c r="V38" s="228">
        <f>SUM(V39:V52)</f>
        <v>28.409999999999997</v>
      </c>
      <c r="W38" s="228"/>
      <c r="AG38" t="s">
        <v>178</v>
      </c>
    </row>
    <row r="39" spans="1:60" outlineLevel="1" x14ac:dyDescent="0.2">
      <c r="A39" s="235">
        <v>15</v>
      </c>
      <c r="B39" s="236" t="s">
        <v>894</v>
      </c>
      <c r="C39" s="249" t="s">
        <v>895</v>
      </c>
      <c r="D39" s="237" t="s">
        <v>229</v>
      </c>
      <c r="E39" s="238">
        <v>1</v>
      </c>
      <c r="F39" s="239"/>
      <c r="G39" s="240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1.63628</v>
      </c>
      <c r="O39" s="224">
        <f>ROUND(E39*N39,2)</f>
        <v>1.64</v>
      </c>
      <c r="P39" s="224">
        <v>0</v>
      </c>
      <c r="Q39" s="224">
        <f>ROUND(E39*P39,2)</f>
        <v>0</v>
      </c>
      <c r="R39" s="224"/>
      <c r="S39" s="224" t="s">
        <v>182</v>
      </c>
      <c r="T39" s="224" t="s">
        <v>183</v>
      </c>
      <c r="U39" s="224">
        <v>19.658000000000001</v>
      </c>
      <c r="V39" s="224">
        <f>ROUND(E39*U39,2)</f>
        <v>19.66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184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21"/>
      <c r="B40" s="222"/>
      <c r="C40" s="250" t="s">
        <v>48</v>
      </c>
      <c r="D40" s="226"/>
      <c r="E40" s="227">
        <v>1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186</v>
      </c>
      <c r="AH40" s="204">
        <v>0</v>
      </c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22.5" outlineLevel="1" x14ac:dyDescent="0.2">
      <c r="A41" s="235">
        <v>16</v>
      </c>
      <c r="B41" s="236" t="s">
        <v>896</v>
      </c>
      <c r="C41" s="249" t="s">
        <v>897</v>
      </c>
      <c r="D41" s="237" t="s">
        <v>242</v>
      </c>
      <c r="E41" s="238">
        <v>16</v>
      </c>
      <c r="F41" s="239"/>
      <c r="G41" s="240">
        <f>ROUND(E41*F41,2)</f>
        <v>0</v>
      </c>
      <c r="H41" s="225"/>
      <c r="I41" s="224">
        <f>ROUND(E41*H41,2)</f>
        <v>0</v>
      </c>
      <c r="J41" s="225"/>
      <c r="K41" s="224">
        <f>ROUND(E41*J41,2)</f>
        <v>0</v>
      </c>
      <c r="L41" s="224">
        <v>21</v>
      </c>
      <c r="M41" s="224">
        <f>G41*(1+L41/100)</f>
        <v>0</v>
      </c>
      <c r="N41" s="224">
        <v>1.73E-3</v>
      </c>
      <c r="O41" s="224">
        <f>ROUND(E41*N41,2)</f>
        <v>0.03</v>
      </c>
      <c r="P41" s="224">
        <v>0</v>
      </c>
      <c r="Q41" s="224">
        <f>ROUND(E41*P41,2)</f>
        <v>0</v>
      </c>
      <c r="R41" s="224"/>
      <c r="S41" s="224" t="s">
        <v>182</v>
      </c>
      <c r="T41" s="224" t="s">
        <v>183</v>
      </c>
      <c r="U41" s="224">
        <v>6.6000000000000003E-2</v>
      </c>
      <c r="V41" s="224">
        <f>ROUND(E41*U41,2)</f>
        <v>1.06</v>
      </c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184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21"/>
      <c r="B42" s="222"/>
      <c r="C42" s="250" t="s">
        <v>898</v>
      </c>
      <c r="D42" s="226"/>
      <c r="E42" s="227">
        <v>16</v>
      </c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186</v>
      </c>
      <c r="AH42" s="204">
        <v>0</v>
      </c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22.5" outlineLevel="1" x14ac:dyDescent="0.2">
      <c r="A43" s="235">
        <v>17</v>
      </c>
      <c r="B43" s="236" t="s">
        <v>899</v>
      </c>
      <c r="C43" s="249" t="s">
        <v>900</v>
      </c>
      <c r="D43" s="237" t="s">
        <v>242</v>
      </c>
      <c r="E43" s="238">
        <v>10</v>
      </c>
      <c r="F43" s="239"/>
      <c r="G43" s="240">
        <f>ROUND(E43*F43,2)</f>
        <v>0</v>
      </c>
      <c r="H43" s="225"/>
      <c r="I43" s="224">
        <f>ROUND(E43*H43,2)</f>
        <v>0</v>
      </c>
      <c r="J43" s="225"/>
      <c r="K43" s="224">
        <f>ROUND(E43*J43,2)</f>
        <v>0</v>
      </c>
      <c r="L43" s="224">
        <v>21</v>
      </c>
      <c r="M43" s="224">
        <f>G43*(1+L43/100)</f>
        <v>0</v>
      </c>
      <c r="N43" s="224">
        <v>1.73E-3</v>
      </c>
      <c r="O43" s="224">
        <f>ROUND(E43*N43,2)</f>
        <v>0.02</v>
      </c>
      <c r="P43" s="224">
        <v>0</v>
      </c>
      <c r="Q43" s="224">
        <f>ROUND(E43*P43,2)</f>
        <v>0</v>
      </c>
      <c r="R43" s="224"/>
      <c r="S43" s="224" t="s">
        <v>235</v>
      </c>
      <c r="T43" s="224" t="s">
        <v>183</v>
      </c>
      <c r="U43" s="224">
        <v>0</v>
      </c>
      <c r="V43" s="224">
        <f>ROUND(E43*U43,2)</f>
        <v>0</v>
      </c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184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21"/>
      <c r="B44" s="222"/>
      <c r="C44" s="250" t="s">
        <v>901</v>
      </c>
      <c r="D44" s="226"/>
      <c r="E44" s="227">
        <v>10</v>
      </c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186</v>
      </c>
      <c r="AH44" s="204">
        <v>0</v>
      </c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ht="22.5" outlineLevel="1" x14ac:dyDescent="0.2">
      <c r="A45" s="235">
        <v>18</v>
      </c>
      <c r="B45" s="236" t="s">
        <v>896</v>
      </c>
      <c r="C45" s="249" t="s">
        <v>902</v>
      </c>
      <c r="D45" s="237" t="s">
        <v>242</v>
      </c>
      <c r="E45" s="238">
        <v>108</v>
      </c>
      <c r="F45" s="239"/>
      <c r="G45" s="240">
        <f>ROUND(E45*F45,2)</f>
        <v>0</v>
      </c>
      <c r="H45" s="225"/>
      <c r="I45" s="224">
        <f>ROUND(E45*H45,2)</f>
        <v>0</v>
      </c>
      <c r="J45" s="225"/>
      <c r="K45" s="224">
        <f>ROUND(E45*J45,2)</f>
        <v>0</v>
      </c>
      <c r="L45" s="224">
        <v>21</v>
      </c>
      <c r="M45" s="224">
        <f>G45*(1+L45/100)</f>
        <v>0</v>
      </c>
      <c r="N45" s="224">
        <v>2.3700000000000001E-3</v>
      </c>
      <c r="O45" s="224">
        <f>ROUND(E45*N45,2)</f>
        <v>0.26</v>
      </c>
      <c r="P45" s="224">
        <v>0</v>
      </c>
      <c r="Q45" s="224">
        <f>ROUND(E45*P45,2)</f>
        <v>0</v>
      </c>
      <c r="R45" s="224"/>
      <c r="S45" s="224" t="s">
        <v>182</v>
      </c>
      <c r="T45" s="224" t="s">
        <v>183</v>
      </c>
      <c r="U45" s="224">
        <v>6.6000000000000003E-2</v>
      </c>
      <c r="V45" s="224">
        <f>ROUND(E45*U45,2)</f>
        <v>7.13</v>
      </c>
      <c r="W45" s="224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184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21"/>
      <c r="B46" s="222"/>
      <c r="C46" s="250" t="s">
        <v>903</v>
      </c>
      <c r="D46" s="226"/>
      <c r="E46" s="227">
        <v>108</v>
      </c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186</v>
      </c>
      <c r="AH46" s="204">
        <v>0</v>
      </c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ht="22.5" outlineLevel="1" x14ac:dyDescent="0.2">
      <c r="A47" s="235">
        <v>19</v>
      </c>
      <c r="B47" s="236" t="s">
        <v>904</v>
      </c>
      <c r="C47" s="249" t="s">
        <v>905</v>
      </c>
      <c r="D47" s="237" t="s">
        <v>242</v>
      </c>
      <c r="E47" s="238">
        <v>7</v>
      </c>
      <c r="F47" s="239"/>
      <c r="G47" s="240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4">
        <v>3.65E-3</v>
      </c>
      <c r="O47" s="224">
        <f>ROUND(E47*N47,2)</f>
        <v>0.03</v>
      </c>
      <c r="P47" s="224">
        <v>0</v>
      </c>
      <c r="Q47" s="224">
        <f>ROUND(E47*P47,2)</f>
        <v>0</v>
      </c>
      <c r="R47" s="224"/>
      <c r="S47" s="224" t="s">
        <v>182</v>
      </c>
      <c r="T47" s="224" t="s">
        <v>183</v>
      </c>
      <c r="U47" s="224">
        <v>0.08</v>
      </c>
      <c r="V47" s="224">
        <f>ROUND(E47*U47,2)</f>
        <v>0.56000000000000005</v>
      </c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184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21"/>
      <c r="B48" s="222"/>
      <c r="C48" s="250" t="s">
        <v>60</v>
      </c>
      <c r="D48" s="226"/>
      <c r="E48" s="227">
        <v>7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186</v>
      </c>
      <c r="AH48" s="204">
        <v>0</v>
      </c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22.5" outlineLevel="1" x14ac:dyDescent="0.2">
      <c r="A49" s="235">
        <v>20</v>
      </c>
      <c r="B49" s="236" t="s">
        <v>906</v>
      </c>
      <c r="C49" s="249" t="s">
        <v>907</v>
      </c>
      <c r="D49" s="237" t="s">
        <v>242</v>
      </c>
      <c r="E49" s="238">
        <v>141</v>
      </c>
      <c r="F49" s="239"/>
      <c r="G49" s="240">
        <f>ROUND(E49*F49,2)</f>
        <v>0</v>
      </c>
      <c r="H49" s="225"/>
      <c r="I49" s="224">
        <f>ROUND(E49*H49,2)</f>
        <v>0</v>
      </c>
      <c r="J49" s="225"/>
      <c r="K49" s="224">
        <f>ROUND(E49*J49,2)</f>
        <v>0</v>
      </c>
      <c r="L49" s="224">
        <v>21</v>
      </c>
      <c r="M49" s="224">
        <f>G49*(1+L49/100)</f>
        <v>0</v>
      </c>
      <c r="N49" s="224">
        <v>0</v>
      </c>
      <c r="O49" s="224">
        <f>ROUND(E49*N49,2)</f>
        <v>0</v>
      </c>
      <c r="P49" s="224">
        <v>0</v>
      </c>
      <c r="Q49" s="224">
        <f>ROUND(E49*P49,2)</f>
        <v>0</v>
      </c>
      <c r="R49" s="224"/>
      <c r="S49" s="224" t="s">
        <v>235</v>
      </c>
      <c r="T49" s="224" t="s">
        <v>183</v>
      </c>
      <c r="U49" s="224">
        <v>0</v>
      </c>
      <c r="V49" s="224">
        <f>ROUND(E49*U49,2)</f>
        <v>0</v>
      </c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184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21"/>
      <c r="B50" s="222"/>
      <c r="C50" s="250" t="s">
        <v>908</v>
      </c>
      <c r="D50" s="226"/>
      <c r="E50" s="227">
        <v>141</v>
      </c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186</v>
      </c>
      <c r="AH50" s="204">
        <v>0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22.5" outlineLevel="1" x14ac:dyDescent="0.2">
      <c r="A51" s="235">
        <v>21</v>
      </c>
      <c r="B51" s="236" t="s">
        <v>909</v>
      </c>
      <c r="C51" s="249" t="s">
        <v>910</v>
      </c>
      <c r="D51" s="237" t="s">
        <v>229</v>
      </c>
      <c r="E51" s="238">
        <v>1</v>
      </c>
      <c r="F51" s="239"/>
      <c r="G51" s="240">
        <f>ROUND(E51*F51,2)</f>
        <v>0</v>
      </c>
      <c r="H51" s="225"/>
      <c r="I51" s="224">
        <f>ROUND(E51*H51,2)</f>
        <v>0</v>
      </c>
      <c r="J51" s="225"/>
      <c r="K51" s="224">
        <f>ROUND(E51*J51,2)</f>
        <v>0</v>
      </c>
      <c r="L51" s="224">
        <v>21</v>
      </c>
      <c r="M51" s="224">
        <f>G51*(1+L51/100)</f>
        <v>0</v>
      </c>
      <c r="N51" s="224">
        <v>3.3860100000000002</v>
      </c>
      <c r="O51" s="224">
        <f>ROUND(E51*N51,2)</f>
        <v>3.39</v>
      </c>
      <c r="P51" s="224">
        <v>0</v>
      </c>
      <c r="Q51" s="224">
        <f>ROUND(E51*P51,2)</f>
        <v>0</v>
      </c>
      <c r="R51" s="224"/>
      <c r="S51" s="224" t="s">
        <v>235</v>
      </c>
      <c r="T51" s="224" t="s">
        <v>183</v>
      </c>
      <c r="U51" s="224">
        <v>0</v>
      </c>
      <c r="V51" s="224">
        <f>ROUND(E51*U51,2)</f>
        <v>0</v>
      </c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208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21"/>
      <c r="B52" s="222"/>
      <c r="C52" s="250" t="s">
        <v>48</v>
      </c>
      <c r="D52" s="226"/>
      <c r="E52" s="227">
        <v>1</v>
      </c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186</v>
      </c>
      <c r="AH52" s="204">
        <v>0</v>
      </c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x14ac:dyDescent="0.2">
      <c r="A53" s="229" t="s">
        <v>177</v>
      </c>
      <c r="B53" s="230" t="s">
        <v>84</v>
      </c>
      <c r="C53" s="248" t="s">
        <v>85</v>
      </c>
      <c r="D53" s="231"/>
      <c r="E53" s="232"/>
      <c r="F53" s="233"/>
      <c r="G53" s="234">
        <f>SUMIF(AG54:AG55,"&lt;&gt;NOR",G54:G55)</f>
        <v>0</v>
      </c>
      <c r="H53" s="228"/>
      <c r="I53" s="228">
        <f>SUM(I54:I55)</f>
        <v>0</v>
      </c>
      <c r="J53" s="228"/>
      <c r="K53" s="228">
        <f>SUM(K54:K55)</f>
        <v>0</v>
      </c>
      <c r="L53" s="228"/>
      <c r="M53" s="228">
        <f>SUM(M54:M55)</f>
        <v>0</v>
      </c>
      <c r="N53" s="228"/>
      <c r="O53" s="228">
        <f>SUM(O54:O55)</f>
        <v>0</v>
      </c>
      <c r="P53" s="228"/>
      <c r="Q53" s="228">
        <f>SUM(Q54:Q55)</f>
        <v>0</v>
      </c>
      <c r="R53" s="228"/>
      <c r="S53" s="228"/>
      <c r="T53" s="228"/>
      <c r="U53" s="228"/>
      <c r="V53" s="228">
        <f>SUM(V54:V55)</f>
        <v>1.54</v>
      </c>
      <c r="W53" s="228"/>
      <c r="AG53" t="s">
        <v>178</v>
      </c>
    </row>
    <row r="54" spans="1:60" outlineLevel="1" x14ac:dyDescent="0.2">
      <c r="A54" s="235">
        <v>22</v>
      </c>
      <c r="B54" s="236" t="s">
        <v>911</v>
      </c>
      <c r="C54" s="249" t="s">
        <v>912</v>
      </c>
      <c r="D54" s="237" t="s">
        <v>242</v>
      </c>
      <c r="E54" s="238">
        <v>14</v>
      </c>
      <c r="F54" s="239"/>
      <c r="G54" s="240">
        <f>ROUND(E54*F54,2)</f>
        <v>0</v>
      </c>
      <c r="H54" s="225"/>
      <c r="I54" s="224">
        <f>ROUND(E54*H54,2)</f>
        <v>0</v>
      </c>
      <c r="J54" s="225"/>
      <c r="K54" s="224">
        <f>ROUND(E54*J54,2)</f>
        <v>0</v>
      </c>
      <c r="L54" s="224">
        <v>21</v>
      </c>
      <c r="M54" s="224">
        <f>G54*(1+L54/100)</f>
        <v>0</v>
      </c>
      <c r="N54" s="224">
        <v>0</v>
      </c>
      <c r="O54" s="224">
        <f>ROUND(E54*N54,2)</f>
        <v>0</v>
      </c>
      <c r="P54" s="224">
        <v>0</v>
      </c>
      <c r="Q54" s="224">
        <f>ROUND(E54*P54,2)</f>
        <v>0</v>
      </c>
      <c r="R54" s="224"/>
      <c r="S54" s="224" t="s">
        <v>182</v>
      </c>
      <c r="T54" s="224" t="s">
        <v>183</v>
      </c>
      <c r="U54" s="224">
        <v>0.11</v>
      </c>
      <c r="V54" s="224">
        <f>ROUND(E54*U54,2)</f>
        <v>1.54</v>
      </c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184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21"/>
      <c r="B55" s="222"/>
      <c r="C55" s="250" t="s">
        <v>913</v>
      </c>
      <c r="D55" s="226"/>
      <c r="E55" s="227">
        <v>14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186</v>
      </c>
      <c r="AH55" s="204">
        <v>0</v>
      </c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x14ac:dyDescent="0.2">
      <c r="A56" s="229" t="s">
        <v>177</v>
      </c>
      <c r="B56" s="230" t="s">
        <v>86</v>
      </c>
      <c r="C56" s="248" t="s">
        <v>87</v>
      </c>
      <c r="D56" s="231"/>
      <c r="E56" s="232"/>
      <c r="F56" s="233"/>
      <c r="G56" s="234">
        <f>SUMIF(AG57:AG57,"&lt;&gt;NOR",G57:G57)</f>
        <v>0</v>
      </c>
      <c r="H56" s="228"/>
      <c r="I56" s="228">
        <f>SUM(I57:I57)</f>
        <v>0</v>
      </c>
      <c r="J56" s="228"/>
      <c r="K56" s="228">
        <f>SUM(K57:K57)</f>
        <v>0</v>
      </c>
      <c r="L56" s="228"/>
      <c r="M56" s="228">
        <f>SUM(M57:M57)</f>
        <v>0</v>
      </c>
      <c r="N56" s="228"/>
      <c r="O56" s="228">
        <f>SUM(O57:O57)</f>
        <v>0</v>
      </c>
      <c r="P56" s="228"/>
      <c r="Q56" s="228">
        <f>SUM(Q57:Q57)</f>
        <v>0</v>
      </c>
      <c r="R56" s="228"/>
      <c r="S56" s="228"/>
      <c r="T56" s="228"/>
      <c r="U56" s="228"/>
      <c r="V56" s="228">
        <f>SUM(V57:V57)</f>
        <v>0.21</v>
      </c>
      <c r="W56" s="228"/>
      <c r="AG56" t="s">
        <v>178</v>
      </c>
    </row>
    <row r="57" spans="1:60" outlineLevel="1" x14ac:dyDescent="0.2">
      <c r="A57" s="241">
        <v>23</v>
      </c>
      <c r="B57" s="242" t="s">
        <v>465</v>
      </c>
      <c r="C57" s="251" t="s">
        <v>466</v>
      </c>
      <c r="D57" s="243" t="s">
        <v>234</v>
      </c>
      <c r="E57" s="244">
        <v>1</v>
      </c>
      <c r="F57" s="245"/>
      <c r="G57" s="246">
        <f>ROUND(E57*F57,2)</f>
        <v>0</v>
      </c>
      <c r="H57" s="225"/>
      <c r="I57" s="224">
        <f>ROUND(E57*H57,2)</f>
        <v>0</v>
      </c>
      <c r="J57" s="225"/>
      <c r="K57" s="224">
        <f>ROUND(E57*J57,2)</f>
        <v>0</v>
      </c>
      <c r="L57" s="224">
        <v>21</v>
      </c>
      <c r="M57" s="224">
        <f>G57*(1+L57/100)</f>
        <v>0</v>
      </c>
      <c r="N57" s="224">
        <v>1.58E-3</v>
      </c>
      <c r="O57" s="224">
        <f>ROUND(E57*N57,2)</f>
        <v>0</v>
      </c>
      <c r="P57" s="224">
        <v>0</v>
      </c>
      <c r="Q57" s="224">
        <f>ROUND(E57*P57,2)</f>
        <v>0</v>
      </c>
      <c r="R57" s="224"/>
      <c r="S57" s="224" t="s">
        <v>182</v>
      </c>
      <c r="T57" s="224" t="s">
        <v>183</v>
      </c>
      <c r="U57" s="224">
        <v>0.214</v>
      </c>
      <c r="V57" s="224">
        <f>ROUND(E57*U57,2)</f>
        <v>0.21</v>
      </c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184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x14ac:dyDescent="0.2">
      <c r="A58" s="229" t="s">
        <v>177</v>
      </c>
      <c r="B58" s="230" t="s">
        <v>92</v>
      </c>
      <c r="C58" s="248" t="s">
        <v>93</v>
      </c>
      <c r="D58" s="231"/>
      <c r="E58" s="232"/>
      <c r="F58" s="233"/>
      <c r="G58" s="234">
        <f>SUMIF(AG59:AG63,"&lt;&gt;NOR",G59:G63)</f>
        <v>0</v>
      </c>
      <c r="H58" s="228"/>
      <c r="I58" s="228">
        <f>SUM(I59:I63)</f>
        <v>0</v>
      </c>
      <c r="J58" s="228"/>
      <c r="K58" s="228">
        <f>SUM(K59:K63)</f>
        <v>0</v>
      </c>
      <c r="L58" s="228"/>
      <c r="M58" s="228">
        <f>SUM(M59:M63)</f>
        <v>0</v>
      </c>
      <c r="N58" s="228"/>
      <c r="O58" s="228">
        <f>SUM(O59:O63)</f>
        <v>0.02</v>
      </c>
      <c r="P58" s="228"/>
      <c r="Q58" s="228">
        <f>SUM(Q59:Q63)</f>
        <v>1.28</v>
      </c>
      <c r="R58" s="228"/>
      <c r="S58" s="228"/>
      <c r="T58" s="228"/>
      <c r="U58" s="228"/>
      <c r="V58" s="228">
        <f>SUM(V59:V63)</f>
        <v>22.79</v>
      </c>
      <c r="W58" s="228"/>
      <c r="AG58" t="s">
        <v>178</v>
      </c>
    </row>
    <row r="59" spans="1:60" outlineLevel="1" x14ac:dyDescent="0.2">
      <c r="A59" s="235">
        <v>24</v>
      </c>
      <c r="B59" s="236" t="s">
        <v>914</v>
      </c>
      <c r="C59" s="249" t="s">
        <v>915</v>
      </c>
      <c r="D59" s="237" t="s">
        <v>242</v>
      </c>
      <c r="E59" s="238">
        <v>32</v>
      </c>
      <c r="F59" s="239"/>
      <c r="G59" s="240">
        <f>ROUND(E59*F59,2)</f>
        <v>0</v>
      </c>
      <c r="H59" s="225"/>
      <c r="I59" s="224">
        <f>ROUND(E59*H59,2)</f>
        <v>0</v>
      </c>
      <c r="J59" s="225"/>
      <c r="K59" s="224">
        <f>ROUND(E59*J59,2)</f>
        <v>0</v>
      </c>
      <c r="L59" s="224">
        <v>21</v>
      </c>
      <c r="M59" s="224">
        <f>G59*(1+L59/100)</f>
        <v>0</v>
      </c>
      <c r="N59" s="224">
        <v>4.8999999999999998E-4</v>
      </c>
      <c r="O59" s="224">
        <f>ROUND(E59*N59,2)</f>
        <v>0.02</v>
      </c>
      <c r="P59" s="224">
        <v>0.04</v>
      </c>
      <c r="Q59" s="224">
        <f>ROUND(E59*P59,2)</f>
        <v>1.28</v>
      </c>
      <c r="R59" s="224"/>
      <c r="S59" s="224" t="s">
        <v>182</v>
      </c>
      <c r="T59" s="224" t="s">
        <v>183</v>
      </c>
      <c r="U59" s="224">
        <v>0.66800000000000004</v>
      </c>
      <c r="V59" s="224">
        <f>ROUND(E59*U59,2)</f>
        <v>21.38</v>
      </c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184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21"/>
      <c r="B60" s="222"/>
      <c r="C60" s="250" t="s">
        <v>916</v>
      </c>
      <c r="D60" s="226"/>
      <c r="E60" s="227">
        <v>32</v>
      </c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186</v>
      </c>
      <c r="AH60" s="204">
        <v>0</v>
      </c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ht="22.5" outlineLevel="1" x14ac:dyDescent="0.2">
      <c r="A61" s="241">
        <v>25</v>
      </c>
      <c r="B61" s="242" t="s">
        <v>917</v>
      </c>
      <c r="C61" s="251" t="s">
        <v>918</v>
      </c>
      <c r="D61" s="243" t="s">
        <v>216</v>
      </c>
      <c r="E61" s="244">
        <v>1.28</v>
      </c>
      <c r="F61" s="245"/>
      <c r="G61" s="246">
        <f>ROUND(E61*F61,2)</f>
        <v>0</v>
      </c>
      <c r="H61" s="225"/>
      <c r="I61" s="224">
        <f>ROUND(E61*H61,2)</f>
        <v>0</v>
      </c>
      <c r="J61" s="225"/>
      <c r="K61" s="224">
        <f>ROUND(E61*J61,2)</f>
        <v>0</v>
      </c>
      <c r="L61" s="224">
        <v>21</v>
      </c>
      <c r="M61" s="224">
        <f>G61*(1+L61/100)</f>
        <v>0</v>
      </c>
      <c r="N61" s="224">
        <v>0</v>
      </c>
      <c r="O61" s="224">
        <f>ROUND(E61*N61,2)</f>
        <v>0</v>
      </c>
      <c r="P61" s="224">
        <v>0</v>
      </c>
      <c r="Q61" s="224">
        <f>ROUND(E61*P61,2)</f>
        <v>0</v>
      </c>
      <c r="R61" s="224"/>
      <c r="S61" s="224" t="s">
        <v>182</v>
      </c>
      <c r="T61" s="224" t="s">
        <v>183</v>
      </c>
      <c r="U61" s="224">
        <v>0.68799999999999994</v>
      </c>
      <c r="V61" s="224">
        <f>ROUND(E61*U61,2)</f>
        <v>0.88</v>
      </c>
      <c r="W61" s="224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482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41">
        <v>26</v>
      </c>
      <c r="B62" s="242" t="s">
        <v>919</v>
      </c>
      <c r="C62" s="251" t="s">
        <v>920</v>
      </c>
      <c r="D62" s="243" t="s">
        <v>216</v>
      </c>
      <c r="E62" s="244">
        <v>1.28</v>
      </c>
      <c r="F62" s="245"/>
      <c r="G62" s="246">
        <f>ROUND(E62*F62,2)</f>
        <v>0</v>
      </c>
      <c r="H62" s="225"/>
      <c r="I62" s="224">
        <f>ROUND(E62*H62,2)</f>
        <v>0</v>
      </c>
      <c r="J62" s="225"/>
      <c r="K62" s="224">
        <f>ROUND(E62*J62,2)</f>
        <v>0</v>
      </c>
      <c r="L62" s="224">
        <v>21</v>
      </c>
      <c r="M62" s="224">
        <f>G62*(1+L62/100)</f>
        <v>0</v>
      </c>
      <c r="N62" s="224">
        <v>0</v>
      </c>
      <c r="O62" s="224">
        <f>ROUND(E62*N62,2)</f>
        <v>0</v>
      </c>
      <c r="P62" s="224">
        <v>0</v>
      </c>
      <c r="Q62" s="224">
        <f>ROUND(E62*P62,2)</f>
        <v>0</v>
      </c>
      <c r="R62" s="224"/>
      <c r="S62" s="224" t="s">
        <v>182</v>
      </c>
      <c r="T62" s="224" t="s">
        <v>183</v>
      </c>
      <c r="U62" s="224">
        <v>0</v>
      </c>
      <c r="V62" s="224">
        <f>ROUND(E62*U62,2)</f>
        <v>0</v>
      </c>
      <c r="W62" s="224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482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outlineLevel="1" x14ac:dyDescent="0.2">
      <c r="A63" s="241">
        <v>27</v>
      </c>
      <c r="B63" s="242" t="s">
        <v>921</v>
      </c>
      <c r="C63" s="251" t="s">
        <v>922</v>
      </c>
      <c r="D63" s="243" t="s">
        <v>216</v>
      </c>
      <c r="E63" s="244">
        <v>5.39</v>
      </c>
      <c r="F63" s="245"/>
      <c r="G63" s="246">
        <f>ROUND(E63*F63,2)</f>
        <v>0</v>
      </c>
      <c r="H63" s="225"/>
      <c r="I63" s="224">
        <f>ROUND(E63*H63,2)</f>
        <v>0</v>
      </c>
      <c r="J63" s="225"/>
      <c r="K63" s="224">
        <f>ROUND(E63*J63,2)</f>
        <v>0</v>
      </c>
      <c r="L63" s="224">
        <v>21</v>
      </c>
      <c r="M63" s="224">
        <f>G63*(1+L63/100)</f>
        <v>0</v>
      </c>
      <c r="N63" s="224">
        <v>0</v>
      </c>
      <c r="O63" s="224">
        <f>ROUND(E63*N63,2)</f>
        <v>0</v>
      </c>
      <c r="P63" s="224">
        <v>0</v>
      </c>
      <c r="Q63" s="224">
        <f>ROUND(E63*P63,2)</f>
        <v>0</v>
      </c>
      <c r="R63" s="224"/>
      <c r="S63" s="224" t="s">
        <v>182</v>
      </c>
      <c r="T63" s="224" t="s">
        <v>183</v>
      </c>
      <c r="U63" s="224">
        <v>9.9000000000000005E-2</v>
      </c>
      <c r="V63" s="224">
        <f>ROUND(E63*U63,2)</f>
        <v>0.53</v>
      </c>
      <c r="W63" s="224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482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x14ac:dyDescent="0.2">
      <c r="A64" s="229" t="s">
        <v>177</v>
      </c>
      <c r="B64" s="230" t="s">
        <v>95</v>
      </c>
      <c r="C64" s="248" t="s">
        <v>96</v>
      </c>
      <c r="D64" s="231"/>
      <c r="E64" s="232"/>
      <c r="F64" s="233"/>
      <c r="G64" s="234">
        <f>SUMIF(AG65:AG65,"&lt;&gt;NOR",G65:G65)</f>
        <v>0</v>
      </c>
      <c r="H64" s="228"/>
      <c r="I64" s="228">
        <f>SUM(I65:I65)</f>
        <v>0</v>
      </c>
      <c r="J64" s="228"/>
      <c r="K64" s="228">
        <f>SUM(K65:K65)</f>
        <v>0</v>
      </c>
      <c r="L64" s="228"/>
      <c r="M64" s="228">
        <f>SUM(M65:M65)</f>
        <v>0</v>
      </c>
      <c r="N64" s="228"/>
      <c r="O64" s="228">
        <f>SUM(O65:O65)</f>
        <v>0</v>
      </c>
      <c r="P64" s="228"/>
      <c r="Q64" s="228">
        <f>SUM(Q65:Q65)</f>
        <v>0</v>
      </c>
      <c r="R64" s="228"/>
      <c r="S64" s="228"/>
      <c r="T64" s="228"/>
      <c r="U64" s="228"/>
      <c r="V64" s="228">
        <f>SUM(V65:V65)</f>
        <v>0.55000000000000004</v>
      </c>
      <c r="W64" s="228"/>
      <c r="AG64" t="s">
        <v>178</v>
      </c>
    </row>
    <row r="65" spans="1:60" outlineLevel="1" x14ac:dyDescent="0.2">
      <c r="A65" s="241">
        <v>28</v>
      </c>
      <c r="B65" s="242" t="s">
        <v>923</v>
      </c>
      <c r="C65" s="251" t="s">
        <v>924</v>
      </c>
      <c r="D65" s="243" t="s">
        <v>216</v>
      </c>
      <c r="E65" s="244">
        <v>5.49</v>
      </c>
      <c r="F65" s="245"/>
      <c r="G65" s="246">
        <f>ROUND(E65*F65,2)</f>
        <v>0</v>
      </c>
      <c r="H65" s="225"/>
      <c r="I65" s="224">
        <f>ROUND(E65*H65,2)</f>
        <v>0</v>
      </c>
      <c r="J65" s="225"/>
      <c r="K65" s="224">
        <f>ROUND(E65*J65,2)</f>
        <v>0</v>
      </c>
      <c r="L65" s="224">
        <v>21</v>
      </c>
      <c r="M65" s="224">
        <f>G65*(1+L65/100)</f>
        <v>0</v>
      </c>
      <c r="N65" s="224">
        <v>0</v>
      </c>
      <c r="O65" s="224">
        <f>ROUND(E65*N65,2)</f>
        <v>0</v>
      </c>
      <c r="P65" s="224">
        <v>0</v>
      </c>
      <c r="Q65" s="224">
        <f>ROUND(E65*P65,2)</f>
        <v>0</v>
      </c>
      <c r="R65" s="224"/>
      <c r="S65" s="224" t="s">
        <v>182</v>
      </c>
      <c r="T65" s="224" t="s">
        <v>183</v>
      </c>
      <c r="U65" s="224">
        <v>9.9500000000000005E-2</v>
      </c>
      <c r="V65" s="224">
        <f>ROUND(E65*U65,2)</f>
        <v>0.55000000000000004</v>
      </c>
      <c r="W65" s="224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482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x14ac:dyDescent="0.2">
      <c r="A66" s="229" t="s">
        <v>177</v>
      </c>
      <c r="B66" s="230" t="s">
        <v>103</v>
      </c>
      <c r="C66" s="248" t="s">
        <v>104</v>
      </c>
      <c r="D66" s="231"/>
      <c r="E66" s="232"/>
      <c r="F66" s="233"/>
      <c r="G66" s="234">
        <f>SUMIF(AG67:AG82,"&lt;&gt;NOR",G67:G82)</f>
        <v>0</v>
      </c>
      <c r="H66" s="228"/>
      <c r="I66" s="228">
        <f>SUM(I67:I82)</f>
        <v>0</v>
      </c>
      <c r="J66" s="228"/>
      <c r="K66" s="228">
        <f>SUM(K67:K82)</f>
        <v>0</v>
      </c>
      <c r="L66" s="228"/>
      <c r="M66" s="228">
        <f>SUM(M67:M82)</f>
        <v>0</v>
      </c>
      <c r="N66" s="228"/>
      <c r="O66" s="228">
        <f>SUM(O67:O82)</f>
        <v>0.19</v>
      </c>
      <c r="P66" s="228"/>
      <c r="Q66" s="228">
        <f>SUM(Q67:Q82)</f>
        <v>0</v>
      </c>
      <c r="R66" s="228"/>
      <c r="S66" s="228"/>
      <c r="T66" s="228"/>
      <c r="U66" s="228"/>
      <c r="V66" s="228">
        <f>SUM(V67:V82)</f>
        <v>31.64</v>
      </c>
      <c r="W66" s="228"/>
      <c r="AG66" t="s">
        <v>178</v>
      </c>
    </row>
    <row r="67" spans="1:60" outlineLevel="1" x14ac:dyDescent="0.2">
      <c r="A67" s="235">
        <v>29</v>
      </c>
      <c r="B67" s="236" t="s">
        <v>925</v>
      </c>
      <c r="C67" s="249" t="s">
        <v>926</v>
      </c>
      <c r="D67" s="237" t="s">
        <v>242</v>
      </c>
      <c r="E67" s="238">
        <v>15</v>
      </c>
      <c r="F67" s="239"/>
      <c r="G67" s="240">
        <f>ROUND(E67*F67,2)</f>
        <v>0</v>
      </c>
      <c r="H67" s="225"/>
      <c r="I67" s="224">
        <f>ROUND(E67*H67,2)</f>
        <v>0</v>
      </c>
      <c r="J67" s="225"/>
      <c r="K67" s="224">
        <f>ROUND(E67*J67,2)</f>
        <v>0</v>
      </c>
      <c r="L67" s="224">
        <v>21</v>
      </c>
      <c r="M67" s="224">
        <f>G67*(1+L67/100)</f>
        <v>0</v>
      </c>
      <c r="N67" s="224">
        <v>4.6999999999999999E-4</v>
      </c>
      <c r="O67" s="224">
        <f>ROUND(E67*N67,2)</f>
        <v>0.01</v>
      </c>
      <c r="P67" s="224">
        <v>0</v>
      </c>
      <c r="Q67" s="224">
        <f>ROUND(E67*P67,2)</f>
        <v>0</v>
      </c>
      <c r="R67" s="224"/>
      <c r="S67" s="224" t="s">
        <v>182</v>
      </c>
      <c r="T67" s="224" t="s">
        <v>183</v>
      </c>
      <c r="U67" s="224">
        <v>0.35899999999999999</v>
      </c>
      <c r="V67" s="224">
        <f>ROUND(E67*U67,2)</f>
        <v>5.39</v>
      </c>
      <c r="W67" s="224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184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outlineLevel="1" x14ac:dyDescent="0.2">
      <c r="A68" s="221"/>
      <c r="B68" s="222"/>
      <c r="C68" s="250" t="s">
        <v>927</v>
      </c>
      <c r="D68" s="226"/>
      <c r="E68" s="227">
        <v>15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04"/>
      <c r="Y68" s="204"/>
      <c r="Z68" s="204"/>
      <c r="AA68" s="204"/>
      <c r="AB68" s="204"/>
      <c r="AC68" s="204"/>
      <c r="AD68" s="204"/>
      <c r="AE68" s="204"/>
      <c r="AF68" s="204"/>
      <c r="AG68" s="204" t="s">
        <v>186</v>
      </c>
      <c r="AH68" s="204">
        <v>0</v>
      </c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35">
        <v>30</v>
      </c>
      <c r="B69" s="236" t="s">
        <v>928</v>
      </c>
      <c r="C69" s="249" t="s">
        <v>929</v>
      </c>
      <c r="D69" s="237" t="s">
        <v>242</v>
      </c>
      <c r="E69" s="238">
        <v>2</v>
      </c>
      <c r="F69" s="239"/>
      <c r="G69" s="240">
        <f>ROUND(E69*F69,2)</f>
        <v>0</v>
      </c>
      <c r="H69" s="225"/>
      <c r="I69" s="224">
        <f>ROUND(E69*H69,2)</f>
        <v>0</v>
      </c>
      <c r="J69" s="225"/>
      <c r="K69" s="224">
        <f>ROUND(E69*J69,2)</f>
        <v>0</v>
      </c>
      <c r="L69" s="224">
        <v>21</v>
      </c>
      <c r="M69" s="224">
        <f>G69*(1+L69/100)</f>
        <v>0</v>
      </c>
      <c r="N69" s="224">
        <v>7.7999999999999999E-4</v>
      </c>
      <c r="O69" s="224">
        <f>ROUND(E69*N69,2)</f>
        <v>0</v>
      </c>
      <c r="P69" s="224">
        <v>0</v>
      </c>
      <c r="Q69" s="224">
        <f>ROUND(E69*P69,2)</f>
        <v>0</v>
      </c>
      <c r="R69" s="224"/>
      <c r="S69" s="224" t="s">
        <v>182</v>
      </c>
      <c r="T69" s="224" t="s">
        <v>183</v>
      </c>
      <c r="U69" s="224">
        <v>0.81899999999999995</v>
      </c>
      <c r="V69" s="224">
        <f>ROUND(E69*U69,2)</f>
        <v>1.64</v>
      </c>
      <c r="W69" s="224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184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21"/>
      <c r="B70" s="222"/>
      <c r="C70" s="250" t="s">
        <v>50</v>
      </c>
      <c r="D70" s="226"/>
      <c r="E70" s="227">
        <v>2</v>
      </c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186</v>
      </c>
      <c r="AH70" s="204">
        <v>0</v>
      </c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outlineLevel="1" x14ac:dyDescent="0.2">
      <c r="A71" s="235">
        <v>31</v>
      </c>
      <c r="B71" s="236" t="s">
        <v>930</v>
      </c>
      <c r="C71" s="249" t="s">
        <v>931</v>
      </c>
      <c r="D71" s="237" t="s">
        <v>242</v>
      </c>
      <c r="E71" s="238">
        <v>26</v>
      </c>
      <c r="F71" s="239"/>
      <c r="G71" s="240">
        <f>ROUND(E71*F71,2)</f>
        <v>0</v>
      </c>
      <c r="H71" s="225"/>
      <c r="I71" s="224">
        <f>ROUND(E71*H71,2)</f>
        <v>0</v>
      </c>
      <c r="J71" s="225"/>
      <c r="K71" s="224">
        <f>ROUND(E71*J71,2)</f>
        <v>0</v>
      </c>
      <c r="L71" s="224">
        <v>21</v>
      </c>
      <c r="M71" s="224">
        <f>G71*(1+L71/100)</f>
        <v>0</v>
      </c>
      <c r="N71" s="224">
        <v>1.31E-3</v>
      </c>
      <c r="O71" s="224">
        <f>ROUND(E71*N71,2)</f>
        <v>0.03</v>
      </c>
      <c r="P71" s="224">
        <v>0</v>
      </c>
      <c r="Q71" s="224">
        <f>ROUND(E71*P71,2)</f>
        <v>0</v>
      </c>
      <c r="R71" s="224"/>
      <c r="S71" s="224" t="s">
        <v>182</v>
      </c>
      <c r="T71" s="224" t="s">
        <v>183</v>
      </c>
      <c r="U71" s="224">
        <v>0.79700000000000004</v>
      </c>
      <c r="V71" s="224">
        <f>ROUND(E71*U71,2)</f>
        <v>20.72</v>
      </c>
      <c r="W71" s="224"/>
      <c r="X71" s="204"/>
      <c r="Y71" s="204"/>
      <c r="Z71" s="204"/>
      <c r="AA71" s="204"/>
      <c r="AB71" s="204"/>
      <c r="AC71" s="204"/>
      <c r="AD71" s="204"/>
      <c r="AE71" s="204"/>
      <c r="AF71" s="204"/>
      <c r="AG71" s="204" t="s">
        <v>184</v>
      </c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outlineLevel="1" x14ac:dyDescent="0.2">
      <c r="A72" s="221"/>
      <c r="B72" s="222"/>
      <c r="C72" s="250" t="s">
        <v>932</v>
      </c>
      <c r="D72" s="226"/>
      <c r="E72" s="227">
        <v>26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186</v>
      </c>
      <c r="AH72" s="204">
        <v>0</v>
      </c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ht="22.5" outlineLevel="1" x14ac:dyDescent="0.2">
      <c r="A73" s="235">
        <v>32</v>
      </c>
      <c r="B73" s="236" t="s">
        <v>933</v>
      </c>
      <c r="C73" s="249" t="s">
        <v>934</v>
      </c>
      <c r="D73" s="237" t="s">
        <v>229</v>
      </c>
      <c r="E73" s="238">
        <v>2</v>
      </c>
      <c r="F73" s="239"/>
      <c r="G73" s="240">
        <f>ROUND(E73*F73,2)</f>
        <v>0</v>
      </c>
      <c r="H73" s="225"/>
      <c r="I73" s="224">
        <f>ROUND(E73*H73,2)</f>
        <v>0</v>
      </c>
      <c r="J73" s="225"/>
      <c r="K73" s="224">
        <f>ROUND(E73*J73,2)</f>
        <v>0</v>
      </c>
      <c r="L73" s="224">
        <v>21</v>
      </c>
      <c r="M73" s="224">
        <f>G73*(1+L73/100)</f>
        <v>0</v>
      </c>
      <c r="N73" s="224">
        <v>2.7E-4</v>
      </c>
      <c r="O73" s="224">
        <f>ROUND(E73*N73,2)</f>
        <v>0</v>
      </c>
      <c r="P73" s="224">
        <v>0</v>
      </c>
      <c r="Q73" s="224">
        <f>ROUND(E73*P73,2)</f>
        <v>0</v>
      </c>
      <c r="R73" s="224"/>
      <c r="S73" s="224" t="s">
        <v>182</v>
      </c>
      <c r="T73" s="224" t="s">
        <v>183</v>
      </c>
      <c r="U73" s="224">
        <v>0.33300000000000002</v>
      </c>
      <c r="V73" s="224">
        <f>ROUND(E73*U73,2)</f>
        <v>0.67</v>
      </c>
      <c r="W73" s="22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184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21"/>
      <c r="B74" s="222"/>
      <c r="C74" s="250" t="s">
        <v>50</v>
      </c>
      <c r="D74" s="226"/>
      <c r="E74" s="227">
        <v>2</v>
      </c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186</v>
      </c>
      <c r="AH74" s="204">
        <v>0</v>
      </c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35">
        <v>33</v>
      </c>
      <c r="B75" s="236" t="s">
        <v>935</v>
      </c>
      <c r="C75" s="249" t="s">
        <v>936</v>
      </c>
      <c r="D75" s="237" t="s">
        <v>229</v>
      </c>
      <c r="E75" s="238">
        <v>11</v>
      </c>
      <c r="F75" s="239"/>
      <c r="G75" s="240">
        <f>ROUND(E75*F75,2)</f>
        <v>0</v>
      </c>
      <c r="H75" s="225"/>
      <c r="I75" s="224">
        <f>ROUND(E75*H75,2)</f>
        <v>0</v>
      </c>
      <c r="J75" s="225"/>
      <c r="K75" s="224">
        <f>ROUND(E75*J75,2)</f>
        <v>0</v>
      </c>
      <c r="L75" s="224">
        <v>21</v>
      </c>
      <c r="M75" s="224">
        <f>G75*(1+L75/100)</f>
        <v>0</v>
      </c>
      <c r="N75" s="224">
        <v>5.9999999999999995E-4</v>
      </c>
      <c r="O75" s="224">
        <f>ROUND(E75*N75,2)</f>
        <v>0.01</v>
      </c>
      <c r="P75" s="224">
        <v>0</v>
      </c>
      <c r="Q75" s="224">
        <f>ROUND(E75*P75,2)</f>
        <v>0</v>
      </c>
      <c r="R75" s="224" t="s">
        <v>463</v>
      </c>
      <c r="S75" s="224" t="s">
        <v>182</v>
      </c>
      <c r="T75" s="224" t="s">
        <v>183</v>
      </c>
      <c r="U75" s="224">
        <v>0</v>
      </c>
      <c r="V75" s="224">
        <f>ROUND(E75*U75,2)</f>
        <v>0</v>
      </c>
      <c r="W75" s="224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464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outlineLevel="1" x14ac:dyDescent="0.2">
      <c r="A76" s="221"/>
      <c r="B76" s="222"/>
      <c r="C76" s="250" t="s">
        <v>937</v>
      </c>
      <c r="D76" s="226"/>
      <c r="E76" s="227">
        <v>11</v>
      </c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04"/>
      <c r="Y76" s="204"/>
      <c r="Z76" s="204"/>
      <c r="AA76" s="204"/>
      <c r="AB76" s="204"/>
      <c r="AC76" s="204"/>
      <c r="AD76" s="204"/>
      <c r="AE76" s="204"/>
      <c r="AF76" s="204"/>
      <c r="AG76" s="204" t="s">
        <v>186</v>
      </c>
      <c r="AH76" s="204">
        <v>0</v>
      </c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outlineLevel="1" x14ac:dyDescent="0.2">
      <c r="A77" s="235">
        <v>34</v>
      </c>
      <c r="B77" s="236" t="s">
        <v>938</v>
      </c>
      <c r="C77" s="249" t="s">
        <v>939</v>
      </c>
      <c r="D77" s="237" t="s">
        <v>229</v>
      </c>
      <c r="E77" s="238">
        <v>1</v>
      </c>
      <c r="F77" s="239"/>
      <c r="G77" s="240">
        <f>ROUND(E77*F77,2)</f>
        <v>0</v>
      </c>
      <c r="H77" s="225"/>
      <c r="I77" s="224">
        <f>ROUND(E77*H77,2)</f>
        <v>0</v>
      </c>
      <c r="J77" s="225"/>
      <c r="K77" s="224">
        <f>ROUND(E77*J77,2)</f>
        <v>0</v>
      </c>
      <c r="L77" s="224">
        <v>21</v>
      </c>
      <c r="M77" s="224">
        <f>G77*(1+L77/100)</f>
        <v>0</v>
      </c>
      <c r="N77" s="224">
        <v>2.0000000000000001E-4</v>
      </c>
      <c r="O77" s="224">
        <f>ROUND(E77*N77,2)</f>
        <v>0</v>
      </c>
      <c r="P77" s="224">
        <v>0</v>
      </c>
      <c r="Q77" s="224">
        <f>ROUND(E77*P77,2)</f>
        <v>0</v>
      </c>
      <c r="R77" s="224" t="s">
        <v>463</v>
      </c>
      <c r="S77" s="224" t="s">
        <v>182</v>
      </c>
      <c r="T77" s="224" t="s">
        <v>183</v>
      </c>
      <c r="U77" s="224">
        <v>0</v>
      </c>
      <c r="V77" s="224">
        <f>ROUND(E77*U77,2)</f>
        <v>0</v>
      </c>
      <c r="W77" s="224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464</v>
      </c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outlineLevel="1" x14ac:dyDescent="0.2">
      <c r="A78" s="221"/>
      <c r="B78" s="222"/>
      <c r="C78" s="250" t="s">
        <v>48</v>
      </c>
      <c r="D78" s="226"/>
      <c r="E78" s="227">
        <v>1</v>
      </c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04"/>
      <c r="Y78" s="204"/>
      <c r="Z78" s="204"/>
      <c r="AA78" s="204"/>
      <c r="AB78" s="204"/>
      <c r="AC78" s="204"/>
      <c r="AD78" s="204"/>
      <c r="AE78" s="204"/>
      <c r="AF78" s="204"/>
      <c r="AG78" s="204" t="s">
        <v>186</v>
      </c>
      <c r="AH78" s="204">
        <v>0</v>
      </c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outlineLevel="1" x14ac:dyDescent="0.2">
      <c r="A79" s="235">
        <v>35</v>
      </c>
      <c r="B79" s="236" t="s">
        <v>940</v>
      </c>
      <c r="C79" s="249" t="s">
        <v>941</v>
      </c>
      <c r="D79" s="237" t="s">
        <v>229</v>
      </c>
      <c r="E79" s="238">
        <v>10</v>
      </c>
      <c r="F79" s="239"/>
      <c r="G79" s="240">
        <f>ROUND(E79*F79,2)</f>
        <v>0</v>
      </c>
      <c r="H79" s="225"/>
      <c r="I79" s="224">
        <f>ROUND(E79*H79,2)</f>
        <v>0</v>
      </c>
      <c r="J79" s="225"/>
      <c r="K79" s="224">
        <f>ROUND(E79*J79,2)</f>
        <v>0</v>
      </c>
      <c r="L79" s="224">
        <v>21</v>
      </c>
      <c r="M79" s="224">
        <f>G79*(1+L79/100)</f>
        <v>0</v>
      </c>
      <c r="N79" s="224">
        <v>3.8000000000000002E-4</v>
      </c>
      <c r="O79" s="224">
        <f>ROUND(E79*N79,2)</f>
        <v>0</v>
      </c>
      <c r="P79" s="224">
        <v>0</v>
      </c>
      <c r="Q79" s="224">
        <f>ROUND(E79*P79,2)</f>
        <v>0</v>
      </c>
      <c r="R79" s="224" t="s">
        <v>463</v>
      </c>
      <c r="S79" s="224" t="s">
        <v>182</v>
      </c>
      <c r="T79" s="224" t="s">
        <v>183</v>
      </c>
      <c r="U79" s="224">
        <v>0</v>
      </c>
      <c r="V79" s="224">
        <f>ROUND(E79*U79,2)</f>
        <v>0</v>
      </c>
      <c r="W79" s="224"/>
      <c r="X79" s="204"/>
      <c r="Y79" s="204"/>
      <c r="Z79" s="204"/>
      <c r="AA79" s="204"/>
      <c r="AB79" s="204"/>
      <c r="AC79" s="204"/>
      <c r="AD79" s="204"/>
      <c r="AE79" s="204"/>
      <c r="AF79" s="204"/>
      <c r="AG79" s="204" t="s">
        <v>464</v>
      </c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21"/>
      <c r="B80" s="222"/>
      <c r="C80" s="250" t="s">
        <v>901</v>
      </c>
      <c r="D80" s="226"/>
      <c r="E80" s="227">
        <v>10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04"/>
      <c r="Y80" s="204"/>
      <c r="Z80" s="204"/>
      <c r="AA80" s="204"/>
      <c r="AB80" s="204"/>
      <c r="AC80" s="204"/>
      <c r="AD80" s="204"/>
      <c r="AE80" s="204"/>
      <c r="AF80" s="204"/>
      <c r="AG80" s="204" t="s">
        <v>186</v>
      </c>
      <c r="AH80" s="204">
        <v>0</v>
      </c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outlineLevel="1" x14ac:dyDescent="0.2">
      <c r="A81" s="235">
        <v>36</v>
      </c>
      <c r="B81" s="236" t="s">
        <v>942</v>
      </c>
      <c r="C81" s="249" t="s">
        <v>943</v>
      </c>
      <c r="D81" s="237" t="s">
        <v>229</v>
      </c>
      <c r="E81" s="238">
        <v>4</v>
      </c>
      <c r="F81" s="239"/>
      <c r="G81" s="240">
        <f>ROUND(E81*F81,2)</f>
        <v>0</v>
      </c>
      <c r="H81" s="225"/>
      <c r="I81" s="224">
        <f>ROUND(E81*H81,2)</f>
        <v>0</v>
      </c>
      <c r="J81" s="225"/>
      <c r="K81" s="224">
        <f>ROUND(E81*J81,2)</f>
        <v>0</v>
      </c>
      <c r="L81" s="224">
        <v>21</v>
      </c>
      <c r="M81" s="224">
        <f>G81*(1+L81/100)</f>
        <v>0</v>
      </c>
      <c r="N81" s="224">
        <v>3.5249999999999997E-2</v>
      </c>
      <c r="O81" s="224">
        <f>ROUND(E81*N81,2)</f>
        <v>0.14000000000000001</v>
      </c>
      <c r="P81" s="224">
        <v>0</v>
      </c>
      <c r="Q81" s="224">
        <f>ROUND(E81*P81,2)</f>
        <v>0</v>
      </c>
      <c r="R81" s="224"/>
      <c r="S81" s="224" t="s">
        <v>182</v>
      </c>
      <c r="T81" s="224" t="s">
        <v>183</v>
      </c>
      <c r="U81" s="224">
        <v>0.80400000000000005</v>
      </c>
      <c r="V81" s="224">
        <f>ROUND(E81*U81,2)</f>
        <v>3.22</v>
      </c>
      <c r="W81" s="224"/>
      <c r="X81" s="204"/>
      <c r="Y81" s="204"/>
      <c r="Z81" s="204"/>
      <c r="AA81" s="204"/>
      <c r="AB81" s="204"/>
      <c r="AC81" s="204"/>
      <c r="AD81" s="204"/>
      <c r="AE81" s="204"/>
      <c r="AF81" s="204"/>
      <c r="AG81" s="204" t="s">
        <v>184</v>
      </c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outlineLevel="1" x14ac:dyDescent="0.2">
      <c r="A82" s="221"/>
      <c r="B82" s="222"/>
      <c r="C82" s="250" t="s">
        <v>54</v>
      </c>
      <c r="D82" s="226"/>
      <c r="E82" s="227">
        <v>4</v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04"/>
      <c r="Y82" s="204"/>
      <c r="Z82" s="204"/>
      <c r="AA82" s="204"/>
      <c r="AB82" s="204"/>
      <c r="AC82" s="204"/>
      <c r="AD82" s="204"/>
      <c r="AE82" s="204"/>
      <c r="AF82" s="204"/>
      <c r="AG82" s="204" t="s">
        <v>186</v>
      </c>
      <c r="AH82" s="204">
        <v>0</v>
      </c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x14ac:dyDescent="0.2">
      <c r="A83" s="229" t="s">
        <v>177</v>
      </c>
      <c r="B83" s="230" t="s">
        <v>109</v>
      </c>
      <c r="C83" s="248" t="s">
        <v>110</v>
      </c>
      <c r="D83" s="231"/>
      <c r="E83" s="232"/>
      <c r="F83" s="233"/>
      <c r="G83" s="234">
        <f>SUMIF(AG84:AG93,"&lt;&gt;NOR",G84:G93)</f>
        <v>0</v>
      </c>
      <c r="H83" s="228"/>
      <c r="I83" s="228">
        <f>SUM(I84:I93)</f>
        <v>0</v>
      </c>
      <c r="J83" s="228"/>
      <c r="K83" s="228">
        <f>SUM(K84:K93)</f>
        <v>0</v>
      </c>
      <c r="L83" s="228"/>
      <c r="M83" s="228">
        <f>SUM(M84:M93)</f>
        <v>0</v>
      </c>
      <c r="N83" s="228"/>
      <c r="O83" s="228">
        <f>SUM(O84:O93)</f>
        <v>0.76</v>
      </c>
      <c r="P83" s="228"/>
      <c r="Q83" s="228">
        <f>SUM(Q84:Q93)</f>
        <v>0</v>
      </c>
      <c r="R83" s="228"/>
      <c r="S83" s="228"/>
      <c r="T83" s="228"/>
      <c r="U83" s="228"/>
      <c r="V83" s="228">
        <f>SUM(V84:V93)</f>
        <v>0</v>
      </c>
      <c r="W83" s="228"/>
      <c r="AG83" t="s">
        <v>178</v>
      </c>
    </row>
    <row r="84" spans="1:60" outlineLevel="1" x14ac:dyDescent="0.2">
      <c r="A84" s="235">
        <v>37</v>
      </c>
      <c r="B84" s="236" t="s">
        <v>944</v>
      </c>
      <c r="C84" s="249" t="s">
        <v>945</v>
      </c>
      <c r="D84" s="237" t="s">
        <v>229</v>
      </c>
      <c r="E84" s="238">
        <v>5</v>
      </c>
      <c r="F84" s="239"/>
      <c r="G84" s="240">
        <f>ROUND(E84*F84,2)</f>
        <v>0</v>
      </c>
      <c r="H84" s="225"/>
      <c r="I84" s="224">
        <f>ROUND(E84*H84,2)</f>
        <v>0</v>
      </c>
      <c r="J84" s="225"/>
      <c r="K84" s="224">
        <f>ROUND(E84*J84,2)</f>
        <v>0</v>
      </c>
      <c r="L84" s="224">
        <v>21</v>
      </c>
      <c r="M84" s="224">
        <f>G84*(1+L84/100)</f>
        <v>0</v>
      </c>
      <c r="N84" s="224">
        <v>3.2120000000000003E-2</v>
      </c>
      <c r="O84" s="224">
        <f>ROUND(E84*N84,2)</f>
        <v>0.16</v>
      </c>
      <c r="P84" s="224">
        <v>0</v>
      </c>
      <c r="Q84" s="224">
        <f>ROUND(E84*P84,2)</f>
        <v>0</v>
      </c>
      <c r="R84" s="224"/>
      <c r="S84" s="224" t="s">
        <v>235</v>
      </c>
      <c r="T84" s="224" t="s">
        <v>183</v>
      </c>
      <c r="U84" s="224">
        <v>0</v>
      </c>
      <c r="V84" s="224">
        <f>ROUND(E84*U84,2)</f>
        <v>0</v>
      </c>
      <c r="W84" s="224"/>
      <c r="X84" s="204"/>
      <c r="Y84" s="204"/>
      <c r="Z84" s="204"/>
      <c r="AA84" s="204"/>
      <c r="AB84" s="204"/>
      <c r="AC84" s="204"/>
      <c r="AD84" s="204"/>
      <c r="AE84" s="204"/>
      <c r="AF84" s="204"/>
      <c r="AG84" s="204" t="s">
        <v>184</v>
      </c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outlineLevel="1" x14ac:dyDescent="0.2">
      <c r="A85" s="221"/>
      <c r="B85" s="222"/>
      <c r="C85" s="250" t="s">
        <v>56</v>
      </c>
      <c r="D85" s="226"/>
      <c r="E85" s="227">
        <v>5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04"/>
      <c r="Y85" s="204"/>
      <c r="Z85" s="204"/>
      <c r="AA85" s="204"/>
      <c r="AB85" s="204"/>
      <c r="AC85" s="204"/>
      <c r="AD85" s="204"/>
      <c r="AE85" s="204"/>
      <c r="AF85" s="204"/>
      <c r="AG85" s="204" t="s">
        <v>186</v>
      </c>
      <c r="AH85" s="204">
        <v>0</v>
      </c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outlineLevel="1" x14ac:dyDescent="0.2">
      <c r="A86" s="241">
        <v>38</v>
      </c>
      <c r="B86" s="242" t="s">
        <v>946</v>
      </c>
      <c r="C86" s="251" t="s">
        <v>947</v>
      </c>
      <c r="D86" s="243" t="s">
        <v>229</v>
      </c>
      <c r="E86" s="244">
        <v>1</v>
      </c>
      <c r="F86" s="245"/>
      <c r="G86" s="246">
        <f>ROUND(E86*F86,2)</f>
        <v>0</v>
      </c>
      <c r="H86" s="225"/>
      <c r="I86" s="224">
        <f>ROUND(E86*H86,2)</f>
        <v>0</v>
      </c>
      <c r="J86" s="225"/>
      <c r="K86" s="224">
        <f>ROUND(E86*J86,2)</f>
        <v>0</v>
      </c>
      <c r="L86" s="224">
        <v>21</v>
      </c>
      <c r="M86" s="224">
        <f>G86*(1+L86/100)</f>
        <v>0</v>
      </c>
      <c r="N86" s="224">
        <v>3.2120000000000003E-2</v>
      </c>
      <c r="O86" s="224">
        <f>ROUND(E86*N86,2)</f>
        <v>0.03</v>
      </c>
      <c r="P86" s="224">
        <v>0</v>
      </c>
      <c r="Q86" s="224">
        <f>ROUND(E86*P86,2)</f>
        <v>0</v>
      </c>
      <c r="R86" s="224"/>
      <c r="S86" s="224" t="s">
        <v>235</v>
      </c>
      <c r="T86" s="224" t="s">
        <v>183</v>
      </c>
      <c r="U86" s="224">
        <v>0</v>
      </c>
      <c r="V86" s="224">
        <f>ROUND(E86*U86,2)</f>
        <v>0</v>
      </c>
      <c r="W86" s="224"/>
      <c r="X86" s="204"/>
      <c r="Y86" s="204"/>
      <c r="Z86" s="204"/>
      <c r="AA86" s="204"/>
      <c r="AB86" s="204"/>
      <c r="AC86" s="204"/>
      <c r="AD86" s="204"/>
      <c r="AE86" s="204"/>
      <c r="AF86" s="204"/>
      <c r="AG86" s="204" t="s">
        <v>184</v>
      </c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outlineLevel="1" x14ac:dyDescent="0.2">
      <c r="A87" s="241">
        <v>39</v>
      </c>
      <c r="B87" s="242" t="s">
        <v>948</v>
      </c>
      <c r="C87" s="251" t="s">
        <v>949</v>
      </c>
      <c r="D87" s="243" t="s">
        <v>229</v>
      </c>
      <c r="E87" s="244">
        <v>1</v>
      </c>
      <c r="F87" s="245"/>
      <c r="G87" s="246">
        <f>ROUND(E87*F87,2)</f>
        <v>0</v>
      </c>
      <c r="H87" s="225"/>
      <c r="I87" s="224">
        <f>ROUND(E87*H87,2)</f>
        <v>0</v>
      </c>
      <c r="J87" s="225"/>
      <c r="K87" s="224">
        <f>ROUND(E87*J87,2)</f>
        <v>0</v>
      </c>
      <c r="L87" s="224">
        <v>21</v>
      </c>
      <c r="M87" s="224">
        <f>G87*(1+L87/100)</f>
        <v>0</v>
      </c>
      <c r="N87" s="224">
        <v>3.2120000000000003E-2</v>
      </c>
      <c r="O87" s="224">
        <f>ROUND(E87*N87,2)</f>
        <v>0.03</v>
      </c>
      <c r="P87" s="224">
        <v>0</v>
      </c>
      <c r="Q87" s="224">
        <f>ROUND(E87*P87,2)</f>
        <v>0</v>
      </c>
      <c r="R87" s="224"/>
      <c r="S87" s="224" t="s">
        <v>235</v>
      </c>
      <c r="T87" s="224" t="s">
        <v>183</v>
      </c>
      <c r="U87" s="224">
        <v>0</v>
      </c>
      <c r="V87" s="224">
        <f>ROUND(E87*U87,2)</f>
        <v>0</v>
      </c>
      <c r="W87" s="224"/>
      <c r="X87" s="204"/>
      <c r="Y87" s="204"/>
      <c r="Z87" s="204"/>
      <c r="AA87" s="204"/>
      <c r="AB87" s="204"/>
      <c r="AC87" s="204"/>
      <c r="AD87" s="204"/>
      <c r="AE87" s="204"/>
      <c r="AF87" s="204"/>
      <c r="AG87" s="204" t="s">
        <v>184</v>
      </c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outlineLevel="1" x14ac:dyDescent="0.2">
      <c r="A88" s="241">
        <v>40</v>
      </c>
      <c r="B88" s="242" t="s">
        <v>950</v>
      </c>
      <c r="C88" s="251" t="s">
        <v>951</v>
      </c>
      <c r="D88" s="243" t="s">
        <v>229</v>
      </c>
      <c r="E88" s="244">
        <v>7</v>
      </c>
      <c r="F88" s="245"/>
      <c r="G88" s="246">
        <f>ROUND(E88*F88,2)</f>
        <v>0</v>
      </c>
      <c r="H88" s="225"/>
      <c r="I88" s="224">
        <f>ROUND(E88*H88,2)</f>
        <v>0</v>
      </c>
      <c r="J88" s="225"/>
      <c r="K88" s="224">
        <f>ROUND(E88*J88,2)</f>
        <v>0</v>
      </c>
      <c r="L88" s="224">
        <v>21</v>
      </c>
      <c r="M88" s="224">
        <f>G88*(1+L88/100)</f>
        <v>0</v>
      </c>
      <c r="N88" s="224">
        <v>2.0070000000000001E-2</v>
      </c>
      <c r="O88" s="224">
        <f>ROUND(E88*N88,2)</f>
        <v>0.14000000000000001</v>
      </c>
      <c r="P88" s="224">
        <v>0</v>
      </c>
      <c r="Q88" s="224">
        <f>ROUND(E88*P88,2)</f>
        <v>0</v>
      </c>
      <c r="R88" s="224"/>
      <c r="S88" s="224" t="s">
        <v>235</v>
      </c>
      <c r="T88" s="224" t="s">
        <v>183</v>
      </c>
      <c r="U88" s="224">
        <v>0</v>
      </c>
      <c r="V88" s="224">
        <f>ROUND(E88*U88,2)</f>
        <v>0</v>
      </c>
      <c r="W88" s="224"/>
      <c r="X88" s="204"/>
      <c r="Y88" s="204"/>
      <c r="Z88" s="204"/>
      <c r="AA88" s="204"/>
      <c r="AB88" s="204"/>
      <c r="AC88" s="204"/>
      <c r="AD88" s="204"/>
      <c r="AE88" s="204"/>
      <c r="AF88" s="204"/>
      <c r="AG88" s="204" t="s">
        <v>184</v>
      </c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outlineLevel="1" x14ac:dyDescent="0.2">
      <c r="A89" s="241">
        <v>41</v>
      </c>
      <c r="B89" s="242" t="s">
        <v>952</v>
      </c>
      <c r="C89" s="251" t="s">
        <v>953</v>
      </c>
      <c r="D89" s="243" t="s">
        <v>229</v>
      </c>
      <c r="E89" s="244">
        <v>10</v>
      </c>
      <c r="F89" s="245"/>
      <c r="G89" s="246">
        <f>ROUND(E89*F89,2)</f>
        <v>0</v>
      </c>
      <c r="H89" s="225"/>
      <c r="I89" s="224">
        <f>ROUND(E89*H89,2)</f>
        <v>0</v>
      </c>
      <c r="J89" s="225"/>
      <c r="K89" s="224">
        <f>ROUND(E89*J89,2)</f>
        <v>0</v>
      </c>
      <c r="L89" s="224">
        <v>21</v>
      </c>
      <c r="M89" s="224">
        <f>G89*(1+L89/100)</f>
        <v>0</v>
      </c>
      <c r="N89" s="224">
        <v>2.0070000000000001E-2</v>
      </c>
      <c r="O89" s="224">
        <f>ROUND(E89*N89,2)</f>
        <v>0.2</v>
      </c>
      <c r="P89" s="224">
        <v>0</v>
      </c>
      <c r="Q89" s="224">
        <f>ROUND(E89*P89,2)</f>
        <v>0</v>
      </c>
      <c r="R89" s="224"/>
      <c r="S89" s="224" t="s">
        <v>235</v>
      </c>
      <c r="T89" s="224" t="s">
        <v>183</v>
      </c>
      <c r="U89" s="224">
        <v>0</v>
      </c>
      <c r="V89" s="224">
        <f>ROUND(E89*U89,2)</f>
        <v>0</v>
      </c>
      <c r="W89" s="224"/>
      <c r="X89" s="204"/>
      <c r="Y89" s="204"/>
      <c r="Z89" s="204"/>
      <c r="AA89" s="204"/>
      <c r="AB89" s="204"/>
      <c r="AC89" s="204"/>
      <c r="AD89" s="204"/>
      <c r="AE89" s="204"/>
      <c r="AF89" s="204"/>
      <c r="AG89" s="204" t="s">
        <v>184</v>
      </c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ht="22.5" outlineLevel="1" x14ac:dyDescent="0.2">
      <c r="A90" s="241">
        <v>42</v>
      </c>
      <c r="B90" s="242" t="s">
        <v>954</v>
      </c>
      <c r="C90" s="251" t="s">
        <v>955</v>
      </c>
      <c r="D90" s="243" t="s">
        <v>229</v>
      </c>
      <c r="E90" s="244">
        <v>1</v>
      </c>
      <c r="F90" s="245"/>
      <c r="G90" s="246">
        <f>ROUND(E90*F90,2)</f>
        <v>0</v>
      </c>
      <c r="H90" s="225"/>
      <c r="I90" s="224">
        <f>ROUND(E90*H90,2)</f>
        <v>0</v>
      </c>
      <c r="J90" s="225"/>
      <c r="K90" s="224">
        <f>ROUND(E90*J90,2)</f>
        <v>0</v>
      </c>
      <c r="L90" s="224">
        <v>21</v>
      </c>
      <c r="M90" s="224">
        <f>G90*(1+L90/100)</f>
        <v>0</v>
      </c>
      <c r="N90" s="224">
        <v>2.0070000000000001E-2</v>
      </c>
      <c r="O90" s="224">
        <f>ROUND(E90*N90,2)</f>
        <v>0.02</v>
      </c>
      <c r="P90" s="224">
        <v>0</v>
      </c>
      <c r="Q90" s="224">
        <f>ROUND(E90*P90,2)</f>
        <v>0</v>
      </c>
      <c r="R90" s="224"/>
      <c r="S90" s="224" t="s">
        <v>235</v>
      </c>
      <c r="T90" s="224" t="s">
        <v>183</v>
      </c>
      <c r="U90" s="224">
        <v>0</v>
      </c>
      <c r="V90" s="224">
        <f>ROUND(E90*U90,2)</f>
        <v>0</v>
      </c>
      <c r="W90" s="224"/>
      <c r="X90" s="204"/>
      <c r="Y90" s="204"/>
      <c r="Z90" s="204"/>
      <c r="AA90" s="204"/>
      <c r="AB90" s="204"/>
      <c r="AC90" s="204"/>
      <c r="AD90" s="204"/>
      <c r="AE90" s="204"/>
      <c r="AF90" s="204"/>
      <c r="AG90" s="204" t="s">
        <v>184</v>
      </c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outlineLevel="1" x14ac:dyDescent="0.2">
      <c r="A91" s="241">
        <v>43</v>
      </c>
      <c r="B91" s="242" t="s">
        <v>956</v>
      </c>
      <c r="C91" s="251" t="s">
        <v>957</v>
      </c>
      <c r="D91" s="243" t="s">
        <v>229</v>
      </c>
      <c r="E91" s="244">
        <v>1</v>
      </c>
      <c r="F91" s="245"/>
      <c r="G91" s="246">
        <f>ROUND(E91*F91,2)</f>
        <v>0</v>
      </c>
      <c r="H91" s="225"/>
      <c r="I91" s="224">
        <f>ROUND(E91*H91,2)</f>
        <v>0</v>
      </c>
      <c r="J91" s="225"/>
      <c r="K91" s="224">
        <f>ROUND(E91*J91,2)</f>
        <v>0</v>
      </c>
      <c r="L91" s="224">
        <v>21</v>
      </c>
      <c r="M91" s="224">
        <f>G91*(1+L91/100)</f>
        <v>0</v>
      </c>
      <c r="N91" s="224">
        <v>2.0070000000000001E-2</v>
      </c>
      <c r="O91" s="224">
        <f>ROUND(E91*N91,2)</f>
        <v>0.02</v>
      </c>
      <c r="P91" s="224">
        <v>0</v>
      </c>
      <c r="Q91" s="224">
        <f>ROUND(E91*P91,2)</f>
        <v>0</v>
      </c>
      <c r="R91" s="224"/>
      <c r="S91" s="224" t="s">
        <v>235</v>
      </c>
      <c r="T91" s="224" t="s">
        <v>183</v>
      </c>
      <c r="U91" s="224">
        <v>0</v>
      </c>
      <c r="V91" s="224">
        <f>ROUND(E91*U91,2)</f>
        <v>0</v>
      </c>
      <c r="W91" s="224"/>
      <c r="X91" s="204"/>
      <c r="Y91" s="204"/>
      <c r="Z91" s="204"/>
      <c r="AA91" s="204"/>
      <c r="AB91" s="204"/>
      <c r="AC91" s="204"/>
      <c r="AD91" s="204"/>
      <c r="AE91" s="204"/>
      <c r="AF91" s="204"/>
      <c r="AG91" s="204" t="s">
        <v>184</v>
      </c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outlineLevel="1" x14ac:dyDescent="0.2">
      <c r="A92" s="241">
        <v>44</v>
      </c>
      <c r="B92" s="242" t="s">
        <v>958</v>
      </c>
      <c r="C92" s="251" t="s">
        <v>959</v>
      </c>
      <c r="D92" s="243" t="s">
        <v>229</v>
      </c>
      <c r="E92" s="244">
        <v>4</v>
      </c>
      <c r="F92" s="245"/>
      <c r="G92" s="246">
        <f>ROUND(E92*F92,2)</f>
        <v>0</v>
      </c>
      <c r="H92" s="225"/>
      <c r="I92" s="224">
        <f>ROUND(E92*H92,2)</f>
        <v>0</v>
      </c>
      <c r="J92" s="225"/>
      <c r="K92" s="224">
        <f>ROUND(E92*J92,2)</f>
        <v>0</v>
      </c>
      <c r="L92" s="224">
        <v>21</v>
      </c>
      <c r="M92" s="224">
        <f>G92*(1+L92/100)</f>
        <v>0</v>
      </c>
      <c r="N92" s="224">
        <v>2.0070000000000001E-2</v>
      </c>
      <c r="O92" s="224">
        <f>ROUND(E92*N92,2)</f>
        <v>0.08</v>
      </c>
      <c r="P92" s="224">
        <v>0</v>
      </c>
      <c r="Q92" s="224">
        <f>ROUND(E92*P92,2)</f>
        <v>0</v>
      </c>
      <c r="R92" s="224"/>
      <c r="S92" s="224" t="s">
        <v>235</v>
      </c>
      <c r="T92" s="224" t="s">
        <v>183</v>
      </c>
      <c r="U92" s="224">
        <v>0</v>
      </c>
      <c r="V92" s="224">
        <f>ROUND(E92*U92,2)</f>
        <v>0</v>
      </c>
      <c r="W92" s="224"/>
      <c r="X92" s="204"/>
      <c r="Y92" s="204"/>
      <c r="Z92" s="204"/>
      <c r="AA92" s="204"/>
      <c r="AB92" s="204"/>
      <c r="AC92" s="204"/>
      <c r="AD92" s="204"/>
      <c r="AE92" s="204"/>
      <c r="AF92" s="204"/>
      <c r="AG92" s="204" t="s">
        <v>184</v>
      </c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outlineLevel="1" x14ac:dyDescent="0.2">
      <c r="A93" s="241">
        <v>45</v>
      </c>
      <c r="B93" s="242" t="s">
        <v>960</v>
      </c>
      <c r="C93" s="251" t="s">
        <v>961</v>
      </c>
      <c r="D93" s="243" t="s">
        <v>229</v>
      </c>
      <c r="E93" s="244">
        <v>4</v>
      </c>
      <c r="F93" s="245"/>
      <c r="G93" s="246">
        <f>ROUND(E93*F93,2)</f>
        <v>0</v>
      </c>
      <c r="H93" s="225"/>
      <c r="I93" s="224">
        <f>ROUND(E93*H93,2)</f>
        <v>0</v>
      </c>
      <c r="J93" s="225"/>
      <c r="K93" s="224">
        <f>ROUND(E93*J93,2)</f>
        <v>0</v>
      </c>
      <c r="L93" s="224">
        <v>21</v>
      </c>
      <c r="M93" s="224">
        <f>G93*(1+L93/100)</f>
        <v>0</v>
      </c>
      <c r="N93" s="224">
        <v>2.0070000000000001E-2</v>
      </c>
      <c r="O93" s="224">
        <f>ROUND(E93*N93,2)</f>
        <v>0.08</v>
      </c>
      <c r="P93" s="224">
        <v>0</v>
      </c>
      <c r="Q93" s="224">
        <f>ROUND(E93*P93,2)</f>
        <v>0</v>
      </c>
      <c r="R93" s="224"/>
      <c r="S93" s="224" t="s">
        <v>235</v>
      </c>
      <c r="T93" s="224" t="s">
        <v>183</v>
      </c>
      <c r="U93" s="224">
        <v>0</v>
      </c>
      <c r="V93" s="224">
        <f>ROUND(E93*U93,2)</f>
        <v>0</v>
      </c>
      <c r="W93" s="224"/>
      <c r="X93" s="204"/>
      <c r="Y93" s="204"/>
      <c r="Z93" s="204"/>
      <c r="AA93" s="204"/>
      <c r="AB93" s="204"/>
      <c r="AC93" s="204"/>
      <c r="AD93" s="204"/>
      <c r="AE93" s="204"/>
      <c r="AF93" s="204"/>
      <c r="AG93" s="204" t="s">
        <v>184</v>
      </c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x14ac:dyDescent="0.2">
      <c r="A94" s="229" t="s">
        <v>177</v>
      </c>
      <c r="B94" s="230" t="s">
        <v>148</v>
      </c>
      <c r="C94" s="248" t="s">
        <v>149</v>
      </c>
      <c r="D94" s="231"/>
      <c r="E94" s="232"/>
      <c r="F94" s="233"/>
      <c r="G94" s="234">
        <f>SUMIF(AG95:AG95,"&lt;&gt;NOR",G95:G95)</f>
        <v>0</v>
      </c>
      <c r="H94" s="228"/>
      <c r="I94" s="228">
        <f>SUM(I95:I95)</f>
        <v>0</v>
      </c>
      <c r="J94" s="228"/>
      <c r="K94" s="228">
        <f>SUM(K95:K95)</f>
        <v>0</v>
      </c>
      <c r="L94" s="228"/>
      <c r="M94" s="228">
        <f>SUM(M95:M95)</f>
        <v>0</v>
      </c>
      <c r="N94" s="228"/>
      <c r="O94" s="228">
        <f>SUM(O95:O95)</f>
        <v>0</v>
      </c>
      <c r="P94" s="228"/>
      <c r="Q94" s="228">
        <f>SUM(Q95:Q95)</f>
        <v>0</v>
      </c>
      <c r="R94" s="228"/>
      <c r="S94" s="228"/>
      <c r="T94" s="228"/>
      <c r="U94" s="228"/>
      <c r="V94" s="228">
        <f>SUM(V95:V95)</f>
        <v>0</v>
      </c>
      <c r="W94" s="228"/>
      <c r="AG94" t="s">
        <v>178</v>
      </c>
    </row>
    <row r="95" spans="1:60" ht="22.5" outlineLevel="1" x14ac:dyDescent="0.2">
      <c r="A95" s="235">
        <v>46</v>
      </c>
      <c r="B95" s="236" t="s">
        <v>962</v>
      </c>
      <c r="C95" s="249" t="s">
        <v>963</v>
      </c>
      <c r="D95" s="237" t="s">
        <v>964</v>
      </c>
      <c r="E95" s="238">
        <v>1</v>
      </c>
      <c r="F95" s="239"/>
      <c r="G95" s="240">
        <f>ROUND(E95*F95,2)</f>
        <v>0</v>
      </c>
      <c r="H95" s="225"/>
      <c r="I95" s="224">
        <f>ROUND(E95*H95,2)</f>
        <v>0</v>
      </c>
      <c r="J95" s="225"/>
      <c r="K95" s="224">
        <f>ROUND(E95*J95,2)</f>
        <v>0</v>
      </c>
      <c r="L95" s="224">
        <v>21</v>
      </c>
      <c r="M95" s="224">
        <f>G95*(1+L95/100)</f>
        <v>0</v>
      </c>
      <c r="N95" s="224">
        <v>0</v>
      </c>
      <c r="O95" s="224">
        <f>ROUND(E95*N95,2)</f>
        <v>0</v>
      </c>
      <c r="P95" s="224">
        <v>0</v>
      </c>
      <c r="Q95" s="224">
        <f>ROUND(E95*P95,2)</f>
        <v>0</v>
      </c>
      <c r="R95" s="224"/>
      <c r="S95" s="224" t="s">
        <v>235</v>
      </c>
      <c r="T95" s="224" t="s">
        <v>183</v>
      </c>
      <c r="U95" s="224">
        <v>0</v>
      </c>
      <c r="V95" s="224">
        <f>ROUND(E95*U95,2)</f>
        <v>0</v>
      </c>
      <c r="W95" s="224"/>
      <c r="X95" s="204"/>
      <c r="Y95" s="204"/>
      <c r="Z95" s="204"/>
      <c r="AA95" s="204"/>
      <c r="AB95" s="204"/>
      <c r="AC95" s="204"/>
      <c r="AD95" s="204"/>
      <c r="AE95" s="204"/>
      <c r="AF95" s="204"/>
      <c r="AG95" s="204" t="s">
        <v>184</v>
      </c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x14ac:dyDescent="0.2">
      <c r="A96" s="5"/>
      <c r="B96" s="6"/>
      <c r="C96" s="252"/>
      <c r="D96" s="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AE96">
        <v>15</v>
      </c>
      <c r="AF96">
        <v>21</v>
      </c>
    </row>
    <row r="97" spans="1:33" x14ac:dyDescent="0.2">
      <c r="A97" s="207"/>
      <c r="B97" s="208" t="s">
        <v>31</v>
      </c>
      <c r="C97" s="253"/>
      <c r="D97" s="209"/>
      <c r="E97" s="210"/>
      <c r="F97" s="210"/>
      <c r="G97" s="247">
        <f>G8+G30+G33+G36+G38+G53+G56+G58+G64+G66+G83+G94</f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AE97">
        <f>SUMIF(L7:L95,AE96,G7:G95)</f>
        <v>0</v>
      </c>
      <c r="AF97">
        <f>SUMIF(L7:L95,AF96,G7:G95)</f>
        <v>0</v>
      </c>
      <c r="AG97" t="s">
        <v>852</v>
      </c>
    </row>
    <row r="98" spans="1:33" x14ac:dyDescent="0.2">
      <c r="A98" s="5"/>
      <c r="B98" s="6"/>
      <c r="C98" s="252"/>
      <c r="D98" s="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33" x14ac:dyDescent="0.2">
      <c r="A99" s="5"/>
      <c r="B99" s="6"/>
      <c r="C99" s="252"/>
      <c r="D99" s="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33" x14ac:dyDescent="0.2">
      <c r="A100" s="211" t="s">
        <v>853</v>
      </c>
      <c r="B100" s="211"/>
      <c r="C100" s="254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33" x14ac:dyDescent="0.2">
      <c r="A101" s="212"/>
      <c r="B101" s="213"/>
      <c r="C101" s="255"/>
      <c r="D101" s="213"/>
      <c r="E101" s="213"/>
      <c r="F101" s="213"/>
      <c r="G101" s="21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AG101" t="s">
        <v>854</v>
      </c>
    </row>
    <row r="102" spans="1:33" x14ac:dyDescent="0.2">
      <c r="A102" s="215"/>
      <c r="B102" s="216"/>
      <c r="C102" s="256"/>
      <c r="D102" s="216"/>
      <c r="E102" s="216"/>
      <c r="F102" s="216"/>
      <c r="G102" s="217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33" x14ac:dyDescent="0.2">
      <c r="A103" s="215"/>
      <c r="B103" s="216"/>
      <c r="C103" s="256"/>
      <c r="D103" s="216"/>
      <c r="E103" s="216"/>
      <c r="F103" s="216"/>
      <c r="G103" s="217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33" x14ac:dyDescent="0.2">
      <c r="A104" s="215"/>
      <c r="B104" s="216"/>
      <c r="C104" s="256"/>
      <c r="D104" s="216"/>
      <c r="E104" s="216"/>
      <c r="F104" s="216"/>
      <c r="G104" s="217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33" x14ac:dyDescent="0.2">
      <c r="A105" s="218"/>
      <c r="B105" s="219"/>
      <c r="C105" s="257"/>
      <c r="D105" s="219"/>
      <c r="E105" s="219"/>
      <c r="F105" s="219"/>
      <c r="G105" s="22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33" x14ac:dyDescent="0.2">
      <c r="A106" s="5"/>
      <c r="B106" s="6"/>
      <c r="C106" s="252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33" x14ac:dyDescent="0.2">
      <c r="C107" s="258"/>
      <c r="D107" s="188"/>
      <c r="AG107" t="s">
        <v>855</v>
      </c>
    </row>
    <row r="108" spans="1:33" x14ac:dyDescent="0.2">
      <c r="D108" s="188"/>
    </row>
    <row r="109" spans="1:33" x14ac:dyDescent="0.2">
      <c r="D109" s="188"/>
    </row>
    <row r="110" spans="1:33" x14ac:dyDescent="0.2">
      <c r="D110" s="188"/>
    </row>
    <row r="111" spans="1:33" x14ac:dyDescent="0.2">
      <c r="D111" s="188"/>
    </row>
    <row r="112" spans="1:33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100:C100"/>
    <mergeCell ref="A101:G105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52</v>
      </c>
      <c r="C4" s="196" t="s">
        <v>53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48</v>
      </c>
      <c r="C8" s="248" t="s">
        <v>69</v>
      </c>
      <c r="D8" s="231"/>
      <c r="E8" s="232"/>
      <c r="F8" s="233"/>
      <c r="G8" s="234">
        <f>SUMIF(AG9:AG28,"&lt;&gt;NOR",G9:G28)</f>
        <v>0</v>
      </c>
      <c r="H8" s="228"/>
      <c r="I8" s="228">
        <f>SUM(I9:I28)</f>
        <v>0</v>
      </c>
      <c r="J8" s="228"/>
      <c r="K8" s="228">
        <f>SUM(K9:K28)</f>
        <v>0</v>
      </c>
      <c r="L8" s="228"/>
      <c r="M8" s="228">
        <f>SUM(M9:M28)</f>
        <v>0</v>
      </c>
      <c r="N8" s="228"/>
      <c r="O8" s="228">
        <f>SUM(O9:O28)</f>
        <v>23.06</v>
      </c>
      <c r="P8" s="228"/>
      <c r="Q8" s="228">
        <f>SUM(Q9:Q28)</f>
        <v>3.24</v>
      </c>
      <c r="R8" s="228"/>
      <c r="S8" s="228"/>
      <c r="T8" s="228"/>
      <c r="U8" s="228"/>
      <c r="V8" s="228">
        <f>SUM(V9:V28)</f>
        <v>105.66000000000001</v>
      </c>
      <c r="W8" s="228"/>
      <c r="AG8" t="s">
        <v>178</v>
      </c>
    </row>
    <row r="9" spans="1:60" outlineLevel="1" x14ac:dyDescent="0.2">
      <c r="A9" s="235">
        <v>1</v>
      </c>
      <c r="B9" s="236" t="s">
        <v>856</v>
      </c>
      <c r="C9" s="249" t="s">
        <v>857</v>
      </c>
      <c r="D9" s="237" t="s">
        <v>195</v>
      </c>
      <c r="E9" s="238">
        <v>9</v>
      </c>
      <c r="F9" s="239"/>
      <c r="G9" s="240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0.36</v>
      </c>
      <c r="Q9" s="224">
        <f>ROUND(E9*P9,2)</f>
        <v>3.24</v>
      </c>
      <c r="R9" s="224"/>
      <c r="S9" s="224" t="s">
        <v>182</v>
      </c>
      <c r="T9" s="224" t="s">
        <v>183</v>
      </c>
      <c r="U9" s="224">
        <v>1.2270000000000001</v>
      </c>
      <c r="V9" s="224">
        <f>ROUND(E9*U9,2)</f>
        <v>11.04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50" t="s">
        <v>965</v>
      </c>
      <c r="D10" s="226"/>
      <c r="E10" s="227">
        <v>9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186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22.5" outlineLevel="1" x14ac:dyDescent="0.2">
      <c r="A11" s="235">
        <v>2</v>
      </c>
      <c r="B11" s="236" t="s">
        <v>859</v>
      </c>
      <c r="C11" s="249" t="s">
        <v>860</v>
      </c>
      <c r="D11" s="237" t="s">
        <v>181</v>
      </c>
      <c r="E11" s="238">
        <v>55.2</v>
      </c>
      <c r="F11" s="239"/>
      <c r="G11" s="240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182</v>
      </c>
      <c r="T11" s="224" t="s">
        <v>183</v>
      </c>
      <c r="U11" s="224">
        <v>0.35</v>
      </c>
      <c r="V11" s="224">
        <f>ROUND(E11*U11,2)</f>
        <v>19.32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21"/>
      <c r="B12" s="222"/>
      <c r="C12" s="250" t="s">
        <v>966</v>
      </c>
      <c r="D12" s="226"/>
      <c r="E12" s="227">
        <v>55.2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186</v>
      </c>
      <c r="AH12" s="204">
        <v>0</v>
      </c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21"/>
      <c r="B13" s="222"/>
      <c r="C13" s="250" t="s">
        <v>197</v>
      </c>
      <c r="D13" s="226"/>
      <c r="E13" s="227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186</v>
      </c>
      <c r="AH13" s="204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35">
        <v>3</v>
      </c>
      <c r="B14" s="236" t="s">
        <v>862</v>
      </c>
      <c r="C14" s="249" t="s">
        <v>863</v>
      </c>
      <c r="D14" s="237" t="s">
        <v>181</v>
      </c>
      <c r="E14" s="238">
        <v>2.8125</v>
      </c>
      <c r="F14" s="239"/>
      <c r="G14" s="240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182</v>
      </c>
      <c r="T14" s="224" t="s">
        <v>183</v>
      </c>
      <c r="U14" s="224">
        <v>2.9649999999999999</v>
      </c>
      <c r="V14" s="224">
        <f>ROUND(E14*U14,2)</f>
        <v>8.34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184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21"/>
      <c r="B15" s="222"/>
      <c r="C15" s="250" t="s">
        <v>197</v>
      </c>
      <c r="D15" s="226"/>
      <c r="E15" s="227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186</v>
      </c>
      <c r="AH15" s="204">
        <v>0</v>
      </c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21"/>
      <c r="B16" s="222"/>
      <c r="C16" s="250" t="s">
        <v>967</v>
      </c>
      <c r="D16" s="226"/>
      <c r="E16" s="227">
        <v>2.8125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186</v>
      </c>
      <c r="AH16" s="204">
        <v>0</v>
      </c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35">
        <v>4</v>
      </c>
      <c r="B17" s="236" t="s">
        <v>866</v>
      </c>
      <c r="C17" s="249" t="s">
        <v>867</v>
      </c>
      <c r="D17" s="237" t="s">
        <v>181</v>
      </c>
      <c r="E17" s="238">
        <v>58.012500000000003</v>
      </c>
      <c r="F17" s="239"/>
      <c r="G17" s="240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4">
        <v>0</v>
      </c>
      <c r="O17" s="224">
        <f>ROUND(E17*N17,2)</f>
        <v>0</v>
      </c>
      <c r="P17" s="224">
        <v>0</v>
      </c>
      <c r="Q17" s="224">
        <f>ROUND(E17*P17,2)</f>
        <v>0</v>
      </c>
      <c r="R17" s="224"/>
      <c r="S17" s="224" t="s">
        <v>182</v>
      </c>
      <c r="T17" s="224" t="s">
        <v>183</v>
      </c>
      <c r="U17" s="224">
        <v>8.1000000000000003E-2</v>
      </c>
      <c r="V17" s="224">
        <f>ROUND(E17*U17,2)</f>
        <v>4.7</v>
      </c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21"/>
      <c r="B18" s="222"/>
      <c r="C18" s="250" t="s">
        <v>968</v>
      </c>
      <c r="D18" s="226"/>
      <c r="E18" s="227">
        <v>58.012500000000003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186</v>
      </c>
      <c r="AH18" s="204">
        <v>0</v>
      </c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35">
        <v>5</v>
      </c>
      <c r="B19" s="236" t="s">
        <v>869</v>
      </c>
      <c r="C19" s="249" t="s">
        <v>870</v>
      </c>
      <c r="D19" s="237" t="s">
        <v>181</v>
      </c>
      <c r="E19" s="238">
        <v>36.762500000000003</v>
      </c>
      <c r="F19" s="239"/>
      <c r="G19" s="240">
        <f>ROUND(E19*F19,2)</f>
        <v>0</v>
      </c>
      <c r="H19" s="225"/>
      <c r="I19" s="224">
        <f>ROUND(E19*H19,2)</f>
        <v>0</v>
      </c>
      <c r="J19" s="225"/>
      <c r="K19" s="224">
        <f>ROUND(E19*J19,2)</f>
        <v>0</v>
      </c>
      <c r="L19" s="224">
        <v>21</v>
      </c>
      <c r="M19" s="224">
        <f>G19*(1+L19/100)</f>
        <v>0</v>
      </c>
      <c r="N19" s="224">
        <v>0</v>
      </c>
      <c r="O19" s="224">
        <f>ROUND(E19*N19,2)</f>
        <v>0</v>
      </c>
      <c r="P19" s="224">
        <v>0</v>
      </c>
      <c r="Q19" s="224">
        <f>ROUND(E19*P19,2)</f>
        <v>0</v>
      </c>
      <c r="R19" s="224"/>
      <c r="S19" s="224" t="s">
        <v>182</v>
      </c>
      <c r="T19" s="224" t="s">
        <v>183</v>
      </c>
      <c r="U19" s="224">
        <v>1.0999999999999999E-2</v>
      </c>
      <c r="V19" s="224">
        <f>ROUND(E19*U19,2)</f>
        <v>0.4</v>
      </c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21"/>
      <c r="B20" s="222"/>
      <c r="C20" s="250" t="s">
        <v>969</v>
      </c>
      <c r="D20" s="226"/>
      <c r="E20" s="227">
        <v>36.762500000000003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186</v>
      </c>
      <c r="AH20" s="204">
        <v>0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22.5" outlineLevel="1" x14ac:dyDescent="0.2">
      <c r="A21" s="241">
        <v>6</v>
      </c>
      <c r="B21" s="242" t="s">
        <v>872</v>
      </c>
      <c r="C21" s="251" t="s">
        <v>873</v>
      </c>
      <c r="D21" s="243" t="s">
        <v>181</v>
      </c>
      <c r="E21" s="244">
        <v>36.726300000000002</v>
      </c>
      <c r="F21" s="245"/>
      <c r="G21" s="246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0</v>
      </c>
      <c r="O21" s="224">
        <f>ROUND(E21*N21,2)</f>
        <v>0</v>
      </c>
      <c r="P21" s="224">
        <v>0</v>
      </c>
      <c r="Q21" s="224">
        <f>ROUND(E21*P21,2)</f>
        <v>0</v>
      </c>
      <c r="R21" s="224"/>
      <c r="S21" s="224" t="s">
        <v>182</v>
      </c>
      <c r="T21" s="224" t="s">
        <v>183</v>
      </c>
      <c r="U21" s="224">
        <v>8.9999999999999993E-3</v>
      </c>
      <c r="V21" s="224">
        <f>ROUND(E21*U21,2)</f>
        <v>0.33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184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35">
        <v>7</v>
      </c>
      <c r="B22" s="236" t="s">
        <v>874</v>
      </c>
      <c r="C22" s="249" t="s">
        <v>875</v>
      </c>
      <c r="D22" s="237" t="s">
        <v>195</v>
      </c>
      <c r="E22" s="238">
        <v>108</v>
      </c>
      <c r="F22" s="239"/>
      <c r="G22" s="240">
        <f>ROUND(E22*F22,2)</f>
        <v>0</v>
      </c>
      <c r="H22" s="225"/>
      <c r="I22" s="224">
        <f>ROUND(E22*H22,2)</f>
        <v>0</v>
      </c>
      <c r="J22" s="225"/>
      <c r="K22" s="224">
        <f>ROUND(E22*J22,2)</f>
        <v>0</v>
      </c>
      <c r="L22" s="224">
        <v>21</v>
      </c>
      <c r="M22" s="224">
        <f>G22*(1+L22/100)</f>
        <v>0</v>
      </c>
      <c r="N22" s="224">
        <v>9.8999999999999999E-4</v>
      </c>
      <c r="O22" s="224">
        <f>ROUND(E22*N22,2)</f>
        <v>0.11</v>
      </c>
      <c r="P22" s="224">
        <v>0</v>
      </c>
      <c r="Q22" s="224">
        <f>ROUND(E22*P22,2)</f>
        <v>0</v>
      </c>
      <c r="R22" s="224"/>
      <c r="S22" s="224" t="s">
        <v>182</v>
      </c>
      <c r="T22" s="224" t="s">
        <v>183</v>
      </c>
      <c r="U22" s="224">
        <v>0.23599999999999999</v>
      </c>
      <c r="V22" s="224">
        <f>ROUND(E22*U22,2)</f>
        <v>25.49</v>
      </c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184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21"/>
      <c r="B23" s="222"/>
      <c r="C23" s="250" t="s">
        <v>970</v>
      </c>
      <c r="D23" s="226"/>
      <c r="E23" s="227">
        <v>108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186</v>
      </c>
      <c r="AH23" s="204">
        <v>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41">
        <v>8</v>
      </c>
      <c r="B24" s="242" t="s">
        <v>877</v>
      </c>
      <c r="C24" s="251" t="s">
        <v>878</v>
      </c>
      <c r="D24" s="243" t="s">
        <v>195</v>
      </c>
      <c r="E24" s="244">
        <v>108</v>
      </c>
      <c r="F24" s="245"/>
      <c r="G24" s="246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0</v>
      </c>
      <c r="O24" s="224">
        <f>ROUND(E24*N24,2)</f>
        <v>0</v>
      </c>
      <c r="P24" s="224">
        <v>0</v>
      </c>
      <c r="Q24" s="224">
        <f>ROUND(E24*P24,2)</f>
        <v>0</v>
      </c>
      <c r="R24" s="224"/>
      <c r="S24" s="224" t="s">
        <v>182</v>
      </c>
      <c r="T24" s="224" t="s">
        <v>183</v>
      </c>
      <c r="U24" s="224">
        <v>7.0000000000000007E-2</v>
      </c>
      <c r="V24" s="224">
        <f>ROUND(E24*U24,2)</f>
        <v>7.56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184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35">
        <v>9</v>
      </c>
      <c r="B25" s="236" t="s">
        <v>218</v>
      </c>
      <c r="C25" s="249" t="s">
        <v>219</v>
      </c>
      <c r="D25" s="237" t="s">
        <v>181</v>
      </c>
      <c r="E25" s="238">
        <v>34.950000000000003</v>
      </c>
      <c r="F25" s="239"/>
      <c r="G25" s="240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</v>
      </c>
      <c r="O25" s="224">
        <f>ROUND(E25*N25,2)</f>
        <v>0</v>
      </c>
      <c r="P25" s="224">
        <v>0</v>
      </c>
      <c r="Q25" s="224">
        <f>ROUND(E25*P25,2)</f>
        <v>0</v>
      </c>
      <c r="R25" s="224"/>
      <c r="S25" s="224" t="s">
        <v>182</v>
      </c>
      <c r="T25" s="224" t="s">
        <v>183</v>
      </c>
      <c r="U25" s="224">
        <v>0.20200000000000001</v>
      </c>
      <c r="V25" s="224">
        <f>ROUND(E25*U25,2)</f>
        <v>7.06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184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21"/>
      <c r="B26" s="222"/>
      <c r="C26" s="250" t="s">
        <v>971</v>
      </c>
      <c r="D26" s="226"/>
      <c r="E26" s="227">
        <v>34.950000000000003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186</v>
      </c>
      <c r="AH26" s="204">
        <v>0</v>
      </c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22.5" outlineLevel="1" x14ac:dyDescent="0.2">
      <c r="A27" s="235">
        <v>10</v>
      </c>
      <c r="B27" s="236" t="s">
        <v>880</v>
      </c>
      <c r="C27" s="249" t="s">
        <v>881</v>
      </c>
      <c r="D27" s="237" t="s">
        <v>181</v>
      </c>
      <c r="E27" s="238">
        <v>13.5</v>
      </c>
      <c r="F27" s="239"/>
      <c r="G27" s="240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1.7</v>
      </c>
      <c r="O27" s="224">
        <f>ROUND(E27*N27,2)</f>
        <v>22.95</v>
      </c>
      <c r="P27" s="224">
        <v>0</v>
      </c>
      <c r="Q27" s="224">
        <f>ROUND(E27*P27,2)</f>
        <v>0</v>
      </c>
      <c r="R27" s="224"/>
      <c r="S27" s="224" t="s">
        <v>182</v>
      </c>
      <c r="T27" s="224" t="s">
        <v>183</v>
      </c>
      <c r="U27" s="224">
        <v>1.587</v>
      </c>
      <c r="V27" s="224">
        <f>ROUND(E27*U27,2)</f>
        <v>21.42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184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21"/>
      <c r="B28" s="222"/>
      <c r="C28" s="250" t="s">
        <v>972</v>
      </c>
      <c r="D28" s="226"/>
      <c r="E28" s="227">
        <v>13.5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186</v>
      </c>
      <c r="AH28" s="204">
        <v>0</v>
      </c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x14ac:dyDescent="0.2">
      <c r="A29" s="229" t="s">
        <v>177</v>
      </c>
      <c r="B29" s="230" t="s">
        <v>54</v>
      </c>
      <c r="C29" s="248" t="s">
        <v>72</v>
      </c>
      <c r="D29" s="231"/>
      <c r="E29" s="232"/>
      <c r="F29" s="233"/>
      <c r="G29" s="234">
        <f>SUMIF(AG30:AG31,"&lt;&gt;NOR",G30:G31)</f>
        <v>0</v>
      </c>
      <c r="H29" s="228"/>
      <c r="I29" s="228">
        <f>SUM(I30:I31)</f>
        <v>0</v>
      </c>
      <c r="J29" s="228"/>
      <c r="K29" s="228">
        <f>SUM(K30:K31)</f>
        <v>0</v>
      </c>
      <c r="L29" s="228"/>
      <c r="M29" s="228">
        <f>SUM(M30:M31)</f>
        <v>0</v>
      </c>
      <c r="N29" s="228"/>
      <c r="O29" s="228">
        <f>SUM(O30:O31)</f>
        <v>7.64</v>
      </c>
      <c r="P29" s="228"/>
      <c r="Q29" s="228">
        <f>SUM(Q30:Q31)</f>
        <v>0</v>
      </c>
      <c r="R29" s="228"/>
      <c r="S29" s="228"/>
      <c r="T29" s="228"/>
      <c r="U29" s="228"/>
      <c r="V29" s="228">
        <f>SUM(V30:V31)</f>
        <v>11.44</v>
      </c>
      <c r="W29" s="228"/>
      <c r="AG29" t="s">
        <v>178</v>
      </c>
    </row>
    <row r="30" spans="1:60" ht="22.5" outlineLevel="1" x14ac:dyDescent="0.2">
      <c r="A30" s="235">
        <v>11</v>
      </c>
      <c r="B30" s="236" t="s">
        <v>889</v>
      </c>
      <c r="C30" s="249" t="s">
        <v>890</v>
      </c>
      <c r="D30" s="237" t="s">
        <v>181</v>
      </c>
      <c r="E30" s="238">
        <v>6.75</v>
      </c>
      <c r="F30" s="239"/>
      <c r="G30" s="240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1.1322000000000001</v>
      </c>
      <c r="O30" s="224">
        <f>ROUND(E30*N30,2)</f>
        <v>7.64</v>
      </c>
      <c r="P30" s="224">
        <v>0</v>
      </c>
      <c r="Q30" s="224">
        <f>ROUND(E30*P30,2)</f>
        <v>0</v>
      </c>
      <c r="R30" s="224"/>
      <c r="S30" s="224" t="s">
        <v>182</v>
      </c>
      <c r="T30" s="224" t="s">
        <v>183</v>
      </c>
      <c r="U30" s="224">
        <v>1.6950000000000001</v>
      </c>
      <c r="V30" s="224">
        <f>ROUND(E30*U30,2)</f>
        <v>11.44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184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21"/>
      <c r="B31" s="222"/>
      <c r="C31" s="250" t="s">
        <v>973</v>
      </c>
      <c r="D31" s="226"/>
      <c r="E31" s="227">
        <v>6.75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186</v>
      </c>
      <c r="AH31" s="204">
        <v>0</v>
      </c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x14ac:dyDescent="0.2">
      <c r="A32" s="229" t="s">
        <v>177</v>
      </c>
      <c r="B32" s="230" t="s">
        <v>56</v>
      </c>
      <c r="C32" s="248" t="s">
        <v>73</v>
      </c>
      <c r="D32" s="231"/>
      <c r="E32" s="232"/>
      <c r="F32" s="233"/>
      <c r="G32" s="234">
        <f>SUMIF(AG33:AG33,"&lt;&gt;NOR",G33:G33)</f>
        <v>0</v>
      </c>
      <c r="H32" s="228"/>
      <c r="I32" s="228">
        <f>SUM(I33:I33)</f>
        <v>0</v>
      </c>
      <c r="J32" s="228"/>
      <c r="K32" s="228">
        <f>SUM(K33:K33)</f>
        <v>0</v>
      </c>
      <c r="L32" s="228"/>
      <c r="M32" s="228">
        <f>SUM(M33:M33)</f>
        <v>0</v>
      </c>
      <c r="N32" s="228"/>
      <c r="O32" s="228">
        <f>SUM(O33:O33)</f>
        <v>22.5</v>
      </c>
      <c r="P32" s="228"/>
      <c r="Q32" s="228">
        <f>SUM(Q33:Q33)</f>
        <v>0</v>
      </c>
      <c r="R32" s="228"/>
      <c r="S32" s="228"/>
      <c r="T32" s="228"/>
      <c r="U32" s="228"/>
      <c r="V32" s="228">
        <f>SUM(V33:V33)</f>
        <v>10.89</v>
      </c>
      <c r="W32" s="228"/>
      <c r="AG32" t="s">
        <v>178</v>
      </c>
    </row>
    <row r="33" spans="1:60" ht="22.5" outlineLevel="1" x14ac:dyDescent="0.2">
      <c r="A33" s="241">
        <v>12</v>
      </c>
      <c r="B33" s="242" t="s">
        <v>892</v>
      </c>
      <c r="C33" s="251" t="s">
        <v>893</v>
      </c>
      <c r="D33" s="243" t="s">
        <v>181</v>
      </c>
      <c r="E33" s="244">
        <v>9</v>
      </c>
      <c r="F33" s="245"/>
      <c r="G33" s="246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2.5</v>
      </c>
      <c r="O33" s="224">
        <f>ROUND(E33*N33,2)</f>
        <v>22.5</v>
      </c>
      <c r="P33" s="224">
        <v>0</v>
      </c>
      <c r="Q33" s="224">
        <f>ROUND(E33*P33,2)</f>
        <v>0</v>
      </c>
      <c r="R33" s="224"/>
      <c r="S33" s="224" t="s">
        <v>182</v>
      </c>
      <c r="T33" s="224" t="s">
        <v>183</v>
      </c>
      <c r="U33" s="224">
        <v>1.21</v>
      </c>
      <c r="V33" s="224">
        <f>ROUND(E33*U33,2)</f>
        <v>10.89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184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x14ac:dyDescent="0.2">
      <c r="A34" s="229" t="s">
        <v>177</v>
      </c>
      <c r="B34" s="230" t="s">
        <v>84</v>
      </c>
      <c r="C34" s="248" t="s">
        <v>85</v>
      </c>
      <c r="D34" s="231"/>
      <c r="E34" s="232"/>
      <c r="F34" s="233"/>
      <c r="G34" s="234">
        <f>SUMIF(AG35:AG36,"&lt;&gt;NOR",G35:G36)</f>
        <v>0</v>
      </c>
      <c r="H34" s="228"/>
      <c r="I34" s="228">
        <f>SUM(I35:I36)</f>
        <v>0</v>
      </c>
      <c r="J34" s="228"/>
      <c r="K34" s="228">
        <f>SUM(K35:K36)</f>
        <v>0</v>
      </c>
      <c r="L34" s="228"/>
      <c r="M34" s="228">
        <f>SUM(M35:M36)</f>
        <v>0</v>
      </c>
      <c r="N34" s="228"/>
      <c r="O34" s="228">
        <f>SUM(O35:O36)</f>
        <v>0</v>
      </c>
      <c r="P34" s="228"/>
      <c r="Q34" s="228">
        <f>SUM(Q35:Q36)</f>
        <v>0</v>
      </c>
      <c r="R34" s="228"/>
      <c r="S34" s="228"/>
      <c r="T34" s="228"/>
      <c r="U34" s="228"/>
      <c r="V34" s="228">
        <f>SUM(V35:V36)</f>
        <v>1.32</v>
      </c>
      <c r="W34" s="228"/>
      <c r="AG34" t="s">
        <v>178</v>
      </c>
    </row>
    <row r="35" spans="1:60" outlineLevel="1" x14ac:dyDescent="0.2">
      <c r="A35" s="235">
        <v>13</v>
      </c>
      <c r="B35" s="236" t="s">
        <v>911</v>
      </c>
      <c r="C35" s="249" t="s">
        <v>912</v>
      </c>
      <c r="D35" s="237" t="s">
        <v>242</v>
      </c>
      <c r="E35" s="238">
        <v>12</v>
      </c>
      <c r="F35" s="239"/>
      <c r="G35" s="240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0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182</v>
      </c>
      <c r="T35" s="224" t="s">
        <v>183</v>
      </c>
      <c r="U35" s="224">
        <v>0.11</v>
      </c>
      <c r="V35" s="224">
        <f>ROUND(E35*U35,2)</f>
        <v>1.32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184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21"/>
      <c r="B36" s="222"/>
      <c r="C36" s="250" t="s">
        <v>974</v>
      </c>
      <c r="D36" s="226"/>
      <c r="E36" s="227">
        <v>12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186</v>
      </c>
      <c r="AH36" s="204">
        <v>0</v>
      </c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x14ac:dyDescent="0.2">
      <c r="A37" s="229" t="s">
        <v>177</v>
      </c>
      <c r="B37" s="230" t="s">
        <v>86</v>
      </c>
      <c r="C37" s="248" t="s">
        <v>87</v>
      </c>
      <c r="D37" s="231"/>
      <c r="E37" s="232"/>
      <c r="F37" s="233"/>
      <c r="G37" s="234">
        <f>SUMIF(AG38:AG38,"&lt;&gt;NOR",G38:G38)</f>
        <v>0</v>
      </c>
      <c r="H37" s="228"/>
      <c r="I37" s="228">
        <f>SUM(I38:I38)</f>
        <v>0</v>
      </c>
      <c r="J37" s="228"/>
      <c r="K37" s="228">
        <f>SUM(K38:K38)</f>
        <v>0</v>
      </c>
      <c r="L37" s="228"/>
      <c r="M37" s="228">
        <f>SUM(M38:M38)</f>
        <v>0</v>
      </c>
      <c r="N37" s="228"/>
      <c r="O37" s="228">
        <f>SUM(O38:O38)</f>
        <v>0</v>
      </c>
      <c r="P37" s="228"/>
      <c r="Q37" s="228">
        <f>SUM(Q38:Q38)</f>
        <v>0</v>
      </c>
      <c r="R37" s="228"/>
      <c r="S37" s="228"/>
      <c r="T37" s="228"/>
      <c r="U37" s="228"/>
      <c r="V37" s="228">
        <f>SUM(V38:V38)</f>
        <v>0.21</v>
      </c>
      <c r="W37" s="228"/>
      <c r="AG37" t="s">
        <v>178</v>
      </c>
    </row>
    <row r="38" spans="1:60" outlineLevel="1" x14ac:dyDescent="0.2">
      <c r="A38" s="241">
        <v>14</v>
      </c>
      <c r="B38" s="242" t="s">
        <v>465</v>
      </c>
      <c r="C38" s="251" t="s">
        <v>466</v>
      </c>
      <c r="D38" s="243" t="s">
        <v>234</v>
      </c>
      <c r="E38" s="244">
        <v>1</v>
      </c>
      <c r="F38" s="245"/>
      <c r="G38" s="246">
        <f>ROUND(E38*F38,2)</f>
        <v>0</v>
      </c>
      <c r="H38" s="225"/>
      <c r="I38" s="224">
        <f>ROUND(E38*H38,2)</f>
        <v>0</v>
      </c>
      <c r="J38" s="225"/>
      <c r="K38" s="224">
        <f>ROUND(E38*J38,2)</f>
        <v>0</v>
      </c>
      <c r="L38" s="224">
        <v>21</v>
      </c>
      <c r="M38" s="224">
        <f>G38*(1+L38/100)</f>
        <v>0</v>
      </c>
      <c r="N38" s="224">
        <v>1.58E-3</v>
      </c>
      <c r="O38" s="224">
        <f>ROUND(E38*N38,2)</f>
        <v>0</v>
      </c>
      <c r="P38" s="224">
        <v>0</v>
      </c>
      <c r="Q38" s="224">
        <f>ROUND(E38*P38,2)</f>
        <v>0</v>
      </c>
      <c r="R38" s="224"/>
      <c r="S38" s="224" t="s">
        <v>182</v>
      </c>
      <c r="T38" s="224" t="s">
        <v>183</v>
      </c>
      <c r="U38" s="224">
        <v>0.214</v>
      </c>
      <c r="V38" s="224">
        <f>ROUND(E38*U38,2)</f>
        <v>0.21</v>
      </c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184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x14ac:dyDescent="0.2">
      <c r="A39" s="229" t="s">
        <v>177</v>
      </c>
      <c r="B39" s="230" t="s">
        <v>92</v>
      </c>
      <c r="C39" s="248" t="s">
        <v>93</v>
      </c>
      <c r="D39" s="231"/>
      <c r="E39" s="232"/>
      <c r="F39" s="233"/>
      <c r="G39" s="234">
        <f>SUMIF(AG40:AG44,"&lt;&gt;NOR",G40:G44)</f>
        <v>0</v>
      </c>
      <c r="H39" s="228"/>
      <c r="I39" s="228">
        <f>SUM(I40:I44)</f>
        <v>0</v>
      </c>
      <c r="J39" s="228"/>
      <c r="K39" s="228">
        <f>SUM(K40:K44)</f>
        <v>0</v>
      </c>
      <c r="L39" s="228"/>
      <c r="M39" s="228">
        <f>SUM(M40:M44)</f>
        <v>0</v>
      </c>
      <c r="N39" s="228"/>
      <c r="O39" s="228">
        <f>SUM(O40:O44)</f>
        <v>0.02</v>
      </c>
      <c r="P39" s="228"/>
      <c r="Q39" s="228">
        <f>SUM(Q40:Q44)</f>
        <v>1.84</v>
      </c>
      <c r="R39" s="228"/>
      <c r="S39" s="228"/>
      <c r="T39" s="228"/>
      <c r="U39" s="228"/>
      <c r="V39" s="228">
        <f>SUM(V40:V44)</f>
        <v>32.18</v>
      </c>
      <c r="W39" s="228"/>
      <c r="AG39" t="s">
        <v>178</v>
      </c>
    </row>
    <row r="40" spans="1:60" outlineLevel="1" x14ac:dyDescent="0.2">
      <c r="A40" s="235">
        <v>15</v>
      </c>
      <c r="B40" s="236" t="s">
        <v>914</v>
      </c>
      <c r="C40" s="249" t="s">
        <v>915</v>
      </c>
      <c r="D40" s="237" t="s">
        <v>242</v>
      </c>
      <c r="E40" s="238">
        <v>46</v>
      </c>
      <c r="F40" s="239"/>
      <c r="G40" s="240">
        <f>ROUND(E40*F40,2)</f>
        <v>0</v>
      </c>
      <c r="H40" s="225"/>
      <c r="I40" s="224">
        <f>ROUND(E40*H40,2)</f>
        <v>0</v>
      </c>
      <c r="J40" s="225"/>
      <c r="K40" s="224">
        <f>ROUND(E40*J40,2)</f>
        <v>0</v>
      </c>
      <c r="L40" s="224">
        <v>21</v>
      </c>
      <c r="M40" s="224">
        <f>G40*(1+L40/100)</f>
        <v>0</v>
      </c>
      <c r="N40" s="224">
        <v>4.8999999999999998E-4</v>
      </c>
      <c r="O40" s="224">
        <f>ROUND(E40*N40,2)</f>
        <v>0.02</v>
      </c>
      <c r="P40" s="224">
        <v>0.04</v>
      </c>
      <c r="Q40" s="224">
        <f>ROUND(E40*P40,2)</f>
        <v>1.84</v>
      </c>
      <c r="R40" s="224"/>
      <c r="S40" s="224" t="s">
        <v>182</v>
      </c>
      <c r="T40" s="224" t="s">
        <v>183</v>
      </c>
      <c r="U40" s="224">
        <v>0.66800000000000004</v>
      </c>
      <c r="V40" s="224">
        <f>ROUND(E40*U40,2)</f>
        <v>30.73</v>
      </c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184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21"/>
      <c r="B41" s="222"/>
      <c r="C41" s="250" t="s">
        <v>975</v>
      </c>
      <c r="D41" s="226"/>
      <c r="E41" s="227">
        <v>46</v>
      </c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186</v>
      </c>
      <c r="AH41" s="204">
        <v>0</v>
      </c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22.5" outlineLevel="1" x14ac:dyDescent="0.2">
      <c r="A42" s="241">
        <v>16</v>
      </c>
      <c r="B42" s="242" t="s">
        <v>917</v>
      </c>
      <c r="C42" s="251" t="s">
        <v>918</v>
      </c>
      <c r="D42" s="243" t="s">
        <v>216</v>
      </c>
      <c r="E42" s="244">
        <v>1.84</v>
      </c>
      <c r="F42" s="245"/>
      <c r="G42" s="246">
        <f>ROUND(E42*F42,2)</f>
        <v>0</v>
      </c>
      <c r="H42" s="225"/>
      <c r="I42" s="224">
        <f>ROUND(E42*H42,2)</f>
        <v>0</v>
      </c>
      <c r="J42" s="225"/>
      <c r="K42" s="224">
        <f>ROUND(E42*J42,2)</f>
        <v>0</v>
      </c>
      <c r="L42" s="224">
        <v>21</v>
      </c>
      <c r="M42" s="224">
        <f>G42*(1+L42/100)</f>
        <v>0</v>
      </c>
      <c r="N42" s="224">
        <v>0</v>
      </c>
      <c r="O42" s="224">
        <f>ROUND(E42*N42,2)</f>
        <v>0</v>
      </c>
      <c r="P42" s="224">
        <v>0</v>
      </c>
      <c r="Q42" s="224">
        <f>ROUND(E42*P42,2)</f>
        <v>0</v>
      </c>
      <c r="R42" s="224"/>
      <c r="S42" s="224" t="s">
        <v>182</v>
      </c>
      <c r="T42" s="224" t="s">
        <v>183</v>
      </c>
      <c r="U42" s="224">
        <v>0.68799999999999994</v>
      </c>
      <c r="V42" s="224">
        <f>ROUND(E42*U42,2)</f>
        <v>1.27</v>
      </c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482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41">
        <v>17</v>
      </c>
      <c r="B43" s="242" t="s">
        <v>919</v>
      </c>
      <c r="C43" s="251" t="s">
        <v>920</v>
      </c>
      <c r="D43" s="243" t="s">
        <v>216</v>
      </c>
      <c r="E43" s="244">
        <v>1.84</v>
      </c>
      <c r="F43" s="245"/>
      <c r="G43" s="246">
        <f>ROUND(E43*F43,2)</f>
        <v>0</v>
      </c>
      <c r="H43" s="225"/>
      <c r="I43" s="224">
        <f>ROUND(E43*H43,2)</f>
        <v>0</v>
      </c>
      <c r="J43" s="225"/>
      <c r="K43" s="224">
        <f>ROUND(E43*J43,2)</f>
        <v>0</v>
      </c>
      <c r="L43" s="224">
        <v>21</v>
      </c>
      <c r="M43" s="224">
        <f>G43*(1+L43/100)</f>
        <v>0</v>
      </c>
      <c r="N43" s="224">
        <v>0</v>
      </c>
      <c r="O43" s="224">
        <f>ROUND(E43*N43,2)</f>
        <v>0</v>
      </c>
      <c r="P43" s="224">
        <v>0</v>
      </c>
      <c r="Q43" s="224">
        <f>ROUND(E43*P43,2)</f>
        <v>0</v>
      </c>
      <c r="R43" s="224"/>
      <c r="S43" s="224" t="s">
        <v>182</v>
      </c>
      <c r="T43" s="224" t="s">
        <v>183</v>
      </c>
      <c r="U43" s="224">
        <v>0</v>
      </c>
      <c r="V43" s="224">
        <f>ROUND(E43*U43,2)</f>
        <v>0</v>
      </c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482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41">
        <v>18</v>
      </c>
      <c r="B44" s="242" t="s">
        <v>921</v>
      </c>
      <c r="C44" s="251" t="s">
        <v>922</v>
      </c>
      <c r="D44" s="243" t="s">
        <v>216</v>
      </c>
      <c r="E44" s="244">
        <v>1.84</v>
      </c>
      <c r="F44" s="245"/>
      <c r="G44" s="246">
        <f>ROUND(E44*F44,2)</f>
        <v>0</v>
      </c>
      <c r="H44" s="225"/>
      <c r="I44" s="224">
        <f>ROUND(E44*H44,2)</f>
        <v>0</v>
      </c>
      <c r="J44" s="225"/>
      <c r="K44" s="224">
        <f>ROUND(E44*J44,2)</f>
        <v>0</v>
      </c>
      <c r="L44" s="224">
        <v>21</v>
      </c>
      <c r="M44" s="224">
        <f>G44*(1+L44/100)</f>
        <v>0</v>
      </c>
      <c r="N44" s="224">
        <v>0</v>
      </c>
      <c r="O44" s="224">
        <f>ROUND(E44*N44,2)</f>
        <v>0</v>
      </c>
      <c r="P44" s="224">
        <v>0</v>
      </c>
      <c r="Q44" s="224">
        <f>ROUND(E44*P44,2)</f>
        <v>0</v>
      </c>
      <c r="R44" s="224"/>
      <c r="S44" s="224" t="s">
        <v>182</v>
      </c>
      <c r="T44" s="224" t="s">
        <v>183</v>
      </c>
      <c r="U44" s="224">
        <v>9.9000000000000005E-2</v>
      </c>
      <c r="V44" s="224">
        <f>ROUND(E44*U44,2)</f>
        <v>0.18</v>
      </c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482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x14ac:dyDescent="0.2">
      <c r="A45" s="229" t="s">
        <v>177</v>
      </c>
      <c r="B45" s="230" t="s">
        <v>105</v>
      </c>
      <c r="C45" s="248" t="s">
        <v>106</v>
      </c>
      <c r="D45" s="231"/>
      <c r="E45" s="232"/>
      <c r="F45" s="233"/>
      <c r="G45" s="234">
        <f>SUMIF(AG46:AG82,"&lt;&gt;NOR",G46:G82)</f>
        <v>0</v>
      </c>
      <c r="H45" s="228"/>
      <c r="I45" s="228">
        <f>SUM(I46:I82)</f>
        <v>0</v>
      </c>
      <c r="J45" s="228"/>
      <c r="K45" s="228">
        <f>SUM(K46:K82)</f>
        <v>0</v>
      </c>
      <c r="L45" s="228"/>
      <c r="M45" s="228">
        <f>SUM(M46:M82)</f>
        <v>0</v>
      </c>
      <c r="N45" s="228"/>
      <c r="O45" s="228">
        <f>SUM(O46:O82)</f>
        <v>0.32000000000000006</v>
      </c>
      <c r="P45" s="228"/>
      <c r="Q45" s="228">
        <f>SUM(Q46:Q82)</f>
        <v>0</v>
      </c>
      <c r="R45" s="228"/>
      <c r="S45" s="228"/>
      <c r="T45" s="228"/>
      <c r="U45" s="228"/>
      <c r="V45" s="228">
        <f>SUM(V46:V82)</f>
        <v>133.36999999999998</v>
      </c>
      <c r="W45" s="228"/>
      <c r="AG45" t="s">
        <v>178</v>
      </c>
    </row>
    <row r="46" spans="1:60" outlineLevel="1" x14ac:dyDescent="0.2">
      <c r="A46" s="235">
        <v>19</v>
      </c>
      <c r="B46" s="236" t="s">
        <v>976</v>
      </c>
      <c r="C46" s="249" t="s">
        <v>977</v>
      </c>
      <c r="D46" s="237" t="s">
        <v>242</v>
      </c>
      <c r="E46" s="238">
        <v>204</v>
      </c>
      <c r="F46" s="239"/>
      <c r="G46" s="240">
        <f>ROUND(E46*F46,2)</f>
        <v>0</v>
      </c>
      <c r="H46" s="225"/>
      <c r="I46" s="224">
        <f>ROUND(E46*H46,2)</f>
        <v>0</v>
      </c>
      <c r="J46" s="225"/>
      <c r="K46" s="224">
        <f>ROUND(E46*J46,2)</f>
        <v>0</v>
      </c>
      <c r="L46" s="224">
        <v>21</v>
      </c>
      <c r="M46" s="224">
        <f>G46*(1+L46/100)</f>
        <v>0</v>
      </c>
      <c r="N46" s="224">
        <v>1.0000000000000001E-5</v>
      </c>
      <c r="O46" s="224">
        <f>ROUND(E46*N46,2)</f>
        <v>0</v>
      </c>
      <c r="P46" s="224">
        <v>0</v>
      </c>
      <c r="Q46" s="224">
        <f>ROUND(E46*P46,2)</f>
        <v>0</v>
      </c>
      <c r="R46" s="224"/>
      <c r="S46" s="224" t="s">
        <v>182</v>
      </c>
      <c r="T46" s="224" t="s">
        <v>183</v>
      </c>
      <c r="U46" s="224">
        <v>6.2E-2</v>
      </c>
      <c r="V46" s="224">
        <f>ROUND(E46*U46,2)</f>
        <v>12.65</v>
      </c>
      <c r="W46" s="224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184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21"/>
      <c r="B47" s="222"/>
      <c r="C47" s="250" t="s">
        <v>978</v>
      </c>
      <c r="D47" s="226"/>
      <c r="E47" s="227">
        <v>204</v>
      </c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186</v>
      </c>
      <c r="AH47" s="204">
        <v>0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ht="22.5" outlineLevel="1" x14ac:dyDescent="0.2">
      <c r="A48" s="235">
        <v>20</v>
      </c>
      <c r="B48" s="236" t="s">
        <v>979</v>
      </c>
      <c r="C48" s="249" t="s">
        <v>980</v>
      </c>
      <c r="D48" s="237" t="s">
        <v>242</v>
      </c>
      <c r="E48" s="238">
        <v>204</v>
      </c>
      <c r="F48" s="239"/>
      <c r="G48" s="240">
        <f>ROUND(E48*F48,2)</f>
        <v>0</v>
      </c>
      <c r="H48" s="225"/>
      <c r="I48" s="224">
        <f>ROUND(E48*H48,2)</f>
        <v>0</v>
      </c>
      <c r="J48" s="225"/>
      <c r="K48" s="224">
        <f>ROUND(E48*J48,2)</f>
        <v>0</v>
      </c>
      <c r="L48" s="224">
        <v>21</v>
      </c>
      <c r="M48" s="224">
        <f>G48*(1+L48/100)</f>
        <v>0</v>
      </c>
      <c r="N48" s="224">
        <v>3.8000000000000002E-4</v>
      </c>
      <c r="O48" s="224">
        <f>ROUND(E48*N48,2)</f>
        <v>0.08</v>
      </c>
      <c r="P48" s="224">
        <v>0</v>
      </c>
      <c r="Q48" s="224">
        <f>ROUND(E48*P48,2)</f>
        <v>0</v>
      </c>
      <c r="R48" s="224"/>
      <c r="S48" s="224" t="s">
        <v>182</v>
      </c>
      <c r="T48" s="224" t="s">
        <v>183</v>
      </c>
      <c r="U48" s="224">
        <v>0.17899999999999999</v>
      </c>
      <c r="V48" s="224">
        <f>ROUND(E48*U48,2)</f>
        <v>36.520000000000003</v>
      </c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184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21"/>
      <c r="B49" s="222"/>
      <c r="C49" s="250" t="s">
        <v>978</v>
      </c>
      <c r="D49" s="226"/>
      <c r="E49" s="227">
        <v>204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186</v>
      </c>
      <c r="AH49" s="204">
        <v>0</v>
      </c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22.5" outlineLevel="1" x14ac:dyDescent="0.2">
      <c r="A50" s="235">
        <v>21</v>
      </c>
      <c r="B50" s="236" t="s">
        <v>981</v>
      </c>
      <c r="C50" s="249" t="s">
        <v>982</v>
      </c>
      <c r="D50" s="237" t="s">
        <v>242</v>
      </c>
      <c r="E50" s="238">
        <v>45</v>
      </c>
      <c r="F50" s="239"/>
      <c r="G50" s="240">
        <f>ROUND(E50*F50,2)</f>
        <v>0</v>
      </c>
      <c r="H50" s="225"/>
      <c r="I50" s="224">
        <f>ROUND(E50*H50,2)</f>
        <v>0</v>
      </c>
      <c r="J50" s="225"/>
      <c r="K50" s="224">
        <f>ROUND(E50*J50,2)</f>
        <v>0</v>
      </c>
      <c r="L50" s="224">
        <v>21</v>
      </c>
      <c r="M50" s="224">
        <f>G50*(1+L50/100)</f>
        <v>0</v>
      </c>
      <c r="N50" s="224">
        <v>1.2199999999999999E-3</v>
      </c>
      <c r="O50" s="224">
        <f>ROUND(E50*N50,2)</f>
        <v>0.05</v>
      </c>
      <c r="P50" s="224">
        <v>0</v>
      </c>
      <c r="Q50" s="224">
        <f>ROUND(E50*P50,2)</f>
        <v>0</v>
      </c>
      <c r="R50" s="224"/>
      <c r="S50" s="224" t="s">
        <v>182</v>
      </c>
      <c r="T50" s="224" t="s">
        <v>183</v>
      </c>
      <c r="U50" s="224">
        <v>1.1466799999999999</v>
      </c>
      <c r="V50" s="224">
        <f>ROUND(E50*U50,2)</f>
        <v>51.6</v>
      </c>
      <c r="W50" s="22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208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21"/>
      <c r="B51" s="222"/>
      <c r="C51" s="250" t="s">
        <v>983</v>
      </c>
      <c r="D51" s="226"/>
      <c r="E51" s="227">
        <v>45</v>
      </c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186</v>
      </c>
      <c r="AH51" s="204">
        <v>0</v>
      </c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22.5" outlineLevel="1" x14ac:dyDescent="0.2">
      <c r="A52" s="235">
        <v>22</v>
      </c>
      <c r="B52" s="236" t="s">
        <v>984</v>
      </c>
      <c r="C52" s="249" t="s">
        <v>985</v>
      </c>
      <c r="D52" s="237" t="s">
        <v>229</v>
      </c>
      <c r="E52" s="238">
        <v>1</v>
      </c>
      <c r="F52" s="239"/>
      <c r="G52" s="240">
        <f>ROUND(E52*F52,2)</f>
        <v>0</v>
      </c>
      <c r="H52" s="225"/>
      <c r="I52" s="224">
        <f>ROUND(E52*H52,2)</f>
        <v>0</v>
      </c>
      <c r="J52" s="225"/>
      <c r="K52" s="224">
        <f>ROUND(E52*J52,2)</f>
        <v>0</v>
      </c>
      <c r="L52" s="224">
        <v>21</v>
      </c>
      <c r="M52" s="224">
        <f>G52*(1+L52/100)</f>
        <v>0</v>
      </c>
      <c r="N52" s="224">
        <v>2.64E-2</v>
      </c>
      <c r="O52" s="224">
        <f>ROUND(E52*N52,2)</f>
        <v>0.03</v>
      </c>
      <c r="P52" s="224">
        <v>0</v>
      </c>
      <c r="Q52" s="224">
        <f>ROUND(E52*P52,2)</f>
        <v>0</v>
      </c>
      <c r="R52" s="224"/>
      <c r="S52" s="224" t="s">
        <v>235</v>
      </c>
      <c r="T52" s="224" t="s">
        <v>183</v>
      </c>
      <c r="U52" s="224">
        <v>0</v>
      </c>
      <c r="V52" s="224">
        <f>ROUND(E52*U52,2)</f>
        <v>0</v>
      </c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464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21"/>
      <c r="B53" s="222"/>
      <c r="C53" s="250" t="s">
        <v>48</v>
      </c>
      <c r="D53" s="226"/>
      <c r="E53" s="227">
        <v>1</v>
      </c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186</v>
      </c>
      <c r="AH53" s="204">
        <v>0</v>
      </c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35">
        <v>23</v>
      </c>
      <c r="B54" s="236" t="s">
        <v>986</v>
      </c>
      <c r="C54" s="249" t="s">
        <v>987</v>
      </c>
      <c r="D54" s="237" t="s">
        <v>242</v>
      </c>
      <c r="E54" s="238">
        <v>42</v>
      </c>
      <c r="F54" s="239"/>
      <c r="G54" s="240">
        <f>ROUND(E54*F54,2)</f>
        <v>0</v>
      </c>
      <c r="H54" s="225"/>
      <c r="I54" s="224">
        <f>ROUND(E54*H54,2)</f>
        <v>0</v>
      </c>
      <c r="J54" s="225"/>
      <c r="K54" s="224">
        <f>ROUND(E54*J54,2)</f>
        <v>0</v>
      </c>
      <c r="L54" s="224">
        <v>21</v>
      </c>
      <c r="M54" s="224">
        <f>G54*(1+L54/100)</f>
        <v>0</v>
      </c>
      <c r="N54" s="224">
        <v>2.7999999999999998E-4</v>
      </c>
      <c r="O54" s="224">
        <f>ROUND(E54*N54,2)</f>
        <v>0.01</v>
      </c>
      <c r="P54" s="224">
        <v>0</v>
      </c>
      <c r="Q54" s="224">
        <f>ROUND(E54*P54,2)</f>
        <v>0</v>
      </c>
      <c r="R54" s="224"/>
      <c r="S54" s="224" t="s">
        <v>182</v>
      </c>
      <c r="T54" s="224" t="s">
        <v>183</v>
      </c>
      <c r="U54" s="224">
        <v>0.16814000000000001</v>
      </c>
      <c r="V54" s="224">
        <f>ROUND(E54*U54,2)</f>
        <v>7.06</v>
      </c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184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21"/>
      <c r="B55" s="222"/>
      <c r="C55" s="250" t="s">
        <v>988</v>
      </c>
      <c r="D55" s="226"/>
      <c r="E55" s="227">
        <v>42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186</v>
      </c>
      <c r="AH55" s="204">
        <v>0</v>
      </c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22.5" outlineLevel="1" x14ac:dyDescent="0.2">
      <c r="A56" s="235">
        <v>24</v>
      </c>
      <c r="B56" s="236" t="s">
        <v>989</v>
      </c>
      <c r="C56" s="249" t="s">
        <v>990</v>
      </c>
      <c r="D56" s="237" t="s">
        <v>242</v>
      </c>
      <c r="E56" s="238">
        <v>42</v>
      </c>
      <c r="F56" s="239"/>
      <c r="G56" s="240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4">
        <v>1.3999999999999999E-4</v>
      </c>
      <c r="O56" s="224">
        <f>ROUND(E56*N56,2)</f>
        <v>0.01</v>
      </c>
      <c r="P56" s="224">
        <v>0</v>
      </c>
      <c r="Q56" s="224">
        <f>ROUND(E56*P56,2)</f>
        <v>0</v>
      </c>
      <c r="R56" s="224" t="s">
        <v>463</v>
      </c>
      <c r="S56" s="224" t="s">
        <v>182</v>
      </c>
      <c r="T56" s="224" t="s">
        <v>183</v>
      </c>
      <c r="U56" s="224">
        <v>0</v>
      </c>
      <c r="V56" s="224">
        <f>ROUND(E56*U56,2)</f>
        <v>0</v>
      </c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464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21"/>
      <c r="B57" s="222"/>
      <c r="C57" s="250" t="s">
        <v>988</v>
      </c>
      <c r="D57" s="226"/>
      <c r="E57" s="227">
        <v>42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186</v>
      </c>
      <c r="AH57" s="204">
        <v>0</v>
      </c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35">
        <v>25</v>
      </c>
      <c r="B58" s="236" t="s">
        <v>991</v>
      </c>
      <c r="C58" s="249" t="s">
        <v>992</v>
      </c>
      <c r="D58" s="237" t="s">
        <v>242</v>
      </c>
      <c r="E58" s="238">
        <v>56</v>
      </c>
      <c r="F58" s="239"/>
      <c r="G58" s="240">
        <f>ROUND(E58*F58,2)</f>
        <v>0</v>
      </c>
      <c r="H58" s="225"/>
      <c r="I58" s="224">
        <f>ROUND(E58*H58,2)</f>
        <v>0</v>
      </c>
      <c r="J58" s="225"/>
      <c r="K58" s="224">
        <f>ROUND(E58*J58,2)</f>
        <v>0</v>
      </c>
      <c r="L58" s="224">
        <v>21</v>
      </c>
      <c r="M58" s="224">
        <f>G58*(1+L58/100)</f>
        <v>0</v>
      </c>
      <c r="N58" s="224">
        <v>2.7999999999999998E-4</v>
      </c>
      <c r="O58" s="224">
        <f>ROUND(E58*N58,2)</f>
        <v>0.02</v>
      </c>
      <c r="P58" s="224">
        <v>0</v>
      </c>
      <c r="Q58" s="224">
        <f>ROUND(E58*P58,2)</f>
        <v>0</v>
      </c>
      <c r="R58" s="224"/>
      <c r="S58" s="224" t="s">
        <v>182</v>
      </c>
      <c r="T58" s="224" t="s">
        <v>183</v>
      </c>
      <c r="U58" s="224">
        <v>0.18314</v>
      </c>
      <c r="V58" s="224">
        <f>ROUND(E58*U58,2)</f>
        <v>10.26</v>
      </c>
      <c r="W58" s="22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184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21"/>
      <c r="B59" s="222"/>
      <c r="C59" s="250" t="s">
        <v>993</v>
      </c>
      <c r="D59" s="226"/>
      <c r="E59" s="227">
        <v>56</v>
      </c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186</v>
      </c>
      <c r="AH59" s="204">
        <v>0</v>
      </c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22.5" outlineLevel="1" x14ac:dyDescent="0.2">
      <c r="A60" s="235">
        <v>26</v>
      </c>
      <c r="B60" s="236" t="s">
        <v>994</v>
      </c>
      <c r="C60" s="249" t="s">
        <v>995</v>
      </c>
      <c r="D60" s="237" t="s">
        <v>242</v>
      </c>
      <c r="E60" s="238">
        <v>56</v>
      </c>
      <c r="F60" s="239"/>
      <c r="G60" s="240">
        <f>ROUND(E60*F60,2)</f>
        <v>0</v>
      </c>
      <c r="H60" s="225"/>
      <c r="I60" s="224">
        <f>ROUND(E60*H60,2)</f>
        <v>0</v>
      </c>
      <c r="J60" s="225"/>
      <c r="K60" s="224">
        <f>ROUND(E60*J60,2)</f>
        <v>0</v>
      </c>
      <c r="L60" s="224">
        <v>21</v>
      </c>
      <c r="M60" s="224">
        <f>G60*(1+L60/100)</f>
        <v>0</v>
      </c>
      <c r="N60" s="224">
        <v>2.3000000000000001E-4</v>
      </c>
      <c r="O60" s="224">
        <f>ROUND(E60*N60,2)</f>
        <v>0.01</v>
      </c>
      <c r="P60" s="224">
        <v>0</v>
      </c>
      <c r="Q60" s="224">
        <f>ROUND(E60*P60,2)</f>
        <v>0</v>
      </c>
      <c r="R60" s="224" t="s">
        <v>463</v>
      </c>
      <c r="S60" s="224" t="s">
        <v>182</v>
      </c>
      <c r="T60" s="224" t="s">
        <v>183</v>
      </c>
      <c r="U60" s="224">
        <v>0</v>
      </c>
      <c r="V60" s="224">
        <f>ROUND(E60*U60,2)</f>
        <v>0</v>
      </c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464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21"/>
      <c r="B61" s="222"/>
      <c r="C61" s="250" t="s">
        <v>993</v>
      </c>
      <c r="D61" s="226"/>
      <c r="E61" s="227">
        <v>56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186</v>
      </c>
      <c r="AH61" s="204">
        <v>0</v>
      </c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35">
        <v>27</v>
      </c>
      <c r="B62" s="236" t="s">
        <v>996</v>
      </c>
      <c r="C62" s="249" t="s">
        <v>997</v>
      </c>
      <c r="D62" s="237" t="s">
        <v>242</v>
      </c>
      <c r="E62" s="238">
        <v>18</v>
      </c>
      <c r="F62" s="239"/>
      <c r="G62" s="240">
        <f>ROUND(E62*F62,2)</f>
        <v>0</v>
      </c>
      <c r="H62" s="225"/>
      <c r="I62" s="224">
        <f>ROUND(E62*H62,2)</f>
        <v>0</v>
      </c>
      <c r="J62" s="225"/>
      <c r="K62" s="224">
        <f>ROUND(E62*J62,2)</f>
        <v>0</v>
      </c>
      <c r="L62" s="224">
        <v>21</v>
      </c>
      <c r="M62" s="224">
        <f>G62*(1+L62/100)</f>
        <v>0</v>
      </c>
      <c r="N62" s="224">
        <v>2.7999999999999998E-4</v>
      </c>
      <c r="O62" s="224">
        <f>ROUND(E62*N62,2)</f>
        <v>0.01</v>
      </c>
      <c r="P62" s="224">
        <v>0</v>
      </c>
      <c r="Q62" s="224">
        <f>ROUND(E62*P62,2)</f>
        <v>0</v>
      </c>
      <c r="R62" s="224"/>
      <c r="S62" s="224" t="s">
        <v>182</v>
      </c>
      <c r="T62" s="224" t="s">
        <v>183</v>
      </c>
      <c r="U62" s="224">
        <v>0.21285999999999999</v>
      </c>
      <c r="V62" s="224">
        <f>ROUND(E62*U62,2)</f>
        <v>3.83</v>
      </c>
      <c r="W62" s="224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184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outlineLevel="1" x14ac:dyDescent="0.2">
      <c r="A63" s="221"/>
      <c r="B63" s="222"/>
      <c r="C63" s="250" t="s">
        <v>998</v>
      </c>
      <c r="D63" s="226"/>
      <c r="E63" s="227">
        <v>18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186</v>
      </c>
      <c r="AH63" s="204">
        <v>0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ht="22.5" outlineLevel="1" x14ac:dyDescent="0.2">
      <c r="A64" s="235">
        <v>28</v>
      </c>
      <c r="B64" s="236" t="s">
        <v>999</v>
      </c>
      <c r="C64" s="249" t="s">
        <v>1000</v>
      </c>
      <c r="D64" s="237" t="s">
        <v>242</v>
      </c>
      <c r="E64" s="238">
        <v>18</v>
      </c>
      <c r="F64" s="239"/>
      <c r="G64" s="240">
        <f>ROUND(E64*F64,2)</f>
        <v>0</v>
      </c>
      <c r="H64" s="225"/>
      <c r="I64" s="224">
        <f>ROUND(E64*H64,2)</f>
        <v>0</v>
      </c>
      <c r="J64" s="225"/>
      <c r="K64" s="224">
        <f>ROUND(E64*J64,2)</f>
        <v>0</v>
      </c>
      <c r="L64" s="224">
        <v>21</v>
      </c>
      <c r="M64" s="224">
        <f>G64*(1+L64/100)</f>
        <v>0</v>
      </c>
      <c r="N64" s="224">
        <v>3.6999999999999999E-4</v>
      </c>
      <c r="O64" s="224">
        <f>ROUND(E64*N64,2)</f>
        <v>0.01</v>
      </c>
      <c r="P64" s="224">
        <v>0</v>
      </c>
      <c r="Q64" s="224">
        <f>ROUND(E64*P64,2)</f>
        <v>0</v>
      </c>
      <c r="R64" s="224" t="s">
        <v>463</v>
      </c>
      <c r="S64" s="224" t="s">
        <v>182</v>
      </c>
      <c r="T64" s="224" t="s">
        <v>183</v>
      </c>
      <c r="U64" s="224">
        <v>0</v>
      </c>
      <c r="V64" s="224">
        <f>ROUND(E64*U64,2)</f>
        <v>0</v>
      </c>
      <c r="W64" s="224"/>
      <c r="X64" s="204"/>
      <c r="Y64" s="204"/>
      <c r="Z64" s="204"/>
      <c r="AA64" s="204"/>
      <c r="AB64" s="204"/>
      <c r="AC64" s="204"/>
      <c r="AD64" s="204"/>
      <c r="AE64" s="204"/>
      <c r="AF64" s="204"/>
      <c r="AG64" s="204" t="s">
        <v>464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outlineLevel="1" x14ac:dyDescent="0.2">
      <c r="A65" s="221"/>
      <c r="B65" s="222"/>
      <c r="C65" s="250" t="s">
        <v>998</v>
      </c>
      <c r="D65" s="226"/>
      <c r="E65" s="227">
        <v>18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186</v>
      </c>
      <c r="AH65" s="204">
        <v>0</v>
      </c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outlineLevel="1" x14ac:dyDescent="0.2">
      <c r="A66" s="235">
        <v>29</v>
      </c>
      <c r="B66" s="236" t="s">
        <v>1001</v>
      </c>
      <c r="C66" s="249" t="s">
        <v>1002</v>
      </c>
      <c r="D66" s="237" t="s">
        <v>242</v>
      </c>
      <c r="E66" s="238">
        <v>43</v>
      </c>
      <c r="F66" s="239"/>
      <c r="G66" s="240">
        <f>ROUND(E66*F66,2)</f>
        <v>0</v>
      </c>
      <c r="H66" s="225"/>
      <c r="I66" s="224">
        <f>ROUND(E66*H66,2)</f>
        <v>0</v>
      </c>
      <c r="J66" s="225"/>
      <c r="K66" s="224">
        <f>ROUND(E66*J66,2)</f>
        <v>0</v>
      </c>
      <c r="L66" s="224">
        <v>21</v>
      </c>
      <c r="M66" s="224">
        <f>G66*(1+L66/100)</f>
        <v>0</v>
      </c>
      <c r="N66" s="224">
        <v>2.9999999999999997E-4</v>
      </c>
      <c r="O66" s="224">
        <f>ROUND(E66*N66,2)</f>
        <v>0.01</v>
      </c>
      <c r="P66" s="224">
        <v>0</v>
      </c>
      <c r="Q66" s="224">
        <f>ROUND(E66*P66,2)</f>
        <v>0</v>
      </c>
      <c r="R66" s="224"/>
      <c r="S66" s="224" t="s">
        <v>182</v>
      </c>
      <c r="T66" s="224" t="s">
        <v>183</v>
      </c>
      <c r="U66" s="224">
        <v>0.24379000000000001</v>
      </c>
      <c r="V66" s="224">
        <f>ROUND(E66*U66,2)</f>
        <v>10.48</v>
      </c>
      <c r="W66" s="224"/>
      <c r="X66" s="204"/>
      <c r="Y66" s="204"/>
      <c r="Z66" s="204"/>
      <c r="AA66" s="204"/>
      <c r="AB66" s="204"/>
      <c r="AC66" s="204"/>
      <c r="AD66" s="204"/>
      <c r="AE66" s="204"/>
      <c r="AF66" s="204"/>
      <c r="AG66" s="204" t="s">
        <v>184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outlineLevel="1" x14ac:dyDescent="0.2">
      <c r="A67" s="221"/>
      <c r="B67" s="222"/>
      <c r="C67" s="250" t="s">
        <v>1003</v>
      </c>
      <c r="D67" s="226"/>
      <c r="E67" s="227">
        <v>43</v>
      </c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186</v>
      </c>
      <c r="AH67" s="204">
        <v>0</v>
      </c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ht="22.5" outlineLevel="1" x14ac:dyDescent="0.2">
      <c r="A68" s="235">
        <v>30</v>
      </c>
      <c r="B68" s="236" t="s">
        <v>1004</v>
      </c>
      <c r="C68" s="249" t="s">
        <v>1005</v>
      </c>
      <c r="D68" s="237" t="s">
        <v>242</v>
      </c>
      <c r="E68" s="238">
        <v>43</v>
      </c>
      <c r="F68" s="239"/>
      <c r="G68" s="240">
        <f>ROUND(E68*F68,2)</f>
        <v>0</v>
      </c>
      <c r="H68" s="225"/>
      <c r="I68" s="224">
        <f>ROUND(E68*H68,2)</f>
        <v>0</v>
      </c>
      <c r="J68" s="225"/>
      <c r="K68" s="224">
        <f>ROUND(E68*J68,2)</f>
        <v>0</v>
      </c>
      <c r="L68" s="224">
        <v>21</v>
      </c>
      <c r="M68" s="224">
        <f>G68*(1+L68/100)</f>
        <v>0</v>
      </c>
      <c r="N68" s="224">
        <v>5.6999999999999998E-4</v>
      </c>
      <c r="O68" s="224">
        <f>ROUND(E68*N68,2)</f>
        <v>0.02</v>
      </c>
      <c r="P68" s="224">
        <v>0</v>
      </c>
      <c r="Q68" s="224">
        <f>ROUND(E68*P68,2)</f>
        <v>0</v>
      </c>
      <c r="R68" s="224" t="s">
        <v>463</v>
      </c>
      <c r="S68" s="224" t="s">
        <v>182</v>
      </c>
      <c r="T68" s="224" t="s">
        <v>183</v>
      </c>
      <c r="U68" s="224">
        <v>0</v>
      </c>
      <c r="V68" s="224">
        <f>ROUND(E68*U68,2)</f>
        <v>0</v>
      </c>
      <c r="W68" s="224"/>
      <c r="X68" s="204"/>
      <c r="Y68" s="204"/>
      <c r="Z68" s="204"/>
      <c r="AA68" s="204"/>
      <c r="AB68" s="204"/>
      <c r="AC68" s="204"/>
      <c r="AD68" s="204"/>
      <c r="AE68" s="204"/>
      <c r="AF68" s="204"/>
      <c r="AG68" s="204" t="s">
        <v>464</v>
      </c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21"/>
      <c r="B69" s="222"/>
      <c r="C69" s="250" t="s">
        <v>1003</v>
      </c>
      <c r="D69" s="226"/>
      <c r="E69" s="227">
        <v>43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186</v>
      </c>
      <c r="AH69" s="204">
        <v>0</v>
      </c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ht="22.5" outlineLevel="1" x14ac:dyDescent="0.2">
      <c r="A70" s="235">
        <v>31</v>
      </c>
      <c r="B70" s="236" t="s">
        <v>1006</v>
      </c>
      <c r="C70" s="249" t="s">
        <v>1007</v>
      </c>
      <c r="D70" s="237" t="s">
        <v>229</v>
      </c>
      <c r="E70" s="238">
        <v>1</v>
      </c>
      <c r="F70" s="239"/>
      <c r="G70" s="240">
        <f>ROUND(E70*F70,2)</f>
        <v>0</v>
      </c>
      <c r="H70" s="225"/>
      <c r="I70" s="224">
        <f>ROUND(E70*H70,2)</f>
        <v>0</v>
      </c>
      <c r="J70" s="225"/>
      <c r="K70" s="224">
        <f>ROUND(E70*J70,2)</f>
        <v>0</v>
      </c>
      <c r="L70" s="224">
        <v>21</v>
      </c>
      <c r="M70" s="224">
        <f>G70*(1+L70/100)</f>
        <v>0</v>
      </c>
      <c r="N70" s="224">
        <v>3.9399999999999999E-3</v>
      </c>
      <c r="O70" s="224">
        <f>ROUND(E70*N70,2)</f>
        <v>0</v>
      </c>
      <c r="P70" s="224">
        <v>0</v>
      </c>
      <c r="Q70" s="224">
        <f>ROUND(E70*P70,2)</f>
        <v>0</v>
      </c>
      <c r="R70" s="224"/>
      <c r="S70" s="224" t="s">
        <v>182</v>
      </c>
      <c r="T70" s="224" t="s">
        <v>183</v>
      </c>
      <c r="U70" s="224">
        <v>0.39300000000000002</v>
      </c>
      <c r="V70" s="224">
        <f>ROUND(E70*U70,2)</f>
        <v>0.39</v>
      </c>
      <c r="W70" s="224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184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outlineLevel="1" x14ac:dyDescent="0.2">
      <c r="A71" s="221"/>
      <c r="B71" s="222"/>
      <c r="C71" s="250" t="s">
        <v>48</v>
      </c>
      <c r="D71" s="226"/>
      <c r="E71" s="227">
        <v>1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04"/>
      <c r="Y71" s="204"/>
      <c r="Z71" s="204"/>
      <c r="AA71" s="204"/>
      <c r="AB71" s="204"/>
      <c r="AC71" s="204"/>
      <c r="AD71" s="204"/>
      <c r="AE71" s="204"/>
      <c r="AF71" s="204"/>
      <c r="AG71" s="204" t="s">
        <v>186</v>
      </c>
      <c r="AH71" s="204">
        <v>0</v>
      </c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ht="33.75" outlineLevel="1" x14ac:dyDescent="0.2">
      <c r="A72" s="235">
        <v>32</v>
      </c>
      <c r="B72" s="236" t="s">
        <v>1008</v>
      </c>
      <c r="C72" s="249" t="s">
        <v>1009</v>
      </c>
      <c r="D72" s="237" t="s">
        <v>229</v>
      </c>
      <c r="E72" s="238">
        <v>1</v>
      </c>
      <c r="F72" s="239"/>
      <c r="G72" s="240">
        <f>ROUND(E72*F72,2)</f>
        <v>0</v>
      </c>
      <c r="H72" s="225"/>
      <c r="I72" s="224">
        <f>ROUND(E72*H72,2)</f>
        <v>0</v>
      </c>
      <c r="J72" s="225"/>
      <c r="K72" s="224">
        <f>ROUND(E72*J72,2)</f>
        <v>0</v>
      </c>
      <c r="L72" s="224">
        <v>21</v>
      </c>
      <c r="M72" s="224">
        <f>G72*(1+L72/100)</f>
        <v>0</v>
      </c>
      <c r="N72" s="224">
        <v>5.7000000000000002E-2</v>
      </c>
      <c r="O72" s="224">
        <f>ROUND(E72*N72,2)</f>
        <v>0.06</v>
      </c>
      <c r="P72" s="224">
        <v>0</v>
      </c>
      <c r="Q72" s="224">
        <f>ROUND(E72*P72,2)</f>
        <v>0</v>
      </c>
      <c r="R72" s="224"/>
      <c r="S72" s="224" t="s">
        <v>235</v>
      </c>
      <c r="T72" s="224" t="s">
        <v>183</v>
      </c>
      <c r="U72" s="224">
        <v>0</v>
      </c>
      <c r="V72" s="224">
        <f>ROUND(E72*U72,2)</f>
        <v>0</v>
      </c>
      <c r="W72" s="22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464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outlineLevel="1" x14ac:dyDescent="0.2">
      <c r="A73" s="221"/>
      <c r="B73" s="222"/>
      <c r="C73" s="250" t="s">
        <v>48</v>
      </c>
      <c r="D73" s="226"/>
      <c r="E73" s="227">
        <v>1</v>
      </c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186</v>
      </c>
      <c r="AH73" s="204">
        <v>0</v>
      </c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41">
        <v>33</v>
      </c>
      <c r="B74" s="242" t="s">
        <v>1010</v>
      </c>
      <c r="C74" s="251" t="s">
        <v>1011</v>
      </c>
      <c r="D74" s="243" t="s">
        <v>216</v>
      </c>
      <c r="E74" s="244">
        <v>0.28999999999999998</v>
      </c>
      <c r="F74" s="245"/>
      <c r="G74" s="246">
        <f>ROUND(E74*F74,2)</f>
        <v>0</v>
      </c>
      <c r="H74" s="225"/>
      <c r="I74" s="224">
        <f>ROUND(E74*H74,2)</f>
        <v>0</v>
      </c>
      <c r="J74" s="225"/>
      <c r="K74" s="224">
        <f>ROUND(E74*J74,2)</f>
        <v>0</v>
      </c>
      <c r="L74" s="224">
        <v>21</v>
      </c>
      <c r="M74" s="224">
        <f>G74*(1+L74/100)</f>
        <v>0</v>
      </c>
      <c r="N74" s="224">
        <v>0</v>
      </c>
      <c r="O74" s="224">
        <f>ROUND(E74*N74,2)</f>
        <v>0</v>
      </c>
      <c r="P74" s="224">
        <v>0</v>
      </c>
      <c r="Q74" s="224">
        <f>ROUND(E74*P74,2)</f>
        <v>0</v>
      </c>
      <c r="R74" s="224"/>
      <c r="S74" s="224" t="s">
        <v>182</v>
      </c>
      <c r="T74" s="224" t="s">
        <v>183</v>
      </c>
      <c r="U74" s="224">
        <v>1.327</v>
      </c>
      <c r="V74" s="224">
        <f>ROUND(E74*U74,2)</f>
        <v>0.38</v>
      </c>
      <c r="W74" s="224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482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35">
        <v>34</v>
      </c>
      <c r="B75" s="236" t="s">
        <v>1012</v>
      </c>
      <c r="C75" s="249" t="s">
        <v>1013</v>
      </c>
      <c r="D75" s="237" t="s">
        <v>229</v>
      </c>
      <c r="E75" s="238">
        <v>1</v>
      </c>
      <c r="F75" s="239"/>
      <c r="G75" s="240">
        <f>ROUND(E75*F75,2)</f>
        <v>0</v>
      </c>
      <c r="H75" s="225"/>
      <c r="I75" s="224">
        <f>ROUND(E75*H75,2)</f>
        <v>0</v>
      </c>
      <c r="J75" s="225"/>
      <c r="K75" s="224">
        <f>ROUND(E75*J75,2)</f>
        <v>0</v>
      </c>
      <c r="L75" s="224">
        <v>21</v>
      </c>
      <c r="M75" s="224">
        <f>G75*(1+L75/100)</f>
        <v>0</v>
      </c>
      <c r="N75" s="224">
        <v>2.2000000000000001E-4</v>
      </c>
      <c r="O75" s="224">
        <f>ROUND(E75*N75,2)</f>
        <v>0</v>
      </c>
      <c r="P75" s="224">
        <v>0</v>
      </c>
      <c r="Q75" s="224">
        <f>ROUND(E75*P75,2)</f>
        <v>0</v>
      </c>
      <c r="R75" s="224"/>
      <c r="S75" s="224" t="s">
        <v>182</v>
      </c>
      <c r="T75" s="224" t="s">
        <v>183</v>
      </c>
      <c r="U75" s="224">
        <v>0.20269000000000001</v>
      </c>
      <c r="V75" s="224">
        <f>ROUND(E75*U75,2)</f>
        <v>0.2</v>
      </c>
      <c r="W75" s="224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184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outlineLevel="1" x14ac:dyDescent="0.2">
      <c r="A76" s="221"/>
      <c r="B76" s="222"/>
      <c r="C76" s="250" t="s">
        <v>48</v>
      </c>
      <c r="D76" s="226"/>
      <c r="E76" s="227">
        <v>1</v>
      </c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04"/>
      <c r="Y76" s="204"/>
      <c r="Z76" s="204"/>
      <c r="AA76" s="204"/>
      <c r="AB76" s="204"/>
      <c r="AC76" s="204"/>
      <c r="AD76" s="204"/>
      <c r="AE76" s="204"/>
      <c r="AF76" s="204"/>
      <c r="AG76" s="204" t="s">
        <v>186</v>
      </c>
      <c r="AH76" s="204">
        <v>0</v>
      </c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outlineLevel="1" x14ac:dyDescent="0.2">
      <c r="A77" s="235">
        <v>35</v>
      </c>
      <c r="B77" s="236" t="s">
        <v>1014</v>
      </c>
      <c r="C77" s="249" t="s">
        <v>1015</v>
      </c>
      <c r="D77" s="237" t="s">
        <v>229</v>
      </c>
      <c r="E77" s="238">
        <v>1</v>
      </c>
      <c r="F77" s="239"/>
      <c r="G77" s="240">
        <f>ROUND(E77*F77,2)</f>
        <v>0</v>
      </c>
      <c r="H77" s="225"/>
      <c r="I77" s="224">
        <f>ROUND(E77*H77,2)</f>
        <v>0</v>
      </c>
      <c r="J77" s="225"/>
      <c r="K77" s="224">
        <f>ROUND(E77*J77,2)</f>
        <v>0</v>
      </c>
      <c r="L77" s="224">
        <v>21</v>
      </c>
      <c r="M77" s="224">
        <f>G77*(1+L77/100)</f>
        <v>0</v>
      </c>
      <c r="N77" s="224">
        <v>1.6000000000000001E-3</v>
      </c>
      <c r="O77" s="224">
        <f>ROUND(E77*N77,2)</f>
        <v>0</v>
      </c>
      <c r="P77" s="224">
        <v>0</v>
      </c>
      <c r="Q77" s="224">
        <f>ROUND(E77*P77,2)</f>
        <v>0</v>
      </c>
      <c r="R77" s="224"/>
      <c r="S77" s="224" t="s">
        <v>235</v>
      </c>
      <c r="T77" s="224" t="s">
        <v>183</v>
      </c>
      <c r="U77" s="224">
        <v>0</v>
      </c>
      <c r="V77" s="224">
        <f>ROUND(E77*U77,2)</f>
        <v>0</v>
      </c>
      <c r="W77" s="224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464</v>
      </c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outlineLevel="1" x14ac:dyDescent="0.2">
      <c r="A78" s="221"/>
      <c r="B78" s="222"/>
      <c r="C78" s="250" t="s">
        <v>48</v>
      </c>
      <c r="D78" s="226"/>
      <c r="E78" s="227">
        <v>1</v>
      </c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04"/>
      <c r="Y78" s="204"/>
      <c r="Z78" s="204"/>
      <c r="AA78" s="204"/>
      <c r="AB78" s="204"/>
      <c r="AC78" s="204"/>
      <c r="AD78" s="204"/>
      <c r="AE78" s="204"/>
      <c r="AF78" s="204"/>
      <c r="AG78" s="204" t="s">
        <v>186</v>
      </c>
      <c r="AH78" s="204">
        <v>0</v>
      </c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outlineLevel="1" x14ac:dyDescent="0.2">
      <c r="A79" s="235">
        <v>36</v>
      </c>
      <c r="B79" s="236" t="s">
        <v>1016</v>
      </c>
      <c r="C79" s="249" t="s">
        <v>1017</v>
      </c>
      <c r="D79" s="237" t="s">
        <v>229</v>
      </c>
      <c r="E79" s="238">
        <v>1</v>
      </c>
      <c r="F79" s="239"/>
      <c r="G79" s="240">
        <f>ROUND(E79*F79,2)</f>
        <v>0</v>
      </c>
      <c r="H79" s="225"/>
      <c r="I79" s="224">
        <f>ROUND(E79*H79,2)</f>
        <v>0</v>
      </c>
      <c r="J79" s="225"/>
      <c r="K79" s="224">
        <f>ROUND(E79*J79,2)</f>
        <v>0</v>
      </c>
      <c r="L79" s="224">
        <v>21</v>
      </c>
      <c r="M79" s="224">
        <f>G79*(1+L79/100)</f>
        <v>0</v>
      </c>
      <c r="N79" s="224">
        <v>1.6000000000000001E-3</v>
      </c>
      <c r="O79" s="224">
        <f>ROUND(E79*N79,2)</f>
        <v>0</v>
      </c>
      <c r="P79" s="224">
        <v>0</v>
      </c>
      <c r="Q79" s="224">
        <f>ROUND(E79*P79,2)</f>
        <v>0</v>
      </c>
      <c r="R79" s="224"/>
      <c r="S79" s="224" t="s">
        <v>235</v>
      </c>
      <c r="T79" s="224" t="s">
        <v>183</v>
      </c>
      <c r="U79" s="224">
        <v>0</v>
      </c>
      <c r="V79" s="224">
        <f>ROUND(E79*U79,2)</f>
        <v>0</v>
      </c>
      <c r="W79" s="224"/>
      <c r="X79" s="204"/>
      <c r="Y79" s="204"/>
      <c r="Z79" s="204"/>
      <c r="AA79" s="204"/>
      <c r="AB79" s="204"/>
      <c r="AC79" s="204"/>
      <c r="AD79" s="204"/>
      <c r="AE79" s="204"/>
      <c r="AF79" s="204"/>
      <c r="AG79" s="204" t="s">
        <v>464</v>
      </c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21"/>
      <c r="B80" s="222"/>
      <c r="C80" s="250" t="s">
        <v>48</v>
      </c>
      <c r="D80" s="226"/>
      <c r="E80" s="227">
        <v>1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04"/>
      <c r="Y80" s="204"/>
      <c r="Z80" s="204"/>
      <c r="AA80" s="204"/>
      <c r="AB80" s="204"/>
      <c r="AC80" s="204"/>
      <c r="AD80" s="204"/>
      <c r="AE80" s="204"/>
      <c r="AF80" s="204"/>
      <c r="AG80" s="204" t="s">
        <v>186</v>
      </c>
      <c r="AH80" s="204">
        <v>0</v>
      </c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ht="22.5" outlineLevel="1" x14ac:dyDescent="0.2">
      <c r="A81" s="235">
        <v>37</v>
      </c>
      <c r="B81" s="236" t="s">
        <v>1018</v>
      </c>
      <c r="C81" s="249" t="s">
        <v>1019</v>
      </c>
      <c r="D81" s="237" t="s">
        <v>229</v>
      </c>
      <c r="E81" s="238">
        <v>1</v>
      </c>
      <c r="F81" s="239"/>
      <c r="G81" s="240">
        <f>ROUND(E81*F81,2)</f>
        <v>0</v>
      </c>
      <c r="H81" s="225"/>
      <c r="I81" s="224">
        <f>ROUND(E81*H81,2)</f>
        <v>0</v>
      </c>
      <c r="J81" s="225"/>
      <c r="K81" s="224">
        <f>ROUND(E81*J81,2)</f>
        <v>0</v>
      </c>
      <c r="L81" s="224">
        <v>21</v>
      </c>
      <c r="M81" s="224">
        <f>G81*(1+L81/100)</f>
        <v>0</v>
      </c>
      <c r="N81" s="224">
        <v>1.6000000000000001E-3</v>
      </c>
      <c r="O81" s="224">
        <f>ROUND(E81*N81,2)</f>
        <v>0</v>
      </c>
      <c r="P81" s="224">
        <v>0</v>
      </c>
      <c r="Q81" s="224">
        <f>ROUND(E81*P81,2)</f>
        <v>0</v>
      </c>
      <c r="R81" s="224"/>
      <c r="S81" s="224" t="s">
        <v>235</v>
      </c>
      <c r="T81" s="224" t="s">
        <v>183</v>
      </c>
      <c r="U81" s="224">
        <v>0</v>
      </c>
      <c r="V81" s="224">
        <f>ROUND(E81*U81,2)</f>
        <v>0</v>
      </c>
      <c r="W81" s="224"/>
      <c r="X81" s="204"/>
      <c r="Y81" s="204"/>
      <c r="Z81" s="204"/>
      <c r="AA81" s="204"/>
      <c r="AB81" s="204"/>
      <c r="AC81" s="204"/>
      <c r="AD81" s="204"/>
      <c r="AE81" s="204"/>
      <c r="AF81" s="204"/>
      <c r="AG81" s="204" t="s">
        <v>464</v>
      </c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outlineLevel="1" x14ac:dyDescent="0.2">
      <c r="A82" s="221"/>
      <c r="B82" s="222"/>
      <c r="C82" s="250" t="s">
        <v>48</v>
      </c>
      <c r="D82" s="226"/>
      <c r="E82" s="227">
        <v>1</v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04"/>
      <c r="Y82" s="204"/>
      <c r="Z82" s="204"/>
      <c r="AA82" s="204"/>
      <c r="AB82" s="204"/>
      <c r="AC82" s="204"/>
      <c r="AD82" s="204"/>
      <c r="AE82" s="204"/>
      <c r="AF82" s="204"/>
      <c r="AG82" s="204" t="s">
        <v>186</v>
      </c>
      <c r="AH82" s="204">
        <v>0</v>
      </c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x14ac:dyDescent="0.2">
      <c r="A83" s="229" t="s">
        <v>177</v>
      </c>
      <c r="B83" s="230" t="s">
        <v>113</v>
      </c>
      <c r="C83" s="248" t="s">
        <v>114</v>
      </c>
      <c r="D83" s="231"/>
      <c r="E83" s="232"/>
      <c r="F83" s="233"/>
      <c r="G83" s="234">
        <f>SUMIF(AG84:AG85,"&lt;&gt;NOR",G84:G85)</f>
        <v>0</v>
      </c>
      <c r="H83" s="228"/>
      <c r="I83" s="228">
        <f>SUM(I84:I85)</f>
        <v>0</v>
      </c>
      <c r="J83" s="228"/>
      <c r="K83" s="228">
        <f>SUM(K84:K85)</f>
        <v>0</v>
      </c>
      <c r="L83" s="228"/>
      <c r="M83" s="228">
        <f>SUM(M84:M85)</f>
        <v>0</v>
      </c>
      <c r="N83" s="228"/>
      <c r="O83" s="228">
        <f>SUM(O84:O85)</f>
        <v>0.01</v>
      </c>
      <c r="P83" s="228"/>
      <c r="Q83" s="228">
        <f>SUM(Q84:Q85)</f>
        <v>0</v>
      </c>
      <c r="R83" s="228"/>
      <c r="S83" s="228"/>
      <c r="T83" s="228"/>
      <c r="U83" s="228"/>
      <c r="V83" s="228">
        <f>SUM(V84:V85)</f>
        <v>0.55000000000000004</v>
      </c>
      <c r="W83" s="228"/>
      <c r="AG83" t="s">
        <v>178</v>
      </c>
    </row>
    <row r="84" spans="1:60" ht="22.5" outlineLevel="1" x14ac:dyDescent="0.2">
      <c r="A84" s="235">
        <v>38</v>
      </c>
      <c r="B84" s="236" t="s">
        <v>1020</v>
      </c>
      <c r="C84" s="249" t="s">
        <v>1021</v>
      </c>
      <c r="D84" s="237" t="s">
        <v>888</v>
      </c>
      <c r="E84" s="238">
        <v>1</v>
      </c>
      <c r="F84" s="239"/>
      <c r="G84" s="240">
        <f>ROUND(E84*F84,2)</f>
        <v>0</v>
      </c>
      <c r="H84" s="225"/>
      <c r="I84" s="224">
        <f>ROUND(E84*H84,2)</f>
        <v>0</v>
      </c>
      <c r="J84" s="225"/>
      <c r="K84" s="224">
        <f>ROUND(E84*J84,2)</f>
        <v>0</v>
      </c>
      <c r="L84" s="224">
        <v>21</v>
      </c>
      <c r="M84" s="224">
        <f>G84*(1+L84/100)</f>
        <v>0</v>
      </c>
      <c r="N84" s="224">
        <v>6.2100000000000002E-3</v>
      </c>
      <c r="O84" s="224">
        <f>ROUND(E84*N84,2)</f>
        <v>0.01</v>
      </c>
      <c r="P84" s="224">
        <v>0</v>
      </c>
      <c r="Q84" s="224">
        <f>ROUND(E84*P84,2)</f>
        <v>0</v>
      </c>
      <c r="R84" s="224"/>
      <c r="S84" s="224" t="s">
        <v>182</v>
      </c>
      <c r="T84" s="224" t="s">
        <v>183</v>
      </c>
      <c r="U84" s="224">
        <v>0.55000000000000004</v>
      </c>
      <c r="V84" s="224">
        <f>ROUND(E84*U84,2)</f>
        <v>0.55000000000000004</v>
      </c>
      <c r="W84" s="224"/>
      <c r="X84" s="204"/>
      <c r="Y84" s="204"/>
      <c r="Z84" s="204"/>
      <c r="AA84" s="204"/>
      <c r="AB84" s="204"/>
      <c r="AC84" s="204"/>
      <c r="AD84" s="204"/>
      <c r="AE84" s="204"/>
      <c r="AF84" s="204"/>
      <c r="AG84" s="204" t="s">
        <v>184</v>
      </c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outlineLevel="1" x14ac:dyDescent="0.2">
      <c r="A85" s="221"/>
      <c r="B85" s="222"/>
      <c r="C85" s="250" t="s">
        <v>48</v>
      </c>
      <c r="D85" s="226"/>
      <c r="E85" s="227">
        <v>1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04"/>
      <c r="Y85" s="204"/>
      <c r="Z85" s="204"/>
      <c r="AA85" s="204"/>
      <c r="AB85" s="204"/>
      <c r="AC85" s="204"/>
      <c r="AD85" s="204"/>
      <c r="AE85" s="204"/>
      <c r="AF85" s="204"/>
      <c r="AG85" s="204" t="s">
        <v>186</v>
      </c>
      <c r="AH85" s="204">
        <v>0</v>
      </c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x14ac:dyDescent="0.2">
      <c r="A86" s="5"/>
      <c r="B86" s="6"/>
      <c r="C86" s="252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AE86">
        <v>15</v>
      </c>
      <c r="AF86">
        <v>21</v>
      </c>
    </row>
    <row r="87" spans="1:60" x14ac:dyDescent="0.2">
      <c r="A87" s="207"/>
      <c r="B87" s="208" t="s">
        <v>31</v>
      </c>
      <c r="C87" s="253"/>
      <c r="D87" s="209"/>
      <c r="E87" s="210"/>
      <c r="F87" s="210"/>
      <c r="G87" s="247">
        <f>G8+G29+G32+G34+G37+G39+G45+G83</f>
        <v>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AE87">
        <f>SUMIF(L7:L85,AE86,G7:G85)</f>
        <v>0</v>
      </c>
      <c r="AF87">
        <f>SUMIF(L7:L85,AF86,G7:G85)</f>
        <v>0</v>
      </c>
      <c r="AG87" t="s">
        <v>852</v>
      </c>
    </row>
    <row r="88" spans="1:60" x14ac:dyDescent="0.2">
      <c r="A88" s="5"/>
      <c r="B88" s="6"/>
      <c r="C88" s="252"/>
      <c r="D88" s="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60" x14ac:dyDescent="0.2">
      <c r="A89" s="5"/>
      <c r="B89" s="6"/>
      <c r="C89" s="252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60" x14ac:dyDescent="0.2">
      <c r="A90" s="211" t="s">
        <v>853</v>
      </c>
      <c r="B90" s="211"/>
      <c r="C90" s="254"/>
      <c r="D90" s="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60" x14ac:dyDescent="0.2">
      <c r="A91" s="212"/>
      <c r="B91" s="213"/>
      <c r="C91" s="255"/>
      <c r="D91" s="213"/>
      <c r="E91" s="213"/>
      <c r="F91" s="213"/>
      <c r="G91" s="21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AG91" t="s">
        <v>854</v>
      </c>
    </row>
    <row r="92" spans="1:60" x14ac:dyDescent="0.2">
      <c r="A92" s="215"/>
      <c r="B92" s="216"/>
      <c r="C92" s="256"/>
      <c r="D92" s="216"/>
      <c r="E92" s="216"/>
      <c r="F92" s="216"/>
      <c r="G92" s="21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60" x14ac:dyDescent="0.2">
      <c r="A93" s="215"/>
      <c r="B93" s="216"/>
      <c r="C93" s="256"/>
      <c r="D93" s="216"/>
      <c r="E93" s="216"/>
      <c r="F93" s="216"/>
      <c r="G93" s="21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60" x14ac:dyDescent="0.2">
      <c r="A94" s="215"/>
      <c r="B94" s="216"/>
      <c r="C94" s="256"/>
      <c r="D94" s="216"/>
      <c r="E94" s="216"/>
      <c r="F94" s="216"/>
      <c r="G94" s="217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60" x14ac:dyDescent="0.2">
      <c r="A95" s="218"/>
      <c r="B95" s="219"/>
      <c r="C95" s="257"/>
      <c r="D95" s="219"/>
      <c r="E95" s="219"/>
      <c r="F95" s="219"/>
      <c r="G95" s="22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60" x14ac:dyDescent="0.2">
      <c r="A96" s="5"/>
      <c r="B96" s="6"/>
      <c r="C96" s="252"/>
      <c r="D96" s="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3:33" x14ac:dyDescent="0.2">
      <c r="C97" s="258"/>
      <c r="D97" s="188"/>
      <c r="AG97" t="s">
        <v>855</v>
      </c>
    </row>
    <row r="98" spans="3:33" x14ac:dyDescent="0.2">
      <c r="D98" s="188"/>
    </row>
    <row r="99" spans="3:33" x14ac:dyDescent="0.2">
      <c r="D99" s="188"/>
    </row>
    <row r="100" spans="3:33" x14ac:dyDescent="0.2">
      <c r="D100" s="188"/>
    </row>
    <row r="101" spans="3:33" x14ac:dyDescent="0.2">
      <c r="D101" s="188"/>
    </row>
    <row r="102" spans="3:33" x14ac:dyDescent="0.2">
      <c r="D102" s="188"/>
    </row>
    <row r="103" spans="3:33" x14ac:dyDescent="0.2">
      <c r="D103" s="188"/>
    </row>
    <row r="104" spans="3:33" x14ac:dyDescent="0.2">
      <c r="D104" s="188"/>
    </row>
    <row r="105" spans="3:33" x14ac:dyDescent="0.2">
      <c r="D105" s="188"/>
    </row>
    <row r="106" spans="3:33" x14ac:dyDescent="0.2">
      <c r="D106" s="188"/>
    </row>
    <row r="107" spans="3:33" x14ac:dyDescent="0.2">
      <c r="D107" s="188"/>
    </row>
    <row r="108" spans="3:33" x14ac:dyDescent="0.2">
      <c r="D108" s="188"/>
    </row>
    <row r="109" spans="3:33" x14ac:dyDescent="0.2">
      <c r="D109" s="188"/>
    </row>
    <row r="110" spans="3:33" x14ac:dyDescent="0.2">
      <c r="D110" s="188"/>
    </row>
    <row r="111" spans="3:33" x14ac:dyDescent="0.2">
      <c r="D111" s="188"/>
    </row>
    <row r="112" spans="3:33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90:C90"/>
    <mergeCell ref="A91:G95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54</v>
      </c>
      <c r="C4" s="196" t="s">
        <v>55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143</v>
      </c>
      <c r="C8" s="248" t="s">
        <v>144</v>
      </c>
      <c r="D8" s="231"/>
      <c r="E8" s="232"/>
      <c r="F8" s="233"/>
      <c r="G8" s="234">
        <f>SUMIF(AG9:AG11,"&lt;&gt;NOR",G9:G11)</f>
        <v>0</v>
      </c>
      <c r="H8" s="228"/>
      <c r="I8" s="228">
        <f>SUM(I9:I11)</f>
        <v>0</v>
      </c>
      <c r="J8" s="228"/>
      <c r="K8" s="228">
        <f>SUM(K9:K11)</f>
        <v>0</v>
      </c>
      <c r="L8" s="228"/>
      <c r="M8" s="228">
        <f>SUM(M9:M11)</f>
        <v>0</v>
      </c>
      <c r="N8" s="228"/>
      <c r="O8" s="228">
        <f>SUM(O9:O11)</f>
        <v>0</v>
      </c>
      <c r="P8" s="228"/>
      <c r="Q8" s="228">
        <f>SUM(Q9:Q11)</f>
        <v>0</v>
      </c>
      <c r="R8" s="228"/>
      <c r="S8" s="228"/>
      <c r="T8" s="228"/>
      <c r="U8" s="228"/>
      <c r="V8" s="228">
        <f>SUM(V9:V11)</f>
        <v>0</v>
      </c>
      <c r="W8" s="228"/>
      <c r="AG8" t="s">
        <v>178</v>
      </c>
    </row>
    <row r="9" spans="1:60" ht="22.5" outlineLevel="1" x14ac:dyDescent="0.2">
      <c r="A9" s="241">
        <v>1</v>
      </c>
      <c r="B9" s="242" t="s">
        <v>1022</v>
      </c>
      <c r="C9" s="251" t="s">
        <v>1023</v>
      </c>
      <c r="D9" s="243" t="s">
        <v>1024</v>
      </c>
      <c r="E9" s="244">
        <v>20</v>
      </c>
      <c r="F9" s="245"/>
      <c r="G9" s="246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235</v>
      </c>
      <c r="T9" s="224" t="s">
        <v>183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41">
        <v>2</v>
      </c>
      <c r="B10" s="242" t="s">
        <v>1025</v>
      </c>
      <c r="C10" s="251" t="s">
        <v>1026</v>
      </c>
      <c r="D10" s="243" t="s">
        <v>1024</v>
      </c>
      <c r="E10" s="244">
        <v>24</v>
      </c>
      <c r="F10" s="245"/>
      <c r="G10" s="246">
        <f>ROUND(E10*F10,2)</f>
        <v>0</v>
      </c>
      <c r="H10" s="225"/>
      <c r="I10" s="224">
        <f>ROUND(E10*H10,2)</f>
        <v>0</v>
      </c>
      <c r="J10" s="225"/>
      <c r="K10" s="224">
        <f>ROUND(E10*J10,2)</f>
        <v>0</v>
      </c>
      <c r="L10" s="224">
        <v>21</v>
      </c>
      <c r="M10" s="224">
        <f>G10*(1+L10/100)</f>
        <v>0</v>
      </c>
      <c r="N10" s="224">
        <v>0</v>
      </c>
      <c r="O10" s="224">
        <f>ROUND(E10*N10,2)</f>
        <v>0</v>
      </c>
      <c r="P10" s="224">
        <v>0</v>
      </c>
      <c r="Q10" s="224">
        <f>ROUND(E10*P10,2)</f>
        <v>0</v>
      </c>
      <c r="R10" s="224"/>
      <c r="S10" s="224" t="s">
        <v>235</v>
      </c>
      <c r="T10" s="224" t="s">
        <v>183</v>
      </c>
      <c r="U10" s="224">
        <v>0</v>
      </c>
      <c r="V10" s="224">
        <f>ROUND(E10*U10,2)</f>
        <v>0</v>
      </c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41">
        <v>3</v>
      </c>
      <c r="B11" s="242" t="s">
        <v>1027</v>
      </c>
      <c r="C11" s="251" t="s">
        <v>1028</v>
      </c>
      <c r="D11" s="243" t="s">
        <v>1024</v>
      </c>
      <c r="E11" s="244">
        <v>20</v>
      </c>
      <c r="F11" s="245"/>
      <c r="G11" s="246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235</v>
      </c>
      <c r="T11" s="224" t="s">
        <v>183</v>
      </c>
      <c r="U11" s="224">
        <v>0</v>
      </c>
      <c r="V11" s="224">
        <f>ROUND(E11*U11,2)</f>
        <v>0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x14ac:dyDescent="0.2">
      <c r="A12" s="229" t="s">
        <v>177</v>
      </c>
      <c r="B12" s="230" t="s">
        <v>101</v>
      </c>
      <c r="C12" s="248" t="s">
        <v>102</v>
      </c>
      <c r="D12" s="231"/>
      <c r="E12" s="232"/>
      <c r="F12" s="233"/>
      <c r="G12" s="234">
        <f>SUMIF(AG13:AG21,"&lt;&gt;NOR",G13:G21)</f>
        <v>0</v>
      </c>
      <c r="H12" s="228"/>
      <c r="I12" s="228">
        <f>SUM(I13:I21)</f>
        <v>0</v>
      </c>
      <c r="J12" s="228"/>
      <c r="K12" s="228">
        <f>SUM(K13:K21)</f>
        <v>0</v>
      </c>
      <c r="L12" s="228"/>
      <c r="M12" s="228">
        <f>SUM(M13:M21)</f>
        <v>0</v>
      </c>
      <c r="N12" s="228"/>
      <c r="O12" s="228">
        <f>SUM(O13:O21)</f>
        <v>0.03</v>
      </c>
      <c r="P12" s="228"/>
      <c r="Q12" s="228">
        <f>SUM(Q13:Q21)</f>
        <v>0</v>
      </c>
      <c r="R12" s="228"/>
      <c r="S12" s="228"/>
      <c r="T12" s="228"/>
      <c r="U12" s="228"/>
      <c r="V12" s="228">
        <f>SUM(V13:V21)</f>
        <v>14.95</v>
      </c>
      <c r="W12" s="228"/>
      <c r="AG12" t="s">
        <v>178</v>
      </c>
    </row>
    <row r="13" spans="1:60" outlineLevel="1" x14ac:dyDescent="0.2">
      <c r="A13" s="241">
        <v>4</v>
      </c>
      <c r="B13" s="242" t="s">
        <v>1029</v>
      </c>
      <c r="C13" s="251" t="s">
        <v>1030</v>
      </c>
      <c r="D13" s="243" t="s">
        <v>195</v>
      </c>
      <c r="E13" s="244">
        <v>56</v>
      </c>
      <c r="F13" s="245"/>
      <c r="G13" s="246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5.1000000000000004E-4</v>
      </c>
      <c r="O13" s="224">
        <f>ROUND(E13*N13,2)</f>
        <v>0.03</v>
      </c>
      <c r="P13" s="224">
        <v>0</v>
      </c>
      <c r="Q13" s="224">
        <f>ROUND(E13*P13,2)</f>
        <v>0</v>
      </c>
      <c r="R13" s="224"/>
      <c r="S13" s="224" t="s">
        <v>182</v>
      </c>
      <c r="T13" s="224" t="s">
        <v>183</v>
      </c>
      <c r="U13" s="224">
        <v>0.26700000000000002</v>
      </c>
      <c r="V13" s="224">
        <f>ROUND(E13*U13,2)</f>
        <v>14.95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184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41">
        <v>5</v>
      </c>
      <c r="B14" s="242" t="s">
        <v>1031</v>
      </c>
      <c r="C14" s="251" t="s">
        <v>1032</v>
      </c>
      <c r="D14" s="243" t="s">
        <v>242</v>
      </c>
      <c r="E14" s="244">
        <v>42</v>
      </c>
      <c r="F14" s="245"/>
      <c r="G14" s="246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235</v>
      </c>
      <c r="T14" s="224" t="s">
        <v>183</v>
      </c>
      <c r="U14" s="224">
        <v>0</v>
      </c>
      <c r="V14" s="224">
        <f>ROUND(E14*U14,2)</f>
        <v>0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184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41">
        <v>6</v>
      </c>
      <c r="B15" s="242" t="s">
        <v>1033</v>
      </c>
      <c r="C15" s="251" t="s">
        <v>1034</v>
      </c>
      <c r="D15" s="243" t="s">
        <v>242</v>
      </c>
      <c r="E15" s="244">
        <v>46</v>
      </c>
      <c r="F15" s="245"/>
      <c r="G15" s="246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0</v>
      </c>
      <c r="O15" s="224">
        <f>ROUND(E15*N15,2)</f>
        <v>0</v>
      </c>
      <c r="P15" s="224">
        <v>0</v>
      </c>
      <c r="Q15" s="224">
        <f>ROUND(E15*P15,2)</f>
        <v>0</v>
      </c>
      <c r="R15" s="224"/>
      <c r="S15" s="224" t="s">
        <v>235</v>
      </c>
      <c r="T15" s="224" t="s">
        <v>183</v>
      </c>
      <c r="U15" s="224">
        <v>0</v>
      </c>
      <c r="V15" s="224">
        <f>ROUND(E15*U15,2)</f>
        <v>0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184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41">
        <v>7</v>
      </c>
      <c r="B16" s="242" t="s">
        <v>1035</v>
      </c>
      <c r="C16" s="251" t="s">
        <v>1036</v>
      </c>
      <c r="D16" s="243" t="s">
        <v>242</v>
      </c>
      <c r="E16" s="244">
        <v>20</v>
      </c>
      <c r="F16" s="245"/>
      <c r="G16" s="246">
        <f>ROUND(E16*F16,2)</f>
        <v>0</v>
      </c>
      <c r="H16" s="225"/>
      <c r="I16" s="224">
        <f>ROUND(E16*H16,2)</f>
        <v>0</v>
      </c>
      <c r="J16" s="225"/>
      <c r="K16" s="224">
        <f>ROUND(E16*J16,2)</f>
        <v>0</v>
      </c>
      <c r="L16" s="224">
        <v>21</v>
      </c>
      <c r="M16" s="224">
        <f>G16*(1+L16/100)</f>
        <v>0</v>
      </c>
      <c r="N16" s="224">
        <v>0</v>
      </c>
      <c r="O16" s="224">
        <f>ROUND(E16*N16,2)</f>
        <v>0</v>
      </c>
      <c r="P16" s="224">
        <v>0</v>
      </c>
      <c r="Q16" s="224">
        <f>ROUND(E16*P16,2)</f>
        <v>0</v>
      </c>
      <c r="R16" s="224"/>
      <c r="S16" s="224" t="s">
        <v>235</v>
      </c>
      <c r="T16" s="224" t="s">
        <v>183</v>
      </c>
      <c r="U16" s="224">
        <v>0</v>
      </c>
      <c r="V16" s="224">
        <f>ROUND(E16*U16,2)</f>
        <v>0</v>
      </c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184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41">
        <v>8</v>
      </c>
      <c r="B17" s="242" t="s">
        <v>1037</v>
      </c>
      <c r="C17" s="251" t="s">
        <v>1038</v>
      </c>
      <c r="D17" s="243" t="s">
        <v>242</v>
      </c>
      <c r="E17" s="244">
        <v>28</v>
      </c>
      <c r="F17" s="245"/>
      <c r="G17" s="246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4">
        <v>0</v>
      </c>
      <c r="O17" s="224">
        <f>ROUND(E17*N17,2)</f>
        <v>0</v>
      </c>
      <c r="P17" s="224">
        <v>0</v>
      </c>
      <c r="Q17" s="224">
        <f>ROUND(E17*P17,2)</f>
        <v>0</v>
      </c>
      <c r="R17" s="224"/>
      <c r="S17" s="224" t="s">
        <v>235</v>
      </c>
      <c r="T17" s="224" t="s">
        <v>183</v>
      </c>
      <c r="U17" s="224">
        <v>0</v>
      </c>
      <c r="V17" s="224">
        <f>ROUND(E17*U17,2)</f>
        <v>0</v>
      </c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41">
        <v>9</v>
      </c>
      <c r="B18" s="242" t="s">
        <v>1039</v>
      </c>
      <c r="C18" s="251" t="s">
        <v>1040</v>
      </c>
      <c r="D18" s="243" t="s">
        <v>242</v>
      </c>
      <c r="E18" s="244">
        <v>46</v>
      </c>
      <c r="F18" s="245"/>
      <c r="G18" s="246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</v>
      </c>
      <c r="O18" s="224">
        <f>ROUND(E18*N18,2)</f>
        <v>0</v>
      </c>
      <c r="P18" s="224">
        <v>0</v>
      </c>
      <c r="Q18" s="224">
        <f>ROUND(E18*P18,2)</f>
        <v>0</v>
      </c>
      <c r="R18" s="224"/>
      <c r="S18" s="224" t="s">
        <v>235</v>
      </c>
      <c r="T18" s="224" t="s">
        <v>183</v>
      </c>
      <c r="U18" s="224">
        <v>0</v>
      </c>
      <c r="V18" s="224">
        <f>ROUND(E18*U18,2)</f>
        <v>0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41">
        <v>10</v>
      </c>
      <c r="B19" s="242" t="s">
        <v>1041</v>
      </c>
      <c r="C19" s="251" t="s">
        <v>1042</v>
      </c>
      <c r="D19" s="243" t="s">
        <v>242</v>
      </c>
      <c r="E19" s="244">
        <v>26</v>
      </c>
      <c r="F19" s="245"/>
      <c r="G19" s="246">
        <f>ROUND(E19*F19,2)</f>
        <v>0</v>
      </c>
      <c r="H19" s="225"/>
      <c r="I19" s="224">
        <f>ROUND(E19*H19,2)</f>
        <v>0</v>
      </c>
      <c r="J19" s="225"/>
      <c r="K19" s="224">
        <f>ROUND(E19*J19,2)</f>
        <v>0</v>
      </c>
      <c r="L19" s="224">
        <v>21</v>
      </c>
      <c r="M19" s="224">
        <f>G19*(1+L19/100)</f>
        <v>0</v>
      </c>
      <c r="N19" s="224">
        <v>0</v>
      </c>
      <c r="O19" s="224">
        <f>ROUND(E19*N19,2)</f>
        <v>0</v>
      </c>
      <c r="P19" s="224">
        <v>0</v>
      </c>
      <c r="Q19" s="224">
        <f>ROUND(E19*P19,2)</f>
        <v>0</v>
      </c>
      <c r="R19" s="224"/>
      <c r="S19" s="224" t="s">
        <v>235</v>
      </c>
      <c r="T19" s="224" t="s">
        <v>183</v>
      </c>
      <c r="U19" s="224">
        <v>0</v>
      </c>
      <c r="V19" s="224">
        <f>ROUND(E19*U19,2)</f>
        <v>0</v>
      </c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35">
        <v>11</v>
      </c>
      <c r="B20" s="236" t="s">
        <v>1043</v>
      </c>
      <c r="C20" s="249" t="s">
        <v>1044</v>
      </c>
      <c r="D20" s="237" t="s">
        <v>242</v>
      </c>
      <c r="E20" s="238">
        <v>6</v>
      </c>
      <c r="F20" s="239"/>
      <c r="G20" s="240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235</v>
      </c>
      <c r="T20" s="224" t="s">
        <v>183</v>
      </c>
      <c r="U20" s="224">
        <v>0</v>
      </c>
      <c r="V20" s="224">
        <f>ROUND(E20*U20,2)</f>
        <v>0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184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21">
        <v>12</v>
      </c>
      <c r="B21" s="222" t="s">
        <v>1045</v>
      </c>
      <c r="C21" s="260" t="s">
        <v>1046</v>
      </c>
      <c r="D21" s="223" t="s">
        <v>0</v>
      </c>
      <c r="E21" s="259"/>
      <c r="F21" s="225"/>
      <c r="G21" s="224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0</v>
      </c>
      <c r="O21" s="224">
        <f>ROUND(E21*N21,2)</f>
        <v>0</v>
      </c>
      <c r="P21" s="224">
        <v>0</v>
      </c>
      <c r="Q21" s="224">
        <f>ROUND(E21*P21,2)</f>
        <v>0</v>
      </c>
      <c r="R21" s="224"/>
      <c r="S21" s="224" t="s">
        <v>182</v>
      </c>
      <c r="T21" s="224" t="s">
        <v>183</v>
      </c>
      <c r="U21" s="224">
        <v>0</v>
      </c>
      <c r="V21" s="224">
        <f>ROUND(E21*U21,2)</f>
        <v>0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1047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x14ac:dyDescent="0.2">
      <c r="A22" s="229" t="s">
        <v>177</v>
      </c>
      <c r="B22" s="230" t="s">
        <v>111</v>
      </c>
      <c r="C22" s="248" t="s">
        <v>112</v>
      </c>
      <c r="D22" s="231"/>
      <c r="E22" s="232"/>
      <c r="F22" s="233"/>
      <c r="G22" s="234">
        <f>SUMIF(AG23:AG30,"&lt;&gt;NOR",G23:G30)</f>
        <v>0</v>
      </c>
      <c r="H22" s="228"/>
      <c r="I22" s="228">
        <f>SUM(I23:I30)</f>
        <v>0</v>
      </c>
      <c r="J22" s="228"/>
      <c r="K22" s="228">
        <f>SUM(K23:K30)</f>
        <v>0</v>
      </c>
      <c r="L22" s="228"/>
      <c r="M22" s="228">
        <f>SUM(M23:M30)</f>
        <v>0</v>
      </c>
      <c r="N22" s="228"/>
      <c r="O22" s="228">
        <f>SUM(O23:O30)</f>
        <v>0</v>
      </c>
      <c r="P22" s="228"/>
      <c r="Q22" s="228">
        <f>SUM(Q23:Q30)</f>
        <v>0</v>
      </c>
      <c r="R22" s="228"/>
      <c r="S22" s="228"/>
      <c r="T22" s="228"/>
      <c r="U22" s="228"/>
      <c r="V22" s="228">
        <f>SUM(V23:V30)</f>
        <v>0</v>
      </c>
      <c r="W22" s="228"/>
      <c r="AG22" t="s">
        <v>178</v>
      </c>
    </row>
    <row r="23" spans="1:60" outlineLevel="1" x14ac:dyDescent="0.2">
      <c r="A23" s="241">
        <v>13</v>
      </c>
      <c r="B23" s="242" t="s">
        <v>1048</v>
      </c>
      <c r="C23" s="251" t="s">
        <v>1049</v>
      </c>
      <c r="D23" s="243" t="s">
        <v>234</v>
      </c>
      <c r="E23" s="244">
        <v>1</v>
      </c>
      <c r="F23" s="245"/>
      <c r="G23" s="246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0</v>
      </c>
      <c r="O23" s="224">
        <f>ROUND(E23*N23,2)</f>
        <v>0</v>
      </c>
      <c r="P23" s="224">
        <v>0</v>
      </c>
      <c r="Q23" s="224">
        <f>ROUND(E23*P23,2)</f>
        <v>0</v>
      </c>
      <c r="R23" s="224"/>
      <c r="S23" s="224" t="s">
        <v>235</v>
      </c>
      <c r="T23" s="224" t="s">
        <v>183</v>
      </c>
      <c r="U23" s="224">
        <v>0</v>
      </c>
      <c r="V23" s="224">
        <f>ROUND(E23*U23,2)</f>
        <v>0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184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22.5" outlineLevel="1" x14ac:dyDescent="0.2">
      <c r="A24" s="241">
        <v>14</v>
      </c>
      <c r="B24" s="242" t="s">
        <v>1050</v>
      </c>
      <c r="C24" s="251" t="s">
        <v>1051</v>
      </c>
      <c r="D24" s="243" t="s">
        <v>1052</v>
      </c>
      <c r="E24" s="244">
        <v>1</v>
      </c>
      <c r="F24" s="245"/>
      <c r="G24" s="246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0</v>
      </c>
      <c r="O24" s="224">
        <f>ROUND(E24*N24,2)</f>
        <v>0</v>
      </c>
      <c r="P24" s="224">
        <v>0</v>
      </c>
      <c r="Q24" s="224">
        <f>ROUND(E24*P24,2)</f>
        <v>0</v>
      </c>
      <c r="R24" s="224"/>
      <c r="S24" s="224" t="s">
        <v>235</v>
      </c>
      <c r="T24" s="224" t="s">
        <v>183</v>
      </c>
      <c r="U24" s="224">
        <v>0</v>
      </c>
      <c r="V24" s="224">
        <f>ROUND(E24*U24,2)</f>
        <v>0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184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41">
        <v>15</v>
      </c>
      <c r="B25" s="242" t="s">
        <v>1053</v>
      </c>
      <c r="C25" s="251" t="s">
        <v>1054</v>
      </c>
      <c r="D25" s="243" t="s">
        <v>1052</v>
      </c>
      <c r="E25" s="244">
        <v>1</v>
      </c>
      <c r="F25" s="245"/>
      <c r="G25" s="246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</v>
      </c>
      <c r="O25" s="224">
        <f>ROUND(E25*N25,2)</f>
        <v>0</v>
      </c>
      <c r="P25" s="224">
        <v>0</v>
      </c>
      <c r="Q25" s="224">
        <f>ROUND(E25*P25,2)</f>
        <v>0</v>
      </c>
      <c r="R25" s="224"/>
      <c r="S25" s="224" t="s">
        <v>235</v>
      </c>
      <c r="T25" s="224" t="s">
        <v>183</v>
      </c>
      <c r="U25" s="224">
        <v>0</v>
      </c>
      <c r="V25" s="224">
        <f>ROUND(E25*U25,2)</f>
        <v>0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184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41">
        <v>16</v>
      </c>
      <c r="B26" s="242" t="s">
        <v>1055</v>
      </c>
      <c r="C26" s="251" t="s">
        <v>1056</v>
      </c>
      <c r="D26" s="243" t="s">
        <v>1052</v>
      </c>
      <c r="E26" s="244">
        <v>1</v>
      </c>
      <c r="F26" s="245"/>
      <c r="G26" s="246">
        <f>ROUND(E26*F26,2)</f>
        <v>0</v>
      </c>
      <c r="H26" s="225"/>
      <c r="I26" s="224">
        <f>ROUND(E26*H26,2)</f>
        <v>0</v>
      </c>
      <c r="J26" s="225"/>
      <c r="K26" s="224">
        <f>ROUND(E26*J26,2)</f>
        <v>0</v>
      </c>
      <c r="L26" s="224">
        <v>21</v>
      </c>
      <c r="M26" s="224">
        <f>G26*(1+L26/100)</f>
        <v>0</v>
      </c>
      <c r="N26" s="224">
        <v>0</v>
      </c>
      <c r="O26" s="224">
        <f>ROUND(E26*N26,2)</f>
        <v>0</v>
      </c>
      <c r="P26" s="224">
        <v>0</v>
      </c>
      <c r="Q26" s="224">
        <f>ROUND(E26*P26,2)</f>
        <v>0</v>
      </c>
      <c r="R26" s="224"/>
      <c r="S26" s="224" t="s">
        <v>235</v>
      </c>
      <c r="T26" s="224" t="s">
        <v>183</v>
      </c>
      <c r="U26" s="224">
        <v>0</v>
      </c>
      <c r="V26" s="224">
        <f>ROUND(E26*U26,2)</f>
        <v>0</v>
      </c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184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41">
        <v>17</v>
      </c>
      <c r="B27" s="242" t="s">
        <v>1057</v>
      </c>
      <c r="C27" s="251" t="s">
        <v>1058</v>
      </c>
      <c r="D27" s="243" t="s">
        <v>1052</v>
      </c>
      <c r="E27" s="244">
        <v>1</v>
      </c>
      <c r="F27" s="245"/>
      <c r="G27" s="246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0</v>
      </c>
      <c r="O27" s="224">
        <f>ROUND(E27*N27,2)</f>
        <v>0</v>
      </c>
      <c r="P27" s="224">
        <v>0</v>
      </c>
      <c r="Q27" s="224">
        <f>ROUND(E27*P27,2)</f>
        <v>0</v>
      </c>
      <c r="R27" s="224"/>
      <c r="S27" s="224" t="s">
        <v>235</v>
      </c>
      <c r="T27" s="224" t="s">
        <v>183</v>
      </c>
      <c r="U27" s="224">
        <v>0</v>
      </c>
      <c r="V27" s="224">
        <f>ROUND(E27*U27,2)</f>
        <v>0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184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41">
        <v>18</v>
      </c>
      <c r="B28" s="242" t="s">
        <v>1059</v>
      </c>
      <c r="C28" s="251" t="s">
        <v>1060</v>
      </c>
      <c r="D28" s="243" t="s">
        <v>1052</v>
      </c>
      <c r="E28" s="244">
        <v>1</v>
      </c>
      <c r="F28" s="245"/>
      <c r="G28" s="246">
        <f>ROUND(E28*F28,2)</f>
        <v>0</v>
      </c>
      <c r="H28" s="225"/>
      <c r="I28" s="224">
        <f>ROUND(E28*H28,2)</f>
        <v>0</v>
      </c>
      <c r="J28" s="225"/>
      <c r="K28" s="224">
        <f>ROUND(E28*J28,2)</f>
        <v>0</v>
      </c>
      <c r="L28" s="224">
        <v>21</v>
      </c>
      <c r="M28" s="224">
        <f>G28*(1+L28/100)</f>
        <v>0</v>
      </c>
      <c r="N28" s="224">
        <v>0</v>
      </c>
      <c r="O28" s="224">
        <f>ROUND(E28*N28,2)</f>
        <v>0</v>
      </c>
      <c r="P28" s="224">
        <v>0</v>
      </c>
      <c r="Q28" s="224">
        <f>ROUND(E28*P28,2)</f>
        <v>0</v>
      </c>
      <c r="R28" s="224"/>
      <c r="S28" s="224" t="s">
        <v>235</v>
      </c>
      <c r="T28" s="224" t="s">
        <v>183</v>
      </c>
      <c r="U28" s="224">
        <v>0</v>
      </c>
      <c r="V28" s="224">
        <f>ROUND(E28*U28,2)</f>
        <v>0</v>
      </c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184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35">
        <v>19</v>
      </c>
      <c r="B29" s="236" t="s">
        <v>1061</v>
      </c>
      <c r="C29" s="249" t="s">
        <v>1062</v>
      </c>
      <c r="D29" s="237" t="s">
        <v>234</v>
      </c>
      <c r="E29" s="238">
        <v>1</v>
      </c>
      <c r="F29" s="239"/>
      <c r="G29" s="240">
        <f>ROUND(E29*F29,2)</f>
        <v>0</v>
      </c>
      <c r="H29" s="225"/>
      <c r="I29" s="224">
        <f>ROUND(E29*H29,2)</f>
        <v>0</v>
      </c>
      <c r="J29" s="225"/>
      <c r="K29" s="224">
        <f>ROUND(E29*J29,2)</f>
        <v>0</v>
      </c>
      <c r="L29" s="224">
        <v>21</v>
      </c>
      <c r="M29" s="224">
        <f>G29*(1+L29/100)</f>
        <v>0</v>
      </c>
      <c r="N29" s="224">
        <v>0</v>
      </c>
      <c r="O29" s="224">
        <f>ROUND(E29*N29,2)</f>
        <v>0</v>
      </c>
      <c r="P29" s="224">
        <v>0</v>
      </c>
      <c r="Q29" s="224">
        <f>ROUND(E29*P29,2)</f>
        <v>0</v>
      </c>
      <c r="R29" s="224"/>
      <c r="S29" s="224" t="s">
        <v>235</v>
      </c>
      <c r="T29" s="224" t="s">
        <v>183</v>
      </c>
      <c r="U29" s="224">
        <v>0</v>
      </c>
      <c r="V29" s="224">
        <f>ROUND(E29*U29,2)</f>
        <v>0</v>
      </c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184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21">
        <v>20</v>
      </c>
      <c r="B30" s="222" t="s">
        <v>1063</v>
      </c>
      <c r="C30" s="260" t="s">
        <v>1064</v>
      </c>
      <c r="D30" s="223" t="s">
        <v>0</v>
      </c>
      <c r="E30" s="259"/>
      <c r="F30" s="225"/>
      <c r="G30" s="224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0</v>
      </c>
      <c r="O30" s="224">
        <f>ROUND(E30*N30,2)</f>
        <v>0</v>
      </c>
      <c r="P30" s="224">
        <v>0</v>
      </c>
      <c r="Q30" s="224">
        <f>ROUND(E30*P30,2)</f>
        <v>0</v>
      </c>
      <c r="R30" s="224"/>
      <c r="S30" s="224" t="s">
        <v>182</v>
      </c>
      <c r="T30" s="224" t="s">
        <v>183</v>
      </c>
      <c r="U30" s="224">
        <v>0</v>
      </c>
      <c r="V30" s="224">
        <f>ROUND(E30*U30,2)</f>
        <v>0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1047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x14ac:dyDescent="0.2">
      <c r="A31" s="229" t="s">
        <v>177</v>
      </c>
      <c r="B31" s="230" t="s">
        <v>113</v>
      </c>
      <c r="C31" s="248" t="s">
        <v>114</v>
      </c>
      <c r="D31" s="231"/>
      <c r="E31" s="232"/>
      <c r="F31" s="233"/>
      <c r="G31" s="234">
        <f>SUMIF(AG32:AG35,"&lt;&gt;NOR",G32:G35)</f>
        <v>0</v>
      </c>
      <c r="H31" s="228"/>
      <c r="I31" s="228">
        <f>SUM(I32:I35)</f>
        <v>0</v>
      </c>
      <c r="J31" s="228"/>
      <c r="K31" s="228">
        <f>SUM(K32:K35)</f>
        <v>0</v>
      </c>
      <c r="L31" s="228"/>
      <c r="M31" s="228">
        <f>SUM(M32:M35)</f>
        <v>0</v>
      </c>
      <c r="N31" s="228"/>
      <c r="O31" s="228">
        <f>SUM(O32:O35)</f>
        <v>0</v>
      </c>
      <c r="P31" s="228"/>
      <c r="Q31" s="228">
        <f>SUM(Q32:Q35)</f>
        <v>0</v>
      </c>
      <c r="R31" s="228"/>
      <c r="S31" s="228"/>
      <c r="T31" s="228"/>
      <c r="U31" s="228"/>
      <c r="V31" s="228">
        <f>SUM(V32:V35)</f>
        <v>0</v>
      </c>
      <c r="W31" s="228"/>
      <c r="AG31" t="s">
        <v>178</v>
      </c>
    </row>
    <row r="32" spans="1:60" outlineLevel="1" x14ac:dyDescent="0.2">
      <c r="A32" s="241">
        <v>21</v>
      </c>
      <c r="B32" s="242" t="s">
        <v>1065</v>
      </c>
      <c r="C32" s="251" t="s">
        <v>1066</v>
      </c>
      <c r="D32" s="243" t="s">
        <v>234</v>
      </c>
      <c r="E32" s="244">
        <v>4</v>
      </c>
      <c r="F32" s="245"/>
      <c r="G32" s="246">
        <f>ROUND(E32*F32,2)</f>
        <v>0</v>
      </c>
      <c r="H32" s="225"/>
      <c r="I32" s="224">
        <f>ROUND(E32*H32,2)</f>
        <v>0</v>
      </c>
      <c r="J32" s="225"/>
      <c r="K32" s="224">
        <f>ROUND(E32*J32,2)</f>
        <v>0</v>
      </c>
      <c r="L32" s="224">
        <v>21</v>
      </c>
      <c r="M32" s="224">
        <f>G32*(1+L32/100)</f>
        <v>0</v>
      </c>
      <c r="N32" s="224">
        <v>0</v>
      </c>
      <c r="O32" s="224">
        <f>ROUND(E32*N32,2)</f>
        <v>0</v>
      </c>
      <c r="P32" s="224">
        <v>0</v>
      </c>
      <c r="Q32" s="224">
        <f>ROUND(E32*P32,2)</f>
        <v>0</v>
      </c>
      <c r="R32" s="224"/>
      <c r="S32" s="224" t="s">
        <v>235</v>
      </c>
      <c r="T32" s="224" t="s">
        <v>183</v>
      </c>
      <c r="U32" s="224">
        <v>0</v>
      </c>
      <c r="V32" s="224">
        <f>ROUND(E32*U32,2)</f>
        <v>0</v>
      </c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184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41">
        <v>22</v>
      </c>
      <c r="B33" s="242" t="s">
        <v>1067</v>
      </c>
      <c r="C33" s="251" t="s">
        <v>1068</v>
      </c>
      <c r="D33" s="243" t="s">
        <v>1052</v>
      </c>
      <c r="E33" s="244">
        <v>1</v>
      </c>
      <c r="F33" s="245"/>
      <c r="G33" s="246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0</v>
      </c>
      <c r="O33" s="224">
        <f>ROUND(E33*N33,2)</f>
        <v>0</v>
      </c>
      <c r="P33" s="224">
        <v>0</v>
      </c>
      <c r="Q33" s="224">
        <f>ROUND(E33*P33,2)</f>
        <v>0</v>
      </c>
      <c r="R33" s="224"/>
      <c r="S33" s="224" t="s">
        <v>235</v>
      </c>
      <c r="T33" s="224" t="s">
        <v>183</v>
      </c>
      <c r="U33" s="224">
        <v>0</v>
      </c>
      <c r="V33" s="224">
        <f>ROUND(E33*U33,2)</f>
        <v>0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184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22.5" outlineLevel="1" x14ac:dyDescent="0.2">
      <c r="A34" s="235">
        <v>23</v>
      </c>
      <c r="B34" s="236" t="s">
        <v>1069</v>
      </c>
      <c r="C34" s="249" t="s">
        <v>1070</v>
      </c>
      <c r="D34" s="237" t="s">
        <v>1052</v>
      </c>
      <c r="E34" s="238">
        <v>1</v>
      </c>
      <c r="F34" s="239"/>
      <c r="G34" s="240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4">
        <v>0</v>
      </c>
      <c r="O34" s="224">
        <f>ROUND(E34*N34,2)</f>
        <v>0</v>
      </c>
      <c r="P34" s="224">
        <v>0</v>
      </c>
      <c r="Q34" s="224">
        <f>ROUND(E34*P34,2)</f>
        <v>0</v>
      </c>
      <c r="R34" s="224"/>
      <c r="S34" s="224" t="s">
        <v>235</v>
      </c>
      <c r="T34" s="224" t="s">
        <v>183</v>
      </c>
      <c r="U34" s="224">
        <v>0</v>
      </c>
      <c r="V34" s="224">
        <f>ROUND(E34*U34,2)</f>
        <v>0</v>
      </c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184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21">
        <v>24</v>
      </c>
      <c r="B35" s="222" t="s">
        <v>1063</v>
      </c>
      <c r="C35" s="260" t="s">
        <v>1064</v>
      </c>
      <c r="D35" s="223" t="s">
        <v>0</v>
      </c>
      <c r="E35" s="259"/>
      <c r="F35" s="225"/>
      <c r="G35" s="224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0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182</v>
      </c>
      <c r="T35" s="224" t="s">
        <v>183</v>
      </c>
      <c r="U35" s="224">
        <v>0</v>
      </c>
      <c r="V35" s="224">
        <f>ROUND(E35*U35,2)</f>
        <v>0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1047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x14ac:dyDescent="0.2">
      <c r="A36" s="229" t="s">
        <v>177</v>
      </c>
      <c r="B36" s="230" t="s">
        <v>115</v>
      </c>
      <c r="C36" s="248" t="s">
        <v>116</v>
      </c>
      <c r="D36" s="231"/>
      <c r="E36" s="232"/>
      <c r="F36" s="233"/>
      <c r="G36" s="234">
        <f>SUMIF(AG37:AG44,"&lt;&gt;NOR",G37:G44)</f>
        <v>0</v>
      </c>
      <c r="H36" s="228"/>
      <c r="I36" s="228">
        <f>SUM(I37:I44)</f>
        <v>0</v>
      </c>
      <c r="J36" s="228"/>
      <c r="K36" s="228">
        <f>SUM(K37:K44)</f>
        <v>0</v>
      </c>
      <c r="L36" s="228"/>
      <c r="M36" s="228">
        <f>SUM(M37:M44)</f>
        <v>0</v>
      </c>
      <c r="N36" s="228"/>
      <c r="O36" s="228">
        <f>SUM(O37:O44)</f>
        <v>0</v>
      </c>
      <c r="P36" s="228"/>
      <c r="Q36" s="228">
        <f>SUM(Q37:Q44)</f>
        <v>0</v>
      </c>
      <c r="R36" s="228"/>
      <c r="S36" s="228"/>
      <c r="T36" s="228"/>
      <c r="U36" s="228"/>
      <c r="V36" s="228">
        <f>SUM(V37:V44)</f>
        <v>156.39999999999998</v>
      </c>
      <c r="W36" s="228"/>
      <c r="AG36" t="s">
        <v>178</v>
      </c>
    </row>
    <row r="37" spans="1:60" outlineLevel="1" x14ac:dyDescent="0.2">
      <c r="A37" s="241">
        <v>25</v>
      </c>
      <c r="B37" s="242" t="s">
        <v>1071</v>
      </c>
      <c r="C37" s="251" t="s">
        <v>1072</v>
      </c>
      <c r="D37" s="243" t="s">
        <v>242</v>
      </c>
      <c r="E37" s="244">
        <v>42</v>
      </c>
      <c r="F37" s="245"/>
      <c r="G37" s="246">
        <f>ROUND(E37*F37,2)</f>
        <v>0</v>
      </c>
      <c r="H37" s="225"/>
      <c r="I37" s="224">
        <f>ROUND(E37*H37,2)</f>
        <v>0</v>
      </c>
      <c r="J37" s="225"/>
      <c r="K37" s="224">
        <f>ROUND(E37*J37,2)</f>
        <v>0</v>
      </c>
      <c r="L37" s="224">
        <v>21</v>
      </c>
      <c r="M37" s="224">
        <f>G37*(1+L37/100)</f>
        <v>0</v>
      </c>
      <c r="N37" s="224">
        <v>0</v>
      </c>
      <c r="O37" s="224">
        <f>ROUND(E37*N37,2)</f>
        <v>0</v>
      </c>
      <c r="P37" s="224">
        <v>0</v>
      </c>
      <c r="Q37" s="224">
        <f>ROUND(E37*P37,2)</f>
        <v>0</v>
      </c>
      <c r="R37" s="224"/>
      <c r="S37" s="224" t="s">
        <v>182</v>
      </c>
      <c r="T37" s="224" t="s">
        <v>183</v>
      </c>
      <c r="U37" s="224">
        <v>0.64</v>
      </c>
      <c r="V37" s="224">
        <f>ROUND(E37*U37,2)</f>
        <v>26.88</v>
      </c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184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41">
        <v>26</v>
      </c>
      <c r="B38" s="242" t="s">
        <v>1073</v>
      </c>
      <c r="C38" s="251" t="s">
        <v>1074</v>
      </c>
      <c r="D38" s="243" t="s">
        <v>242</v>
      </c>
      <c r="E38" s="244">
        <v>46</v>
      </c>
      <c r="F38" s="245"/>
      <c r="G38" s="246">
        <f>ROUND(E38*F38,2)</f>
        <v>0</v>
      </c>
      <c r="H38" s="225"/>
      <c r="I38" s="224">
        <f>ROUND(E38*H38,2)</f>
        <v>0</v>
      </c>
      <c r="J38" s="225"/>
      <c r="K38" s="224">
        <f>ROUND(E38*J38,2)</f>
        <v>0</v>
      </c>
      <c r="L38" s="224">
        <v>21</v>
      </c>
      <c r="M38" s="224">
        <f>G38*(1+L38/100)</f>
        <v>0</v>
      </c>
      <c r="N38" s="224">
        <v>0</v>
      </c>
      <c r="O38" s="224">
        <f>ROUND(E38*N38,2)</f>
        <v>0</v>
      </c>
      <c r="P38" s="224">
        <v>0</v>
      </c>
      <c r="Q38" s="224">
        <f>ROUND(E38*P38,2)</f>
        <v>0</v>
      </c>
      <c r="R38" s="224"/>
      <c r="S38" s="224" t="s">
        <v>1075</v>
      </c>
      <c r="T38" s="224" t="s">
        <v>183</v>
      </c>
      <c r="U38" s="224">
        <v>0.71199999999999997</v>
      </c>
      <c r="V38" s="224">
        <f>ROUND(E38*U38,2)</f>
        <v>32.75</v>
      </c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184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41">
        <v>27</v>
      </c>
      <c r="B39" s="242" t="s">
        <v>1076</v>
      </c>
      <c r="C39" s="251" t="s">
        <v>1077</v>
      </c>
      <c r="D39" s="243" t="s">
        <v>242</v>
      </c>
      <c r="E39" s="244">
        <v>20</v>
      </c>
      <c r="F39" s="245"/>
      <c r="G39" s="246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0</v>
      </c>
      <c r="O39" s="224">
        <f>ROUND(E39*N39,2)</f>
        <v>0</v>
      </c>
      <c r="P39" s="224">
        <v>0</v>
      </c>
      <c r="Q39" s="224">
        <f>ROUND(E39*P39,2)</f>
        <v>0</v>
      </c>
      <c r="R39" s="224"/>
      <c r="S39" s="224" t="s">
        <v>1075</v>
      </c>
      <c r="T39" s="224" t="s">
        <v>183</v>
      </c>
      <c r="U39" s="224">
        <v>0.71199999999999997</v>
      </c>
      <c r="V39" s="224">
        <f>ROUND(E39*U39,2)</f>
        <v>14.24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184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41">
        <v>28</v>
      </c>
      <c r="B40" s="242" t="s">
        <v>1078</v>
      </c>
      <c r="C40" s="251" t="s">
        <v>1079</v>
      </c>
      <c r="D40" s="243" t="s">
        <v>242</v>
      </c>
      <c r="E40" s="244">
        <v>28</v>
      </c>
      <c r="F40" s="245"/>
      <c r="G40" s="246">
        <f>ROUND(E40*F40,2)</f>
        <v>0</v>
      </c>
      <c r="H40" s="225"/>
      <c r="I40" s="224">
        <f>ROUND(E40*H40,2)</f>
        <v>0</v>
      </c>
      <c r="J40" s="225"/>
      <c r="K40" s="224">
        <f>ROUND(E40*J40,2)</f>
        <v>0</v>
      </c>
      <c r="L40" s="224">
        <v>21</v>
      </c>
      <c r="M40" s="224">
        <f>G40*(1+L40/100)</f>
        <v>0</v>
      </c>
      <c r="N40" s="224">
        <v>0</v>
      </c>
      <c r="O40" s="224">
        <f>ROUND(E40*N40,2)</f>
        <v>0</v>
      </c>
      <c r="P40" s="224">
        <v>0</v>
      </c>
      <c r="Q40" s="224">
        <f>ROUND(E40*P40,2)</f>
        <v>0</v>
      </c>
      <c r="R40" s="224"/>
      <c r="S40" s="224" t="s">
        <v>1075</v>
      </c>
      <c r="T40" s="224" t="s">
        <v>183</v>
      </c>
      <c r="U40" s="224">
        <v>0.71199999999999997</v>
      </c>
      <c r="V40" s="224">
        <f>ROUND(E40*U40,2)</f>
        <v>19.940000000000001</v>
      </c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184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41">
        <v>29</v>
      </c>
      <c r="B41" s="242" t="s">
        <v>1080</v>
      </c>
      <c r="C41" s="251" t="s">
        <v>1081</v>
      </c>
      <c r="D41" s="243" t="s">
        <v>242</v>
      </c>
      <c r="E41" s="244">
        <v>46</v>
      </c>
      <c r="F41" s="245"/>
      <c r="G41" s="246">
        <f>ROUND(E41*F41,2)</f>
        <v>0</v>
      </c>
      <c r="H41" s="225"/>
      <c r="I41" s="224">
        <f>ROUND(E41*H41,2)</f>
        <v>0</v>
      </c>
      <c r="J41" s="225"/>
      <c r="K41" s="224">
        <f>ROUND(E41*J41,2)</f>
        <v>0</v>
      </c>
      <c r="L41" s="224">
        <v>21</v>
      </c>
      <c r="M41" s="224">
        <f>G41*(1+L41/100)</f>
        <v>0</v>
      </c>
      <c r="N41" s="224">
        <v>0</v>
      </c>
      <c r="O41" s="224">
        <f>ROUND(E41*N41,2)</f>
        <v>0</v>
      </c>
      <c r="P41" s="224">
        <v>0</v>
      </c>
      <c r="Q41" s="224">
        <f>ROUND(E41*P41,2)</f>
        <v>0</v>
      </c>
      <c r="R41" s="224"/>
      <c r="S41" s="224" t="s">
        <v>1075</v>
      </c>
      <c r="T41" s="224" t="s">
        <v>183</v>
      </c>
      <c r="U41" s="224">
        <v>0.70899999999999996</v>
      </c>
      <c r="V41" s="224">
        <f>ROUND(E41*U41,2)</f>
        <v>32.61</v>
      </c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184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41">
        <v>30</v>
      </c>
      <c r="B42" s="242" t="s">
        <v>1082</v>
      </c>
      <c r="C42" s="251" t="s">
        <v>1083</v>
      </c>
      <c r="D42" s="243" t="s">
        <v>242</v>
      </c>
      <c r="E42" s="244">
        <v>26</v>
      </c>
      <c r="F42" s="245"/>
      <c r="G42" s="246">
        <f>ROUND(E42*F42,2)</f>
        <v>0</v>
      </c>
      <c r="H42" s="225"/>
      <c r="I42" s="224">
        <f>ROUND(E42*H42,2)</f>
        <v>0</v>
      </c>
      <c r="J42" s="225"/>
      <c r="K42" s="224">
        <f>ROUND(E42*J42,2)</f>
        <v>0</v>
      </c>
      <c r="L42" s="224">
        <v>21</v>
      </c>
      <c r="M42" s="224">
        <f>G42*(1+L42/100)</f>
        <v>0</v>
      </c>
      <c r="N42" s="224">
        <v>0</v>
      </c>
      <c r="O42" s="224">
        <f>ROUND(E42*N42,2)</f>
        <v>0</v>
      </c>
      <c r="P42" s="224">
        <v>0</v>
      </c>
      <c r="Q42" s="224">
        <f>ROUND(E42*P42,2)</f>
        <v>0</v>
      </c>
      <c r="R42" s="224"/>
      <c r="S42" s="224" t="s">
        <v>1075</v>
      </c>
      <c r="T42" s="224" t="s">
        <v>183</v>
      </c>
      <c r="U42" s="224">
        <v>0.93700000000000006</v>
      </c>
      <c r="V42" s="224">
        <f>ROUND(E42*U42,2)</f>
        <v>24.36</v>
      </c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184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35">
        <v>31</v>
      </c>
      <c r="B43" s="236" t="s">
        <v>1082</v>
      </c>
      <c r="C43" s="249" t="s">
        <v>1083</v>
      </c>
      <c r="D43" s="237" t="s">
        <v>242</v>
      </c>
      <c r="E43" s="238">
        <v>6</v>
      </c>
      <c r="F43" s="239"/>
      <c r="G43" s="240">
        <f>ROUND(E43*F43,2)</f>
        <v>0</v>
      </c>
      <c r="H43" s="225"/>
      <c r="I43" s="224">
        <f>ROUND(E43*H43,2)</f>
        <v>0</v>
      </c>
      <c r="J43" s="225"/>
      <c r="K43" s="224">
        <f>ROUND(E43*J43,2)</f>
        <v>0</v>
      </c>
      <c r="L43" s="224">
        <v>21</v>
      </c>
      <c r="M43" s="224">
        <f>G43*(1+L43/100)</f>
        <v>0</v>
      </c>
      <c r="N43" s="224">
        <v>0</v>
      </c>
      <c r="O43" s="224">
        <f>ROUND(E43*N43,2)</f>
        <v>0</v>
      </c>
      <c r="P43" s="224">
        <v>0</v>
      </c>
      <c r="Q43" s="224">
        <f>ROUND(E43*P43,2)</f>
        <v>0</v>
      </c>
      <c r="R43" s="224"/>
      <c r="S43" s="224" t="s">
        <v>1075</v>
      </c>
      <c r="T43" s="224" t="s">
        <v>183</v>
      </c>
      <c r="U43" s="224">
        <v>0.93700000000000006</v>
      </c>
      <c r="V43" s="224">
        <f>ROUND(E43*U43,2)</f>
        <v>5.62</v>
      </c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184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21">
        <v>32</v>
      </c>
      <c r="B44" s="222" t="s">
        <v>1084</v>
      </c>
      <c r="C44" s="260" t="s">
        <v>1085</v>
      </c>
      <c r="D44" s="223" t="s">
        <v>0</v>
      </c>
      <c r="E44" s="259"/>
      <c r="F44" s="225"/>
      <c r="G44" s="224">
        <f>ROUND(E44*F44,2)</f>
        <v>0</v>
      </c>
      <c r="H44" s="225"/>
      <c r="I44" s="224">
        <f>ROUND(E44*H44,2)</f>
        <v>0</v>
      </c>
      <c r="J44" s="225"/>
      <c r="K44" s="224">
        <f>ROUND(E44*J44,2)</f>
        <v>0</v>
      </c>
      <c r="L44" s="224">
        <v>21</v>
      </c>
      <c r="M44" s="224">
        <f>G44*(1+L44/100)</f>
        <v>0</v>
      </c>
      <c r="N44" s="224">
        <v>0</v>
      </c>
      <c r="O44" s="224">
        <f>ROUND(E44*N44,2)</f>
        <v>0</v>
      </c>
      <c r="P44" s="224">
        <v>0</v>
      </c>
      <c r="Q44" s="224">
        <f>ROUND(E44*P44,2)</f>
        <v>0</v>
      </c>
      <c r="R44" s="224"/>
      <c r="S44" s="224" t="s">
        <v>182</v>
      </c>
      <c r="T44" s="224" t="s">
        <v>183</v>
      </c>
      <c r="U44" s="224">
        <v>0</v>
      </c>
      <c r="V44" s="224">
        <f>ROUND(E44*U44,2)</f>
        <v>0</v>
      </c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1047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x14ac:dyDescent="0.2">
      <c r="A45" s="229" t="s">
        <v>177</v>
      </c>
      <c r="B45" s="230" t="s">
        <v>117</v>
      </c>
      <c r="C45" s="248" t="s">
        <v>118</v>
      </c>
      <c r="D45" s="231"/>
      <c r="E45" s="232"/>
      <c r="F45" s="233"/>
      <c r="G45" s="234">
        <f>SUMIF(AG46:AG70,"&lt;&gt;NOR",G46:G70)</f>
        <v>0</v>
      </c>
      <c r="H45" s="228"/>
      <c r="I45" s="228">
        <f>SUM(I46:I70)</f>
        <v>0</v>
      </c>
      <c r="J45" s="228"/>
      <c r="K45" s="228">
        <f>SUM(K46:K70)</f>
        <v>0</v>
      </c>
      <c r="L45" s="228"/>
      <c r="M45" s="228">
        <f>SUM(M46:M70)</f>
        <v>0</v>
      </c>
      <c r="N45" s="228"/>
      <c r="O45" s="228">
        <f>SUM(O46:O70)</f>
        <v>0</v>
      </c>
      <c r="P45" s="228"/>
      <c r="Q45" s="228">
        <f>SUM(Q46:Q70)</f>
        <v>0</v>
      </c>
      <c r="R45" s="228"/>
      <c r="S45" s="228"/>
      <c r="T45" s="228"/>
      <c r="U45" s="228"/>
      <c r="V45" s="228">
        <f>SUM(V46:V70)</f>
        <v>12.750000000000002</v>
      </c>
      <c r="W45" s="228"/>
      <c r="AG45" t="s">
        <v>178</v>
      </c>
    </row>
    <row r="46" spans="1:60" outlineLevel="1" x14ac:dyDescent="0.2">
      <c r="A46" s="241">
        <v>33</v>
      </c>
      <c r="B46" s="242" t="s">
        <v>1086</v>
      </c>
      <c r="C46" s="251" t="s">
        <v>1087</v>
      </c>
      <c r="D46" s="243" t="s">
        <v>234</v>
      </c>
      <c r="E46" s="244">
        <v>12</v>
      </c>
      <c r="F46" s="245"/>
      <c r="G46" s="246">
        <f>ROUND(E46*F46,2)</f>
        <v>0</v>
      </c>
      <c r="H46" s="225"/>
      <c r="I46" s="224">
        <f>ROUND(E46*H46,2)</f>
        <v>0</v>
      </c>
      <c r="J46" s="225"/>
      <c r="K46" s="224">
        <f>ROUND(E46*J46,2)</f>
        <v>0</v>
      </c>
      <c r="L46" s="224">
        <v>21</v>
      </c>
      <c r="M46" s="224">
        <f>G46*(1+L46/100)</f>
        <v>0</v>
      </c>
      <c r="N46" s="224">
        <v>0</v>
      </c>
      <c r="O46" s="224">
        <f>ROUND(E46*N46,2)</f>
        <v>0</v>
      </c>
      <c r="P46" s="224">
        <v>0</v>
      </c>
      <c r="Q46" s="224">
        <f>ROUND(E46*P46,2)</f>
        <v>0</v>
      </c>
      <c r="R46" s="224"/>
      <c r="S46" s="224" t="s">
        <v>182</v>
      </c>
      <c r="T46" s="224" t="s">
        <v>183</v>
      </c>
      <c r="U46" s="224">
        <v>0.16500000000000001</v>
      </c>
      <c r="V46" s="224">
        <f>ROUND(E46*U46,2)</f>
        <v>1.98</v>
      </c>
      <c r="W46" s="224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184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41">
        <v>34</v>
      </c>
      <c r="B47" s="242" t="s">
        <v>1086</v>
      </c>
      <c r="C47" s="251" t="s">
        <v>1087</v>
      </c>
      <c r="D47" s="243" t="s">
        <v>234</v>
      </c>
      <c r="E47" s="244">
        <v>19</v>
      </c>
      <c r="F47" s="245"/>
      <c r="G47" s="246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4">
        <v>0</v>
      </c>
      <c r="O47" s="224">
        <f>ROUND(E47*N47,2)</f>
        <v>0</v>
      </c>
      <c r="P47" s="224">
        <v>0</v>
      </c>
      <c r="Q47" s="224">
        <f>ROUND(E47*P47,2)</f>
        <v>0</v>
      </c>
      <c r="R47" s="224"/>
      <c r="S47" s="224" t="s">
        <v>182</v>
      </c>
      <c r="T47" s="224" t="s">
        <v>183</v>
      </c>
      <c r="U47" s="224">
        <v>0.16500000000000001</v>
      </c>
      <c r="V47" s="224">
        <f>ROUND(E47*U47,2)</f>
        <v>3.14</v>
      </c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184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41">
        <v>35</v>
      </c>
      <c r="B48" s="242" t="s">
        <v>1088</v>
      </c>
      <c r="C48" s="251" t="s">
        <v>1089</v>
      </c>
      <c r="D48" s="243" t="s">
        <v>234</v>
      </c>
      <c r="E48" s="244">
        <v>1</v>
      </c>
      <c r="F48" s="245"/>
      <c r="G48" s="246">
        <f>ROUND(E48*F48,2)</f>
        <v>0</v>
      </c>
      <c r="H48" s="225"/>
      <c r="I48" s="224">
        <f>ROUND(E48*H48,2)</f>
        <v>0</v>
      </c>
      <c r="J48" s="225"/>
      <c r="K48" s="224">
        <f>ROUND(E48*J48,2)</f>
        <v>0</v>
      </c>
      <c r="L48" s="224">
        <v>21</v>
      </c>
      <c r="M48" s="224">
        <f>G48*(1+L48/100)</f>
        <v>0</v>
      </c>
      <c r="N48" s="224">
        <v>0</v>
      </c>
      <c r="O48" s="224">
        <f>ROUND(E48*N48,2)</f>
        <v>0</v>
      </c>
      <c r="P48" s="224">
        <v>0</v>
      </c>
      <c r="Q48" s="224">
        <f>ROUND(E48*P48,2)</f>
        <v>0</v>
      </c>
      <c r="R48" s="224"/>
      <c r="S48" s="224" t="s">
        <v>182</v>
      </c>
      <c r="T48" s="224" t="s">
        <v>183</v>
      </c>
      <c r="U48" s="224">
        <v>0.28799999999999998</v>
      </c>
      <c r="V48" s="224">
        <f>ROUND(E48*U48,2)</f>
        <v>0.28999999999999998</v>
      </c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184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22.5" outlineLevel="1" x14ac:dyDescent="0.2">
      <c r="A49" s="241">
        <v>36</v>
      </c>
      <c r="B49" s="242" t="s">
        <v>1090</v>
      </c>
      <c r="C49" s="251" t="s">
        <v>1091</v>
      </c>
      <c r="D49" s="243" t="s">
        <v>234</v>
      </c>
      <c r="E49" s="244">
        <v>1</v>
      </c>
      <c r="F49" s="245"/>
      <c r="G49" s="246">
        <f>ROUND(E49*F49,2)</f>
        <v>0</v>
      </c>
      <c r="H49" s="225"/>
      <c r="I49" s="224">
        <f>ROUND(E49*H49,2)</f>
        <v>0</v>
      </c>
      <c r="J49" s="225"/>
      <c r="K49" s="224">
        <f>ROUND(E49*J49,2)</f>
        <v>0</v>
      </c>
      <c r="L49" s="224">
        <v>21</v>
      </c>
      <c r="M49" s="224">
        <f>G49*(1+L49/100)</f>
        <v>0</v>
      </c>
      <c r="N49" s="224">
        <v>0</v>
      </c>
      <c r="O49" s="224">
        <f>ROUND(E49*N49,2)</f>
        <v>0</v>
      </c>
      <c r="P49" s="224">
        <v>0</v>
      </c>
      <c r="Q49" s="224">
        <f>ROUND(E49*P49,2)</f>
        <v>0</v>
      </c>
      <c r="R49" s="224"/>
      <c r="S49" s="224" t="s">
        <v>1075</v>
      </c>
      <c r="T49" s="224" t="s">
        <v>183</v>
      </c>
      <c r="U49" s="224">
        <v>0.35</v>
      </c>
      <c r="V49" s="224">
        <f>ROUND(E49*U49,2)</f>
        <v>0.35</v>
      </c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184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41">
        <v>37</v>
      </c>
      <c r="B50" s="242" t="s">
        <v>1092</v>
      </c>
      <c r="C50" s="251" t="s">
        <v>1093</v>
      </c>
      <c r="D50" s="243" t="s">
        <v>234</v>
      </c>
      <c r="E50" s="244">
        <v>2</v>
      </c>
      <c r="F50" s="245"/>
      <c r="G50" s="246">
        <f>ROUND(E50*F50,2)</f>
        <v>0</v>
      </c>
      <c r="H50" s="225"/>
      <c r="I50" s="224">
        <f>ROUND(E50*H50,2)</f>
        <v>0</v>
      </c>
      <c r="J50" s="225"/>
      <c r="K50" s="224">
        <f>ROUND(E50*J50,2)</f>
        <v>0</v>
      </c>
      <c r="L50" s="224">
        <v>21</v>
      </c>
      <c r="M50" s="224">
        <f>G50*(1+L50/100)</f>
        <v>0</v>
      </c>
      <c r="N50" s="224">
        <v>0</v>
      </c>
      <c r="O50" s="224">
        <f>ROUND(E50*N50,2)</f>
        <v>0</v>
      </c>
      <c r="P50" s="224">
        <v>0</v>
      </c>
      <c r="Q50" s="224">
        <f>ROUND(E50*P50,2)</f>
        <v>0</v>
      </c>
      <c r="R50" s="224"/>
      <c r="S50" s="224" t="s">
        <v>182</v>
      </c>
      <c r="T50" s="224" t="s">
        <v>183</v>
      </c>
      <c r="U50" s="224">
        <v>0.20599999999999999</v>
      </c>
      <c r="V50" s="224">
        <f>ROUND(E50*U50,2)</f>
        <v>0.41</v>
      </c>
      <c r="W50" s="22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184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41">
        <v>38</v>
      </c>
      <c r="B51" s="242" t="s">
        <v>1092</v>
      </c>
      <c r="C51" s="251" t="s">
        <v>1093</v>
      </c>
      <c r="D51" s="243" t="s">
        <v>234</v>
      </c>
      <c r="E51" s="244">
        <v>2</v>
      </c>
      <c r="F51" s="245"/>
      <c r="G51" s="246">
        <f>ROUND(E51*F51,2)</f>
        <v>0</v>
      </c>
      <c r="H51" s="225"/>
      <c r="I51" s="224">
        <f>ROUND(E51*H51,2)</f>
        <v>0</v>
      </c>
      <c r="J51" s="225"/>
      <c r="K51" s="224">
        <f>ROUND(E51*J51,2)</f>
        <v>0</v>
      </c>
      <c r="L51" s="224">
        <v>21</v>
      </c>
      <c r="M51" s="224">
        <f>G51*(1+L51/100)</f>
        <v>0</v>
      </c>
      <c r="N51" s="224">
        <v>0</v>
      </c>
      <c r="O51" s="224">
        <f>ROUND(E51*N51,2)</f>
        <v>0</v>
      </c>
      <c r="P51" s="224">
        <v>0</v>
      </c>
      <c r="Q51" s="224">
        <f>ROUND(E51*P51,2)</f>
        <v>0</v>
      </c>
      <c r="R51" s="224"/>
      <c r="S51" s="224" t="s">
        <v>182</v>
      </c>
      <c r="T51" s="224" t="s">
        <v>183</v>
      </c>
      <c r="U51" s="224">
        <v>0.20599999999999999</v>
      </c>
      <c r="V51" s="224">
        <f>ROUND(E51*U51,2)</f>
        <v>0.41</v>
      </c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184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41">
        <v>39</v>
      </c>
      <c r="B52" s="242" t="s">
        <v>1090</v>
      </c>
      <c r="C52" s="251" t="s">
        <v>1094</v>
      </c>
      <c r="D52" s="243" t="s">
        <v>234</v>
      </c>
      <c r="E52" s="244">
        <v>4</v>
      </c>
      <c r="F52" s="245"/>
      <c r="G52" s="246">
        <f>ROUND(E52*F52,2)</f>
        <v>0</v>
      </c>
      <c r="H52" s="225"/>
      <c r="I52" s="224">
        <f>ROUND(E52*H52,2)</f>
        <v>0</v>
      </c>
      <c r="J52" s="225"/>
      <c r="K52" s="224">
        <f>ROUND(E52*J52,2)</f>
        <v>0</v>
      </c>
      <c r="L52" s="224">
        <v>21</v>
      </c>
      <c r="M52" s="224">
        <f>G52*(1+L52/100)</f>
        <v>0</v>
      </c>
      <c r="N52" s="224">
        <v>0</v>
      </c>
      <c r="O52" s="224">
        <f>ROUND(E52*N52,2)</f>
        <v>0</v>
      </c>
      <c r="P52" s="224">
        <v>0</v>
      </c>
      <c r="Q52" s="224">
        <f>ROUND(E52*P52,2)</f>
        <v>0</v>
      </c>
      <c r="R52" s="224"/>
      <c r="S52" s="224" t="s">
        <v>182</v>
      </c>
      <c r="T52" s="224" t="s">
        <v>183</v>
      </c>
      <c r="U52" s="224">
        <v>0.35</v>
      </c>
      <c r="V52" s="224">
        <f>ROUND(E52*U52,2)</f>
        <v>1.4</v>
      </c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184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41">
        <v>40</v>
      </c>
      <c r="B53" s="242" t="s">
        <v>1095</v>
      </c>
      <c r="C53" s="251" t="s">
        <v>1096</v>
      </c>
      <c r="D53" s="243" t="s">
        <v>234</v>
      </c>
      <c r="E53" s="244">
        <v>25</v>
      </c>
      <c r="F53" s="245"/>
      <c r="G53" s="246">
        <f>ROUND(E53*F53,2)</f>
        <v>0</v>
      </c>
      <c r="H53" s="225"/>
      <c r="I53" s="224">
        <f>ROUND(E53*H53,2)</f>
        <v>0</v>
      </c>
      <c r="J53" s="225"/>
      <c r="K53" s="224">
        <f>ROUND(E53*J53,2)</f>
        <v>0</v>
      </c>
      <c r="L53" s="224">
        <v>21</v>
      </c>
      <c r="M53" s="224">
        <f>G53*(1+L53/100)</f>
        <v>0</v>
      </c>
      <c r="N53" s="224">
        <v>0</v>
      </c>
      <c r="O53" s="224">
        <f>ROUND(E53*N53,2)</f>
        <v>0</v>
      </c>
      <c r="P53" s="224">
        <v>0</v>
      </c>
      <c r="Q53" s="224">
        <f>ROUND(E53*P53,2)</f>
        <v>0</v>
      </c>
      <c r="R53" s="224"/>
      <c r="S53" s="224" t="s">
        <v>235</v>
      </c>
      <c r="T53" s="224" t="s">
        <v>183</v>
      </c>
      <c r="U53" s="224">
        <v>0</v>
      </c>
      <c r="V53" s="224">
        <f>ROUND(E53*U53,2)</f>
        <v>0</v>
      </c>
      <c r="W53" s="224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184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41">
        <v>41</v>
      </c>
      <c r="B54" s="242" t="s">
        <v>1097</v>
      </c>
      <c r="C54" s="251" t="s">
        <v>1098</v>
      </c>
      <c r="D54" s="243" t="s">
        <v>234</v>
      </c>
      <c r="E54" s="244">
        <v>25</v>
      </c>
      <c r="F54" s="245"/>
      <c r="G54" s="246">
        <f>ROUND(E54*F54,2)</f>
        <v>0</v>
      </c>
      <c r="H54" s="225"/>
      <c r="I54" s="224">
        <f>ROUND(E54*H54,2)</f>
        <v>0</v>
      </c>
      <c r="J54" s="225"/>
      <c r="K54" s="224">
        <f>ROUND(E54*J54,2)</f>
        <v>0</v>
      </c>
      <c r="L54" s="224">
        <v>21</v>
      </c>
      <c r="M54" s="224">
        <f>G54*(1+L54/100)</f>
        <v>0</v>
      </c>
      <c r="N54" s="224">
        <v>0</v>
      </c>
      <c r="O54" s="224">
        <f>ROUND(E54*N54,2)</f>
        <v>0</v>
      </c>
      <c r="P54" s="224">
        <v>0</v>
      </c>
      <c r="Q54" s="224">
        <f>ROUND(E54*P54,2)</f>
        <v>0</v>
      </c>
      <c r="R54" s="224"/>
      <c r="S54" s="224" t="s">
        <v>182</v>
      </c>
      <c r="T54" s="224" t="s">
        <v>183</v>
      </c>
      <c r="U54" s="224">
        <v>7.1999999999999995E-2</v>
      </c>
      <c r="V54" s="224">
        <f>ROUND(E54*U54,2)</f>
        <v>1.8</v>
      </c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184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41">
        <v>42</v>
      </c>
      <c r="B55" s="242" t="s">
        <v>1099</v>
      </c>
      <c r="C55" s="251" t="s">
        <v>1100</v>
      </c>
      <c r="D55" s="243" t="s">
        <v>234</v>
      </c>
      <c r="E55" s="244">
        <v>9</v>
      </c>
      <c r="F55" s="245"/>
      <c r="G55" s="246">
        <f>ROUND(E55*F55,2)</f>
        <v>0</v>
      </c>
      <c r="H55" s="225"/>
      <c r="I55" s="224">
        <f>ROUND(E55*H55,2)</f>
        <v>0</v>
      </c>
      <c r="J55" s="225"/>
      <c r="K55" s="224">
        <f>ROUND(E55*J55,2)</f>
        <v>0</v>
      </c>
      <c r="L55" s="224">
        <v>21</v>
      </c>
      <c r="M55" s="224">
        <f>G55*(1+L55/100)</f>
        <v>0</v>
      </c>
      <c r="N55" s="224">
        <v>0</v>
      </c>
      <c r="O55" s="224">
        <f>ROUND(E55*N55,2)</f>
        <v>0</v>
      </c>
      <c r="P55" s="224">
        <v>0</v>
      </c>
      <c r="Q55" s="224">
        <f>ROUND(E55*P55,2)</f>
        <v>0</v>
      </c>
      <c r="R55" s="224"/>
      <c r="S55" s="224" t="s">
        <v>1101</v>
      </c>
      <c r="T55" s="224" t="s">
        <v>183</v>
      </c>
      <c r="U55" s="224">
        <v>8.2000000000000003E-2</v>
      </c>
      <c r="V55" s="224">
        <f>ROUND(E55*U55,2)</f>
        <v>0.74</v>
      </c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184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41">
        <v>43</v>
      </c>
      <c r="B56" s="242" t="s">
        <v>1099</v>
      </c>
      <c r="C56" s="251" t="s">
        <v>1100</v>
      </c>
      <c r="D56" s="243" t="s">
        <v>234</v>
      </c>
      <c r="E56" s="244">
        <v>10</v>
      </c>
      <c r="F56" s="245"/>
      <c r="G56" s="246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4">
        <v>0</v>
      </c>
      <c r="O56" s="224">
        <f>ROUND(E56*N56,2)</f>
        <v>0</v>
      </c>
      <c r="P56" s="224">
        <v>0</v>
      </c>
      <c r="Q56" s="224">
        <f>ROUND(E56*P56,2)</f>
        <v>0</v>
      </c>
      <c r="R56" s="224"/>
      <c r="S56" s="224" t="s">
        <v>1101</v>
      </c>
      <c r="T56" s="224" t="s">
        <v>183</v>
      </c>
      <c r="U56" s="224">
        <v>8.2000000000000003E-2</v>
      </c>
      <c r="V56" s="224">
        <f>ROUND(E56*U56,2)</f>
        <v>0.82</v>
      </c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184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41">
        <v>44</v>
      </c>
      <c r="B57" s="242" t="s">
        <v>1099</v>
      </c>
      <c r="C57" s="251" t="s">
        <v>1100</v>
      </c>
      <c r="D57" s="243" t="s">
        <v>234</v>
      </c>
      <c r="E57" s="244">
        <v>6</v>
      </c>
      <c r="F57" s="245"/>
      <c r="G57" s="246">
        <f>ROUND(E57*F57,2)</f>
        <v>0</v>
      </c>
      <c r="H57" s="225"/>
      <c r="I57" s="224">
        <f>ROUND(E57*H57,2)</f>
        <v>0</v>
      </c>
      <c r="J57" s="225"/>
      <c r="K57" s="224">
        <f>ROUND(E57*J57,2)</f>
        <v>0</v>
      </c>
      <c r="L57" s="224">
        <v>21</v>
      </c>
      <c r="M57" s="224">
        <f>G57*(1+L57/100)</f>
        <v>0</v>
      </c>
      <c r="N57" s="224">
        <v>0</v>
      </c>
      <c r="O57" s="224">
        <f>ROUND(E57*N57,2)</f>
        <v>0</v>
      </c>
      <c r="P57" s="224">
        <v>0</v>
      </c>
      <c r="Q57" s="224">
        <f>ROUND(E57*P57,2)</f>
        <v>0</v>
      </c>
      <c r="R57" s="224"/>
      <c r="S57" s="224" t="s">
        <v>1101</v>
      </c>
      <c r="T57" s="224" t="s">
        <v>183</v>
      </c>
      <c r="U57" s="224">
        <v>8.2000000000000003E-2</v>
      </c>
      <c r="V57" s="224">
        <f>ROUND(E57*U57,2)</f>
        <v>0.49</v>
      </c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184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41">
        <v>45</v>
      </c>
      <c r="B58" s="242" t="s">
        <v>1102</v>
      </c>
      <c r="C58" s="251" t="s">
        <v>1103</v>
      </c>
      <c r="D58" s="243" t="s">
        <v>234</v>
      </c>
      <c r="E58" s="244">
        <v>1</v>
      </c>
      <c r="F58" s="245"/>
      <c r="G58" s="246">
        <f>ROUND(E58*F58,2)</f>
        <v>0</v>
      </c>
      <c r="H58" s="225"/>
      <c r="I58" s="224">
        <f>ROUND(E58*H58,2)</f>
        <v>0</v>
      </c>
      <c r="J58" s="225"/>
      <c r="K58" s="224">
        <f>ROUND(E58*J58,2)</f>
        <v>0</v>
      </c>
      <c r="L58" s="224">
        <v>21</v>
      </c>
      <c r="M58" s="224">
        <f>G58*(1+L58/100)</f>
        <v>0</v>
      </c>
      <c r="N58" s="224">
        <v>0</v>
      </c>
      <c r="O58" s="224">
        <f>ROUND(E58*N58,2)</f>
        <v>0</v>
      </c>
      <c r="P58" s="224">
        <v>0</v>
      </c>
      <c r="Q58" s="224">
        <f>ROUND(E58*P58,2)</f>
        <v>0</v>
      </c>
      <c r="R58" s="224"/>
      <c r="S58" s="224" t="s">
        <v>182</v>
      </c>
      <c r="T58" s="224" t="s">
        <v>183</v>
      </c>
      <c r="U58" s="224">
        <v>8.2000000000000003E-2</v>
      </c>
      <c r="V58" s="224">
        <f>ROUND(E58*U58,2)</f>
        <v>0.08</v>
      </c>
      <c r="W58" s="22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184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41">
        <v>46</v>
      </c>
      <c r="B59" s="242" t="s">
        <v>1102</v>
      </c>
      <c r="C59" s="251" t="s">
        <v>1103</v>
      </c>
      <c r="D59" s="243" t="s">
        <v>234</v>
      </c>
      <c r="E59" s="244">
        <v>2</v>
      </c>
      <c r="F59" s="245"/>
      <c r="G59" s="246">
        <f>ROUND(E59*F59,2)</f>
        <v>0</v>
      </c>
      <c r="H59" s="225"/>
      <c r="I59" s="224">
        <f>ROUND(E59*H59,2)</f>
        <v>0</v>
      </c>
      <c r="J59" s="225"/>
      <c r="K59" s="224">
        <f>ROUND(E59*J59,2)</f>
        <v>0</v>
      </c>
      <c r="L59" s="224">
        <v>21</v>
      </c>
      <c r="M59" s="224">
        <f>G59*(1+L59/100)</f>
        <v>0</v>
      </c>
      <c r="N59" s="224">
        <v>0</v>
      </c>
      <c r="O59" s="224">
        <f>ROUND(E59*N59,2)</f>
        <v>0</v>
      </c>
      <c r="P59" s="224">
        <v>0</v>
      </c>
      <c r="Q59" s="224">
        <f>ROUND(E59*P59,2)</f>
        <v>0</v>
      </c>
      <c r="R59" s="224"/>
      <c r="S59" s="224" t="s">
        <v>182</v>
      </c>
      <c r="T59" s="224" t="s">
        <v>183</v>
      </c>
      <c r="U59" s="224">
        <v>8.2000000000000003E-2</v>
      </c>
      <c r="V59" s="224">
        <f>ROUND(E59*U59,2)</f>
        <v>0.16</v>
      </c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184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22.5" outlineLevel="1" x14ac:dyDescent="0.2">
      <c r="A60" s="241">
        <v>47</v>
      </c>
      <c r="B60" s="242" t="s">
        <v>1104</v>
      </c>
      <c r="C60" s="251" t="s">
        <v>1105</v>
      </c>
      <c r="D60" s="243" t="s">
        <v>234</v>
      </c>
      <c r="E60" s="244">
        <v>1</v>
      </c>
      <c r="F60" s="245"/>
      <c r="G60" s="246">
        <f>ROUND(E60*F60,2)</f>
        <v>0</v>
      </c>
      <c r="H60" s="225"/>
      <c r="I60" s="224">
        <f>ROUND(E60*H60,2)</f>
        <v>0</v>
      </c>
      <c r="J60" s="225"/>
      <c r="K60" s="224">
        <f>ROUND(E60*J60,2)</f>
        <v>0</v>
      </c>
      <c r="L60" s="224">
        <v>21</v>
      </c>
      <c r="M60" s="224">
        <f>G60*(1+L60/100)</f>
        <v>0</v>
      </c>
      <c r="N60" s="224">
        <v>0</v>
      </c>
      <c r="O60" s="224">
        <f>ROUND(E60*N60,2)</f>
        <v>0</v>
      </c>
      <c r="P60" s="224">
        <v>0</v>
      </c>
      <c r="Q60" s="224">
        <f>ROUND(E60*P60,2)</f>
        <v>0</v>
      </c>
      <c r="R60" s="224"/>
      <c r="S60" s="224" t="s">
        <v>182</v>
      </c>
      <c r="T60" s="224" t="s">
        <v>183</v>
      </c>
      <c r="U60" s="224">
        <v>0.68</v>
      </c>
      <c r="V60" s="224">
        <f>ROUND(E60*U60,2)</f>
        <v>0.68</v>
      </c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184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41">
        <v>48</v>
      </c>
      <c r="B61" s="242" t="s">
        <v>1106</v>
      </c>
      <c r="C61" s="251" t="s">
        <v>1107</v>
      </c>
      <c r="D61" s="243" t="s">
        <v>234</v>
      </c>
      <c r="E61" s="244">
        <v>2</v>
      </c>
      <c r="F61" s="245"/>
      <c r="G61" s="246">
        <f>ROUND(E61*F61,2)</f>
        <v>0</v>
      </c>
      <c r="H61" s="225"/>
      <c r="I61" s="224">
        <f>ROUND(E61*H61,2)</f>
        <v>0</v>
      </c>
      <c r="J61" s="225"/>
      <c r="K61" s="224">
        <f>ROUND(E61*J61,2)</f>
        <v>0</v>
      </c>
      <c r="L61" s="224">
        <v>21</v>
      </c>
      <c r="M61" s="224">
        <f>G61*(1+L61/100)</f>
        <v>0</v>
      </c>
      <c r="N61" s="224">
        <v>0</v>
      </c>
      <c r="O61" s="224">
        <f>ROUND(E61*N61,2)</f>
        <v>0</v>
      </c>
      <c r="P61" s="224">
        <v>0</v>
      </c>
      <c r="Q61" s="224">
        <f>ROUND(E61*P61,2)</f>
        <v>0</v>
      </c>
      <c r="R61" s="224"/>
      <c r="S61" s="224" t="s">
        <v>235</v>
      </c>
      <c r="T61" s="224" t="s">
        <v>183</v>
      </c>
      <c r="U61" s="224">
        <v>0</v>
      </c>
      <c r="V61" s="224">
        <f>ROUND(E61*U61,2)</f>
        <v>0</v>
      </c>
      <c r="W61" s="224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184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41">
        <v>49</v>
      </c>
      <c r="B62" s="242" t="s">
        <v>1108</v>
      </c>
      <c r="C62" s="251" t="s">
        <v>1109</v>
      </c>
      <c r="D62" s="243" t="s">
        <v>234</v>
      </c>
      <c r="E62" s="244">
        <v>2</v>
      </c>
      <c r="F62" s="245"/>
      <c r="G62" s="246">
        <f>ROUND(E62*F62,2)</f>
        <v>0</v>
      </c>
      <c r="H62" s="225"/>
      <c r="I62" s="224">
        <f>ROUND(E62*H62,2)</f>
        <v>0</v>
      </c>
      <c r="J62" s="225"/>
      <c r="K62" s="224">
        <f>ROUND(E62*J62,2)</f>
        <v>0</v>
      </c>
      <c r="L62" s="224">
        <v>21</v>
      </c>
      <c r="M62" s="224">
        <f>G62*(1+L62/100)</f>
        <v>0</v>
      </c>
      <c r="N62" s="224">
        <v>0</v>
      </c>
      <c r="O62" s="224">
        <f>ROUND(E62*N62,2)</f>
        <v>0</v>
      </c>
      <c r="P62" s="224">
        <v>0</v>
      </c>
      <c r="Q62" s="224">
        <f>ROUND(E62*P62,2)</f>
        <v>0</v>
      </c>
      <c r="R62" s="224"/>
      <c r="S62" s="224" t="s">
        <v>235</v>
      </c>
      <c r="T62" s="224" t="s">
        <v>183</v>
      </c>
      <c r="U62" s="224">
        <v>0</v>
      </c>
      <c r="V62" s="224">
        <f>ROUND(E62*U62,2)</f>
        <v>0</v>
      </c>
      <c r="W62" s="224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184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outlineLevel="1" x14ac:dyDescent="0.2">
      <c r="A63" s="241">
        <v>50</v>
      </c>
      <c r="B63" s="242" t="s">
        <v>1110</v>
      </c>
      <c r="C63" s="251" t="s">
        <v>1111</v>
      </c>
      <c r="D63" s="243" t="s">
        <v>234</v>
      </c>
      <c r="E63" s="244">
        <v>4</v>
      </c>
      <c r="F63" s="245"/>
      <c r="G63" s="246">
        <f>ROUND(E63*F63,2)</f>
        <v>0</v>
      </c>
      <c r="H63" s="225"/>
      <c r="I63" s="224">
        <f>ROUND(E63*H63,2)</f>
        <v>0</v>
      </c>
      <c r="J63" s="225"/>
      <c r="K63" s="224">
        <f>ROUND(E63*J63,2)</f>
        <v>0</v>
      </c>
      <c r="L63" s="224">
        <v>21</v>
      </c>
      <c r="M63" s="224">
        <f>G63*(1+L63/100)</f>
        <v>0</v>
      </c>
      <c r="N63" s="224">
        <v>0</v>
      </c>
      <c r="O63" s="224">
        <f>ROUND(E63*N63,2)</f>
        <v>0</v>
      </c>
      <c r="P63" s="224">
        <v>0</v>
      </c>
      <c r="Q63" s="224">
        <f>ROUND(E63*P63,2)</f>
        <v>0</v>
      </c>
      <c r="R63" s="224"/>
      <c r="S63" s="224" t="s">
        <v>235</v>
      </c>
      <c r="T63" s="224" t="s">
        <v>183</v>
      </c>
      <c r="U63" s="224">
        <v>0</v>
      </c>
      <c r="V63" s="224">
        <f>ROUND(E63*U63,2)</f>
        <v>0</v>
      </c>
      <c r="W63" s="224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184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outlineLevel="1" x14ac:dyDescent="0.2">
      <c r="A64" s="241">
        <v>51</v>
      </c>
      <c r="B64" s="242" t="s">
        <v>1110</v>
      </c>
      <c r="C64" s="251" t="s">
        <v>1111</v>
      </c>
      <c r="D64" s="243" t="s">
        <v>234</v>
      </c>
      <c r="E64" s="244">
        <v>4</v>
      </c>
      <c r="F64" s="245"/>
      <c r="G64" s="246">
        <f>ROUND(E64*F64,2)</f>
        <v>0</v>
      </c>
      <c r="H64" s="225"/>
      <c r="I64" s="224">
        <f>ROUND(E64*H64,2)</f>
        <v>0</v>
      </c>
      <c r="J64" s="225"/>
      <c r="K64" s="224">
        <f>ROUND(E64*J64,2)</f>
        <v>0</v>
      </c>
      <c r="L64" s="224">
        <v>21</v>
      </c>
      <c r="M64" s="224">
        <f>G64*(1+L64/100)</f>
        <v>0</v>
      </c>
      <c r="N64" s="224">
        <v>0</v>
      </c>
      <c r="O64" s="224">
        <f>ROUND(E64*N64,2)</f>
        <v>0</v>
      </c>
      <c r="P64" s="224">
        <v>0</v>
      </c>
      <c r="Q64" s="224">
        <f>ROUND(E64*P64,2)</f>
        <v>0</v>
      </c>
      <c r="R64" s="224"/>
      <c r="S64" s="224" t="s">
        <v>235</v>
      </c>
      <c r="T64" s="224" t="s">
        <v>183</v>
      </c>
      <c r="U64" s="224">
        <v>0</v>
      </c>
      <c r="V64" s="224">
        <f>ROUND(E64*U64,2)</f>
        <v>0</v>
      </c>
      <c r="W64" s="224"/>
      <c r="X64" s="204"/>
      <c r="Y64" s="204"/>
      <c r="Z64" s="204"/>
      <c r="AA64" s="204"/>
      <c r="AB64" s="204"/>
      <c r="AC64" s="204"/>
      <c r="AD64" s="204"/>
      <c r="AE64" s="204"/>
      <c r="AF64" s="204"/>
      <c r="AG64" s="204" t="s">
        <v>184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outlineLevel="1" x14ac:dyDescent="0.2">
      <c r="A65" s="241">
        <v>52</v>
      </c>
      <c r="B65" s="242" t="s">
        <v>1112</v>
      </c>
      <c r="C65" s="251" t="s">
        <v>1113</v>
      </c>
      <c r="D65" s="243" t="s">
        <v>234</v>
      </c>
      <c r="E65" s="244">
        <v>4</v>
      </c>
      <c r="F65" s="245"/>
      <c r="G65" s="246">
        <f>ROUND(E65*F65,2)</f>
        <v>0</v>
      </c>
      <c r="H65" s="225"/>
      <c r="I65" s="224">
        <f>ROUND(E65*H65,2)</f>
        <v>0</v>
      </c>
      <c r="J65" s="225"/>
      <c r="K65" s="224">
        <f>ROUND(E65*J65,2)</f>
        <v>0</v>
      </c>
      <c r="L65" s="224">
        <v>21</v>
      </c>
      <c r="M65" s="224">
        <f>G65*(1+L65/100)</f>
        <v>0</v>
      </c>
      <c r="N65" s="224">
        <v>0</v>
      </c>
      <c r="O65" s="224">
        <f>ROUND(E65*N65,2)</f>
        <v>0</v>
      </c>
      <c r="P65" s="224">
        <v>0</v>
      </c>
      <c r="Q65" s="224">
        <f>ROUND(E65*P65,2)</f>
        <v>0</v>
      </c>
      <c r="R65" s="224"/>
      <c r="S65" s="224" t="s">
        <v>235</v>
      </c>
      <c r="T65" s="224" t="s">
        <v>183</v>
      </c>
      <c r="U65" s="224">
        <v>0</v>
      </c>
      <c r="V65" s="224">
        <f>ROUND(E65*U65,2)</f>
        <v>0</v>
      </c>
      <c r="W65" s="224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184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outlineLevel="1" x14ac:dyDescent="0.2">
      <c r="A66" s="241">
        <v>53</v>
      </c>
      <c r="B66" s="242" t="s">
        <v>1114</v>
      </c>
      <c r="C66" s="251" t="s">
        <v>1115</v>
      </c>
      <c r="D66" s="243" t="s">
        <v>234</v>
      </c>
      <c r="E66" s="244">
        <v>1</v>
      </c>
      <c r="F66" s="245"/>
      <c r="G66" s="246">
        <f>ROUND(E66*F66,2)</f>
        <v>0</v>
      </c>
      <c r="H66" s="225"/>
      <c r="I66" s="224">
        <f>ROUND(E66*H66,2)</f>
        <v>0</v>
      </c>
      <c r="J66" s="225"/>
      <c r="K66" s="224">
        <f>ROUND(E66*J66,2)</f>
        <v>0</v>
      </c>
      <c r="L66" s="224">
        <v>21</v>
      </c>
      <c r="M66" s="224">
        <f>G66*(1+L66/100)</f>
        <v>0</v>
      </c>
      <c r="N66" s="224">
        <v>0</v>
      </c>
      <c r="O66" s="224">
        <f>ROUND(E66*N66,2)</f>
        <v>0</v>
      </c>
      <c r="P66" s="224">
        <v>0</v>
      </c>
      <c r="Q66" s="224">
        <f>ROUND(E66*P66,2)</f>
        <v>0</v>
      </c>
      <c r="R66" s="224"/>
      <c r="S66" s="224" t="s">
        <v>235</v>
      </c>
      <c r="T66" s="224" t="s">
        <v>183</v>
      </c>
      <c r="U66" s="224">
        <v>0</v>
      </c>
      <c r="V66" s="224">
        <f>ROUND(E66*U66,2)</f>
        <v>0</v>
      </c>
      <c r="W66" s="224"/>
      <c r="X66" s="204"/>
      <c r="Y66" s="204"/>
      <c r="Z66" s="204"/>
      <c r="AA66" s="204"/>
      <c r="AB66" s="204"/>
      <c r="AC66" s="204"/>
      <c r="AD66" s="204"/>
      <c r="AE66" s="204"/>
      <c r="AF66" s="204"/>
      <c r="AG66" s="204" t="s">
        <v>184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ht="22.5" outlineLevel="1" x14ac:dyDescent="0.2">
      <c r="A67" s="241">
        <v>54</v>
      </c>
      <c r="B67" s="242" t="s">
        <v>1116</v>
      </c>
      <c r="C67" s="251" t="s">
        <v>1117</v>
      </c>
      <c r="D67" s="243" t="s">
        <v>1052</v>
      </c>
      <c r="E67" s="244">
        <v>1</v>
      </c>
      <c r="F67" s="245"/>
      <c r="G67" s="246">
        <f>ROUND(E67*F67,2)</f>
        <v>0</v>
      </c>
      <c r="H67" s="225"/>
      <c r="I67" s="224">
        <f>ROUND(E67*H67,2)</f>
        <v>0</v>
      </c>
      <c r="J67" s="225"/>
      <c r="K67" s="224">
        <f>ROUND(E67*J67,2)</f>
        <v>0</v>
      </c>
      <c r="L67" s="224">
        <v>21</v>
      </c>
      <c r="M67" s="224">
        <f>G67*(1+L67/100)</f>
        <v>0</v>
      </c>
      <c r="N67" s="224">
        <v>0</v>
      </c>
      <c r="O67" s="224">
        <f>ROUND(E67*N67,2)</f>
        <v>0</v>
      </c>
      <c r="P67" s="224">
        <v>0</v>
      </c>
      <c r="Q67" s="224">
        <f>ROUND(E67*P67,2)</f>
        <v>0</v>
      </c>
      <c r="R67" s="224"/>
      <c r="S67" s="224" t="s">
        <v>235</v>
      </c>
      <c r="T67" s="224" t="s">
        <v>183</v>
      </c>
      <c r="U67" s="224">
        <v>0</v>
      </c>
      <c r="V67" s="224">
        <f>ROUND(E67*U67,2)</f>
        <v>0</v>
      </c>
      <c r="W67" s="224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184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ht="22.5" outlineLevel="1" x14ac:dyDescent="0.2">
      <c r="A68" s="241">
        <v>55</v>
      </c>
      <c r="B68" s="242" t="s">
        <v>1118</v>
      </c>
      <c r="C68" s="251" t="s">
        <v>1119</v>
      </c>
      <c r="D68" s="243" t="s">
        <v>1052</v>
      </c>
      <c r="E68" s="244">
        <v>1</v>
      </c>
      <c r="F68" s="245"/>
      <c r="G68" s="246">
        <f>ROUND(E68*F68,2)</f>
        <v>0</v>
      </c>
      <c r="H68" s="225"/>
      <c r="I68" s="224">
        <f>ROUND(E68*H68,2)</f>
        <v>0</v>
      </c>
      <c r="J68" s="225"/>
      <c r="K68" s="224">
        <f>ROUND(E68*J68,2)</f>
        <v>0</v>
      </c>
      <c r="L68" s="224">
        <v>21</v>
      </c>
      <c r="M68" s="224">
        <f>G68*(1+L68/100)</f>
        <v>0</v>
      </c>
      <c r="N68" s="224">
        <v>0</v>
      </c>
      <c r="O68" s="224">
        <f>ROUND(E68*N68,2)</f>
        <v>0</v>
      </c>
      <c r="P68" s="224">
        <v>0</v>
      </c>
      <c r="Q68" s="224">
        <f>ROUND(E68*P68,2)</f>
        <v>0</v>
      </c>
      <c r="R68" s="224"/>
      <c r="S68" s="224" t="s">
        <v>235</v>
      </c>
      <c r="T68" s="224" t="s">
        <v>183</v>
      </c>
      <c r="U68" s="224">
        <v>0</v>
      </c>
      <c r="V68" s="224">
        <f>ROUND(E68*U68,2)</f>
        <v>0</v>
      </c>
      <c r="W68" s="224"/>
      <c r="X68" s="204"/>
      <c r="Y68" s="204"/>
      <c r="Z68" s="204"/>
      <c r="AA68" s="204"/>
      <c r="AB68" s="204"/>
      <c r="AC68" s="204"/>
      <c r="AD68" s="204"/>
      <c r="AE68" s="204"/>
      <c r="AF68" s="204"/>
      <c r="AG68" s="204" t="s">
        <v>184</v>
      </c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35">
        <v>56</v>
      </c>
      <c r="B69" s="236" t="s">
        <v>1120</v>
      </c>
      <c r="C69" s="249" t="s">
        <v>1121</v>
      </c>
      <c r="D69" s="237" t="s">
        <v>234</v>
      </c>
      <c r="E69" s="238">
        <v>4</v>
      </c>
      <c r="F69" s="239"/>
      <c r="G69" s="240">
        <f>ROUND(E69*F69,2)</f>
        <v>0</v>
      </c>
      <c r="H69" s="225"/>
      <c r="I69" s="224">
        <f>ROUND(E69*H69,2)</f>
        <v>0</v>
      </c>
      <c r="J69" s="225"/>
      <c r="K69" s="224">
        <f>ROUND(E69*J69,2)</f>
        <v>0</v>
      </c>
      <c r="L69" s="224">
        <v>21</v>
      </c>
      <c r="M69" s="224">
        <f>G69*(1+L69/100)</f>
        <v>0</v>
      </c>
      <c r="N69" s="224">
        <v>0</v>
      </c>
      <c r="O69" s="224">
        <f>ROUND(E69*N69,2)</f>
        <v>0</v>
      </c>
      <c r="P69" s="224">
        <v>0</v>
      </c>
      <c r="Q69" s="224">
        <f>ROUND(E69*P69,2)</f>
        <v>0</v>
      </c>
      <c r="R69" s="224"/>
      <c r="S69" s="224" t="s">
        <v>235</v>
      </c>
      <c r="T69" s="224" t="s">
        <v>183</v>
      </c>
      <c r="U69" s="224">
        <v>0</v>
      </c>
      <c r="V69" s="224">
        <f>ROUND(E69*U69,2)</f>
        <v>0</v>
      </c>
      <c r="W69" s="224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184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21">
        <v>57</v>
      </c>
      <c r="B70" s="222" t="s">
        <v>1122</v>
      </c>
      <c r="C70" s="260" t="s">
        <v>1123</v>
      </c>
      <c r="D70" s="223" t="s">
        <v>0</v>
      </c>
      <c r="E70" s="259"/>
      <c r="F70" s="225"/>
      <c r="G70" s="224">
        <f>ROUND(E70*F70,2)</f>
        <v>0</v>
      </c>
      <c r="H70" s="225"/>
      <c r="I70" s="224">
        <f>ROUND(E70*H70,2)</f>
        <v>0</v>
      </c>
      <c r="J70" s="225"/>
      <c r="K70" s="224">
        <f>ROUND(E70*J70,2)</f>
        <v>0</v>
      </c>
      <c r="L70" s="224">
        <v>21</v>
      </c>
      <c r="M70" s="224">
        <f>G70*(1+L70/100)</f>
        <v>0</v>
      </c>
      <c r="N70" s="224">
        <v>0</v>
      </c>
      <c r="O70" s="224">
        <f>ROUND(E70*N70,2)</f>
        <v>0</v>
      </c>
      <c r="P70" s="224">
        <v>0</v>
      </c>
      <c r="Q70" s="224">
        <f>ROUND(E70*P70,2)</f>
        <v>0</v>
      </c>
      <c r="R70" s="224"/>
      <c r="S70" s="224" t="s">
        <v>182</v>
      </c>
      <c r="T70" s="224" t="s">
        <v>183</v>
      </c>
      <c r="U70" s="224">
        <v>0</v>
      </c>
      <c r="V70" s="224">
        <f>ROUND(E70*U70,2)</f>
        <v>0</v>
      </c>
      <c r="W70" s="224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1047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x14ac:dyDescent="0.2">
      <c r="A71" s="229" t="s">
        <v>177</v>
      </c>
      <c r="B71" s="230" t="s">
        <v>119</v>
      </c>
      <c r="C71" s="248" t="s">
        <v>120</v>
      </c>
      <c r="D71" s="231"/>
      <c r="E71" s="232"/>
      <c r="F71" s="233"/>
      <c r="G71" s="234">
        <f>SUMIF(AG72:AG82,"&lt;&gt;NOR",G72:G82)</f>
        <v>0</v>
      </c>
      <c r="H71" s="228"/>
      <c r="I71" s="228">
        <f>SUM(I72:I82)</f>
        <v>0</v>
      </c>
      <c r="J71" s="228"/>
      <c r="K71" s="228">
        <f>SUM(K72:K82)</f>
        <v>0</v>
      </c>
      <c r="L71" s="228"/>
      <c r="M71" s="228">
        <f>SUM(M72:M82)</f>
        <v>0</v>
      </c>
      <c r="N71" s="228"/>
      <c r="O71" s="228">
        <f>SUM(O72:O82)</f>
        <v>0</v>
      </c>
      <c r="P71" s="228"/>
      <c r="Q71" s="228">
        <f>SUM(Q72:Q82)</f>
        <v>0</v>
      </c>
      <c r="R71" s="228"/>
      <c r="S71" s="228"/>
      <c r="T71" s="228"/>
      <c r="U71" s="228"/>
      <c r="V71" s="228">
        <f>SUM(V72:V82)</f>
        <v>24.47</v>
      </c>
      <c r="W71" s="228"/>
      <c r="AG71" t="s">
        <v>178</v>
      </c>
    </row>
    <row r="72" spans="1:60" outlineLevel="1" x14ac:dyDescent="0.2">
      <c r="A72" s="241">
        <v>58</v>
      </c>
      <c r="B72" s="242" t="s">
        <v>1124</v>
      </c>
      <c r="C72" s="251" t="s">
        <v>1125</v>
      </c>
      <c r="D72" s="243" t="s">
        <v>234</v>
      </c>
      <c r="E72" s="244">
        <v>19</v>
      </c>
      <c r="F72" s="245"/>
      <c r="G72" s="246">
        <f>ROUND(E72*F72,2)</f>
        <v>0</v>
      </c>
      <c r="H72" s="225"/>
      <c r="I72" s="224">
        <f>ROUND(E72*H72,2)</f>
        <v>0</v>
      </c>
      <c r="J72" s="225"/>
      <c r="K72" s="224">
        <f>ROUND(E72*J72,2)</f>
        <v>0</v>
      </c>
      <c r="L72" s="224">
        <v>21</v>
      </c>
      <c r="M72" s="224">
        <f>G72*(1+L72/100)</f>
        <v>0</v>
      </c>
      <c r="N72" s="224">
        <v>0</v>
      </c>
      <c r="O72" s="224">
        <f>ROUND(E72*N72,2)</f>
        <v>0</v>
      </c>
      <c r="P72" s="224">
        <v>0</v>
      </c>
      <c r="Q72" s="224">
        <f>ROUND(E72*P72,2)</f>
        <v>0</v>
      </c>
      <c r="R72" s="224"/>
      <c r="S72" s="224" t="s">
        <v>182</v>
      </c>
      <c r="T72" s="224" t="s">
        <v>183</v>
      </c>
      <c r="U72" s="224">
        <v>0.86799999999999999</v>
      </c>
      <c r="V72" s="224">
        <f>ROUND(E72*U72,2)</f>
        <v>16.489999999999998</v>
      </c>
      <c r="W72" s="22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184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outlineLevel="1" x14ac:dyDescent="0.2">
      <c r="A73" s="241">
        <v>59</v>
      </c>
      <c r="B73" s="242" t="s">
        <v>1126</v>
      </c>
      <c r="C73" s="251" t="s">
        <v>1127</v>
      </c>
      <c r="D73" s="243" t="s">
        <v>234</v>
      </c>
      <c r="E73" s="244">
        <v>6</v>
      </c>
      <c r="F73" s="245"/>
      <c r="G73" s="246">
        <f>ROUND(E73*F73,2)</f>
        <v>0</v>
      </c>
      <c r="H73" s="225"/>
      <c r="I73" s="224">
        <f>ROUND(E73*H73,2)</f>
        <v>0</v>
      </c>
      <c r="J73" s="225"/>
      <c r="K73" s="224">
        <f>ROUND(E73*J73,2)</f>
        <v>0</v>
      </c>
      <c r="L73" s="224">
        <v>21</v>
      </c>
      <c r="M73" s="224">
        <f>G73*(1+L73/100)</f>
        <v>0</v>
      </c>
      <c r="N73" s="224">
        <v>0</v>
      </c>
      <c r="O73" s="224">
        <f>ROUND(E73*N73,2)</f>
        <v>0</v>
      </c>
      <c r="P73" s="224">
        <v>0</v>
      </c>
      <c r="Q73" s="224">
        <f>ROUND(E73*P73,2)</f>
        <v>0</v>
      </c>
      <c r="R73" s="224"/>
      <c r="S73" s="224" t="s">
        <v>235</v>
      </c>
      <c r="T73" s="224" t="s">
        <v>183</v>
      </c>
      <c r="U73" s="224">
        <v>0</v>
      </c>
      <c r="V73" s="224">
        <f>ROUND(E73*U73,2)</f>
        <v>0</v>
      </c>
      <c r="W73" s="22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184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41">
        <v>60</v>
      </c>
      <c r="B74" s="242" t="s">
        <v>1128</v>
      </c>
      <c r="C74" s="251" t="s">
        <v>1129</v>
      </c>
      <c r="D74" s="243" t="s">
        <v>195</v>
      </c>
      <c r="E74" s="244">
        <v>140</v>
      </c>
      <c r="F74" s="245"/>
      <c r="G74" s="246">
        <f>ROUND(E74*F74,2)</f>
        <v>0</v>
      </c>
      <c r="H74" s="225"/>
      <c r="I74" s="224">
        <f>ROUND(E74*H74,2)</f>
        <v>0</v>
      </c>
      <c r="J74" s="225"/>
      <c r="K74" s="224">
        <f>ROUND(E74*J74,2)</f>
        <v>0</v>
      </c>
      <c r="L74" s="224">
        <v>21</v>
      </c>
      <c r="M74" s="224">
        <f>G74*(1+L74/100)</f>
        <v>0</v>
      </c>
      <c r="N74" s="224">
        <v>0</v>
      </c>
      <c r="O74" s="224">
        <f>ROUND(E74*N74,2)</f>
        <v>0</v>
      </c>
      <c r="P74" s="224">
        <v>0</v>
      </c>
      <c r="Q74" s="224">
        <f>ROUND(E74*P74,2)</f>
        <v>0</v>
      </c>
      <c r="R74" s="224"/>
      <c r="S74" s="224" t="s">
        <v>182</v>
      </c>
      <c r="T74" s="224" t="s">
        <v>183</v>
      </c>
      <c r="U74" s="224">
        <v>2.5999999999999999E-2</v>
      </c>
      <c r="V74" s="224">
        <f>ROUND(E74*U74,2)</f>
        <v>3.64</v>
      </c>
      <c r="W74" s="224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184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41">
        <v>61</v>
      </c>
      <c r="B75" s="242" t="s">
        <v>1130</v>
      </c>
      <c r="C75" s="251" t="s">
        <v>1131</v>
      </c>
      <c r="D75" s="243" t="s">
        <v>195</v>
      </c>
      <c r="E75" s="244">
        <v>140</v>
      </c>
      <c r="F75" s="245"/>
      <c r="G75" s="246">
        <f>ROUND(E75*F75,2)</f>
        <v>0</v>
      </c>
      <c r="H75" s="225"/>
      <c r="I75" s="224">
        <f>ROUND(E75*H75,2)</f>
        <v>0</v>
      </c>
      <c r="J75" s="225"/>
      <c r="K75" s="224">
        <f>ROUND(E75*J75,2)</f>
        <v>0</v>
      </c>
      <c r="L75" s="224">
        <v>21</v>
      </c>
      <c r="M75" s="224">
        <f>G75*(1+L75/100)</f>
        <v>0</v>
      </c>
      <c r="N75" s="224">
        <v>0</v>
      </c>
      <c r="O75" s="224">
        <f>ROUND(E75*N75,2)</f>
        <v>0</v>
      </c>
      <c r="P75" s="224">
        <v>0</v>
      </c>
      <c r="Q75" s="224">
        <f>ROUND(E75*P75,2)</f>
        <v>0</v>
      </c>
      <c r="R75" s="224"/>
      <c r="S75" s="224" t="s">
        <v>182</v>
      </c>
      <c r="T75" s="224" t="s">
        <v>183</v>
      </c>
      <c r="U75" s="224">
        <v>3.1E-2</v>
      </c>
      <c r="V75" s="224">
        <f>ROUND(E75*U75,2)</f>
        <v>4.34</v>
      </c>
      <c r="W75" s="224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184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outlineLevel="1" x14ac:dyDescent="0.2">
      <c r="A76" s="241">
        <v>62</v>
      </c>
      <c r="B76" s="242" t="s">
        <v>1132</v>
      </c>
      <c r="C76" s="251" t="s">
        <v>1133</v>
      </c>
      <c r="D76" s="243" t="s">
        <v>234</v>
      </c>
      <c r="E76" s="244">
        <v>8</v>
      </c>
      <c r="F76" s="245"/>
      <c r="G76" s="246">
        <f>ROUND(E76*F76,2)</f>
        <v>0</v>
      </c>
      <c r="H76" s="225"/>
      <c r="I76" s="224">
        <f>ROUND(E76*H76,2)</f>
        <v>0</v>
      </c>
      <c r="J76" s="225"/>
      <c r="K76" s="224">
        <f>ROUND(E76*J76,2)</f>
        <v>0</v>
      </c>
      <c r="L76" s="224">
        <v>21</v>
      </c>
      <c r="M76" s="224">
        <f>G76*(1+L76/100)</f>
        <v>0</v>
      </c>
      <c r="N76" s="224">
        <v>0</v>
      </c>
      <c r="O76" s="224">
        <f>ROUND(E76*N76,2)</f>
        <v>0</v>
      </c>
      <c r="P76" s="224">
        <v>0</v>
      </c>
      <c r="Q76" s="224">
        <f>ROUND(E76*P76,2)</f>
        <v>0</v>
      </c>
      <c r="R76" s="224" t="s">
        <v>463</v>
      </c>
      <c r="S76" s="224" t="s">
        <v>182</v>
      </c>
      <c r="T76" s="224" t="s">
        <v>183</v>
      </c>
      <c r="U76" s="224">
        <v>0</v>
      </c>
      <c r="V76" s="224">
        <f>ROUND(E76*U76,2)</f>
        <v>0</v>
      </c>
      <c r="W76" s="224"/>
      <c r="X76" s="204"/>
      <c r="Y76" s="204"/>
      <c r="Z76" s="204"/>
      <c r="AA76" s="204"/>
      <c r="AB76" s="204"/>
      <c r="AC76" s="204"/>
      <c r="AD76" s="204"/>
      <c r="AE76" s="204"/>
      <c r="AF76" s="204"/>
      <c r="AG76" s="204" t="s">
        <v>1134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outlineLevel="1" x14ac:dyDescent="0.2">
      <c r="A77" s="241">
        <v>63</v>
      </c>
      <c r="B77" s="242" t="s">
        <v>1135</v>
      </c>
      <c r="C77" s="251" t="s">
        <v>1136</v>
      </c>
      <c r="D77" s="243" t="s">
        <v>234</v>
      </c>
      <c r="E77" s="244">
        <v>1</v>
      </c>
      <c r="F77" s="245"/>
      <c r="G77" s="246">
        <f>ROUND(E77*F77,2)</f>
        <v>0</v>
      </c>
      <c r="H77" s="225"/>
      <c r="I77" s="224">
        <f>ROUND(E77*H77,2)</f>
        <v>0</v>
      </c>
      <c r="J77" s="225"/>
      <c r="K77" s="224">
        <f>ROUND(E77*J77,2)</f>
        <v>0</v>
      </c>
      <c r="L77" s="224">
        <v>21</v>
      </c>
      <c r="M77" s="224">
        <f>G77*(1+L77/100)</f>
        <v>0</v>
      </c>
      <c r="N77" s="224">
        <v>0</v>
      </c>
      <c r="O77" s="224">
        <f>ROUND(E77*N77,2)</f>
        <v>0</v>
      </c>
      <c r="P77" s="224">
        <v>0</v>
      </c>
      <c r="Q77" s="224">
        <f>ROUND(E77*P77,2)</f>
        <v>0</v>
      </c>
      <c r="R77" s="224" t="s">
        <v>463</v>
      </c>
      <c r="S77" s="224" t="s">
        <v>182</v>
      </c>
      <c r="T77" s="224" t="s">
        <v>183</v>
      </c>
      <c r="U77" s="224">
        <v>0</v>
      </c>
      <c r="V77" s="224">
        <f>ROUND(E77*U77,2)</f>
        <v>0</v>
      </c>
      <c r="W77" s="224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1134</v>
      </c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outlineLevel="1" x14ac:dyDescent="0.2">
      <c r="A78" s="241">
        <v>64</v>
      </c>
      <c r="B78" s="242" t="s">
        <v>1137</v>
      </c>
      <c r="C78" s="251" t="s">
        <v>1138</v>
      </c>
      <c r="D78" s="243" t="s">
        <v>234</v>
      </c>
      <c r="E78" s="244">
        <v>1</v>
      </c>
      <c r="F78" s="245"/>
      <c r="G78" s="246">
        <f>ROUND(E78*F78,2)</f>
        <v>0</v>
      </c>
      <c r="H78" s="225"/>
      <c r="I78" s="224">
        <f>ROUND(E78*H78,2)</f>
        <v>0</v>
      </c>
      <c r="J78" s="225"/>
      <c r="K78" s="224">
        <f>ROUND(E78*J78,2)</f>
        <v>0</v>
      </c>
      <c r="L78" s="224">
        <v>21</v>
      </c>
      <c r="M78" s="224">
        <f>G78*(1+L78/100)</f>
        <v>0</v>
      </c>
      <c r="N78" s="224">
        <v>0</v>
      </c>
      <c r="O78" s="224">
        <f>ROUND(E78*N78,2)</f>
        <v>0</v>
      </c>
      <c r="P78" s="224">
        <v>0</v>
      </c>
      <c r="Q78" s="224">
        <f>ROUND(E78*P78,2)</f>
        <v>0</v>
      </c>
      <c r="R78" s="224" t="s">
        <v>463</v>
      </c>
      <c r="S78" s="224" t="s">
        <v>182</v>
      </c>
      <c r="T78" s="224" t="s">
        <v>183</v>
      </c>
      <c r="U78" s="224">
        <v>0</v>
      </c>
      <c r="V78" s="224">
        <f>ROUND(E78*U78,2)</f>
        <v>0</v>
      </c>
      <c r="W78" s="224"/>
      <c r="X78" s="204"/>
      <c r="Y78" s="204"/>
      <c r="Z78" s="204"/>
      <c r="AA78" s="204"/>
      <c r="AB78" s="204"/>
      <c r="AC78" s="204"/>
      <c r="AD78" s="204"/>
      <c r="AE78" s="204"/>
      <c r="AF78" s="204"/>
      <c r="AG78" s="204" t="s">
        <v>1134</v>
      </c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outlineLevel="1" x14ac:dyDescent="0.2">
      <c r="A79" s="241">
        <v>65</v>
      </c>
      <c r="B79" s="242" t="s">
        <v>1139</v>
      </c>
      <c r="C79" s="251" t="s">
        <v>1140</v>
      </c>
      <c r="D79" s="243" t="s">
        <v>234</v>
      </c>
      <c r="E79" s="244">
        <v>9</v>
      </c>
      <c r="F79" s="245"/>
      <c r="G79" s="246">
        <f>ROUND(E79*F79,2)</f>
        <v>0</v>
      </c>
      <c r="H79" s="225"/>
      <c r="I79" s="224">
        <f>ROUND(E79*H79,2)</f>
        <v>0</v>
      </c>
      <c r="J79" s="225"/>
      <c r="K79" s="224">
        <f>ROUND(E79*J79,2)</f>
        <v>0</v>
      </c>
      <c r="L79" s="224">
        <v>21</v>
      </c>
      <c r="M79" s="224">
        <f>G79*(1+L79/100)</f>
        <v>0</v>
      </c>
      <c r="N79" s="224">
        <v>0</v>
      </c>
      <c r="O79" s="224">
        <f>ROUND(E79*N79,2)</f>
        <v>0</v>
      </c>
      <c r="P79" s="224">
        <v>0</v>
      </c>
      <c r="Q79" s="224">
        <f>ROUND(E79*P79,2)</f>
        <v>0</v>
      </c>
      <c r="R79" s="224"/>
      <c r="S79" s="224" t="s">
        <v>235</v>
      </c>
      <c r="T79" s="224" t="s">
        <v>183</v>
      </c>
      <c r="U79" s="224">
        <v>0</v>
      </c>
      <c r="V79" s="224">
        <f>ROUND(E79*U79,2)</f>
        <v>0</v>
      </c>
      <c r="W79" s="224"/>
      <c r="X79" s="204"/>
      <c r="Y79" s="204"/>
      <c r="Z79" s="204"/>
      <c r="AA79" s="204"/>
      <c r="AB79" s="204"/>
      <c r="AC79" s="204"/>
      <c r="AD79" s="204"/>
      <c r="AE79" s="204"/>
      <c r="AF79" s="204"/>
      <c r="AG79" s="204" t="s">
        <v>208</v>
      </c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41">
        <v>66</v>
      </c>
      <c r="B80" s="242" t="s">
        <v>1141</v>
      </c>
      <c r="C80" s="251" t="s">
        <v>1142</v>
      </c>
      <c r="D80" s="243" t="s">
        <v>234</v>
      </c>
      <c r="E80" s="244">
        <v>4</v>
      </c>
      <c r="F80" s="245"/>
      <c r="G80" s="246">
        <f>ROUND(E80*F80,2)</f>
        <v>0</v>
      </c>
      <c r="H80" s="225"/>
      <c r="I80" s="224">
        <f>ROUND(E80*H80,2)</f>
        <v>0</v>
      </c>
      <c r="J80" s="225"/>
      <c r="K80" s="224">
        <f>ROUND(E80*J80,2)</f>
        <v>0</v>
      </c>
      <c r="L80" s="224">
        <v>21</v>
      </c>
      <c r="M80" s="224">
        <f>G80*(1+L80/100)</f>
        <v>0</v>
      </c>
      <c r="N80" s="224">
        <v>0</v>
      </c>
      <c r="O80" s="224">
        <f>ROUND(E80*N80,2)</f>
        <v>0</v>
      </c>
      <c r="P80" s="224">
        <v>0</v>
      </c>
      <c r="Q80" s="224">
        <f>ROUND(E80*P80,2)</f>
        <v>0</v>
      </c>
      <c r="R80" s="224" t="s">
        <v>463</v>
      </c>
      <c r="S80" s="224" t="s">
        <v>182</v>
      </c>
      <c r="T80" s="224" t="s">
        <v>183</v>
      </c>
      <c r="U80" s="224">
        <v>0</v>
      </c>
      <c r="V80" s="224">
        <f>ROUND(E80*U80,2)</f>
        <v>0</v>
      </c>
      <c r="W80" s="224"/>
      <c r="X80" s="204"/>
      <c r="Y80" s="204"/>
      <c r="Z80" s="204"/>
      <c r="AA80" s="204"/>
      <c r="AB80" s="204"/>
      <c r="AC80" s="204"/>
      <c r="AD80" s="204"/>
      <c r="AE80" s="204"/>
      <c r="AF80" s="204"/>
      <c r="AG80" s="204" t="s">
        <v>1134</v>
      </c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outlineLevel="1" x14ac:dyDescent="0.2">
      <c r="A81" s="241">
        <v>67</v>
      </c>
      <c r="B81" s="242" t="s">
        <v>1143</v>
      </c>
      <c r="C81" s="251" t="s">
        <v>1144</v>
      </c>
      <c r="D81" s="243" t="s">
        <v>234</v>
      </c>
      <c r="E81" s="244">
        <v>2</v>
      </c>
      <c r="F81" s="245"/>
      <c r="G81" s="246">
        <f>ROUND(E81*F81,2)</f>
        <v>0</v>
      </c>
      <c r="H81" s="225"/>
      <c r="I81" s="224">
        <f>ROUND(E81*H81,2)</f>
        <v>0</v>
      </c>
      <c r="J81" s="225"/>
      <c r="K81" s="224">
        <f>ROUND(E81*J81,2)</f>
        <v>0</v>
      </c>
      <c r="L81" s="224">
        <v>21</v>
      </c>
      <c r="M81" s="224">
        <f>G81*(1+L81/100)</f>
        <v>0</v>
      </c>
      <c r="N81" s="224">
        <v>0</v>
      </c>
      <c r="O81" s="224">
        <f>ROUND(E81*N81,2)</f>
        <v>0</v>
      </c>
      <c r="P81" s="224">
        <v>0</v>
      </c>
      <c r="Q81" s="224">
        <f>ROUND(E81*P81,2)</f>
        <v>0</v>
      </c>
      <c r="R81" s="224"/>
      <c r="S81" s="224" t="s">
        <v>235</v>
      </c>
      <c r="T81" s="224" t="s">
        <v>183</v>
      </c>
      <c r="U81" s="224">
        <v>0</v>
      </c>
      <c r="V81" s="224">
        <f>ROUND(E81*U81,2)</f>
        <v>0</v>
      </c>
      <c r="W81" s="224"/>
      <c r="X81" s="204"/>
      <c r="Y81" s="204"/>
      <c r="Z81" s="204"/>
      <c r="AA81" s="204"/>
      <c r="AB81" s="204"/>
      <c r="AC81" s="204"/>
      <c r="AD81" s="204"/>
      <c r="AE81" s="204"/>
      <c r="AF81" s="204"/>
      <c r="AG81" s="204" t="s">
        <v>208</v>
      </c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outlineLevel="1" x14ac:dyDescent="0.2">
      <c r="A82" s="235">
        <v>68</v>
      </c>
      <c r="B82" s="236" t="s">
        <v>1145</v>
      </c>
      <c r="C82" s="249" t="s">
        <v>1146</v>
      </c>
      <c r="D82" s="237" t="s">
        <v>0</v>
      </c>
      <c r="E82" s="238">
        <v>1117.43</v>
      </c>
      <c r="F82" s="239"/>
      <c r="G82" s="240">
        <f>ROUND(E82*F82,2)</f>
        <v>0</v>
      </c>
      <c r="H82" s="225"/>
      <c r="I82" s="224">
        <f>ROUND(E82*H82,2)</f>
        <v>0</v>
      </c>
      <c r="J82" s="225"/>
      <c r="K82" s="224">
        <f>ROUND(E82*J82,2)</f>
        <v>0</v>
      </c>
      <c r="L82" s="224">
        <v>21</v>
      </c>
      <c r="M82" s="224">
        <f>G82*(1+L82/100)</f>
        <v>0</v>
      </c>
      <c r="N82" s="224">
        <v>0</v>
      </c>
      <c r="O82" s="224">
        <f>ROUND(E82*N82,2)</f>
        <v>0</v>
      </c>
      <c r="P82" s="224">
        <v>0</v>
      </c>
      <c r="Q82" s="224">
        <f>ROUND(E82*P82,2)</f>
        <v>0</v>
      </c>
      <c r="R82" s="224"/>
      <c r="S82" s="224" t="s">
        <v>182</v>
      </c>
      <c r="T82" s="224" t="s">
        <v>183</v>
      </c>
      <c r="U82" s="224">
        <v>0</v>
      </c>
      <c r="V82" s="224">
        <f>ROUND(E82*U82,2)</f>
        <v>0</v>
      </c>
      <c r="W82" s="224"/>
      <c r="X82" s="204"/>
      <c r="Y82" s="204"/>
      <c r="Z82" s="204"/>
      <c r="AA82" s="204"/>
      <c r="AB82" s="204"/>
      <c r="AC82" s="204"/>
      <c r="AD82" s="204"/>
      <c r="AE82" s="204"/>
      <c r="AF82" s="204"/>
      <c r="AG82" s="204" t="s">
        <v>482</v>
      </c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x14ac:dyDescent="0.2">
      <c r="A83" s="5"/>
      <c r="B83" s="6"/>
      <c r="C83" s="252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AE83">
        <v>15</v>
      </c>
      <c r="AF83">
        <v>21</v>
      </c>
    </row>
    <row r="84" spans="1:60" x14ac:dyDescent="0.2">
      <c r="A84" s="207"/>
      <c r="B84" s="208" t="s">
        <v>31</v>
      </c>
      <c r="C84" s="253"/>
      <c r="D84" s="209"/>
      <c r="E84" s="210"/>
      <c r="F84" s="210"/>
      <c r="G84" s="247">
        <f>G8+G12+G22+G31+G36+G45+G71</f>
        <v>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AE84">
        <f>SUMIF(L7:L82,AE83,G7:G82)</f>
        <v>0</v>
      </c>
      <c r="AF84">
        <f>SUMIF(L7:L82,AF83,G7:G82)</f>
        <v>0</v>
      </c>
      <c r="AG84" t="s">
        <v>852</v>
      </c>
    </row>
    <row r="85" spans="1:60" x14ac:dyDescent="0.2">
      <c r="A85" s="5"/>
      <c r="B85" s="6"/>
      <c r="C85" s="252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60" x14ac:dyDescent="0.2">
      <c r="A86" s="5"/>
      <c r="B86" s="6"/>
      <c r="C86" s="252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60" x14ac:dyDescent="0.2">
      <c r="A87" s="211" t="s">
        <v>853</v>
      </c>
      <c r="B87" s="211"/>
      <c r="C87" s="254"/>
      <c r="D87" s="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60" x14ac:dyDescent="0.2">
      <c r="A88" s="212"/>
      <c r="B88" s="213"/>
      <c r="C88" s="255"/>
      <c r="D88" s="213"/>
      <c r="E88" s="213"/>
      <c r="F88" s="213"/>
      <c r="G88" s="21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AG88" t="s">
        <v>854</v>
      </c>
    </row>
    <row r="89" spans="1:60" x14ac:dyDescent="0.2">
      <c r="A89" s="215"/>
      <c r="B89" s="216"/>
      <c r="C89" s="256"/>
      <c r="D89" s="216"/>
      <c r="E89" s="216"/>
      <c r="F89" s="216"/>
      <c r="G89" s="217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60" x14ac:dyDescent="0.2">
      <c r="A90" s="215"/>
      <c r="B90" s="216"/>
      <c r="C90" s="256"/>
      <c r="D90" s="216"/>
      <c r="E90" s="216"/>
      <c r="F90" s="216"/>
      <c r="G90" s="21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60" x14ac:dyDescent="0.2">
      <c r="A91" s="215"/>
      <c r="B91" s="216"/>
      <c r="C91" s="256"/>
      <c r="D91" s="216"/>
      <c r="E91" s="216"/>
      <c r="F91" s="216"/>
      <c r="G91" s="21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60" x14ac:dyDescent="0.2">
      <c r="A92" s="218"/>
      <c r="B92" s="219"/>
      <c r="C92" s="257"/>
      <c r="D92" s="219"/>
      <c r="E92" s="219"/>
      <c r="F92" s="219"/>
      <c r="G92" s="22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60" x14ac:dyDescent="0.2">
      <c r="A93" s="5"/>
      <c r="B93" s="6"/>
      <c r="C93" s="252"/>
      <c r="D93" s="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60" x14ac:dyDescent="0.2">
      <c r="C94" s="258"/>
      <c r="D94" s="188"/>
      <c r="AG94" t="s">
        <v>855</v>
      </c>
    </row>
    <row r="95" spans="1:60" x14ac:dyDescent="0.2">
      <c r="D95" s="188"/>
    </row>
    <row r="96" spans="1:60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87:C87"/>
    <mergeCell ref="A88:G92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56</v>
      </c>
      <c r="C4" s="196" t="s">
        <v>57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146</v>
      </c>
      <c r="C8" s="248" t="s">
        <v>147</v>
      </c>
      <c r="D8" s="231"/>
      <c r="E8" s="232"/>
      <c r="F8" s="233"/>
      <c r="G8" s="234">
        <f>SUMIF(AG9:AG117,"&lt;&gt;NOR",G9:G117)</f>
        <v>0</v>
      </c>
      <c r="H8" s="228"/>
      <c r="I8" s="228">
        <f>SUM(I9:I117)</f>
        <v>0</v>
      </c>
      <c r="J8" s="228"/>
      <c r="K8" s="228">
        <f>SUM(K9:K117)</f>
        <v>0</v>
      </c>
      <c r="L8" s="228"/>
      <c r="M8" s="228">
        <f>SUM(M9:M117)</f>
        <v>0</v>
      </c>
      <c r="N8" s="228"/>
      <c r="O8" s="228">
        <f>SUM(O9:O117)</f>
        <v>0.11</v>
      </c>
      <c r="P8" s="228"/>
      <c r="Q8" s="228">
        <f>SUM(Q9:Q117)</f>
        <v>0</v>
      </c>
      <c r="R8" s="228"/>
      <c r="S8" s="228"/>
      <c r="T8" s="228"/>
      <c r="U8" s="228"/>
      <c r="V8" s="228">
        <f>SUM(V9:V117)</f>
        <v>26.72</v>
      </c>
      <c r="W8" s="228"/>
      <c r="AG8" t="s">
        <v>178</v>
      </c>
    </row>
    <row r="9" spans="1:60" ht="22.5" outlineLevel="1" x14ac:dyDescent="0.2">
      <c r="A9" s="241">
        <v>1</v>
      </c>
      <c r="B9" s="242" t="s">
        <v>1147</v>
      </c>
      <c r="C9" s="251" t="s">
        <v>1148</v>
      </c>
      <c r="D9" s="243" t="s">
        <v>242</v>
      </c>
      <c r="E9" s="244">
        <v>20</v>
      </c>
      <c r="F9" s="245"/>
      <c r="G9" s="246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4.0000000000000003E-5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235</v>
      </c>
      <c r="T9" s="224" t="s">
        <v>183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41">
        <v>2</v>
      </c>
      <c r="B10" s="242" t="s">
        <v>1149</v>
      </c>
      <c r="C10" s="251" t="s">
        <v>1150</v>
      </c>
      <c r="D10" s="243" t="s">
        <v>242</v>
      </c>
      <c r="E10" s="244">
        <v>30</v>
      </c>
      <c r="F10" s="245"/>
      <c r="G10" s="246">
        <f>ROUND(E10*F10,2)</f>
        <v>0</v>
      </c>
      <c r="H10" s="225"/>
      <c r="I10" s="224">
        <f>ROUND(E10*H10,2)</f>
        <v>0</v>
      </c>
      <c r="J10" s="225"/>
      <c r="K10" s="224">
        <f>ROUND(E10*J10,2)</f>
        <v>0</v>
      </c>
      <c r="L10" s="224">
        <v>21</v>
      </c>
      <c r="M10" s="224">
        <f>G10*(1+L10/100)</f>
        <v>0</v>
      </c>
      <c r="N10" s="224">
        <v>0</v>
      </c>
      <c r="O10" s="224">
        <f>ROUND(E10*N10,2)</f>
        <v>0</v>
      </c>
      <c r="P10" s="224">
        <v>0</v>
      </c>
      <c r="Q10" s="224">
        <f>ROUND(E10*P10,2)</f>
        <v>0</v>
      </c>
      <c r="R10" s="224"/>
      <c r="S10" s="224" t="s">
        <v>235</v>
      </c>
      <c r="T10" s="224" t="s">
        <v>183</v>
      </c>
      <c r="U10" s="224">
        <v>0</v>
      </c>
      <c r="V10" s="224">
        <f>ROUND(E10*U10,2)</f>
        <v>0</v>
      </c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22.5" outlineLevel="1" x14ac:dyDescent="0.2">
      <c r="A11" s="241">
        <v>3</v>
      </c>
      <c r="B11" s="242" t="s">
        <v>1151</v>
      </c>
      <c r="C11" s="251" t="s">
        <v>1152</v>
      </c>
      <c r="D11" s="243" t="s">
        <v>242</v>
      </c>
      <c r="E11" s="244">
        <v>32</v>
      </c>
      <c r="F11" s="245"/>
      <c r="G11" s="246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235</v>
      </c>
      <c r="T11" s="224" t="s">
        <v>183</v>
      </c>
      <c r="U11" s="224">
        <v>0</v>
      </c>
      <c r="V11" s="224">
        <f>ROUND(E11*U11,2)</f>
        <v>0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41">
        <v>4</v>
      </c>
      <c r="B12" s="242" t="s">
        <v>1153</v>
      </c>
      <c r="C12" s="251" t="s">
        <v>1154</v>
      </c>
      <c r="D12" s="243" t="s">
        <v>242</v>
      </c>
      <c r="E12" s="244">
        <v>13</v>
      </c>
      <c r="F12" s="245"/>
      <c r="G12" s="246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235</v>
      </c>
      <c r="T12" s="224" t="s">
        <v>183</v>
      </c>
      <c r="U12" s="224">
        <v>0</v>
      </c>
      <c r="V12" s="224">
        <f>ROUND(E12*U12,2)</f>
        <v>0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184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22.5" outlineLevel="1" x14ac:dyDescent="0.2">
      <c r="A13" s="241">
        <v>5</v>
      </c>
      <c r="B13" s="242" t="s">
        <v>1155</v>
      </c>
      <c r="C13" s="251" t="s">
        <v>1156</v>
      </c>
      <c r="D13" s="243" t="s">
        <v>242</v>
      </c>
      <c r="E13" s="244">
        <v>13</v>
      </c>
      <c r="F13" s="245"/>
      <c r="G13" s="246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0</v>
      </c>
      <c r="O13" s="224">
        <f>ROUND(E13*N13,2)</f>
        <v>0</v>
      </c>
      <c r="P13" s="224">
        <v>0</v>
      </c>
      <c r="Q13" s="224">
        <f>ROUND(E13*P13,2)</f>
        <v>0</v>
      </c>
      <c r="R13" s="224"/>
      <c r="S13" s="224" t="s">
        <v>235</v>
      </c>
      <c r="T13" s="224" t="s">
        <v>183</v>
      </c>
      <c r="U13" s="224">
        <v>0</v>
      </c>
      <c r="V13" s="224">
        <f>ROUND(E13*U13,2)</f>
        <v>0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184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41">
        <v>6</v>
      </c>
      <c r="B14" s="242" t="s">
        <v>1157</v>
      </c>
      <c r="C14" s="251" t="s">
        <v>1158</v>
      </c>
      <c r="D14" s="243" t="s">
        <v>242</v>
      </c>
      <c r="E14" s="244">
        <v>240</v>
      </c>
      <c r="F14" s="245"/>
      <c r="G14" s="246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235</v>
      </c>
      <c r="T14" s="224" t="s">
        <v>183</v>
      </c>
      <c r="U14" s="224">
        <v>0</v>
      </c>
      <c r="V14" s="224">
        <f>ROUND(E14*U14,2)</f>
        <v>0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184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22.5" outlineLevel="1" x14ac:dyDescent="0.2">
      <c r="A15" s="241">
        <v>7</v>
      </c>
      <c r="B15" s="242" t="s">
        <v>1159</v>
      </c>
      <c r="C15" s="251" t="s">
        <v>1160</v>
      </c>
      <c r="D15" s="243" t="s">
        <v>242</v>
      </c>
      <c r="E15" s="244">
        <v>240</v>
      </c>
      <c r="F15" s="245"/>
      <c r="G15" s="246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0</v>
      </c>
      <c r="O15" s="224">
        <f>ROUND(E15*N15,2)</f>
        <v>0</v>
      </c>
      <c r="P15" s="224">
        <v>0</v>
      </c>
      <c r="Q15" s="224">
        <f>ROUND(E15*P15,2)</f>
        <v>0</v>
      </c>
      <c r="R15" s="224"/>
      <c r="S15" s="224" t="s">
        <v>235</v>
      </c>
      <c r="T15" s="224" t="s">
        <v>183</v>
      </c>
      <c r="U15" s="224">
        <v>0</v>
      </c>
      <c r="V15" s="224">
        <f>ROUND(E15*U15,2)</f>
        <v>0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184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41">
        <v>8</v>
      </c>
      <c r="B16" s="242" t="s">
        <v>1161</v>
      </c>
      <c r="C16" s="251" t="s">
        <v>1162</v>
      </c>
      <c r="D16" s="243" t="s">
        <v>242</v>
      </c>
      <c r="E16" s="244">
        <v>21</v>
      </c>
      <c r="F16" s="245"/>
      <c r="G16" s="246">
        <f>ROUND(E16*F16,2)</f>
        <v>0</v>
      </c>
      <c r="H16" s="225"/>
      <c r="I16" s="224">
        <f>ROUND(E16*H16,2)</f>
        <v>0</v>
      </c>
      <c r="J16" s="225"/>
      <c r="K16" s="224">
        <f>ROUND(E16*J16,2)</f>
        <v>0</v>
      </c>
      <c r="L16" s="224">
        <v>21</v>
      </c>
      <c r="M16" s="224">
        <f>G16*(1+L16/100)</f>
        <v>0</v>
      </c>
      <c r="N16" s="224">
        <v>0</v>
      </c>
      <c r="O16" s="224">
        <f>ROUND(E16*N16,2)</f>
        <v>0</v>
      </c>
      <c r="P16" s="224">
        <v>0</v>
      </c>
      <c r="Q16" s="224">
        <f>ROUND(E16*P16,2)</f>
        <v>0</v>
      </c>
      <c r="R16" s="224"/>
      <c r="S16" s="224" t="s">
        <v>235</v>
      </c>
      <c r="T16" s="224" t="s">
        <v>183</v>
      </c>
      <c r="U16" s="224">
        <v>0</v>
      </c>
      <c r="V16" s="224">
        <f>ROUND(E16*U16,2)</f>
        <v>0</v>
      </c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184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22.5" outlineLevel="1" x14ac:dyDescent="0.2">
      <c r="A17" s="241">
        <v>9</v>
      </c>
      <c r="B17" s="242" t="s">
        <v>1163</v>
      </c>
      <c r="C17" s="251" t="s">
        <v>1164</v>
      </c>
      <c r="D17" s="243" t="s">
        <v>242</v>
      </c>
      <c r="E17" s="244">
        <v>21</v>
      </c>
      <c r="F17" s="245"/>
      <c r="G17" s="246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4">
        <v>0</v>
      </c>
      <c r="O17" s="224">
        <f>ROUND(E17*N17,2)</f>
        <v>0</v>
      </c>
      <c r="P17" s="224">
        <v>0</v>
      </c>
      <c r="Q17" s="224">
        <f>ROUND(E17*P17,2)</f>
        <v>0</v>
      </c>
      <c r="R17" s="224"/>
      <c r="S17" s="224" t="s">
        <v>235</v>
      </c>
      <c r="T17" s="224" t="s">
        <v>183</v>
      </c>
      <c r="U17" s="224">
        <v>0</v>
      </c>
      <c r="V17" s="224">
        <f>ROUND(E17*U17,2)</f>
        <v>0</v>
      </c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41">
        <v>10</v>
      </c>
      <c r="B18" s="242" t="s">
        <v>1165</v>
      </c>
      <c r="C18" s="251" t="s">
        <v>1166</v>
      </c>
      <c r="D18" s="243" t="s">
        <v>229</v>
      </c>
      <c r="E18" s="244">
        <v>134</v>
      </c>
      <c r="F18" s="245"/>
      <c r="G18" s="246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</v>
      </c>
      <c r="O18" s="224">
        <f>ROUND(E18*N18,2)</f>
        <v>0</v>
      </c>
      <c r="P18" s="224">
        <v>0</v>
      </c>
      <c r="Q18" s="224">
        <f>ROUND(E18*P18,2)</f>
        <v>0</v>
      </c>
      <c r="R18" s="224"/>
      <c r="S18" s="224" t="s">
        <v>235</v>
      </c>
      <c r="T18" s="224" t="s">
        <v>183</v>
      </c>
      <c r="U18" s="224">
        <v>0</v>
      </c>
      <c r="V18" s="224">
        <f>ROUND(E18*U18,2)</f>
        <v>0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22.5" outlineLevel="1" x14ac:dyDescent="0.2">
      <c r="A19" s="241">
        <v>11</v>
      </c>
      <c r="B19" s="242" t="s">
        <v>1167</v>
      </c>
      <c r="C19" s="251" t="s">
        <v>1168</v>
      </c>
      <c r="D19" s="243" t="s">
        <v>234</v>
      </c>
      <c r="E19" s="244">
        <v>134</v>
      </c>
      <c r="F19" s="245"/>
      <c r="G19" s="246">
        <f>ROUND(E19*F19,2)</f>
        <v>0</v>
      </c>
      <c r="H19" s="225"/>
      <c r="I19" s="224">
        <f>ROUND(E19*H19,2)</f>
        <v>0</v>
      </c>
      <c r="J19" s="225"/>
      <c r="K19" s="224">
        <f>ROUND(E19*J19,2)</f>
        <v>0</v>
      </c>
      <c r="L19" s="224">
        <v>21</v>
      </c>
      <c r="M19" s="224">
        <f>G19*(1+L19/100)</f>
        <v>0</v>
      </c>
      <c r="N19" s="224">
        <v>0</v>
      </c>
      <c r="O19" s="224">
        <f>ROUND(E19*N19,2)</f>
        <v>0</v>
      </c>
      <c r="P19" s="224">
        <v>0</v>
      </c>
      <c r="Q19" s="224">
        <f>ROUND(E19*P19,2)</f>
        <v>0</v>
      </c>
      <c r="R19" s="224"/>
      <c r="S19" s="224" t="s">
        <v>235</v>
      </c>
      <c r="T19" s="224" t="s">
        <v>183</v>
      </c>
      <c r="U19" s="224">
        <v>0</v>
      </c>
      <c r="V19" s="224">
        <f>ROUND(E19*U19,2)</f>
        <v>0</v>
      </c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41">
        <v>12</v>
      </c>
      <c r="B20" s="242" t="s">
        <v>1169</v>
      </c>
      <c r="C20" s="251" t="s">
        <v>1170</v>
      </c>
      <c r="D20" s="243" t="s">
        <v>229</v>
      </c>
      <c r="E20" s="244">
        <v>25</v>
      </c>
      <c r="F20" s="245"/>
      <c r="G20" s="246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235</v>
      </c>
      <c r="T20" s="224" t="s">
        <v>183</v>
      </c>
      <c r="U20" s="224">
        <v>0</v>
      </c>
      <c r="V20" s="224">
        <f>ROUND(E20*U20,2)</f>
        <v>0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184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22.5" outlineLevel="1" x14ac:dyDescent="0.2">
      <c r="A21" s="241">
        <v>13</v>
      </c>
      <c r="B21" s="242" t="s">
        <v>1171</v>
      </c>
      <c r="C21" s="251" t="s">
        <v>1172</v>
      </c>
      <c r="D21" s="243" t="s">
        <v>234</v>
      </c>
      <c r="E21" s="244">
        <v>25</v>
      </c>
      <c r="F21" s="245"/>
      <c r="G21" s="246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0</v>
      </c>
      <c r="O21" s="224">
        <f>ROUND(E21*N21,2)</f>
        <v>0</v>
      </c>
      <c r="P21" s="224">
        <v>0</v>
      </c>
      <c r="Q21" s="224">
        <f>ROUND(E21*P21,2)</f>
        <v>0</v>
      </c>
      <c r="R21" s="224"/>
      <c r="S21" s="224" t="s">
        <v>235</v>
      </c>
      <c r="T21" s="224" t="s">
        <v>183</v>
      </c>
      <c r="U21" s="224">
        <v>0</v>
      </c>
      <c r="V21" s="224">
        <f>ROUND(E21*U21,2)</f>
        <v>0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184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41">
        <v>14</v>
      </c>
      <c r="B22" s="242" t="s">
        <v>1173</v>
      </c>
      <c r="C22" s="251" t="s">
        <v>1174</v>
      </c>
      <c r="D22" s="243" t="s">
        <v>229</v>
      </c>
      <c r="E22" s="244">
        <v>99</v>
      </c>
      <c r="F22" s="245"/>
      <c r="G22" s="246">
        <f>ROUND(E22*F22,2)</f>
        <v>0</v>
      </c>
      <c r="H22" s="225"/>
      <c r="I22" s="224">
        <f>ROUND(E22*H22,2)</f>
        <v>0</v>
      </c>
      <c r="J22" s="225"/>
      <c r="K22" s="224">
        <f>ROUND(E22*J22,2)</f>
        <v>0</v>
      </c>
      <c r="L22" s="224">
        <v>21</v>
      </c>
      <c r="M22" s="224">
        <f>G22*(1+L22/100)</f>
        <v>0</v>
      </c>
      <c r="N22" s="224">
        <v>0</v>
      </c>
      <c r="O22" s="224">
        <f>ROUND(E22*N22,2)</f>
        <v>0</v>
      </c>
      <c r="P22" s="224">
        <v>0</v>
      </c>
      <c r="Q22" s="224">
        <f>ROUND(E22*P22,2)</f>
        <v>0</v>
      </c>
      <c r="R22" s="224"/>
      <c r="S22" s="224" t="s">
        <v>235</v>
      </c>
      <c r="T22" s="224" t="s">
        <v>183</v>
      </c>
      <c r="U22" s="224">
        <v>0</v>
      </c>
      <c r="V22" s="224">
        <f>ROUND(E22*U22,2)</f>
        <v>0</v>
      </c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184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41">
        <v>15</v>
      </c>
      <c r="B23" s="242" t="s">
        <v>1175</v>
      </c>
      <c r="C23" s="251" t="s">
        <v>1176</v>
      </c>
      <c r="D23" s="243" t="s">
        <v>229</v>
      </c>
      <c r="E23" s="244">
        <v>6</v>
      </c>
      <c r="F23" s="245"/>
      <c r="G23" s="246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0</v>
      </c>
      <c r="O23" s="224">
        <f>ROUND(E23*N23,2)</f>
        <v>0</v>
      </c>
      <c r="P23" s="224">
        <v>0</v>
      </c>
      <c r="Q23" s="224">
        <f>ROUND(E23*P23,2)</f>
        <v>0</v>
      </c>
      <c r="R23" s="224"/>
      <c r="S23" s="224" t="s">
        <v>235</v>
      </c>
      <c r="T23" s="224" t="s">
        <v>183</v>
      </c>
      <c r="U23" s="224">
        <v>0</v>
      </c>
      <c r="V23" s="224">
        <f>ROUND(E23*U23,2)</f>
        <v>0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184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41">
        <v>16</v>
      </c>
      <c r="B24" s="242" t="s">
        <v>1177</v>
      </c>
      <c r="C24" s="251" t="s">
        <v>1178</v>
      </c>
      <c r="D24" s="243" t="s">
        <v>229</v>
      </c>
      <c r="E24" s="244">
        <v>10</v>
      </c>
      <c r="F24" s="245"/>
      <c r="G24" s="246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0</v>
      </c>
      <c r="O24" s="224">
        <f>ROUND(E24*N24,2)</f>
        <v>0</v>
      </c>
      <c r="P24" s="224">
        <v>0</v>
      </c>
      <c r="Q24" s="224">
        <f>ROUND(E24*P24,2)</f>
        <v>0</v>
      </c>
      <c r="R24" s="224"/>
      <c r="S24" s="224" t="s">
        <v>235</v>
      </c>
      <c r="T24" s="224" t="s">
        <v>183</v>
      </c>
      <c r="U24" s="224">
        <v>0</v>
      </c>
      <c r="V24" s="224">
        <f>ROUND(E24*U24,2)</f>
        <v>0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184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41">
        <v>17</v>
      </c>
      <c r="B25" s="242" t="s">
        <v>1179</v>
      </c>
      <c r="C25" s="251" t="s">
        <v>1180</v>
      </c>
      <c r="D25" s="243" t="s">
        <v>229</v>
      </c>
      <c r="E25" s="244">
        <v>2</v>
      </c>
      <c r="F25" s="245"/>
      <c r="G25" s="246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</v>
      </c>
      <c r="O25" s="224">
        <f>ROUND(E25*N25,2)</f>
        <v>0</v>
      </c>
      <c r="P25" s="224">
        <v>0</v>
      </c>
      <c r="Q25" s="224">
        <f>ROUND(E25*P25,2)</f>
        <v>0</v>
      </c>
      <c r="R25" s="224"/>
      <c r="S25" s="224" t="s">
        <v>235</v>
      </c>
      <c r="T25" s="224" t="s">
        <v>183</v>
      </c>
      <c r="U25" s="224">
        <v>0</v>
      </c>
      <c r="V25" s="224">
        <f>ROUND(E25*U25,2)</f>
        <v>0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184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41">
        <v>18</v>
      </c>
      <c r="B26" s="242" t="s">
        <v>1181</v>
      </c>
      <c r="C26" s="251" t="s">
        <v>1182</v>
      </c>
      <c r="D26" s="243" t="s">
        <v>229</v>
      </c>
      <c r="E26" s="244">
        <v>1</v>
      </c>
      <c r="F26" s="245"/>
      <c r="G26" s="246">
        <f>ROUND(E26*F26,2)</f>
        <v>0</v>
      </c>
      <c r="H26" s="225"/>
      <c r="I26" s="224">
        <f>ROUND(E26*H26,2)</f>
        <v>0</v>
      </c>
      <c r="J26" s="225"/>
      <c r="K26" s="224">
        <f>ROUND(E26*J26,2)</f>
        <v>0</v>
      </c>
      <c r="L26" s="224">
        <v>21</v>
      </c>
      <c r="M26" s="224">
        <f>G26*(1+L26/100)</f>
        <v>0</v>
      </c>
      <c r="N26" s="224">
        <v>0</v>
      </c>
      <c r="O26" s="224">
        <f>ROUND(E26*N26,2)</f>
        <v>0</v>
      </c>
      <c r="P26" s="224">
        <v>0</v>
      </c>
      <c r="Q26" s="224">
        <f>ROUND(E26*P26,2)</f>
        <v>0</v>
      </c>
      <c r="R26" s="224"/>
      <c r="S26" s="224" t="s">
        <v>235</v>
      </c>
      <c r="T26" s="224" t="s">
        <v>183</v>
      </c>
      <c r="U26" s="224">
        <v>0</v>
      </c>
      <c r="V26" s="224">
        <f>ROUND(E26*U26,2)</f>
        <v>0</v>
      </c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184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22.5" outlineLevel="1" x14ac:dyDescent="0.2">
      <c r="A27" s="241">
        <v>19</v>
      </c>
      <c r="B27" s="242" t="s">
        <v>1183</v>
      </c>
      <c r="C27" s="251" t="s">
        <v>1184</v>
      </c>
      <c r="D27" s="243" t="s">
        <v>234</v>
      </c>
      <c r="E27" s="244">
        <v>1</v>
      </c>
      <c r="F27" s="245"/>
      <c r="G27" s="246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0</v>
      </c>
      <c r="O27" s="224">
        <f>ROUND(E27*N27,2)</f>
        <v>0</v>
      </c>
      <c r="P27" s="224">
        <v>0</v>
      </c>
      <c r="Q27" s="224">
        <f>ROUND(E27*P27,2)</f>
        <v>0</v>
      </c>
      <c r="R27" s="224"/>
      <c r="S27" s="224" t="s">
        <v>235</v>
      </c>
      <c r="T27" s="224" t="s">
        <v>183</v>
      </c>
      <c r="U27" s="224">
        <v>0</v>
      </c>
      <c r="V27" s="224">
        <f>ROUND(E27*U27,2)</f>
        <v>0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184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41">
        <v>20</v>
      </c>
      <c r="B28" s="242" t="s">
        <v>1185</v>
      </c>
      <c r="C28" s="251" t="s">
        <v>1186</v>
      </c>
      <c r="D28" s="243" t="s">
        <v>229</v>
      </c>
      <c r="E28" s="244">
        <v>5</v>
      </c>
      <c r="F28" s="245"/>
      <c r="G28" s="246">
        <f>ROUND(E28*F28,2)</f>
        <v>0</v>
      </c>
      <c r="H28" s="225"/>
      <c r="I28" s="224">
        <f>ROUND(E28*H28,2)</f>
        <v>0</v>
      </c>
      <c r="J28" s="225"/>
      <c r="K28" s="224">
        <f>ROUND(E28*J28,2)</f>
        <v>0</v>
      </c>
      <c r="L28" s="224">
        <v>21</v>
      </c>
      <c r="M28" s="224">
        <f>G28*(1+L28/100)</f>
        <v>0</v>
      </c>
      <c r="N28" s="224">
        <v>0</v>
      </c>
      <c r="O28" s="224">
        <f>ROUND(E28*N28,2)</f>
        <v>0</v>
      </c>
      <c r="P28" s="224">
        <v>0</v>
      </c>
      <c r="Q28" s="224">
        <f>ROUND(E28*P28,2)</f>
        <v>0</v>
      </c>
      <c r="R28" s="224"/>
      <c r="S28" s="224" t="s">
        <v>235</v>
      </c>
      <c r="T28" s="224" t="s">
        <v>183</v>
      </c>
      <c r="U28" s="224">
        <v>0</v>
      </c>
      <c r="V28" s="224">
        <f>ROUND(E28*U28,2)</f>
        <v>0</v>
      </c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184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22.5" outlineLevel="1" x14ac:dyDescent="0.2">
      <c r="A29" s="241">
        <v>21</v>
      </c>
      <c r="B29" s="242" t="s">
        <v>1187</v>
      </c>
      <c r="C29" s="251" t="s">
        <v>1188</v>
      </c>
      <c r="D29" s="243" t="s">
        <v>234</v>
      </c>
      <c r="E29" s="244">
        <v>5</v>
      </c>
      <c r="F29" s="245"/>
      <c r="G29" s="246">
        <f>ROUND(E29*F29,2)</f>
        <v>0</v>
      </c>
      <c r="H29" s="225"/>
      <c r="I29" s="224">
        <f>ROUND(E29*H29,2)</f>
        <v>0</v>
      </c>
      <c r="J29" s="225"/>
      <c r="K29" s="224">
        <f>ROUND(E29*J29,2)</f>
        <v>0</v>
      </c>
      <c r="L29" s="224">
        <v>21</v>
      </c>
      <c r="M29" s="224">
        <f>G29*(1+L29/100)</f>
        <v>0</v>
      </c>
      <c r="N29" s="224">
        <v>0</v>
      </c>
      <c r="O29" s="224">
        <f>ROUND(E29*N29,2)</f>
        <v>0</v>
      </c>
      <c r="P29" s="224">
        <v>0</v>
      </c>
      <c r="Q29" s="224">
        <f>ROUND(E29*P29,2)</f>
        <v>0</v>
      </c>
      <c r="R29" s="224"/>
      <c r="S29" s="224" t="s">
        <v>235</v>
      </c>
      <c r="T29" s="224" t="s">
        <v>183</v>
      </c>
      <c r="U29" s="224">
        <v>0</v>
      </c>
      <c r="V29" s="224">
        <f>ROUND(E29*U29,2)</f>
        <v>0</v>
      </c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184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41">
        <v>22</v>
      </c>
      <c r="B30" s="242" t="s">
        <v>1189</v>
      </c>
      <c r="C30" s="251" t="s">
        <v>1190</v>
      </c>
      <c r="D30" s="243" t="s">
        <v>229</v>
      </c>
      <c r="E30" s="244">
        <v>5</v>
      </c>
      <c r="F30" s="245"/>
      <c r="G30" s="246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0</v>
      </c>
      <c r="O30" s="224">
        <f>ROUND(E30*N30,2)</f>
        <v>0</v>
      </c>
      <c r="P30" s="224">
        <v>0</v>
      </c>
      <c r="Q30" s="224">
        <f>ROUND(E30*P30,2)</f>
        <v>0</v>
      </c>
      <c r="R30" s="224"/>
      <c r="S30" s="224" t="s">
        <v>235</v>
      </c>
      <c r="T30" s="224" t="s">
        <v>183</v>
      </c>
      <c r="U30" s="224">
        <v>0</v>
      </c>
      <c r="V30" s="224">
        <f>ROUND(E30*U30,2)</f>
        <v>0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184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22.5" outlineLevel="1" x14ac:dyDescent="0.2">
      <c r="A31" s="241">
        <v>23</v>
      </c>
      <c r="B31" s="242" t="s">
        <v>1191</v>
      </c>
      <c r="C31" s="251" t="s">
        <v>1192</v>
      </c>
      <c r="D31" s="243" t="s">
        <v>234</v>
      </c>
      <c r="E31" s="244">
        <v>5</v>
      </c>
      <c r="F31" s="245"/>
      <c r="G31" s="246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0</v>
      </c>
      <c r="O31" s="224">
        <f>ROUND(E31*N31,2)</f>
        <v>0</v>
      </c>
      <c r="P31" s="224">
        <v>0</v>
      </c>
      <c r="Q31" s="224">
        <f>ROUND(E31*P31,2)</f>
        <v>0</v>
      </c>
      <c r="R31" s="224"/>
      <c r="S31" s="224" t="s">
        <v>235</v>
      </c>
      <c r="T31" s="224" t="s">
        <v>183</v>
      </c>
      <c r="U31" s="224">
        <v>0</v>
      </c>
      <c r="V31" s="224">
        <f>ROUND(E31*U31,2)</f>
        <v>0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184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41">
        <v>24</v>
      </c>
      <c r="B32" s="242" t="s">
        <v>1193</v>
      </c>
      <c r="C32" s="251" t="s">
        <v>1194</v>
      </c>
      <c r="D32" s="243" t="s">
        <v>229</v>
      </c>
      <c r="E32" s="244">
        <v>2</v>
      </c>
      <c r="F32" s="245"/>
      <c r="G32" s="246">
        <f>ROUND(E32*F32,2)</f>
        <v>0</v>
      </c>
      <c r="H32" s="225"/>
      <c r="I32" s="224">
        <f>ROUND(E32*H32,2)</f>
        <v>0</v>
      </c>
      <c r="J32" s="225"/>
      <c r="K32" s="224">
        <f>ROUND(E32*J32,2)</f>
        <v>0</v>
      </c>
      <c r="L32" s="224">
        <v>21</v>
      </c>
      <c r="M32" s="224">
        <f>G32*(1+L32/100)</f>
        <v>0</v>
      </c>
      <c r="N32" s="224">
        <v>0</v>
      </c>
      <c r="O32" s="224">
        <f>ROUND(E32*N32,2)</f>
        <v>0</v>
      </c>
      <c r="P32" s="224">
        <v>0</v>
      </c>
      <c r="Q32" s="224">
        <f>ROUND(E32*P32,2)</f>
        <v>0</v>
      </c>
      <c r="R32" s="224"/>
      <c r="S32" s="224" t="s">
        <v>235</v>
      </c>
      <c r="T32" s="224" t="s">
        <v>183</v>
      </c>
      <c r="U32" s="224">
        <v>0</v>
      </c>
      <c r="V32" s="224">
        <f>ROUND(E32*U32,2)</f>
        <v>0</v>
      </c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184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22.5" outlineLevel="1" x14ac:dyDescent="0.2">
      <c r="A33" s="241">
        <v>25</v>
      </c>
      <c r="B33" s="242" t="s">
        <v>1195</v>
      </c>
      <c r="C33" s="251" t="s">
        <v>1196</v>
      </c>
      <c r="D33" s="243" t="s">
        <v>234</v>
      </c>
      <c r="E33" s="244">
        <v>2</v>
      </c>
      <c r="F33" s="245"/>
      <c r="G33" s="246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0</v>
      </c>
      <c r="O33" s="224">
        <f>ROUND(E33*N33,2)</f>
        <v>0</v>
      </c>
      <c r="P33" s="224">
        <v>0</v>
      </c>
      <c r="Q33" s="224">
        <f>ROUND(E33*P33,2)</f>
        <v>0</v>
      </c>
      <c r="R33" s="224"/>
      <c r="S33" s="224" t="s">
        <v>235</v>
      </c>
      <c r="T33" s="224" t="s">
        <v>183</v>
      </c>
      <c r="U33" s="224">
        <v>0</v>
      </c>
      <c r="V33" s="224">
        <f>ROUND(E33*U33,2)</f>
        <v>0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184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41">
        <v>26</v>
      </c>
      <c r="B34" s="242" t="s">
        <v>1197</v>
      </c>
      <c r="C34" s="251" t="s">
        <v>1198</v>
      </c>
      <c r="D34" s="243" t="s">
        <v>229</v>
      </c>
      <c r="E34" s="244">
        <v>4</v>
      </c>
      <c r="F34" s="245"/>
      <c r="G34" s="246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4">
        <v>0</v>
      </c>
      <c r="O34" s="224">
        <f>ROUND(E34*N34,2)</f>
        <v>0</v>
      </c>
      <c r="P34" s="224">
        <v>0</v>
      </c>
      <c r="Q34" s="224">
        <f>ROUND(E34*P34,2)</f>
        <v>0</v>
      </c>
      <c r="R34" s="224"/>
      <c r="S34" s="224" t="s">
        <v>235</v>
      </c>
      <c r="T34" s="224" t="s">
        <v>183</v>
      </c>
      <c r="U34" s="224">
        <v>0</v>
      </c>
      <c r="V34" s="224">
        <f>ROUND(E34*U34,2)</f>
        <v>0</v>
      </c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184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22.5" outlineLevel="1" x14ac:dyDescent="0.2">
      <c r="A35" s="241">
        <v>27</v>
      </c>
      <c r="B35" s="242" t="s">
        <v>1199</v>
      </c>
      <c r="C35" s="251" t="s">
        <v>1200</v>
      </c>
      <c r="D35" s="243" t="s">
        <v>234</v>
      </c>
      <c r="E35" s="244">
        <v>4</v>
      </c>
      <c r="F35" s="245"/>
      <c r="G35" s="246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0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235</v>
      </c>
      <c r="T35" s="224" t="s">
        <v>183</v>
      </c>
      <c r="U35" s="224">
        <v>0</v>
      </c>
      <c r="V35" s="224">
        <f>ROUND(E35*U35,2)</f>
        <v>0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184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41">
        <v>28</v>
      </c>
      <c r="B36" s="242" t="s">
        <v>1201</v>
      </c>
      <c r="C36" s="251" t="s">
        <v>1202</v>
      </c>
      <c r="D36" s="243" t="s">
        <v>229</v>
      </c>
      <c r="E36" s="244">
        <v>12</v>
      </c>
      <c r="F36" s="245"/>
      <c r="G36" s="246">
        <f>ROUND(E36*F36,2)</f>
        <v>0</v>
      </c>
      <c r="H36" s="225"/>
      <c r="I36" s="224">
        <f>ROUND(E36*H36,2)</f>
        <v>0</v>
      </c>
      <c r="J36" s="225"/>
      <c r="K36" s="224">
        <f>ROUND(E36*J36,2)</f>
        <v>0</v>
      </c>
      <c r="L36" s="224">
        <v>21</v>
      </c>
      <c r="M36" s="224">
        <f>G36*(1+L36/100)</f>
        <v>0</v>
      </c>
      <c r="N36" s="224">
        <v>0</v>
      </c>
      <c r="O36" s="224">
        <f>ROUND(E36*N36,2)</f>
        <v>0</v>
      </c>
      <c r="P36" s="224">
        <v>0</v>
      </c>
      <c r="Q36" s="224">
        <f>ROUND(E36*P36,2)</f>
        <v>0</v>
      </c>
      <c r="R36" s="224"/>
      <c r="S36" s="224" t="s">
        <v>235</v>
      </c>
      <c r="T36" s="224" t="s">
        <v>183</v>
      </c>
      <c r="U36" s="224">
        <v>0</v>
      </c>
      <c r="V36" s="224">
        <f>ROUND(E36*U36,2)</f>
        <v>0</v>
      </c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184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22.5" outlineLevel="1" x14ac:dyDescent="0.2">
      <c r="A37" s="241">
        <v>29</v>
      </c>
      <c r="B37" s="242" t="s">
        <v>1203</v>
      </c>
      <c r="C37" s="251" t="s">
        <v>1204</v>
      </c>
      <c r="D37" s="243" t="s">
        <v>234</v>
      </c>
      <c r="E37" s="244">
        <v>12</v>
      </c>
      <c r="F37" s="245"/>
      <c r="G37" s="246">
        <f>ROUND(E37*F37,2)</f>
        <v>0</v>
      </c>
      <c r="H37" s="225"/>
      <c r="I37" s="224">
        <f>ROUND(E37*H37,2)</f>
        <v>0</v>
      </c>
      <c r="J37" s="225"/>
      <c r="K37" s="224">
        <f>ROUND(E37*J37,2)</f>
        <v>0</v>
      </c>
      <c r="L37" s="224">
        <v>21</v>
      </c>
      <c r="M37" s="224">
        <f>G37*(1+L37/100)</f>
        <v>0</v>
      </c>
      <c r="N37" s="224">
        <v>0</v>
      </c>
      <c r="O37" s="224">
        <f>ROUND(E37*N37,2)</f>
        <v>0</v>
      </c>
      <c r="P37" s="224">
        <v>0</v>
      </c>
      <c r="Q37" s="224">
        <f>ROUND(E37*P37,2)</f>
        <v>0</v>
      </c>
      <c r="R37" s="224"/>
      <c r="S37" s="224" t="s">
        <v>235</v>
      </c>
      <c r="T37" s="224" t="s">
        <v>183</v>
      </c>
      <c r="U37" s="224">
        <v>0</v>
      </c>
      <c r="V37" s="224">
        <f>ROUND(E37*U37,2)</f>
        <v>0</v>
      </c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184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22.5" outlineLevel="1" x14ac:dyDescent="0.2">
      <c r="A38" s="241">
        <v>30</v>
      </c>
      <c r="B38" s="242" t="s">
        <v>1205</v>
      </c>
      <c r="C38" s="251" t="s">
        <v>1206</v>
      </c>
      <c r="D38" s="243" t="s">
        <v>234</v>
      </c>
      <c r="E38" s="244">
        <v>1</v>
      </c>
      <c r="F38" s="245"/>
      <c r="G38" s="246">
        <f>ROUND(E38*F38,2)</f>
        <v>0</v>
      </c>
      <c r="H38" s="225"/>
      <c r="I38" s="224">
        <f>ROUND(E38*H38,2)</f>
        <v>0</v>
      </c>
      <c r="J38" s="225"/>
      <c r="K38" s="224">
        <f>ROUND(E38*J38,2)</f>
        <v>0</v>
      </c>
      <c r="L38" s="224">
        <v>21</v>
      </c>
      <c r="M38" s="224">
        <f>G38*(1+L38/100)</f>
        <v>0</v>
      </c>
      <c r="N38" s="224">
        <v>0</v>
      </c>
      <c r="O38" s="224">
        <f>ROUND(E38*N38,2)</f>
        <v>0</v>
      </c>
      <c r="P38" s="224">
        <v>0</v>
      </c>
      <c r="Q38" s="224">
        <f>ROUND(E38*P38,2)</f>
        <v>0</v>
      </c>
      <c r="R38" s="224"/>
      <c r="S38" s="224" t="s">
        <v>235</v>
      </c>
      <c r="T38" s="224" t="s">
        <v>183</v>
      </c>
      <c r="U38" s="224">
        <v>0</v>
      </c>
      <c r="V38" s="224">
        <f>ROUND(E38*U38,2)</f>
        <v>0</v>
      </c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184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41">
        <v>31</v>
      </c>
      <c r="B39" s="242" t="s">
        <v>1207</v>
      </c>
      <c r="C39" s="251" t="s">
        <v>1208</v>
      </c>
      <c r="D39" s="243" t="s">
        <v>229</v>
      </c>
      <c r="E39" s="244">
        <v>66</v>
      </c>
      <c r="F39" s="245"/>
      <c r="G39" s="246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0</v>
      </c>
      <c r="O39" s="224">
        <f>ROUND(E39*N39,2)</f>
        <v>0</v>
      </c>
      <c r="P39" s="224">
        <v>0</v>
      </c>
      <c r="Q39" s="224">
        <f>ROUND(E39*P39,2)</f>
        <v>0</v>
      </c>
      <c r="R39" s="224"/>
      <c r="S39" s="224" t="s">
        <v>235</v>
      </c>
      <c r="T39" s="224" t="s">
        <v>183</v>
      </c>
      <c r="U39" s="224">
        <v>0</v>
      </c>
      <c r="V39" s="224">
        <f>ROUND(E39*U39,2)</f>
        <v>0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184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ht="33.75" outlineLevel="1" x14ac:dyDescent="0.2">
      <c r="A40" s="241">
        <v>32</v>
      </c>
      <c r="B40" s="242" t="s">
        <v>1209</v>
      </c>
      <c r="C40" s="251" t="s">
        <v>1210</v>
      </c>
      <c r="D40" s="243" t="s">
        <v>234</v>
      </c>
      <c r="E40" s="244">
        <v>66</v>
      </c>
      <c r="F40" s="245"/>
      <c r="G40" s="246">
        <f>ROUND(E40*F40,2)</f>
        <v>0</v>
      </c>
      <c r="H40" s="225"/>
      <c r="I40" s="224">
        <f>ROUND(E40*H40,2)</f>
        <v>0</v>
      </c>
      <c r="J40" s="225"/>
      <c r="K40" s="224">
        <f>ROUND(E40*J40,2)</f>
        <v>0</v>
      </c>
      <c r="L40" s="224">
        <v>21</v>
      </c>
      <c r="M40" s="224">
        <f>G40*(1+L40/100)</f>
        <v>0</v>
      </c>
      <c r="N40" s="224">
        <v>0</v>
      </c>
      <c r="O40" s="224">
        <f>ROUND(E40*N40,2)</f>
        <v>0</v>
      </c>
      <c r="P40" s="224">
        <v>0</v>
      </c>
      <c r="Q40" s="224">
        <f>ROUND(E40*P40,2)</f>
        <v>0</v>
      </c>
      <c r="R40" s="224"/>
      <c r="S40" s="224" t="s">
        <v>235</v>
      </c>
      <c r="T40" s="224" t="s">
        <v>183</v>
      </c>
      <c r="U40" s="224">
        <v>0</v>
      </c>
      <c r="V40" s="224">
        <f>ROUND(E40*U40,2)</f>
        <v>0</v>
      </c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184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33.75" outlineLevel="1" x14ac:dyDescent="0.2">
      <c r="A41" s="241">
        <v>33</v>
      </c>
      <c r="B41" s="242" t="s">
        <v>1211</v>
      </c>
      <c r="C41" s="251" t="s">
        <v>1212</v>
      </c>
      <c r="D41" s="243" t="s">
        <v>234</v>
      </c>
      <c r="E41" s="244">
        <v>3</v>
      </c>
      <c r="F41" s="245"/>
      <c r="G41" s="246">
        <f>ROUND(E41*F41,2)</f>
        <v>0</v>
      </c>
      <c r="H41" s="225"/>
      <c r="I41" s="224">
        <f>ROUND(E41*H41,2)</f>
        <v>0</v>
      </c>
      <c r="J41" s="225"/>
      <c r="K41" s="224">
        <f>ROUND(E41*J41,2)</f>
        <v>0</v>
      </c>
      <c r="L41" s="224">
        <v>21</v>
      </c>
      <c r="M41" s="224">
        <f>G41*(1+L41/100)</f>
        <v>0</v>
      </c>
      <c r="N41" s="224">
        <v>0</v>
      </c>
      <c r="O41" s="224">
        <f>ROUND(E41*N41,2)</f>
        <v>0</v>
      </c>
      <c r="P41" s="224">
        <v>0</v>
      </c>
      <c r="Q41" s="224">
        <f>ROUND(E41*P41,2)</f>
        <v>0</v>
      </c>
      <c r="R41" s="224"/>
      <c r="S41" s="224" t="s">
        <v>235</v>
      </c>
      <c r="T41" s="224" t="s">
        <v>183</v>
      </c>
      <c r="U41" s="224">
        <v>0</v>
      </c>
      <c r="V41" s="224">
        <f>ROUND(E41*U41,2)</f>
        <v>0</v>
      </c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184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41">
        <v>34</v>
      </c>
      <c r="B42" s="242" t="s">
        <v>1213</v>
      </c>
      <c r="C42" s="251" t="s">
        <v>1214</v>
      </c>
      <c r="D42" s="243" t="s">
        <v>229</v>
      </c>
      <c r="E42" s="244">
        <v>1</v>
      </c>
      <c r="F42" s="245"/>
      <c r="G42" s="246">
        <f>ROUND(E42*F42,2)</f>
        <v>0</v>
      </c>
      <c r="H42" s="225"/>
      <c r="I42" s="224">
        <f>ROUND(E42*H42,2)</f>
        <v>0</v>
      </c>
      <c r="J42" s="225"/>
      <c r="K42" s="224">
        <f>ROUND(E42*J42,2)</f>
        <v>0</v>
      </c>
      <c r="L42" s="224">
        <v>21</v>
      </c>
      <c r="M42" s="224">
        <f>G42*(1+L42/100)</f>
        <v>0</v>
      </c>
      <c r="N42" s="224">
        <v>0</v>
      </c>
      <c r="O42" s="224">
        <f>ROUND(E42*N42,2)</f>
        <v>0</v>
      </c>
      <c r="P42" s="224">
        <v>0</v>
      </c>
      <c r="Q42" s="224">
        <f>ROUND(E42*P42,2)</f>
        <v>0</v>
      </c>
      <c r="R42" s="224"/>
      <c r="S42" s="224" t="s">
        <v>235</v>
      </c>
      <c r="T42" s="224" t="s">
        <v>183</v>
      </c>
      <c r="U42" s="224">
        <v>0</v>
      </c>
      <c r="V42" s="224">
        <f>ROUND(E42*U42,2)</f>
        <v>0</v>
      </c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184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22.5" outlineLevel="1" x14ac:dyDescent="0.2">
      <c r="A43" s="241">
        <v>35</v>
      </c>
      <c r="B43" s="242" t="s">
        <v>1215</v>
      </c>
      <c r="C43" s="251" t="s">
        <v>1216</v>
      </c>
      <c r="D43" s="243" t="s">
        <v>234</v>
      </c>
      <c r="E43" s="244">
        <v>3</v>
      </c>
      <c r="F43" s="245"/>
      <c r="G43" s="246">
        <f>ROUND(E43*F43,2)</f>
        <v>0</v>
      </c>
      <c r="H43" s="225"/>
      <c r="I43" s="224">
        <f>ROUND(E43*H43,2)</f>
        <v>0</v>
      </c>
      <c r="J43" s="225"/>
      <c r="K43" s="224">
        <f>ROUND(E43*J43,2)</f>
        <v>0</v>
      </c>
      <c r="L43" s="224">
        <v>21</v>
      </c>
      <c r="M43" s="224">
        <f>G43*(1+L43/100)</f>
        <v>0</v>
      </c>
      <c r="N43" s="224">
        <v>0</v>
      </c>
      <c r="O43" s="224">
        <f>ROUND(E43*N43,2)</f>
        <v>0</v>
      </c>
      <c r="P43" s="224">
        <v>0</v>
      </c>
      <c r="Q43" s="224">
        <f>ROUND(E43*P43,2)</f>
        <v>0</v>
      </c>
      <c r="R43" s="224"/>
      <c r="S43" s="224" t="s">
        <v>235</v>
      </c>
      <c r="T43" s="224" t="s">
        <v>183</v>
      </c>
      <c r="U43" s="224">
        <v>0</v>
      </c>
      <c r="V43" s="224">
        <f>ROUND(E43*U43,2)</f>
        <v>0</v>
      </c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184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41">
        <v>36</v>
      </c>
      <c r="B44" s="242" t="s">
        <v>1217</v>
      </c>
      <c r="C44" s="251" t="s">
        <v>1218</v>
      </c>
      <c r="D44" s="243" t="s">
        <v>229</v>
      </c>
      <c r="E44" s="244">
        <v>1</v>
      </c>
      <c r="F44" s="245"/>
      <c r="G44" s="246">
        <f>ROUND(E44*F44,2)</f>
        <v>0</v>
      </c>
      <c r="H44" s="225"/>
      <c r="I44" s="224">
        <f>ROUND(E44*H44,2)</f>
        <v>0</v>
      </c>
      <c r="J44" s="225"/>
      <c r="K44" s="224">
        <f>ROUND(E44*J44,2)</f>
        <v>0</v>
      </c>
      <c r="L44" s="224">
        <v>21</v>
      </c>
      <c r="M44" s="224">
        <f>G44*(1+L44/100)</f>
        <v>0</v>
      </c>
      <c r="N44" s="224">
        <v>0</v>
      </c>
      <c r="O44" s="224">
        <f>ROUND(E44*N44,2)</f>
        <v>0</v>
      </c>
      <c r="P44" s="224">
        <v>0</v>
      </c>
      <c r="Q44" s="224">
        <f>ROUND(E44*P44,2)</f>
        <v>0</v>
      </c>
      <c r="R44" s="224"/>
      <c r="S44" s="224" t="s">
        <v>235</v>
      </c>
      <c r="T44" s="224" t="s">
        <v>183</v>
      </c>
      <c r="U44" s="224">
        <v>0</v>
      </c>
      <c r="V44" s="224">
        <f>ROUND(E44*U44,2)</f>
        <v>0</v>
      </c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184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ht="22.5" outlineLevel="1" x14ac:dyDescent="0.2">
      <c r="A45" s="241">
        <v>37</v>
      </c>
      <c r="B45" s="242" t="s">
        <v>1219</v>
      </c>
      <c r="C45" s="251" t="s">
        <v>1220</v>
      </c>
      <c r="D45" s="243" t="s">
        <v>234</v>
      </c>
      <c r="E45" s="244">
        <v>1</v>
      </c>
      <c r="F45" s="245"/>
      <c r="G45" s="246">
        <f>ROUND(E45*F45,2)</f>
        <v>0</v>
      </c>
      <c r="H45" s="225"/>
      <c r="I45" s="224">
        <f>ROUND(E45*H45,2)</f>
        <v>0</v>
      </c>
      <c r="J45" s="225"/>
      <c r="K45" s="224">
        <f>ROUND(E45*J45,2)</f>
        <v>0</v>
      </c>
      <c r="L45" s="224">
        <v>21</v>
      </c>
      <c r="M45" s="224">
        <f>G45*(1+L45/100)</f>
        <v>0</v>
      </c>
      <c r="N45" s="224">
        <v>0</v>
      </c>
      <c r="O45" s="224">
        <f>ROUND(E45*N45,2)</f>
        <v>0</v>
      </c>
      <c r="P45" s="224">
        <v>0</v>
      </c>
      <c r="Q45" s="224">
        <f>ROUND(E45*P45,2)</f>
        <v>0</v>
      </c>
      <c r="R45" s="224"/>
      <c r="S45" s="224" t="s">
        <v>235</v>
      </c>
      <c r="T45" s="224" t="s">
        <v>183</v>
      </c>
      <c r="U45" s="224">
        <v>0</v>
      </c>
      <c r="V45" s="224">
        <f>ROUND(E45*U45,2)</f>
        <v>0</v>
      </c>
      <c r="W45" s="224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184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41">
        <v>38</v>
      </c>
      <c r="B46" s="242" t="s">
        <v>1221</v>
      </c>
      <c r="C46" s="251" t="s">
        <v>1222</v>
      </c>
      <c r="D46" s="243" t="s">
        <v>229</v>
      </c>
      <c r="E46" s="244">
        <v>12</v>
      </c>
      <c r="F46" s="245"/>
      <c r="G46" s="246">
        <f>ROUND(E46*F46,2)</f>
        <v>0</v>
      </c>
      <c r="H46" s="225"/>
      <c r="I46" s="224">
        <f>ROUND(E46*H46,2)</f>
        <v>0</v>
      </c>
      <c r="J46" s="225"/>
      <c r="K46" s="224">
        <f>ROUND(E46*J46,2)</f>
        <v>0</v>
      </c>
      <c r="L46" s="224">
        <v>21</v>
      </c>
      <c r="M46" s="224">
        <f>G46*(1+L46/100)</f>
        <v>0</v>
      </c>
      <c r="N46" s="224">
        <v>0</v>
      </c>
      <c r="O46" s="224">
        <f>ROUND(E46*N46,2)</f>
        <v>0</v>
      </c>
      <c r="P46" s="224">
        <v>0</v>
      </c>
      <c r="Q46" s="224">
        <f>ROUND(E46*P46,2)</f>
        <v>0</v>
      </c>
      <c r="R46" s="224"/>
      <c r="S46" s="224" t="s">
        <v>235</v>
      </c>
      <c r="T46" s="224" t="s">
        <v>183</v>
      </c>
      <c r="U46" s="224">
        <v>0</v>
      </c>
      <c r="V46" s="224">
        <f>ROUND(E46*U46,2)</f>
        <v>0</v>
      </c>
      <c r="W46" s="224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184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41">
        <v>39</v>
      </c>
      <c r="B47" s="242" t="s">
        <v>1223</v>
      </c>
      <c r="C47" s="251" t="s">
        <v>1224</v>
      </c>
      <c r="D47" s="243" t="s">
        <v>234</v>
      </c>
      <c r="E47" s="244">
        <v>12</v>
      </c>
      <c r="F47" s="245"/>
      <c r="G47" s="246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4">
        <v>0</v>
      </c>
      <c r="O47" s="224">
        <f>ROUND(E47*N47,2)</f>
        <v>0</v>
      </c>
      <c r="P47" s="224">
        <v>0</v>
      </c>
      <c r="Q47" s="224">
        <f>ROUND(E47*P47,2)</f>
        <v>0</v>
      </c>
      <c r="R47" s="224"/>
      <c r="S47" s="224" t="s">
        <v>235</v>
      </c>
      <c r="T47" s="224" t="s">
        <v>183</v>
      </c>
      <c r="U47" s="224">
        <v>0</v>
      </c>
      <c r="V47" s="224">
        <f>ROUND(E47*U47,2)</f>
        <v>0</v>
      </c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184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41">
        <v>40</v>
      </c>
      <c r="B48" s="242" t="s">
        <v>1225</v>
      </c>
      <c r="C48" s="251" t="s">
        <v>1226</v>
      </c>
      <c r="D48" s="243" t="s">
        <v>229</v>
      </c>
      <c r="E48" s="244">
        <v>23</v>
      </c>
      <c r="F48" s="245"/>
      <c r="G48" s="246">
        <f>ROUND(E48*F48,2)</f>
        <v>0</v>
      </c>
      <c r="H48" s="225"/>
      <c r="I48" s="224">
        <f>ROUND(E48*H48,2)</f>
        <v>0</v>
      </c>
      <c r="J48" s="225"/>
      <c r="K48" s="224">
        <f>ROUND(E48*J48,2)</f>
        <v>0</v>
      </c>
      <c r="L48" s="224">
        <v>21</v>
      </c>
      <c r="M48" s="224">
        <f>G48*(1+L48/100)</f>
        <v>0</v>
      </c>
      <c r="N48" s="224">
        <v>0</v>
      </c>
      <c r="O48" s="224">
        <f>ROUND(E48*N48,2)</f>
        <v>0</v>
      </c>
      <c r="P48" s="224">
        <v>0</v>
      </c>
      <c r="Q48" s="224">
        <f>ROUND(E48*P48,2)</f>
        <v>0</v>
      </c>
      <c r="R48" s="224"/>
      <c r="S48" s="224" t="s">
        <v>235</v>
      </c>
      <c r="T48" s="224" t="s">
        <v>183</v>
      </c>
      <c r="U48" s="224">
        <v>0</v>
      </c>
      <c r="V48" s="224">
        <f>ROUND(E48*U48,2)</f>
        <v>0</v>
      </c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184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41">
        <v>41</v>
      </c>
      <c r="B49" s="242" t="s">
        <v>1227</v>
      </c>
      <c r="C49" s="251" t="s">
        <v>1228</v>
      </c>
      <c r="D49" s="243" t="s">
        <v>234</v>
      </c>
      <c r="E49" s="244">
        <v>23</v>
      </c>
      <c r="F49" s="245"/>
      <c r="G49" s="246">
        <f>ROUND(E49*F49,2)</f>
        <v>0</v>
      </c>
      <c r="H49" s="225"/>
      <c r="I49" s="224">
        <f>ROUND(E49*H49,2)</f>
        <v>0</v>
      </c>
      <c r="J49" s="225"/>
      <c r="K49" s="224">
        <f>ROUND(E49*J49,2)</f>
        <v>0</v>
      </c>
      <c r="L49" s="224">
        <v>21</v>
      </c>
      <c r="M49" s="224">
        <f>G49*(1+L49/100)</f>
        <v>0</v>
      </c>
      <c r="N49" s="224">
        <v>0</v>
      </c>
      <c r="O49" s="224">
        <f>ROUND(E49*N49,2)</f>
        <v>0</v>
      </c>
      <c r="P49" s="224">
        <v>0</v>
      </c>
      <c r="Q49" s="224">
        <f>ROUND(E49*P49,2)</f>
        <v>0</v>
      </c>
      <c r="R49" s="224"/>
      <c r="S49" s="224" t="s">
        <v>235</v>
      </c>
      <c r="T49" s="224" t="s">
        <v>183</v>
      </c>
      <c r="U49" s="224">
        <v>0</v>
      </c>
      <c r="V49" s="224">
        <f>ROUND(E49*U49,2)</f>
        <v>0</v>
      </c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184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41">
        <v>42</v>
      </c>
      <c r="B50" s="242" t="s">
        <v>1229</v>
      </c>
      <c r="C50" s="251" t="s">
        <v>1230</v>
      </c>
      <c r="D50" s="243" t="s">
        <v>229</v>
      </c>
      <c r="E50" s="244">
        <v>15</v>
      </c>
      <c r="F50" s="245"/>
      <c r="G50" s="246">
        <f>ROUND(E50*F50,2)</f>
        <v>0</v>
      </c>
      <c r="H50" s="225"/>
      <c r="I50" s="224">
        <f>ROUND(E50*H50,2)</f>
        <v>0</v>
      </c>
      <c r="J50" s="225"/>
      <c r="K50" s="224">
        <f>ROUND(E50*J50,2)</f>
        <v>0</v>
      </c>
      <c r="L50" s="224">
        <v>21</v>
      </c>
      <c r="M50" s="224">
        <f>G50*(1+L50/100)</f>
        <v>0</v>
      </c>
      <c r="N50" s="224">
        <v>0</v>
      </c>
      <c r="O50" s="224">
        <f>ROUND(E50*N50,2)</f>
        <v>0</v>
      </c>
      <c r="P50" s="224">
        <v>0</v>
      </c>
      <c r="Q50" s="224">
        <f>ROUND(E50*P50,2)</f>
        <v>0</v>
      </c>
      <c r="R50" s="224"/>
      <c r="S50" s="224" t="s">
        <v>235</v>
      </c>
      <c r="T50" s="224" t="s">
        <v>183</v>
      </c>
      <c r="U50" s="224">
        <v>0</v>
      </c>
      <c r="V50" s="224">
        <f>ROUND(E50*U50,2)</f>
        <v>0</v>
      </c>
      <c r="W50" s="22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184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41">
        <v>43</v>
      </c>
      <c r="B51" s="242" t="s">
        <v>1231</v>
      </c>
      <c r="C51" s="251" t="s">
        <v>1232</v>
      </c>
      <c r="D51" s="243" t="s">
        <v>234</v>
      </c>
      <c r="E51" s="244">
        <v>14</v>
      </c>
      <c r="F51" s="245"/>
      <c r="G51" s="246">
        <f>ROUND(E51*F51,2)</f>
        <v>0</v>
      </c>
      <c r="H51" s="225"/>
      <c r="I51" s="224">
        <f>ROUND(E51*H51,2)</f>
        <v>0</v>
      </c>
      <c r="J51" s="225"/>
      <c r="K51" s="224">
        <f>ROUND(E51*J51,2)</f>
        <v>0</v>
      </c>
      <c r="L51" s="224">
        <v>21</v>
      </c>
      <c r="M51" s="224">
        <f>G51*(1+L51/100)</f>
        <v>0</v>
      </c>
      <c r="N51" s="224">
        <v>0</v>
      </c>
      <c r="O51" s="224">
        <f>ROUND(E51*N51,2)</f>
        <v>0</v>
      </c>
      <c r="P51" s="224">
        <v>0</v>
      </c>
      <c r="Q51" s="224">
        <f>ROUND(E51*P51,2)</f>
        <v>0</v>
      </c>
      <c r="R51" s="224"/>
      <c r="S51" s="224" t="s">
        <v>235</v>
      </c>
      <c r="T51" s="224" t="s">
        <v>183</v>
      </c>
      <c r="U51" s="224">
        <v>0</v>
      </c>
      <c r="V51" s="224">
        <f>ROUND(E51*U51,2)</f>
        <v>0</v>
      </c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184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41">
        <v>44</v>
      </c>
      <c r="B52" s="242" t="s">
        <v>1233</v>
      </c>
      <c r="C52" s="251" t="s">
        <v>1234</v>
      </c>
      <c r="D52" s="243" t="s">
        <v>234</v>
      </c>
      <c r="E52" s="244">
        <v>1</v>
      </c>
      <c r="F52" s="245"/>
      <c r="G52" s="246">
        <f>ROUND(E52*F52,2)</f>
        <v>0</v>
      </c>
      <c r="H52" s="225"/>
      <c r="I52" s="224">
        <f>ROUND(E52*H52,2)</f>
        <v>0</v>
      </c>
      <c r="J52" s="225"/>
      <c r="K52" s="224">
        <f>ROUND(E52*J52,2)</f>
        <v>0</v>
      </c>
      <c r="L52" s="224">
        <v>21</v>
      </c>
      <c r="M52" s="224">
        <f>G52*(1+L52/100)</f>
        <v>0</v>
      </c>
      <c r="N52" s="224">
        <v>0</v>
      </c>
      <c r="O52" s="224">
        <f>ROUND(E52*N52,2)</f>
        <v>0</v>
      </c>
      <c r="P52" s="224">
        <v>0</v>
      </c>
      <c r="Q52" s="224">
        <f>ROUND(E52*P52,2)</f>
        <v>0</v>
      </c>
      <c r="R52" s="224"/>
      <c r="S52" s="224" t="s">
        <v>235</v>
      </c>
      <c r="T52" s="224" t="s">
        <v>183</v>
      </c>
      <c r="U52" s="224">
        <v>0</v>
      </c>
      <c r="V52" s="224">
        <f>ROUND(E52*U52,2)</f>
        <v>0</v>
      </c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184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41">
        <v>45</v>
      </c>
      <c r="B53" s="242" t="s">
        <v>1235</v>
      </c>
      <c r="C53" s="251" t="s">
        <v>1236</v>
      </c>
      <c r="D53" s="243" t="s">
        <v>234</v>
      </c>
      <c r="E53" s="244">
        <v>1</v>
      </c>
      <c r="F53" s="245"/>
      <c r="G53" s="246">
        <f>ROUND(E53*F53,2)</f>
        <v>0</v>
      </c>
      <c r="H53" s="225"/>
      <c r="I53" s="224">
        <f>ROUND(E53*H53,2)</f>
        <v>0</v>
      </c>
      <c r="J53" s="225"/>
      <c r="K53" s="224">
        <f>ROUND(E53*J53,2)</f>
        <v>0</v>
      </c>
      <c r="L53" s="224">
        <v>21</v>
      </c>
      <c r="M53" s="224">
        <f>G53*(1+L53/100)</f>
        <v>0</v>
      </c>
      <c r="N53" s="224">
        <v>0</v>
      </c>
      <c r="O53" s="224">
        <f>ROUND(E53*N53,2)</f>
        <v>0</v>
      </c>
      <c r="P53" s="224">
        <v>0</v>
      </c>
      <c r="Q53" s="224">
        <f>ROUND(E53*P53,2)</f>
        <v>0</v>
      </c>
      <c r="R53" s="224"/>
      <c r="S53" s="224" t="s">
        <v>235</v>
      </c>
      <c r="T53" s="224" t="s">
        <v>183</v>
      </c>
      <c r="U53" s="224">
        <v>0</v>
      </c>
      <c r="V53" s="224">
        <f>ROUND(E53*U53,2)</f>
        <v>0</v>
      </c>
      <c r="W53" s="224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184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41">
        <v>46</v>
      </c>
      <c r="B54" s="242" t="s">
        <v>1237</v>
      </c>
      <c r="C54" s="251" t="s">
        <v>1238</v>
      </c>
      <c r="D54" s="243" t="s">
        <v>229</v>
      </c>
      <c r="E54" s="244">
        <v>11</v>
      </c>
      <c r="F54" s="245"/>
      <c r="G54" s="246">
        <f>ROUND(E54*F54,2)</f>
        <v>0</v>
      </c>
      <c r="H54" s="225"/>
      <c r="I54" s="224">
        <f>ROUND(E54*H54,2)</f>
        <v>0</v>
      </c>
      <c r="J54" s="225"/>
      <c r="K54" s="224">
        <f>ROUND(E54*J54,2)</f>
        <v>0</v>
      </c>
      <c r="L54" s="224">
        <v>21</v>
      </c>
      <c r="M54" s="224">
        <f>G54*(1+L54/100)</f>
        <v>0</v>
      </c>
      <c r="N54" s="224">
        <v>0</v>
      </c>
      <c r="O54" s="224">
        <f>ROUND(E54*N54,2)</f>
        <v>0</v>
      </c>
      <c r="P54" s="224">
        <v>0</v>
      </c>
      <c r="Q54" s="224">
        <f>ROUND(E54*P54,2)</f>
        <v>0</v>
      </c>
      <c r="R54" s="224"/>
      <c r="S54" s="224" t="s">
        <v>235</v>
      </c>
      <c r="T54" s="224" t="s">
        <v>183</v>
      </c>
      <c r="U54" s="224">
        <v>0</v>
      </c>
      <c r="V54" s="224">
        <f>ROUND(E54*U54,2)</f>
        <v>0</v>
      </c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184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41">
        <v>47</v>
      </c>
      <c r="B55" s="242" t="s">
        <v>1239</v>
      </c>
      <c r="C55" s="251" t="s">
        <v>1240</v>
      </c>
      <c r="D55" s="243" t="s">
        <v>234</v>
      </c>
      <c r="E55" s="244">
        <v>11</v>
      </c>
      <c r="F55" s="245"/>
      <c r="G55" s="246">
        <f>ROUND(E55*F55,2)</f>
        <v>0</v>
      </c>
      <c r="H55" s="225"/>
      <c r="I55" s="224">
        <f>ROUND(E55*H55,2)</f>
        <v>0</v>
      </c>
      <c r="J55" s="225"/>
      <c r="K55" s="224">
        <f>ROUND(E55*J55,2)</f>
        <v>0</v>
      </c>
      <c r="L55" s="224">
        <v>21</v>
      </c>
      <c r="M55" s="224">
        <f>G55*(1+L55/100)</f>
        <v>0</v>
      </c>
      <c r="N55" s="224">
        <v>0</v>
      </c>
      <c r="O55" s="224">
        <f>ROUND(E55*N55,2)</f>
        <v>0</v>
      </c>
      <c r="P55" s="224">
        <v>0</v>
      </c>
      <c r="Q55" s="224">
        <f>ROUND(E55*P55,2)</f>
        <v>0</v>
      </c>
      <c r="R55" s="224"/>
      <c r="S55" s="224" t="s">
        <v>235</v>
      </c>
      <c r="T55" s="224" t="s">
        <v>183</v>
      </c>
      <c r="U55" s="224">
        <v>0</v>
      </c>
      <c r="V55" s="224">
        <f>ROUND(E55*U55,2)</f>
        <v>0</v>
      </c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184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41">
        <v>48</v>
      </c>
      <c r="B56" s="242" t="s">
        <v>1241</v>
      </c>
      <c r="C56" s="251" t="s">
        <v>1242</v>
      </c>
      <c r="D56" s="243" t="s">
        <v>234</v>
      </c>
      <c r="E56" s="244">
        <v>5</v>
      </c>
      <c r="F56" s="245"/>
      <c r="G56" s="246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4">
        <v>0</v>
      </c>
      <c r="O56" s="224">
        <f>ROUND(E56*N56,2)</f>
        <v>0</v>
      </c>
      <c r="P56" s="224">
        <v>0</v>
      </c>
      <c r="Q56" s="224">
        <f>ROUND(E56*P56,2)</f>
        <v>0</v>
      </c>
      <c r="R56" s="224"/>
      <c r="S56" s="224" t="s">
        <v>235</v>
      </c>
      <c r="T56" s="224" t="s">
        <v>183</v>
      </c>
      <c r="U56" s="224">
        <v>0</v>
      </c>
      <c r="V56" s="224">
        <f>ROUND(E56*U56,2)</f>
        <v>0</v>
      </c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184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41">
        <v>49</v>
      </c>
      <c r="B57" s="242" t="s">
        <v>1243</v>
      </c>
      <c r="C57" s="251" t="s">
        <v>1244</v>
      </c>
      <c r="D57" s="243" t="s">
        <v>229</v>
      </c>
      <c r="E57" s="244">
        <v>6</v>
      </c>
      <c r="F57" s="245"/>
      <c r="G57" s="246">
        <f>ROUND(E57*F57,2)</f>
        <v>0</v>
      </c>
      <c r="H57" s="225"/>
      <c r="I57" s="224">
        <f>ROUND(E57*H57,2)</f>
        <v>0</v>
      </c>
      <c r="J57" s="225"/>
      <c r="K57" s="224">
        <f>ROUND(E57*J57,2)</f>
        <v>0</v>
      </c>
      <c r="L57" s="224">
        <v>21</v>
      </c>
      <c r="M57" s="224">
        <f>G57*(1+L57/100)</f>
        <v>0</v>
      </c>
      <c r="N57" s="224">
        <v>0</v>
      </c>
      <c r="O57" s="224">
        <f>ROUND(E57*N57,2)</f>
        <v>0</v>
      </c>
      <c r="P57" s="224">
        <v>0</v>
      </c>
      <c r="Q57" s="224">
        <f>ROUND(E57*P57,2)</f>
        <v>0</v>
      </c>
      <c r="R57" s="224"/>
      <c r="S57" s="224" t="s">
        <v>235</v>
      </c>
      <c r="T57" s="224" t="s">
        <v>183</v>
      </c>
      <c r="U57" s="224">
        <v>0</v>
      </c>
      <c r="V57" s="224">
        <f>ROUND(E57*U57,2)</f>
        <v>0</v>
      </c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184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41">
        <v>50</v>
      </c>
      <c r="B58" s="242" t="s">
        <v>1245</v>
      </c>
      <c r="C58" s="251" t="s">
        <v>1246</v>
      </c>
      <c r="D58" s="243" t="s">
        <v>234</v>
      </c>
      <c r="E58" s="244">
        <v>6</v>
      </c>
      <c r="F58" s="245"/>
      <c r="G58" s="246">
        <f>ROUND(E58*F58,2)</f>
        <v>0</v>
      </c>
      <c r="H58" s="225"/>
      <c r="I58" s="224">
        <f>ROUND(E58*H58,2)</f>
        <v>0</v>
      </c>
      <c r="J58" s="225"/>
      <c r="K58" s="224">
        <f>ROUND(E58*J58,2)</f>
        <v>0</v>
      </c>
      <c r="L58" s="224">
        <v>21</v>
      </c>
      <c r="M58" s="224">
        <f>G58*(1+L58/100)</f>
        <v>0</v>
      </c>
      <c r="N58" s="224">
        <v>0</v>
      </c>
      <c r="O58" s="224">
        <f>ROUND(E58*N58,2)</f>
        <v>0</v>
      </c>
      <c r="P58" s="224">
        <v>0</v>
      </c>
      <c r="Q58" s="224">
        <f>ROUND(E58*P58,2)</f>
        <v>0</v>
      </c>
      <c r="R58" s="224"/>
      <c r="S58" s="224" t="s">
        <v>235</v>
      </c>
      <c r="T58" s="224" t="s">
        <v>183</v>
      </c>
      <c r="U58" s="224">
        <v>0</v>
      </c>
      <c r="V58" s="224">
        <f>ROUND(E58*U58,2)</f>
        <v>0</v>
      </c>
      <c r="W58" s="22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184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41">
        <v>51</v>
      </c>
      <c r="B59" s="242" t="s">
        <v>1247</v>
      </c>
      <c r="C59" s="251" t="s">
        <v>1248</v>
      </c>
      <c r="D59" s="243" t="s">
        <v>229</v>
      </c>
      <c r="E59" s="244">
        <v>12</v>
      </c>
      <c r="F59" s="245"/>
      <c r="G59" s="246">
        <f>ROUND(E59*F59,2)</f>
        <v>0</v>
      </c>
      <c r="H59" s="225"/>
      <c r="I59" s="224">
        <f>ROUND(E59*H59,2)</f>
        <v>0</v>
      </c>
      <c r="J59" s="225"/>
      <c r="K59" s="224">
        <f>ROUND(E59*J59,2)</f>
        <v>0</v>
      </c>
      <c r="L59" s="224">
        <v>21</v>
      </c>
      <c r="M59" s="224">
        <f>G59*(1+L59/100)</f>
        <v>0</v>
      </c>
      <c r="N59" s="224">
        <v>1.5E-3</v>
      </c>
      <c r="O59" s="224">
        <f>ROUND(E59*N59,2)</f>
        <v>0.02</v>
      </c>
      <c r="P59" s="224">
        <v>0</v>
      </c>
      <c r="Q59" s="224">
        <f>ROUND(E59*P59,2)</f>
        <v>0</v>
      </c>
      <c r="R59" s="224"/>
      <c r="S59" s="224" t="s">
        <v>235</v>
      </c>
      <c r="T59" s="224" t="s">
        <v>183</v>
      </c>
      <c r="U59" s="224">
        <v>0</v>
      </c>
      <c r="V59" s="224">
        <f>ROUND(E59*U59,2)</f>
        <v>0</v>
      </c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184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41">
        <v>52</v>
      </c>
      <c r="B60" s="242" t="s">
        <v>1249</v>
      </c>
      <c r="C60" s="251" t="s">
        <v>1250</v>
      </c>
      <c r="D60" s="243" t="s">
        <v>229</v>
      </c>
      <c r="E60" s="244">
        <v>1</v>
      </c>
      <c r="F60" s="245"/>
      <c r="G60" s="246">
        <f>ROUND(E60*F60,2)</f>
        <v>0</v>
      </c>
      <c r="H60" s="225"/>
      <c r="I60" s="224">
        <f>ROUND(E60*H60,2)</f>
        <v>0</v>
      </c>
      <c r="J60" s="225"/>
      <c r="K60" s="224">
        <f>ROUND(E60*J60,2)</f>
        <v>0</v>
      </c>
      <c r="L60" s="224">
        <v>21</v>
      </c>
      <c r="M60" s="224">
        <f>G60*(1+L60/100)</f>
        <v>0</v>
      </c>
      <c r="N60" s="224">
        <v>0</v>
      </c>
      <c r="O60" s="224">
        <f>ROUND(E60*N60,2)</f>
        <v>0</v>
      </c>
      <c r="P60" s="224">
        <v>0</v>
      </c>
      <c r="Q60" s="224">
        <f>ROUND(E60*P60,2)</f>
        <v>0</v>
      </c>
      <c r="R60" s="224"/>
      <c r="S60" s="224" t="s">
        <v>235</v>
      </c>
      <c r="T60" s="224" t="s">
        <v>183</v>
      </c>
      <c r="U60" s="224">
        <v>0</v>
      </c>
      <c r="V60" s="224">
        <f>ROUND(E60*U60,2)</f>
        <v>0</v>
      </c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184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41">
        <v>53</v>
      </c>
      <c r="B61" s="242" t="s">
        <v>1251</v>
      </c>
      <c r="C61" s="251" t="s">
        <v>1252</v>
      </c>
      <c r="D61" s="243" t="s">
        <v>234</v>
      </c>
      <c r="E61" s="244">
        <v>1</v>
      </c>
      <c r="F61" s="245"/>
      <c r="G61" s="246">
        <f>ROUND(E61*F61,2)</f>
        <v>0</v>
      </c>
      <c r="H61" s="225"/>
      <c r="I61" s="224">
        <f>ROUND(E61*H61,2)</f>
        <v>0</v>
      </c>
      <c r="J61" s="225"/>
      <c r="K61" s="224">
        <f>ROUND(E61*J61,2)</f>
        <v>0</v>
      </c>
      <c r="L61" s="224">
        <v>21</v>
      </c>
      <c r="M61" s="224">
        <f>G61*(1+L61/100)</f>
        <v>0</v>
      </c>
      <c r="N61" s="224">
        <v>0</v>
      </c>
      <c r="O61" s="224">
        <f>ROUND(E61*N61,2)</f>
        <v>0</v>
      </c>
      <c r="P61" s="224">
        <v>0</v>
      </c>
      <c r="Q61" s="224">
        <f>ROUND(E61*P61,2)</f>
        <v>0</v>
      </c>
      <c r="R61" s="224"/>
      <c r="S61" s="224" t="s">
        <v>235</v>
      </c>
      <c r="T61" s="224" t="s">
        <v>183</v>
      </c>
      <c r="U61" s="224">
        <v>0</v>
      </c>
      <c r="V61" s="224">
        <f>ROUND(E61*U61,2)</f>
        <v>0</v>
      </c>
      <c r="W61" s="224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184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41">
        <v>54</v>
      </c>
      <c r="B62" s="242" t="s">
        <v>1253</v>
      </c>
      <c r="C62" s="251" t="s">
        <v>1254</v>
      </c>
      <c r="D62" s="243" t="s">
        <v>234</v>
      </c>
      <c r="E62" s="244">
        <v>3</v>
      </c>
      <c r="F62" s="245"/>
      <c r="G62" s="246">
        <f>ROUND(E62*F62,2)</f>
        <v>0</v>
      </c>
      <c r="H62" s="225"/>
      <c r="I62" s="224">
        <f>ROUND(E62*H62,2)</f>
        <v>0</v>
      </c>
      <c r="J62" s="225"/>
      <c r="K62" s="224">
        <f>ROUND(E62*J62,2)</f>
        <v>0</v>
      </c>
      <c r="L62" s="224">
        <v>21</v>
      </c>
      <c r="M62" s="224">
        <f>G62*(1+L62/100)</f>
        <v>0</v>
      </c>
      <c r="N62" s="224">
        <v>0</v>
      </c>
      <c r="O62" s="224">
        <f>ROUND(E62*N62,2)</f>
        <v>0</v>
      </c>
      <c r="P62" s="224">
        <v>0</v>
      </c>
      <c r="Q62" s="224">
        <f>ROUND(E62*P62,2)</f>
        <v>0</v>
      </c>
      <c r="R62" s="224"/>
      <c r="S62" s="224" t="s">
        <v>235</v>
      </c>
      <c r="T62" s="224" t="s">
        <v>183</v>
      </c>
      <c r="U62" s="224">
        <v>0</v>
      </c>
      <c r="V62" s="224">
        <f>ROUND(E62*U62,2)</f>
        <v>0</v>
      </c>
      <c r="W62" s="224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184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22.5" outlineLevel="1" x14ac:dyDescent="0.2">
      <c r="A63" s="241">
        <v>55</v>
      </c>
      <c r="B63" s="242" t="s">
        <v>1255</v>
      </c>
      <c r="C63" s="251" t="s">
        <v>1256</v>
      </c>
      <c r="D63" s="243" t="s">
        <v>234</v>
      </c>
      <c r="E63" s="244">
        <v>6</v>
      </c>
      <c r="F63" s="245"/>
      <c r="G63" s="246">
        <f>ROUND(E63*F63,2)</f>
        <v>0</v>
      </c>
      <c r="H63" s="225"/>
      <c r="I63" s="224">
        <f>ROUND(E63*H63,2)</f>
        <v>0</v>
      </c>
      <c r="J63" s="225"/>
      <c r="K63" s="224">
        <f>ROUND(E63*J63,2)</f>
        <v>0</v>
      </c>
      <c r="L63" s="224">
        <v>21</v>
      </c>
      <c r="M63" s="224">
        <f>G63*(1+L63/100)</f>
        <v>0</v>
      </c>
      <c r="N63" s="224">
        <v>0</v>
      </c>
      <c r="O63" s="224">
        <f>ROUND(E63*N63,2)</f>
        <v>0</v>
      </c>
      <c r="P63" s="224">
        <v>0</v>
      </c>
      <c r="Q63" s="224">
        <f>ROUND(E63*P63,2)</f>
        <v>0</v>
      </c>
      <c r="R63" s="224"/>
      <c r="S63" s="224" t="s">
        <v>235</v>
      </c>
      <c r="T63" s="224" t="s">
        <v>183</v>
      </c>
      <c r="U63" s="224">
        <v>0</v>
      </c>
      <c r="V63" s="224">
        <f>ROUND(E63*U63,2)</f>
        <v>0</v>
      </c>
      <c r="W63" s="224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184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outlineLevel="1" x14ac:dyDescent="0.2">
      <c r="A64" s="241">
        <v>56</v>
      </c>
      <c r="B64" s="242" t="s">
        <v>1257</v>
      </c>
      <c r="C64" s="251" t="s">
        <v>1258</v>
      </c>
      <c r="D64" s="243" t="s">
        <v>234</v>
      </c>
      <c r="E64" s="244">
        <v>1</v>
      </c>
      <c r="F64" s="245"/>
      <c r="G64" s="246">
        <f>ROUND(E64*F64,2)</f>
        <v>0</v>
      </c>
      <c r="H64" s="225"/>
      <c r="I64" s="224">
        <f>ROUND(E64*H64,2)</f>
        <v>0</v>
      </c>
      <c r="J64" s="225"/>
      <c r="K64" s="224">
        <f>ROUND(E64*J64,2)</f>
        <v>0</v>
      </c>
      <c r="L64" s="224">
        <v>21</v>
      </c>
      <c r="M64" s="224">
        <f>G64*(1+L64/100)</f>
        <v>0</v>
      </c>
      <c r="N64" s="224">
        <v>0</v>
      </c>
      <c r="O64" s="224">
        <f>ROUND(E64*N64,2)</f>
        <v>0</v>
      </c>
      <c r="P64" s="224">
        <v>0</v>
      </c>
      <c r="Q64" s="224">
        <f>ROUND(E64*P64,2)</f>
        <v>0</v>
      </c>
      <c r="R64" s="224"/>
      <c r="S64" s="224" t="s">
        <v>235</v>
      </c>
      <c r="T64" s="224" t="s">
        <v>183</v>
      </c>
      <c r="U64" s="224">
        <v>0</v>
      </c>
      <c r="V64" s="224">
        <f>ROUND(E64*U64,2)</f>
        <v>0</v>
      </c>
      <c r="W64" s="224"/>
      <c r="X64" s="204"/>
      <c r="Y64" s="204"/>
      <c r="Z64" s="204"/>
      <c r="AA64" s="204"/>
      <c r="AB64" s="204"/>
      <c r="AC64" s="204"/>
      <c r="AD64" s="204"/>
      <c r="AE64" s="204"/>
      <c r="AF64" s="204"/>
      <c r="AG64" s="204" t="s">
        <v>184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outlineLevel="1" x14ac:dyDescent="0.2">
      <c r="A65" s="241">
        <v>57</v>
      </c>
      <c r="B65" s="242" t="s">
        <v>1259</v>
      </c>
      <c r="C65" s="251" t="s">
        <v>1260</v>
      </c>
      <c r="D65" s="243" t="s">
        <v>234</v>
      </c>
      <c r="E65" s="244">
        <v>1</v>
      </c>
      <c r="F65" s="245"/>
      <c r="G65" s="246">
        <f>ROUND(E65*F65,2)</f>
        <v>0</v>
      </c>
      <c r="H65" s="225"/>
      <c r="I65" s="224">
        <f>ROUND(E65*H65,2)</f>
        <v>0</v>
      </c>
      <c r="J65" s="225"/>
      <c r="K65" s="224">
        <f>ROUND(E65*J65,2)</f>
        <v>0</v>
      </c>
      <c r="L65" s="224">
        <v>21</v>
      </c>
      <c r="M65" s="224">
        <f>G65*(1+L65/100)</f>
        <v>0</v>
      </c>
      <c r="N65" s="224">
        <v>0</v>
      </c>
      <c r="O65" s="224">
        <f>ROUND(E65*N65,2)</f>
        <v>0</v>
      </c>
      <c r="P65" s="224">
        <v>0</v>
      </c>
      <c r="Q65" s="224">
        <f>ROUND(E65*P65,2)</f>
        <v>0</v>
      </c>
      <c r="R65" s="224"/>
      <c r="S65" s="224" t="s">
        <v>235</v>
      </c>
      <c r="T65" s="224" t="s">
        <v>183</v>
      </c>
      <c r="U65" s="224">
        <v>0</v>
      </c>
      <c r="V65" s="224">
        <f>ROUND(E65*U65,2)</f>
        <v>0</v>
      </c>
      <c r="W65" s="224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184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outlineLevel="1" x14ac:dyDescent="0.2">
      <c r="A66" s="241">
        <v>58</v>
      </c>
      <c r="B66" s="242" t="s">
        <v>1261</v>
      </c>
      <c r="C66" s="251" t="s">
        <v>1262</v>
      </c>
      <c r="D66" s="243" t="s">
        <v>234</v>
      </c>
      <c r="E66" s="244">
        <v>1</v>
      </c>
      <c r="F66" s="245"/>
      <c r="G66" s="246">
        <f>ROUND(E66*F66,2)</f>
        <v>0</v>
      </c>
      <c r="H66" s="225"/>
      <c r="I66" s="224">
        <f>ROUND(E66*H66,2)</f>
        <v>0</v>
      </c>
      <c r="J66" s="225"/>
      <c r="K66" s="224">
        <f>ROUND(E66*J66,2)</f>
        <v>0</v>
      </c>
      <c r="L66" s="224">
        <v>21</v>
      </c>
      <c r="M66" s="224">
        <f>G66*(1+L66/100)</f>
        <v>0</v>
      </c>
      <c r="N66" s="224">
        <v>0</v>
      </c>
      <c r="O66" s="224">
        <f>ROUND(E66*N66,2)</f>
        <v>0</v>
      </c>
      <c r="P66" s="224">
        <v>0</v>
      </c>
      <c r="Q66" s="224">
        <f>ROUND(E66*P66,2)</f>
        <v>0</v>
      </c>
      <c r="R66" s="224"/>
      <c r="S66" s="224" t="s">
        <v>235</v>
      </c>
      <c r="T66" s="224" t="s">
        <v>183</v>
      </c>
      <c r="U66" s="224">
        <v>0</v>
      </c>
      <c r="V66" s="224">
        <f>ROUND(E66*U66,2)</f>
        <v>0</v>
      </c>
      <c r="W66" s="224"/>
      <c r="X66" s="204"/>
      <c r="Y66" s="204"/>
      <c r="Z66" s="204"/>
      <c r="AA66" s="204"/>
      <c r="AB66" s="204"/>
      <c r="AC66" s="204"/>
      <c r="AD66" s="204"/>
      <c r="AE66" s="204"/>
      <c r="AF66" s="204"/>
      <c r="AG66" s="204" t="s">
        <v>184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outlineLevel="1" x14ac:dyDescent="0.2">
      <c r="A67" s="241">
        <v>59</v>
      </c>
      <c r="B67" s="242" t="s">
        <v>1263</v>
      </c>
      <c r="C67" s="251" t="s">
        <v>1264</v>
      </c>
      <c r="D67" s="243" t="s">
        <v>242</v>
      </c>
      <c r="E67" s="244">
        <v>12</v>
      </c>
      <c r="F67" s="245"/>
      <c r="G67" s="246">
        <f>ROUND(E67*F67,2)</f>
        <v>0</v>
      </c>
      <c r="H67" s="225"/>
      <c r="I67" s="224">
        <f>ROUND(E67*H67,2)</f>
        <v>0</v>
      </c>
      <c r="J67" s="225"/>
      <c r="K67" s="224">
        <f>ROUND(E67*J67,2)</f>
        <v>0</v>
      </c>
      <c r="L67" s="224">
        <v>21</v>
      </c>
      <c r="M67" s="224">
        <f>G67*(1+L67/100)</f>
        <v>0</v>
      </c>
      <c r="N67" s="224">
        <v>0</v>
      </c>
      <c r="O67" s="224">
        <f>ROUND(E67*N67,2)</f>
        <v>0</v>
      </c>
      <c r="P67" s="224">
        <v>0</v>
      </c>
      <c r="Q67" s="224">
        <f>ROUND(E67*P67,2)</f>
        <v>0</v>
      </c>
      <c r="R67" s="224"/>
      <c r="S67" s="224" t="s">
        <v>235</v>
      </c>
      <c r="T67" s="224" t="s">
        <v>183</v>
      </c>
      <c r="U67" s="224">
        <v>0</v>
      </c>
      <c r="V67" s="224">
        <f>ROUND(E67*U67,2)</f>
        <v>0</v>
      </c>
      <c r="W67" s="224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184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ht="22.5" outlineLevel="1" x14ac:dyDescent="0.2">
      <c r="A68" s="241">
        <v>60</v>
      </c>
      <c r="B68" s="242" t="s">
        <v>1265</v>
      </c>
      <c r="C68" s="251" t="s">
        <v>1266</v>
      </c>
      <c r="D68" s="243" t="s">
        <v>242</v>
      </c>
      <c r="E68" s="244">
        <v>12</v>
      </c>
      <c r="F68" s="245"/>
      <c r="G68" s="246">
        <f>ROUND(E68*F68,2)</f>
        <v>0</v>
      </c>
      <c r="H68" s="225"/>
      <c r="I68" s="224">
        <f>ROUND(E68*H68,2)</f>
        <v>0</v>
      </c>
      <c r="J68" s="225"/>
      <c r="K68" s="224">
        <f>ROUND(E68*J68,2)</f>
        <v>0</v>
      </c>
      <c r="L68" s="224">
        <v>21</v>
      </c>
      <c r="M68" s="224">
        <f>G68*(1+L68/100)</f>
        <v>0</v>
      </c>
      <c r="N68" s="224">
        <v>0</v>
      </c>
      <c r="O68" s="224">
        <f>ROUND(E68*N68,2)</f>
        <v>0</v>
      </c>
      <c r="P68" s="224">
        <v>0</v>
      </c>
      <c r="Q68" s="224">
        <f>ROUND(E68*P68,2)</f>
        <v>0</v>
      </c>
      <c r="R68" s="224"/>
      <c r="S68" s="224" t="s">
        <v>235</v>
      </c>
      <c r="T68" s="224" t="s">
        <v>183</v>
      </c>
      <c r="U68" s="224">
        <v>0</v>
      </c>
      <c r="V68" s="224">
        <f>ROUND(E68*U68,2)</f>
        <v>0</v>
      </c>
      <c r="W68" s="224"/>
      <c r="X68" s="204"/>
      <c r="Y68" s="204"/>
      <c r="Z68" s="204"/>
      <c r="AA68" s="204"/>
      <c r="AB68" s="204"/>
      <c r="AC68" s="204"/>
      <c r="AD68" s="204"/>
      <c r="AE68" s="204"/>
      <c r="AF68" s="204"/>
      <c r="AG68" s="204" t="s">
        <v>184</v>
      </c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ht="22.5" outlineLevel="1" x14ac:dyDescent="0.2">
      <c r="A69" s="241">
        <v>61</v>
      </c>
      <c r="B69" s="242" t="s">
        <v>1267</v>
      </c>
      <c r="C69" s="251" t="s">
        <v>1268</v>
      </c>
      <c r="D69" s="243" t="s">
        <v>234</v>
      </c>
      <c r="E69" s="244">
        <v>65</v>
      </c>
      <c r="F69" s="245"/>
      <c r="G69" s="246">
        <f>ROUND(E69*F69,2)</f>
        <v>0</v>
      </c>
      <c r="H69" s="225"/>
      <c r="I69" s="224">
        <f>ROUND(E69*H69,2)</f>
        <v>0</v>
      </c>
      <c r="J69" s="225"/>
      <c r="K69" s="224">
        <f>ROUND(E69*J69,2)</f>
        <v>0</v>
      </c>
      <c r="L69" s="224">
        <v>21</v>
      </c>
      <c r="M69" s="224">
        <f>G69*(1+L69/100)</f>
        <v>0</v>
      </c>
      <c r="N69" s="224">
        <v>0</v>
      </c>
      <c r="O69" s="224">
        <f>ROUND(E69*N69,2)</f>
        <v>0</v>
      </c>
      <c r="P69" s="224">
        <v>0</v>
      </c>
      <c r="Q69" s="224">
        <f>ROUND(E69*P69,2)</f>
        <v>0</v>
      </c>
      <c r="R69" s="224"/>
      <c r="S69" s="224" t="s">
        <v>235</v>
      </c>
      <c r="T69" s="224" t="s">
        <v>183</v>
      </c>
      <c r="U69" s="224">
        <v>0</v>
      </c>
      <c r="V69" s="224">
        <f>ROUND(E69*U69,2)</f>
        <v>0</v>
      </c>
      <c r="W69" s="224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184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41">
        <v>62</v>
      </c>
      <c r="B70" s="242" t="s">
        <v>1269</v>
      </c>
      <c r="C70" s="251" t="s">
        <v>1270</v>
      </c>
      <c r="D70" s="243" t="s">
        <v>234</v>
      </c>
      <c r="E70" s="244">
        <v>35</v>
      </c>
      <c r="F70" s="245"/>
      <c r="G70" s="246">
        <f>ROUND(E70*F70,2)</f>
        <v>0</v>
      </c>
      <c r="H70" s="225"/>
      <c r="I70" s="224">
        <f>ROUND(E70*H70,2)</f>
        <v>0</v>
      </c>
      <c r="J70" s="225"/>
      <c r="K70" s="224">
        <f>ROUND(E70*J70,2)</f>
        <v>0</v>
      </c>
      <c r="L70" s="224">
        <v>21</v>
      </c>
      <c r="M70" s="224">
        <f>G70*(1+L70/100)</f>
        <v>0</v>
      </c>
      <c r="N70" s="224">
        <v>0</v>
      </c>
      <c r="O70" s="224">
        <f>ROUND(E70*N70,2)</f>
        <v>0</v>
      </c>
      <c r="P70" s="224">
        <v>0</v>
      </c>
      <c r="Q70" s="224">
        <f>ROUND(E70*P70,2)</f>
        <v>0</v>
      </c>
      <c r="R70" s="224"/>
      <c r="S70" s="224" t="s">
        <v>235</v>
      </c>
      <c r="T70" s="224" t="s">
        <v>183</v>
      </c>
      <c r="U70" s="224">
        <v>0</v>
      </c>
      <c r="V70" s="224">
        <f>ROUND(E70*U70,2)</f>
        <v>0</v>
      </c>
      <c r="W70" s="224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184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outlineLevel="1" x14ac:dyDescent="0.2">
      <c r="A71" s="241">
        <v>63</v>
      </c>
      <c r="B71" s="242" t="s">
        <v>1271</v>
      </c>
      <c r="C71" s="251" t="s">
        <v>1272</v>
      </c>
      <c r="D71" s="243" t="s">
        <v>242</v>
      </c>
      <c r="E71" s="244">
        <v>190</v>
      </c>
      <c r="F71" s="245"/>
      <c r="G71" s="246">
        <f>ROUND(E71*F71,2)</f>
        <v>0</v>
      </c>
      <c r="H71" s="225"/>
      <c r="I71" s="224">
        <f>ROUND(E71*H71,2)</f>
        <v>0</v>
      </c>
      <c r="J71" s="225"/>
      <c r="K71" s="224">
        <f>ROUND(E71*J71,2)</f>
        <v>0</v>
      </c>
      <c r="L71" s="224">
        <v>21</v>
      </c>
      <c r="M71" s="224">
        <f>G71*(1+L71/100)</f>
        <v>0</v>
      </c>
      <c r="N71" s="224">
        <v>0</v>
      </c>
      <c r="O71" s="224">
        <f>ROUND(E71*N71,2)</f>
        <v>0</v>
      </c>
      <c r="P71" s="224">
        <v>0</v>
      </c>
      <c r="Q71" s="224">
        <f>ROUND(E71*P71,2)</f>
        <v>0</v>
      </c>
      <c r="R71" s="224"/>
      <c r="S71" s="224" t="s">
        <v>235</v>
      </c>
      <c r="T71" s="224" t="s">
        <v>183</v>
      </c>
      <c r="U71" s="224">
        <v>0</v>
      </c>
      <c r="V71" s="224">
        <f>ROUND(E71*U71,2)</f>
        <v>0</v>
      </c>
      <c r="W71" s="224"/>
      <c r="X71" s="204"/>
      <c r="Y71" s="204"/>
      <c r="Z71" s="204"/>
      <c r="AA71" s="204"/>
      <c r="AB71" s="204"/>
      <c r="AC71" s="204"/>
      <c r="AD71" s="204"/>
      <c r="AE71" s="204"/>
      <c r="AF71" s="204"/>
      <c r="AG71" s="204" t="s">
        <v>184</v>
      </c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outlineLevel="1" x14ac:dyDescent="0.2">
      <c r="A72" s="241">
        <v>64</v>
      </c>
      <c r="B72" s="242" t="s">
        <v>1273</v>
      </c>
      <c r="C72" s="251" t="s">
        <v>1274</v>
      </c>
      <c r="D72" s="243" t="s">
        <v>242</v>
      </c>
      <c r="E72" s="244">
        <v>35</v>
      </c>
      <c r="F72" s="245"/>
      <c r="G72" s="246">
        <f>ROUND(E72*F72,2)</f>
        <v>0</v>
      </c>
      <c r="H72" s="225"/>
      <c r="I72" s="224">
        <f>ROUND(E72*H72,2)</f>
        <v>0</v>
      </c>
      <c r="J72" s="225"/>
      <c r="K72" s="224">
        <f>ROUND(E72*J72,2)</f>
        <v>0</v>
      </c>
      <c r="L72" s="224">
        <v>21</v>
      </c>
      <c r="M72" s="224">
        <f>G72*(1+L72/100)</f>
        <v>0</v>
      </c>
      <c r="N72" s="224">
        <v>0</v>
      </c>
      <c r="O72" s="224">
        <f>ROUND(E72*N72,2)</f>
        <v>0</v>
      </c>
      <c r="P72" s="224">
        <v>0</v>
      </c>
      <c r="Q72" s="224">
        <f>ROUND(E72*P72,2)</f>
        <v>0</v>
      </c>
      <c r="R72" s="224"/>
      <c r="S72" s="224" t="s">
        <v>182</v>
      </c>
      <c r="T72" s="224" t="s">
        <v>183</v>
      </c>
      <c r="U72" s="224">
        <v>0.49717</v>
      </c>
      <c r="V72" s="224">
        <f>ROUND(E72*U72,2)</f>
        <v>17.399999999999999</v>
      </c>
      <c r="W72" s="22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184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ht="22.5" outlineLevel="1" x14ac:dyDescent="0.2">
      <c r="A73" s="241">
        <v>65</v>
      </c>
      <c r="B73" s="242" t="s">
        <v>1275</v>
      </c>
      <c r="C73" s="251" t="s">
        <v>1276</v>
      </c>
      <c r="D73" s="243" t="s">
        <v>234</v>
      </c>
      <c r="E73" s="244">
        <v>18</v>
      </c>
      <c r="F73" s="245"/>
      <c r="G73" s="246">
        <f>ROUND(E73*F73,2)</f>
        <v>0</v>
      </c>
      <c r="H73" s="225"/>
      <c r="I73" s="224">
        <f>ROUND(E73*H73,2)</f>
        <v>0</v>
      </c>
      <c r="J73" s="225"/>
      <c r="K73" s="224">
        <f>ROUND(E73*J73,2)</f>
        <v>0</v>
      </c>
      <c r="L73" s="224">
        <v>21</v>
      </c>
      <c r="M73" s="224">
        <f>G73*(1+L73/100)</f>
        <v>0</v>
      </c>
      <c r="N73" s="224">
        <v>0</v>
      </c>
      <c r="O73" s="224">
        <f>ROUND(E73*N73,2)</f>
        <v>0</v>
      </c>
      <c r="P73" s="224">
        <v>0</v>
      </c>
      <c r="Q73" s="224">
        <f>ROUND(E73*P73,2)</f>
        <v>0</v>
      </c>
      <c r="R73" s="224"/>
      <c r="S73" s="224" t="s">
        <v>235</v>
      </c>
      <c r="T73" s="224" t="s">
        <v>183</v>
      </c>
      <c r="U73" s="224">
        <v>0</v>
      </c>
      <c r="V73" s="224">
        <f>ROUND(E73*U73,2)</f>
        <v>0</v>
      </c>
      <c r="W73" s="22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184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ht="22.5" outlineLevel="1" x14ac:dyDescent="0.2">
      <c r="A74" s="241">
        <v>66</v>
      </c>
      <c r="B74" s="242" t="s">
        <v>1277</v>
      </c>
      <c r="C74" s="251" t="s">
        <v>1278</v>
      </c>
      <c r="D74" s="243" t="s">
        <v>234</v>
      </c>
      <c r="E74" s="244">
        <v>52</v>
      </c>
      <c r="F74" s="245"/>
      <c r="G74" s="246">
        <f>ROUND(E74*F74,2)</f>
        <v>0</v>
      </c>
      <c r="H74" s="225"/>
      <c r="I74" s="224">
        <f>ROUND(E74*H74,2)</f>
        <v>0</v>
      </c>
      <c r="J74" s="225"/>
      <c r="K74" s="224">
        <f>ROUND(E74*J74,2)</f>
        <v>0</v>
      </c>
      <c r="L74" s="224">
        <v>21</v>
      </c>
      <c r="M74" s="224">
        <f>G74*(1+L74/100)</f>
        <v>0</v>
      </c>
      <c r="N74" s="224">
        <v>0</v>
      </c>
      <c r="O74" s="224">
        <f>ROUND(E74*N74,2)</f>
        <v>0</v>
      </c>
      <c r="P74" s="224">
        <v>0</v>
      </c>
      <c r="Q74" s="224">
        <f>ROUND(E74*P74,2)</f>
        <v>0</v>
      </c>
      <c r="R74" s="224"/>
      <c r="S74" s="224" t="s">
        <v>235</v>
      </c>
      <c r="T74" s="224" t="s">
        <v>183</v>
      </c>
      <c r="U74" s="224">
        <v>0</v>
      </c>
      <c r="V74" s="224">
        <f>ROUND(E74*U74,2)</f>
        <v>0</v>
      </c>
      <c r="W74" s="224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184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41">
        <v>67</v>
      </c>
      <c r="B75" s="242" t="s">
        <v>1279</v>
      </c>
      <c r="C75" s="251" t="s">
        <v>1280</v>
      </c>
      <c r="D75" s="243" t="s">
        <v>234</v>
      </c>
      <c r="E75" s="244">
        <v>20</v>
      </c>
      <c r="F75" s="245"/>
      <c r="G75" s="246">
        <f>ROUND(E75*F75,2)</f>
        <v>0</v>
      </c>
      <c r="H75" s="225"/>
      <c r="I75" s="224">
        <f>ROUND(E75*H75,2)</f>
        <v>0</v>
      </c>
      <c r="J75" s="225"/>
      <c r="K75" s="224">
        <f>ROUND(E75*J75,2)</f>
        <v>0</v>
      </c>
      <c r="L75" s="224">
        <v>21</v>
      </c>
      <c r="M75" s="224">
        <f>G75*(1+L75/100)</f>
        <v>0</v>
      </c>
      <c r="N75" s="224">
        <v>0</v>
      </c>
      <c r="O75" s="224">
        <f>ROUND(E75*N75,2)</f>
        <v>0</v>
      </c>
      <c r="P75" s="224">
        <v>0</v>
      </c>
      <c r="Q75" s="224">
        <f>ROUND(E75*P75,2)</f>
        <v>0</v>
      </c>
      <c r="R75" s="224"/>
      <c r="S75" s="224" t="s">
        <v>235</v>
      </c>
      <c r="T75" s="224" t="s">
        <v>183</v>
      </c>
      <c r="U75" s="224">
        <v>0</v>
      </c>
      <c r="V75" s="224">
        <f>ROUND(E75*U75,2)</f>
        <v>0</v>
      </c>
      <c r="W75" s="224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184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outlineLevel="1" x14ac:dyDescent="0.2">
      <c r="A76" s="241">
        <v>68</v>
      </c>
      <c r="B76" s="242" t="s">
        <v>1281</v>
      </c>
      <c r="C76" s="251" t="s">
        <v>1282</v>
      </c>
      <c r="D76" s="243" t="s">
        <v>242</v>
      </c>
      <c r="E76" s="244">
        <v>225</v>
      </c>
      <c r="F76" s="245"/>
      <c r="G76" s="246">
        <f>ROUND(E76*F76,2)</f>
        <v>0</v>
      </c>
      <c r="H76" s="225"/>
      <c r="I76" s="224">
        <f>ROUND(E76*H76,2)</f>
        <v>0</v>
      </c>
      <c r="J76" s="225"/>
      <c r="K76" s="224">
        <f>ROUND(E76*J76,2)</f>
        <v>0</v>
      </c>
      <c r="L76" s="224">
        <v>21</v>
      </c>
      <c r="M76" s="224">
        <f>G76*(1+L76/100)</f>
        <v>0</v>
      </c>
      <c r="N76" s="224">
        <v>0</v>
      </c>
      <c r="O76" s="224">
        <f>ROUND(E76*N76,2)</f>
        <v>0</v>
      </c>
      <c r="P76" s="224">
        <v>0</v>
      </c>
      <c r="Q76" s="224">
        <f>ROUND(E76*P76,2)</f>
        <v>0</v>
      </c>
      <c r="R76" s="224"/>
      <c r="S76" s="224" t="s">
        <v>235</v>
      </c>
      <c r="T76" s="224" t="s">
        <v>183</v>
      </c>
      <c r="U76" s="224">
        <v>0</v>
      </c>
      <c r="V76" s="224">
        <f>ROUND(E76*U76,2)</f>
        <v>0</v>
      </c>
      <c r="W76" s="224"/>
      <c r="X76" s="204"/>
      <c r="Y76" s="204"/>
      <c r="Z76" s="204"/>
      <c r="AA76" s="204"/>
      <c r="AB76" s="204"/>
      <c r="AC76" s="204"/>
      <c r="AD76" s="204"/>
      <c r="AE76" s="204"/>
      <c r="AF76" s="204"/>
      <c r="AG76" s="204" t="s">
        <v>184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ht="22.5" outlineLevel="1" x14ac:dyDescent="0.2">
      <c r="A77" s="241">
        <v>69</v>
      </c>
      <c r="B77" s="242" t="s">
        <v>1283</v>
      </c>
      <c r="C77" s="251" t="s">
        <v>1284</v>
      </c>
      <c r="D77" s="243" t="s">
        <v>234</v>
      </c>
      <c r="E77" s="244">
        <v>6</v>
      </c>
      <c r="F77" s="245"/>
      <c r="G77" s="246">
        <f>ROUND(E77*F77,2)</f>
        <v>0</v>
      </c>
      <c r="H77" s="225"/>
      <c r="I77" s="224">
        <f>ROUND(E77*H77,2)</f>
        <v>0</v>
      </c>
      <c r="J77" s="225"/>
      <c r="K77" s="224">
        <f>ROUND(E77*J77,2)</f>
        <v>0</v>
      </c>
      <c r="L77" s="224">
        <v>21</v>
      </c>
      <c r="M77" s="224">
        <f>G77*(1+L77/100)</f>
        <v>0</v>
      </c>
      <c r="N77" s="224">
        <v>0</v>
      </c>
      <c r="O77" s="224">
        <f>ROUND(E77*N77,2)</f>
        <v>0</v>
      </c>
      <c r="P77" s="224">
        <v>0</v>
      </c>
      <c r="Q77" s="224">
        <f>ROUND(E77*P77,2)</f>
        <v>0</v>
      </c>
      <c r="R77" s="224"/>
      <c r="S77" s="224" t="s">
        <v>235</v>
      </c>
      <c r="T77" s="224" t="s">
        <v>183</v>
      </c>
      <c r="U77" s="224">
        <v>0</v>
      </c>
      <c r="V77" s="224">
        <f>ROUND(E77*U77,2)</f>
        <v>0</v>
      </c>
      <c r="W77" s="224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184</v>
      </c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outlineLevel="1" x14ac:dyDescent="0.2">
      <c r="A78" s="241">
        <v>70</v>
      </c>
      <c r="B78" s="242" t="s">
        <v>1285</v>
      </c>
      <c r="C78" s="251" t="s">
        <v>1286</v>
      </c>
      <c r="D78" s="243" t="s">
        <v>234</v>
      </c>
      <c r="E78" s="244">
        <v>2</v>
      </c>
      <c r="F78" s="245"/>
      <c r="G78" s="246">
        <f>ROUND(E78*F78,2)</f>
        <v>0</v>
      </c>
      <c r="H78" s="225"/>
      <c r="I78" s="224">
        <f>ROUND(E78*H78,2)</f>
        <v>0</v>
      </c>
      <c r="J78" s="225"/>
      <c r="K78" s="224">
        <f>ROUND(E78*J78,2)</f>
        <v>0</v>
      </c>
      <c r="L78" s="224">
        <v>21</v>
      </c>
      <c r="M78" s="224">
        <f>G78*(1+L78/100)</f>
        <v>0</v>
      </c>
      <c r="N78" s="224">
        <v>0</v>
      </c>
      <c r="O78" s="224">
        <f>ROUND(E78*N78,2)</f>
        <v>0</v>
      </c>
      <c r="P78" s="224">
        <v>0</v>
      </c>
      <c r="Q78" s="224">
        <f>ROUND(E78*P78,2)</f>
        <v>0</v>
      </c>
      <c r="R78" s="224"/>
      <c r="S78" s="224" t="s">
        <v>235</v>
      </c>
      <c r="T78" s="224" t="s">
        <v>183</v>
      </c>
      <c r="U78" s="224">
        <v>0</v>
      </c>
      <c r="V78" s="224">
        <f>ROUND(E78*U78,2)</f>
        <v>0</v>
      </c>
      <c r="W78" s="224"/>
      <c r="X78" s="204"/>
      <c r="Y78" s="204"/>
      <c r="Z78" s="204"/>
      <c r="AA78" s="204"/>
      <c r="AB78" s="204"/>
      <c r="AC78" s="204"/>
      <c r="AD78" s="204"/>
      <c r="AE78" s="204"/>
      <c r="AF78" s="204"/>
      <c r="AG78" s="204" t="s">
        <v>184</v>
      </c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ht="22.5" outlineLevel="1" x14ac:dyDescent="0.2">
      <c r="A79" s="241">
        <v>71</v>
      </c>
      <c r="B79" s="242" t="s">
        <v>1287</v>
      </c>
      <c r="C79" s="251" t="s">
        <v>1288</v>
      </c>
      <c r="D79" s="243" t="s">
        <v>229</v>
      </c>
      <c r="E79" s="244">
        <v>6</v>
      </c>
      <c r="F79" s="245"/>
      <c r="G79" s="246">
        <f>ROUND(E79*F79,2)</f>
        <v>0</v>
      </c>
      <c r="H79" s="225"/>
      <c r="I79" s="224">
        <f>ROUND(E79*H79,2)</f>
        <v>0</v>
      </c>
      <c r="J79" s="225"/>
      <c r="K79" s="224">
        <f>ROUND(E79*J79,2)</f>
        <v>0</v>
      </c>
      <c r="L79" s="224">
        <v>21</v>
      </c>
      <c r="M79" s="224">
        <f>G79*(1+L79/100)</f>
        <v>0</v>
      </c>
      <c r="N79" s="224">
        <v>0</v>
      </c>
      <c r="O79" s="224">
        <f>ROUND(E79*N79,2)</f>
        <v>0</v>
      </c>
      <c r="P79" s="224">
        <v>0</v>
      </c>
      <c r="Q79" s="224">
        <f>ROUND(E79*P79,2)</f>
        <v>0</v>
      </c>
      <c r="R79" s="224"/>
      <c r="S79" s="224" t="s">
        <v>235</v>
      </c>
      <c r="T79" s="224" t="s">
        <v>183</v>
      </c>
      <c r="U79" s="224">
        <v>0</v>
      </c>
      <c r="V79" s="224">
        <f>ROUND(E79*U79,2)</f>
        <v>0</v>
      </c>
      <c r="W79" s="224"/>
      <c r="X79" s="204"/>
      <c r="Y79" s="204"/>
      <c r="Z79" s="204"/>
      <c r="AA79" s="204"/>
      <c r="AB79" s="204"/>
      <c r="AC79" s="204"/>
      <c r="AD79" s="204"/>
      <c r="AE79" s="204"/>
      <c r="AF79" s="204"/>
      <c r="AG79" s="204" t="s">
        <v>184</v>
      </c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41">
        <v>72</v>
      </c>
      <c r="B80" s="242" t="s">
        <v>1289</v>
      </c>
      <c r="C80" s="251" t="s">
        <v>1290</v>
      </c>
      <c r="D80" s="243" t="s">
        <v>242</v>
      </c>
      <c r="E80" s="244">
        <v>21</v>
      </c>
      <c r="F80" s="245"/>
      <c r="G80" s="246">
        <f>ROUND(E80*F80,2)</f>
        <v>0</v>
      </c>
      <c r="H80" s="225"/>
      <c r="I80" s="224">
        <f>ROUND(E80*H80,2)</f>
        <v>0</v>
      </c>
      <c r="J80" s="225"/>
      <c r="K80" s="224">
        <f>ROUND(E80*J80,2)</f>
        <v>0</v>
      </c>
      <c r="L80" s="224">
        <v>21</v>
      </c>
      <c r="M80" s="224">
        <f>G80*(1+L80/100)</f>
        <v>0</v>
      </c>
      <c r="N80" s="224">
        <v>0</v>
      </c>
      <c r="O80" s="224">
        <f>ROUND(E80*N80,2)</f>
        <v>0</v>
      </c>
      <c r="P80" s="224">
        <v>0</v>
      </c>
      <c r="Q80" s="224">
        <f>ROUND(E80*P80,2)</f>
        <v>0</v>
      </c>
      <c r="R80" s="224"/>
      <c r="S80" s="224" t="s">
        <v>182</v>
      </c>
      <c r="T80" s="224" t="s">
        <v>183</v>
      </c>
      <c r="U80" s="224">
        <v>0.13</v>
      </c>
      <c r="V80" s="224">
        <f>ROUND(E80*U80,2)</f>
        <v>2.73</v>
      </c>
      <c r="W80" s="224"/>
      <c r="X80" s="204"/>
      <c r="Y80" s="204"/>
      <c r="Z80" s="204"/>
      <c r="AA80" s="204"/>
      <c r="AB80" s="204"/>
      <c r="AC80" s="204"/>
      <c r="AD80" s="204"/>
      <c r="AE80" s="204"/>
      <c r="AF80" s="204"/>
      <c r="AG80" s="204" t="s">
        <v>184</v>
      </c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outlineLevel="1" x14ac:dyDescent="0.2">
      <c r="A81" s="241">
        <v>73</v>
      </c>
      <c r="B81" s="242" t="s">
        <v>1291</v>
      </c>
      <c r="C81" s="251" t="s">
        <v>1292</v>
      </c>
      <c r="D81" s="243" t="s">
        <v>242</v>
      </c>
      <c r="E81" s="244">
        <v>21</v>
      </c>
      <c r="F81" s="245"/>
      <c r="G81" s="246">
        <f>ROUND(E81*F81,2)</f>
        <v>0</v>
      </c>
      <c r="H81" s="225"/>
      <c r="I81" s="224">
        <f>ROUND(E81*H81,2)</f>
        <v>0</v>
      </c>
      <c r="J81" s="225"/>
      <c r="K81" s="224">
        <f>ROUND(E81*J81,2)</f>
        <v>0</v>
      </c>
      <c r="L81" s="224">
        <v>21</v>
      </c>
      <c r="M81" s="224">
        <f>G81*(1+L81/100)</f>
        <v>0</v>
      </c>
      <c r="N81" s="224">
        <v>0</v>
      </c>
      <c r="O81" s="224">
        <f>ROUND(E81*N81,2)</f>
        <v>0</v>
      </c>
      <c r="P81" s="224">
        <v>0</v>
      </c>
      <c r="Q81" s="224">
        <f>ROUND(E81*P81,2)</f>
        <v>0</v>
      </c>
      <c r="R81" s="224"/>
      <c r="S81" s="224" t="s">
        <v>235</v>
      </c>
      <c r="T81" s="224" t="s">
        <v>183</v>
      </c>
      <c r="U81" s="224">
        <v>0</v>
      </c>
      <c r="V81" s="224">
        <f>ROUND(E81*U81,2)</f>
        <v>0</v>
      </c>
      <c r="W81" s="224"/>
      <c r="X81" s="204"/>
      <c r="Y81" s="204"/>
      <c r="Z81" s="204"/>
      <c r="AA81" s="204"/>
      <c r="AB81" s="204"/>
      <c r="AC81" s="204"/>
      <c r="AD81" s="204"/>
      <c r="AE81" s="204"/>
      <c r="AF81" s="204"/>
      <c r="AG81" s="204" t="s">
        <v>184</v>
      </c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ht="22.5" outlineLevel="1" x14ac:dyDescent="0.2">
      <c r="A82" s="241">
        <v>74</v>
      </c>
      <c r="B82" s="242" t="s">
        <v>1293</v>
      </c>
      <c r="C82" s="251" t="s">
        <v>1294</v>
      </c>
      <c r="D82" s="243" t="s">
        <v>242</v>
      </c>
      <c r="E82" s="244">
        <v>7</v>
      </c>
      <c r="F82" s="245"/>
      <c r="G82" s="246">
        <f>ROUND(E82*F82,2)</f>
        <v>0</v>
      </c>
      <c r="H82" s="225"/>
      <c r="I82" s="224">
        <f>ROUND(E82*H82,2)</f>
        <v>0</v>
      </c>
      <c r="J82" s="225"/>
      <c r="K82" s="224">
        <f>ROUND(E82*J82,2)</f>
        <v>0</v>
      </c>
      <c r="L82" s="224">
        <v>21</v>
      </c>
      <c r="M82" s="224">
        <f>G82*(1+L82/100)</f>
        <v>0</v>
      </c>
      <c r="N82" s="224">
        <v>0</v>
      </c>
      <c r="O82" s="224">
        <f>ROUND(E82*N82,2)</f>
        <v>0</v>
      </c>
      <c r="P82" s="224">
        <v>0</v>
      </c>
      <c r="Q82" s="224">
        <f>ROUND(E82*P82,2)</f>
        <v>0</v>
      </c>
      <c r="R82" s="224"/>
      <c r="S82" s="224" t="s">
        <v>235</v>
      </c>
      <c r="T82" s="224" t="s">
        <v>183</v>
      </c>
      <c r="U82" s="224">
        <v>0</v>
      </c>
      <c r="V82" s="224">
        <f>ROUND(E82*U82,2)</f>
        <v>0</v>
      </c>
      <c r="W82" s="224"/>
      <c r="X82" s="204"/>
      <c r="Y82" s="204"/>
      <c r="Z82" s="204"/>
      <c r="AA82" s="204"/>
      <c r="AB82" s="204"/>
      <c r="AC82" s="204"/>
      <c r="AD82" s="204"/>
      <c r="AE82" s="204"/>
      <c r="AF82" s="204"/>
      <c r="AG82" s="204" t="s">
        <v>184</v>
      </c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outlineLevel="1" x14ac:dyDescent="0.2">
      <c r="A83" s="241">
        <v>75</v>
      </c>
      <c r="B83" s="242" t="s">
        <v>1295</v>
      </c>
      <c r="C83" s="251" t="s">
        <v>1296</v>
      </c>
      <c r="D83" s="243" t="s">
        <v>234</v>
      </c>
      <c r="E83" s="244">
        <v>2</v>
      </c>
      <c r="F83" s="245"/>
      <c r="G83" s="246">
        <f>ROUND(E83*F83,2)</f>
        <v>0</v>
      </c>
      <c r="H83" s="225"/>
      <c r="I83" s="224">
        <f>ROUND(E83*H83,2)</f>
        <v>0</v>
      </c>
      <c r="J83" s="225"/>
      <c r="K83" s="224">
        <f>ROUND(E83*J83,2)</f>
        <v>0</v>
      </c>
      <c r="L83" s="224">
        <v>21</v>
      </c>
      <c r="M83" s="224">
        <f>G83*(1+L83/100)</f>
        <v>0</v>
      </c>
      <c r="N83" s="224">
        <v>0</v>
      </c>
      <c r="O83" s="224">
        <f>ROUND(E83*N83,2)</f>
        <v>0</v>
      </c>
      <c r="P83" s="224">
        <v>0</v>
      </c>
      <c r="Q83" s="224">
        <f>ROUND(E83*P83,2)</f>
        <v>0</v>
      </c>
      <c r="R83" s="224"/>
      <c r="S83" s="224" t="s">
        <v>235</v>
      </c>
      <c r="T83" s="224" t="s">
        <v>183</v>
      </c>
      <c r="U83" s="224">
        <v>0</v>
      </c>
      <c r="V83" s="224">
        <f>ROUND(E83*U83,2)</f>
        <v>0</v>
      </c>
      <c r="W83" s="224"/>
      <c r="X83" s="204"/>
      <c r="Y83" s="204"/>
      <c r="Z83" s="204"/>
      <c r="AA83" s="204"/>
      <c r="AB83" s="204"/>
      <c r="AC83" s="204"/>
      <c r="AD83" s="204"/>
      <c r="AE83" s="204"/>
      <c r="AF83" s="204"/>
      <c r="AG83" s="204" t="s">
        <v>184</v>
      </c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ht="22.5" outlineLevel="1" x14ac:dyDescent="0.2">
      <c r="A84" s="241">
        <v>76</v>
      </c>
      <c r="B84" s="242" t="s">
        <v>1297</v>
      </c>
      <c r="C84" s="251" t="s">
        <v>1298</v>
      </c>
      <c r="D84" s="243" t="s">
        <v>242</v>
      </c>
      <c r="E84" s="244">
        <v>93</v>
      </c>
      <c r="F84" s="245"/>
      <c r="G84" s="246">
        <f>ROUND(E84*F84,2)</f>
        <v>0</v>
      </c>
      <c r="H84" s="225"/>
      <c r="I84" s="224">
        <f>ROUND(E84*H84,2)</f>
        <v>0</v>
      </c>
      <c r="J84" s="225"/>
      <c r="K84" s="224">
        <f>ROUND(E84*J84,2)</f>
        <v>0</v>
      </c>
      <c r="L84" s="224">
        <v>21</v>
      </c>
      <c r="M84" s="224">
        <f>G84*(1+L84/100)</f>
        <v>0</v>
      </c>
      <c r="N84" s="224">
        <v>9.8999999999999999E-4</v>
      </c>
      <c r="O84" s="224">
        <f>ROUND(E84*N84,2)</f>
        <v>0.09</v>
      </c>
      <c r="P84" s="224">
        <v>0</v>
      </c>
      <c r="Q84" s="224">
        <f>ROUND(E84*P84,2)</f>
        <v>0</v>
      </c>
      <c r="R84" s="224"/>
      <c r="S84" s="224" t="s">
        <v>235</v>
      </c>
      <c r="T84" s="224" t="s">
        <v>183</v>
      </c>
      <c r="U84" s="224">
        <v>0</v>
      </c>
      <c r="V84" s="224">
        <f>ROUND(E84*U84,2)</f>
        <v>0</v>
      </c>
      <c r="W84" s="224"/>
      <c r="X84" s="204"/>
      <c r="Y84" s="204"/>
      <c r="Z84" s="204"/>
      <c r="AA84" s="204"/>
      <c r="AB84" s="204"/>
      <c r="AC84" s="204"/>
      <c r="AD84" s="204"/>
      <c r="AE84" s="204"/>
      <c r="AF84" s="204"/>
      <c r="AG84" s="204" t="s">
        <v>184</v>
      </c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outlineLevel="1" x14ac:dyDescent="0.2">
      <c r="A85" s="241">
        <v>77</v>
      </c>
      <c r="B85" s="242" t="s">
        <v>1299</v>
      </c>
      <c r="C85" s="251" t="s">
        <v>1300</v>
      </c>
      <c r="D85" s="243" t="s">
        <v>234</v>
      </c>
      <c r="E85" s="244">
        <v>60</v>
      </c>
      <c r="F85" s="245"/>
      <c r="G85" s="246">
        <f>ROUND(E85*F85,2)</f>
        <v>0</v>
      </c>
      <c r="H85" s="225"/>
      <c r="I85" s="224">
        <f>ROUND(E85*H85,2)</f>
        <v>0</v>
      </c>
      <c r="J85" s="225"/>
      <c r="K85" s="224">
        <f>ROUND(E85*J85,2)</f>
        <v>0</v>
      </c>
      <c r="L85" s="224">
        <v>21</v>
      </c>
      <c r="M85" s="224">
        <f>G85*(1+L85/100)</f>
        <v>0</v>
      </c>
      <c r="N85" s="224">
        <v>0</v>
      </c>
      <c r="O85" s="224">
        <f>ROUND(E85*N85,2)</f>
        <v>0</v>
      </c>
      <c r="P85" s="224">
        <v>0</v>
      </c>
      <c r="Q85" s="224">
        <f>ROUND(E85*P85,2)</f>
        <v>0</v>
      </c>
      <c r="R85" s="224"/>
      <c r="S85" s="224" t="s">
        <v>235</v>
      </c>
      <c r="T85" s="224" t="s">
        <v>183</v>
      </c>
      <c r="U85" s="224">
        <v>0</v>
      </c>
      <c r="V85" s="224">
        <f>ROUND(E85*U85,2)</f>
        <v>0</v>
      </c>
      <c r="W85" s="224"/>
      <c r="X85" s="204"/>
      <c r="Y85" s="204"/>
      <c r="Z85" s="204"/>
      <c r="AA85" s="204"/>
      <c r="AB85" s="204"/>
      <c r="AC85" s="204"/>
      <c r="AD85" s="204"/>
      <c r="AE85" s="204"/>
      <c r="AF85" s="204"/>
      <c r="AG85" s="204" t="s">
        <v>184</v>
      </c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ht="22.5" outlineLevel="1" x14ac:dyDescent="0.2">
      <c r="A86" s="241">
        <v>78</v>
      </c>
      <c r="B86" s="242" t="s">
        <v>1301</v>
      </c>
      <c r="C86" s="251" t="s">
        <v>1302</v>
      </c>
      <c r="D86" s="243" t="s">
        <v>229</v>
      </c>
      <c r="E86" s="244">
        <v>49</v>
      </c>
      <c r="F86" s="245"/>
      <c r="G86" s="246">
        <f>ROUND(E86*F86,2)</f>
        <v>0</v>
      </c>
      <c r="H86" s="225"/>
      <c r="I86" s="224">
        <f>ROUND(E86*H86,2)</f>
        <v>0</v>
      </c>
      <c r="J86" s="225"/>
      <c r="K86" s="224">
        <f>ROUND(E86*J86,2)</f>
        <v>0</v>
      </c>
      <c r="L86" s="224">
        <v>21</v>
      </c>
      <c r="M86" s="224">
        <f>G86*(1+L86/100)</f>
        <v>0</v>
      </c>
      <c r="N86" s="224">
        <v>0</v>
      </c>
      <c r="O86" s="224">
        <f>ROUND(E86*N86,2)</f>
        <v>0</v>
      </c>
      <c r="P86" s="224">
        <v>0</v>
      </c>
      <c r="Q86" s="224">
        <f>ROUND(E86*P86,2)</f>
        <v>0</v>
      </c>
      <c r="R86" s="224"/>
      <c r="S86" s="224" t="s">
        <v>235</v>
      </c>
      <c r="T86" s="224" t="s">
        <v>183</v>
      </c>
      <c r="U86" s="224">
        <v>0</v>
      </c>
      <c r="V86" s="224">
        <f>ROUND(E86*U86,2)</f>
        <v>0</v>
      </c>
      <c r="W86" s="224"/>
      <c r="X86" s="204"/>
      <c r="Y86" s="204"/>
      <c r="Z86" s="204"/>
      <c r="AA86" s="204"/>
      <c r="AB86" s="204"/>
      <c r="AC86" s="204"/>
      <c r="AD86" s="204"/>
      <c r="AE86" s="204"/>
      <c r="AF86" s="204"/>
      <c r="AG86" s="204" t="s">
        <v>184</v>
      </c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outlineLevel="1" x14ac:dyDescent="0.2">
      <c r="A87" s="241">
        <v>79</v>
      </c>
      <c r="B87" s="242" t="s">
        <v>1303</v>
      </c>
      <c r="C87" s="251" t="s">
        <v>1304</v>
      </c>
      <c r="D87" s="243" t="s">
        <v>234</v>
      </c>
      <c r="E87" s="244">
        <v>2</v>
      </c>
      <c r="F87" s="245"/>
      <c r="G87" s="246">
        <f>ROUND(E87*F87,2)</f>
        <v>0</v>
      </c>
      <c r="H87" s="225"/>
      <c r="I87" s="224">
        <f>ROUND(E87*H87,2)</f>
        <v>0</v>
      </c>
      <c r="J87" s="225"/>
      <c r="K87" s="224">
        <f>ROUND(E87*J87,2)</f>
        <v>0</v>
      </c>
      <c r="L87" s="224">
        <v>21</v>
      </c>
      <c r="M87" s="224">
        <f>G87*(1+L87/100)</f>
        <v>0</v>
      </c>
      <c r="N87" s="224">
        <v>0</v>
      </c>
      <c r="O87" s="224">
        <f>ROUND(E87*N87,2)</f>
        <v>0</v>
      </c>
      <c r="P87" s="224">
        <v>0</v>
      </c>
      <c r="Q87" s="224">
        <f>ROUND(E87*P87,2)</f>
        <v>0</v>
      </c>
      <c r="R87" s="224"/>
      <c r="S87" s="224" t="s">
        <v>235</v>
      </c>
      <c r="T87" s="224" t="s">
        <v>183</v>
      </c>
      <c r="U87" s="224">
        <v>0</v>
      </c>
      <c r="V87" s="224">
        <f>ROUND(E87*U87,2)</f>
        <v>0</v>
      </c>
      <c r="W87" s="224"/>
      <c r="X87" s="204"/>
      <c r="Y87" s="204"/>
      <c r="Z87" s="204"/>
      <c r="AA87" s="204"/>
      <c r="AB87" s="204"/>
      <c r="AC87" s="204"/>
      <c r="AD87" s="204"/>
      <c r="AE87" s="204"/>
      <c r="AF87" s="204"/>
      <c r="AG87" s="204" t="s">
        <v>184</v>
      </c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outlineLevel="1" x14ac:dyDescent="0.2">
      <c r="A88" s="241">
        <v>80</v>
      </c>
      <c r="B88" s="242" t="s">
        <v>1305</v>
      </c>
      <c r="C88" s="251" t="s">
        <v>1306</v>
      </c>
      <c r="D88" s="243" t="s">
        <v>234</v>
      </c>
      <c r="E88" s="244">
        <v>10</v>
      </c>
      <c r="F88" s="245"/>
      <c r="G88" s="246">
        <f>ROUND(E88*F88,2)</f>
        <v>0</v>
      </c>
      <c r="H88" s="225"/>
      <c r="I88" s="224">
        <f>ROUND(E88*H88,2)</f>
        <v>0</v>
      </c>
      <c r="J88" s="225"/>
      <c r="K88" s="224">
        <f>ROUND(E88*J88,2)</f>
        <v>0</v>
      </c>
      <c r="L88" s="224">
        <v>21</v>
      </c>
      <c r="M88" s="224">
        <f>G88*(1+L88/100)</f>
        <v>0</v>
      </c>
      <c r="N88" s="224">
        <v>0</v>
      </c>
      <c r="O88" s="224">
        <f>ROUND(E88*N88,2)</f>
        <v>0</v>
      </c>
      <c r="P88" s="224">
        <v>0</v>
      </c>
      <c r="Q88" s="224">
        <f>ROUND(E88*P88,2)</f>
        <v>0</v>
      </c>
      <c r="R88" s="224"/>
      <c r="S88" s="224" t="s">
        <v>235</v>
      </c>
      <c r="T88" s="224" t="s">
        <v>183</v>
      </c>
      <c r="U88" s="224">
        <v>0</v>
      </c>
      <c r="V88" s="224">
        <f>ROUND(E88*U88,2)</f>
        <v>0</v>
      </c>
      <c r="W88" s="224"/>
      <c r="X88" s="204"/>
      <c r="Y88" s="204"/>
      <c r="Z88" s="204"/>
      <c r="AA88" s="204"/>
      <c r="AB88" s="204"/>
      <c r="AC88" s="204"/>
      <c r="AD88" s="204"/>
      <c r="AE88" s="204"/>
      <c r="AF88" s="204"/>
      <c r="AG88" s="204" t="s">
        <v>184</v>
      </c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outlineLevel="1" x14ac:dyDescent="0.2">
      <c r="A89" s="241">
        <v>81</v>
      </c>
      <c r="B89" s="242" t="s">
        <v>1307</v>
      </c>
      <c r="C89" s="251" t="s">
        <v>1308</v>
      </c>
      <c r="D89" s="243" t="s">
        <v>234</v>
      </c>
      <c r="E89" s="244">
        <v>21</v>
      </c>
      <c r="F89" s="245"/>
      <c r="G89" s="246">
        <f>ROUND(E89*F89,2)</f>
        <v>0</v>
      </c>
      <c r="H89" s="225"/>
      <c r="I89" s="224">
        <f>ROUND(E89*H89,2)</f>
        <v>0</v>
      </c>
      <c r="J89" s="225"/>
      <c r="K89" s="224">
        <f>ROUND(E89*J89,2)</f>
        <v>0</v>
      </c>
      <c r="L89" s="224">
        <v>21</v>
      </c>
      <c r="M89" s="224">
        <f>G89*(1+L89/100)</f>
        <v>0</v>
      </c>
      <c r="N89" s="224">
        <v>0</v>
      </c>
      <c r="O89" s="224">
        <f>ROUND(E89*N89,2)</f>
        <v>0</v>
      </c>
      <c r="P89" s="224">
        <v>0</v>
      </c>
      <c r="Q89" s="224">
        <f>ROUND(E89*P89,2)</f>
        <v>0</v>
      </c>
      <c r="R89" s="224"/>
      <c r="S89" s="224" t="s">
        <v>235</v>
      </c>
      <c r="T89" s="224" t="s">
        <v>183</v>
      </c>
      <c r="U89" s="224">
        <v>0</v>
      </c>
      <c r="V89" s="224">
        <f>ROUND(E89*U89,2)</f>
        <v>0</v>
      </c>
      <c r="W89" s="224"/>
      <c r="X89" s="204"/>
      <c r="Y89" s="204"/>
      <c r="Z89" s="204"/>
      <c r="AA89" s="204"/>
      <c r="AB89" s="204"/>
      <c r="AC89" s="204"/>
      <c r="AD89" s="204"/>
      <c r="AE89" s="204"/>
      <c r="AF89" s="204"/>
      <c r="AG89" s="204" t="s">
        <v>184</v>
      </c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outlineLevel="1" x14ac:dyDescent="0.2">
      <c r="A90" s="241">
        <v>82</v>
      </c>
      <c r="B90" s="242" t="s">
        <v>1309</v>
      </c>
      <c r="C90" s="251" t="s">
        <v>1310</v>
      </c>
      <c r="D90" s="243" t="s">
        <v>234</v>
      </c>
      <c r="E90" s="244">
        <v>6</v>
      </c>
      <c r="F90" s="245"/>
      <c r="G90" s="246">
        <f>ROUND(E90*F90,2)</f>
        <v>0</v>
      </c>
      <c r="H90" s="225"/>
      <c r="I90" s="224">
        <f>ROUND(E90*H90,2)</f>
        <v>0</v>
      </c>
      <c r="J90" s="225"/>
      <c r="K90" s="224">
        <f>ROUND(E90*J90,2)</f>
        <v>0</v>
      </c>
      <c r="L90" s="224">
        <v>21</v>
      </c>
      <c r="M90" s="224">
        <f>G90*(1+L90/100)</f>
        <v>0</v>
      </c>
      <c r="N90" s="224">
        <v>0</v>
      </c>
      <c r="O90" s="224">
        <f>ROUND(E90*N90,2)</f>
        <v>0</v>
      </c>
      <c r="P90" s="224">
        <v>0</v>
      </c>
      <c r="Q90" s="224">
        <f>ROUND(E90*P90,2)</f>
        <v>0</v>
      </c>
      <c r="R90" s="224"/>
      <c r="S90" s="224" t="s">
        <v>235</v>
      </c>
      <c r="T90" s="224" t="s">
        <v>183</v>
      </c>
      <c r="U90" s="224">
        <v>0</v>
      </c>
      <c r="V90" s="224">
        <f>ROUND(E90*U90,2)</f>
        <v>0</v>
      </c>
      <c r="W90" s="224"/>
      <c r="X90" s="204"/>
      <c r="Y90" s="204"/>
      <c r="Z90" s="204"/>
      <c r="AA90" s="204"/>
      <c r="AB90" s="204"/>
      <c r="AC90" s="204"/>
      <c r="AD90" s="204"/>
      <c r="AE90" s="204"/>
      <c r="AF90" s="204"/>
      <c r="AG90" s="204" t="s">
        <v>184</v>
      </c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outlineLevel="1" x14ac:dyDescent="0.2">
      <c r="A91" s="241">
        <v>83</v>
      </c>
      <c r="B91" s="242" t="s">
        <v>1311</v>
      </c>
      <c r="C91" s="251" t="s">
        <v>1312</v>
      </c>
      <c r="D91" s="243" t="s">
        <v>234</v>
      </c>
      <c r="E91" s="244">
        <v>6</v>
      </c>
      <c r="F91" s="245"/>
      <c r="G91" s="246">
        <f>ROUND(E91*F91,2)</f>
        <v>0</v>
      </c>
      <c r="H91" s="225"/>
      <c r="I91" s="224">
        <f>ROUND(E91*H91,2)</f>
        <v>0</v>
      </c>
      <c r="J91" s="225"/>
      <c r="K91" s="224">
        <f>ROUND(E91*J91,2)</f>
        <v>0</v>
      </c>
      <c r="L91" s="224">
        <v>21</v>
      </c>
      <c r="M91" s="224">
        <f>G91*(1+L91/100)</f>
        <v>0</v>
      </c>
      <c r="N91" s="224">
        <v>0</v>
      </c>
      <c r="O91" s="224">
        <f>ROUND(E91*N91,2)</f>
        <v>0</v>
      </c>
      <c r="P91" s="224">
        <v>0</v>
      </c>
      <c r="Q91" s="224">
        <f>ROUND(E91*P91,2)</f>
        <v>0</v>
      </c>
      <c r="R91" s="224"/>
      <c r="S91" s="224" t="s">
        <v>235</v>
      </c>
      <c r="T91" s="224" t="s">
        <v>183</v>
      </c>
      <c r="U91" s="224">
        <v>0</v>
      </c>
      <c r="V91" s="224">
        <f>ROUND(E91*U91,2)</f>
        <v>0</v>
      </c>
      <c r="W91" s="224"/>
      <c r="X91" s="204"/>
      <c r="Y91" s="204"/>
      <c r="Z91" s="204"/>
      <c r="AA91" s="204"/>
      <c r="AB91" s="204"/>
      <c r="AC91" s="204"/>
      <c r="AD91" s="204"/>
      <c r="AE91" s="204"/>
      <c r="AF91" s="204"/>
      <c r="AG91" s="204" t="s">
        <v>184</v>
      </c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outlineLevel="1" x14ac:dyDescent="0.2">
      <c r="A92" s="241">
        <v>84</v>
      </c>
      <c r="B92" s="242" t="s">
        <v>1313</v>
      </c>
      <c r="C92" s="251" t="s">
        <v>1314</v>
      </c>
      <c r="D92" s="243" t="s">
        <v>234</v>
      </c>
      <c r="E92" s="244">
        <v>4</v>
      </c>
      <c r="F92" s="245"/>
      <c r="G92" s="246">
        <f>ROUND(E92*F92,2)</f>
        <v>0</v>
      </c>
      <c r="H92" s="225"/>
      <c r="I92" s="224">
        <f>ROUND(E92*H92,2)</f>
        <v>0</v>
      </c>
      <c r="J92" s="225"/>
      <c r="K92" s="224">
        <f>ROUND(E92*J92,2)</f>
        <v>0</v>
      </c>
      <c r="L92" s="224">
        <v>21</v>
      </c>
      <c r="M92" s="224">
        <f>G92*(1+L92/100)</f>
        <v>0</v>
      </c>
      <c r="N92" s="224">
        <v>0</v>
      </c>
      <c r="O92" s="224">
        <f>ROUND(E92*N92,2)</f>
        <v>0</v>
      </c>
      <c r="P92" s="224">
        <v>0</v>
      </c>
      <c r="Q92" s="224">
        <f>ROUND(E92*P92,2)</f>
        <v>0</v>
      </c>
      <c r="R92" s="224"/>
      <c r="S92" s="224" t="s">
        <v>235</v>
      </c>
      <c r="T92" s="224" t="s">
        <v>183</v>
      </c>
      <c r="U92" s="224">
        <v>0</v>
      </c>
      <c r="V92" s="224">
        <f>ROUND(E92*U92,2)</f>
        <v>0</v>
      </c>
      <c r="W92" s="224"/>
      <c r="X92" s="204"/>
      <c r="Y92" s="204"/>
      <c r="Z92" s="204"/>
      <c r="AA92" s="204"/>
      <c r="AB92" s="204"/>
      <c r="AC92" s="204"/>
      <c r="AD92" s="204"/>
      <c r="AE92" s="204"/>
      <c r="AF92" s="204"/>
      <c r="AG92" s="204" t="s">
        <v>184</v>
      </c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outlineLevel="1" x14ac:dyDescent="0.2">
      <c r="A93" s="241">
        <v>85</v>
      </c>
      <c r="B93" s="242" t="s">
        <v>1315</v>
      </c>
      <c r="C93" s="251" t="s">
        <v>1316</v>
      </c>
      <c r="D93" s="243" t="s">
        <v>229</v>
      </c>
      <c r="E93" s="244">
        <v>27</v>
      </c>
      <c r="F93" s="245"/>
      <c r="G93" s="246">
        <f>ROUND(E93*F93,2)</f>
        <v>0</v>
      </c>
      <c r="H93" s="225"/>
      <c r="I93" s="224">
        <f>ROUND(E93*H93,2)</f>
        <v>0</v>
      </c>
      <c r="J93" s="225"/>
      <c r="K93" s="224">
        <f>ROUND(E93*J93,2)</f>
        <v>0</v>
      </c>
      <c r="L93" s="224">
        <v>21</v>
      </c>
      <c r="M93" s="224">
        <f>G93*(1+L93/100)</f>
        <v>0</v>
      </c>
      <c r="N93" s="224">
        <v>0</v>
      </c>
      <c r="O93" s="224">
        <f>ROUND(E93*N93,2)</f>
        <v>0</v>
      </c>
      <c r="P93" s="224">
        <v>0</v>
      </c>
      <c r="Q93" s="224">
        <f>ROUND(E93*P93,2)</f>
        <v>0</v>
      </c>
      <c r="R93" s="224"/>
      <c r="S93" s="224" t="s">
        <v>182</v>
      </c>
      <c r="T93" s="224" t="s">
        <v>183</v>
      </c>
      <c r="U93" s="224">
        <v>0.24399999999999999</v>
      </c>
      <c r="V93" s="224">
        <f>ROUND(E93*U93,2)</f>
        <v>6.59</v>
      </c>
      <c r="W93" s="224"/>
      <c r="X93" s="204"/>
      <c r="Y93" s="204"/>
      <c r="Z93" s="204"/>
      <c r="AA93" s="204"/>
      <c r="AB93" s="204"/>
      <c r="AC93" s="204"/>
      <c r="AD93" s="204"/>
      <c r="AE93" s="204"/>
      <c r="AF93" s="204"/>
      <c r="AG93" s="204" t="s">
        <v>184</v>
      </c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outlineLevel="1" x14ac:dyDescent="0.2">
      <c r="A94" s="241">
        <v>86</v>
      </c>
      <c r="B94" s="242" t="s">
        <v>1317</v>
      </c>
      <c r="C94" s="251" t="s">
        <v>1318</v>
      </c>
      <c r="D94" s="243" t="s">
        <v>234</v>
      </c>
      <c r="E94" s="244">
        <v>20</v>
      </c>
      <c r="F94" s="245"/>
      <c r="G94" s="246">
        <f>ROUND(E94*F94,2)</f>
        <v>0</v>
      </c>
      <c r="H94" s="225"/>
      <c r="I94" s="224">
        <f>ROUND(E94*H94,2)</f>
        <v>0</v>
      </c>
      <c r="J94" s="225"/>
      <c r="K94" s="224">
        <f>ROUND(E94*J94,2)</f>
        <v>0</v>
      </c>
      <c r="L94" s="224">
        <v>21</v>
      </c>
      <c r="M94" s="224">
        <f>G94*(1+L94/100)</f>
        <v>0</v>
      </c>
      <c r="N94" s="224">
        <v>0</v>
      </c>
      <c r="O94" s="224">
        <f>ROUND(E94*N94,2)</f>
        <v>0</v>
      </c>
      <c r="P94" s="224">
        <v>0</v>
      </c>
      <c r="Q94" s="224">
        <f>ROUND(E94*P94,2)</f>
        <v>0</v>
      </c>
      <c r="R94" s="224"/>
      <c r="S94" s="224" t="s">
        <v>235</v>
      </c>
      <c r="T94" s="224" t="s">
        <v>183</v>
      </c>
      <c r="U94" s="224">
        <v>0</v>
      </c>
      <c r="V94" s="224">
        <f>ROUND(E94*U94,2)</f>
        <v>0</v>
      </c>
      <c r="W94" s="224"/>
      <c r="X94" s="204"/>
      <c r="Y94" s="204"/>
      <c r="Z94" s="204"/>
      <c r="AA94" s="204"/>
      <c r="AB94" s="204"/>
      <c r="AC94" s="204"/>
      <c r="AD94" s="204"/>
      <c r="AE94" s="204"/>
      <c r="AF94" s="204"/>
      <c r="AG94" s="204" t="s">
        <v>184</v>
      </c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</row>
    <row r="95" spans="1:60" outlineLevel="1" x14ac:dyDescent="0.2">
      <c r="A95" s="241">
        <v>87</v>
      </c>
      <c r="B95" s="242" t="s">
        <v>1319</v>
      </c>
      <c r="C95" s="251" t="s">
        <v>1320</v>
      </c>
      <c r="D95" s="243" t="s">
        <v>234</v>
      </c>
      <c r="E95" s="244">
        <v>7</v>
      </c>
      <c r="F95" s="245"/>
      <c r="G95" s="246">
        <f>ROUND(E95*F95,2)</f>
        <v>0</v>
      </c>
      <c r="H95" s="225"/>
      <c r="I95" s="224">
        <f>ROUND(E95*H95,2)</f>
        <v>0</v>
      </c>
      <c r="J95" s="225"/>
      <c r="K95" s="224">
        <f>ROUND(E95*J95,2)</f>
        <v>0</v>
      </c>
      <c r="L95" s="224">
        <v>21</v>
      </c>
      <c r="M95" s="224">
        <f>G95*(1+L95/100)</f>
        <v>0</v>
      </c>
      <c r="N95" s="224">
        <v>0</v>
      </c>
      <c r="O95" s="224">
        <f>ROUND(E95*N95,2)</f>
        <v>0</v>
      </c>
      <c r="P95" s="224">
        <v>0</v>
      </c>
      <c r="Q95" s="224">
        <f>ROUND(E95*P95,2)</f>
        <v>0</v>
      </c>
      <c r="R95" s="224"/>
      <c r="S95" s="224" t="s">
        <v>235</v>
      </c>
      <c r="T95" s="224" t="s">
        <v>183</v>
      </c>
      <c r="U95" s="224">
        <v>0</v>
      </c>
      <c r="V95" s="224">
        <f>ROUND(E95*U95,2)</f>
        <v>0</v>
      </c>
      <c r="W95" s="224"/>
      <c r="X95" s="204"/>
      <c r="Y95" s="204"/>
      <c r="Z95" s="204"/>
      <c r="AA95" s="204"/>
      <c r="AB95" s="204"/>
      <c r="AC95" s="204"/>
      <c r="AD95" s="204"/>
      <c r="AE95" s="204"/>
      <c r="AF95" s="204"/>
      <c r="AG95" s="204" t="s">
        <v>184</v>
      </c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ht="22.5" outlineLevel="1" x14ac:dyDescent="0.2">
      <c r="A96" s="241">
        <v>88</v>
      </c>
      <c r="B96" s="242" t="s">
        <v>1321</v>
      </c>
      <c r="C96" s="251" t="s">
        <v>1322</v>
      </c>
      <c r="D96" s="243" t="s">
        <v>234</v>
      </c>
      <c r="E96" s="244">
        <v>1</v>
      </c>
      <c r="F96" s="245"/>
      <c r="G96" s="246">
        <f>ROUND(E96*F96,2)</f>
        <v>0</v>
      </c>
      <c r="H96" s="225"/>
      <c r="I96" s="224">
        <f>ROUND(E96*H96,2)</f>
        <v>0</v>
      </c>
      <c r="J96" s="225"/>
      <c r="K96" s="224">
        <f>ROUND(E96*J96,2)</f>
        <v>0</v>
      </c>
      <c r="L96" s="224">
        <v>21</v>
      </c>
      <c r="M96" s="224">
        <f>G96*(1+L96/100)</f>
        <v>0</v>
      </c>
      <c r="N96" s="224">
        <v>0</v>
      </c>
      <c r="O96" s="224">
        <f>ROUND(E96*N96,2)</f>
        <v>0</v>
      </c>
      <c r="P96" s="224">
        <v>0</v>
      </c>
      <c r="Q96" s="224">
        <f>ROUND(E96*P96,2)</f>
        <v>0</v>
      </c>
      <c r="R96" s="224"/>
      <c r="S96" s="224" t="s">
        <v>235</v>
      </c>
      <c r="T96" s="224" t="s">
        <v>183</v>
      </c>
      <c r="U96" s="224">
        <v>0</v>
      </c>
      <c r="V96" s="224">
        <f>ROUND(E96*U96,2)</f>
        <v>0</v>
      </c>
      <c r="W96" s="224"/>
      <c r="X96" s="204"/>
      <c r="Y96" s="204"/>
      <c r="Z96" s="204"/>
      <c r="AA96" s="204"/>
      <c r="AB96" s="204"/>
      <c r="AC96" s="204"/>
      <c r="AD96" s="204"/>
      <c r="AE96" s="204"/>
      <c r="AF96" s="204"/>
      <c r="AG96" s="204" t="s">
        <v>184</v>
      </c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outlineLevel="1" x14ac:dyDescent="0.2">
      <c r="A97" s="241">
        <v>89</v>
      </c>
      <c r="B97" s="242" t="s">
        <v>1323</v>
      </c>
      <c r="C97" s="251" t="s">
        <v>1324</v>
      </c>
      <c r="D97" s="243" t="s">
        <v>242</v>
      </c>
      <c r="E97" s="244">
        <v>90</v>
      </c>
      <c r="F97" s="245"/>
      <c r="G97" s="246">
        <f>ROUND(E97*F97,2)</f>
        <v>0</v>
      </c>
      <c r="H97" s="225"/>
      <c r="I97" s="224">
        <f>ROUND(E97*H97,2)</f>
        <v>0</v>
      </c>
      <c r="J97" s="225"/>
      <c r="K97" s="224">
        <f>ROUND(E97*J97,2)</f>
        <v>0</v>
      </c>
      <c r="L97" s="224">
        <v>21</v>
      </c>
      <c r="M97" s="224">
        <f>G97*(1+L97/100)</f>
        <v>0</v>
      </c>
      <c r="N97" s="224">
        <v>0</v>
      </c>
      <c r="O97" s="224">
        <f>ROUND(E97*N97,2)</f>
        <v>0</v>
      </c>
      <c r="P97" s="224">
        <v>0</v>
      </c>
      <c r="Q97" s="224">
        <f>ROUND(E97*P97,2)</f>
        <v>0</v>
      </c>
      <c r="R97" s="224"/>
      <c r="S97" s="224" t="s">
        <v>235</v>
      </c>
      <c r="T97" s="224" t="s">
        <v>183</v>
      </c>
      <c r="U97" s="224">
        <v>0</v>
      </c>
      <c r="V97" s="224">
        <f>ROUND(E97*U97,2)</f>
        <v>0</v>
      </c>
      <c r="W97" s="224"/>
      <c r="X97" s="204"/>
      <c r="Y97" s="204"/>
      <c r="Z97" s="204"/>
      <c r="AA97" s="204"/>
      <c r="AB97" s="204"/>
      <c r="AC97" s="204"/>
      <c r="AD97" s="204"/>
      <c r="AE97" s="204"/>
      <c r="AF97" s="204"/>
      <c r="AG97" s="204" t="s">
        <v>184</v>
      </c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60" outlineLevel="1" x14ac:dyDescent="0.2">
      <c r="A98" s="241">
        <v>90</v>
      </c>
      <c r="B98" s="242" t="s">
        <v>1325</v>
      </c>
      <c r="C98" s="251" t="s">
        <v>1326</v>
      </c>
      <c r="D98" s="243" t="s">
        <v>242</v>
      </c>
      <c r="E98" s="244">
        <v>100</v>
      </c>
      <c r="F98" s="245"/>
      <c r="G98" s="246">
        <f>ROUND(E98*F98,2)</f>
        <v>0</v>
      </c>
      <c r="H98" s="225"/>
      <c r="I98" s="224">
        <f>ROUND(E98*H98,2)</f>
        <v>0</v>
      </c>
      <c r="J98" s="225"/>
      <c r="K98" s="224">
        <f>ROUND(E98*J98,2)</f>
        <v>0</v>
      </c>
      <c r="L98" s="224">
        <v>21</v>
      </c>
      <c r="M98" s="224">
        <f>G98*(1+L98/100)</f>
        <v>0</v>
      </c>
      <c r="N98" s="224">
        <v>0</v>
      </c>
      <c r="O98" s="224">
        <f>ROUND(E98*N98,2)</f>
        <v>0</v>
      </c>
      <c r="P98" s="224">
        <v>0</v>
      </c>
      <c r="Q98" s="224">
        <f>ROUND(E98*P98,2)</f>
        <v>0</v>
      </c>
      <c r="R98" s="224"/>
      <c r="S98" s="224" t="s">
        <v>235</v>
      </c>
      <c r="T98" s="224" t="s">
        <v>183</v>
      </c>
      <c r="U98" s="224">
        <v>0</v>
      </c>
      <c r="V98" s="224">
        <f>ROUND(E98*U98,2)</f>
        <v>0</v>
      </c>
      <c r="W98" s="224"/>
      <c r="X98" s="204"/>
      <c r="Y98" s="204"/>
      <c r="Z98" s="204"/>
      <c r="AA98" s="204"/>
      <c r="AB98" s="204"/>
      <c r="AC98" s="204"/>
      <c r="AD98" s="204"/>
      <c r="AE98" s="204"/>
      <c r="AF98" s="204"/>
      <c r="AG98" s="204" t="s">
        <v>184</v>
      </c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</row>
    <row r="99" spans="1:60" outlineLevel="1" x14ac:dyDescent="0.2">
      <c r="A99" s="241">
        <v>91</v>
      </c>
      <c r="B99" s="242" t="s">
        <v>1327</v>
      </c>
      <c r="C99" s="251" t="s">
        <v>1328</v>
      </c>
      <c r="D99" s="243" t="s">
        <v>242</v>
      </c>
      <c r="E99" s="244">
        <v>24</v>
      </c>
      <c r="F99" s="245"/>
      <c r="G99" s="246">
        <f>ROUND(E99*F99,2)</f>
        <v>0</v>
      </c>
      <c r="H99" s="225"/>
      <c r="I99" s="224">
        <f>ROUND(E99*H99,2)</f>
        <v>0</v>
      </c>
      <c r="J99" s="225"/>
      <c r="K99" s="224">
        <f>ROUND(E99*J99,2)</f>
        <v>0</v>
      </c>
      <c r="L99" s="224">
        <v>21</v>
      </c>
      <c r="M99" s="224">
        <f>G99*(1+L99/100)</f>
        <v>0</v>
      </c>
      <c r="N99" s="224">
        <v>0</v>
      </c>
      <c r="O99" s="224">
        <f>ROUND(E99*N99,2)</f>
        <v>0</v>
      </c>
      <c r="P99" s="224">
        <v>0</v>
      </c>
      <c r="Q99" s="224">
        <f>ROUND(E99*P99,2)</f>
        <v>0</v>
      </c>
      <c r="R99" s="224"/>
      <c r="S99" s="224" t="s">
        <v>235</v>
      </c>
      <c r="T99" s="224" t="s">
        <v>183</v>
      </c>
      <c r="U99" s="224">
        <v>0</v>
      </c>
      <c r="V99" s="224">
        <f>ROUND(E99*U99,2)</f>
        <v>0</v>
      </c>
      <c r="W99" s="224"/>
      <c r="X99" s="204"/>
      <c r="Y99" s="204"/>
      <c r="Z99" s="204"/>
      <c r="AA99" s="204"/>
      <c r="AB99" s="204"/>
      <c r="AC99" s="204"/>
      <c r="AD99" s="204"/>
      <c r="AE99" s="204"/>
      <c r="AF99" s="204"/>
      <c r="AG99" s="204" t="s">
        <v>184</v>
      </c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</row>
    <row r="100" spans="1:60" outlineLevel="1" x14ac:dyDescent="0.2">
      <c r="A100" s="241">
        <v>92</v>
      </c>
      <c r="B100" s="242" t="s">
        <v>1329</v>
      </c>
      <c r="C100" s="251" t="s">
        <v>1330</v>
      </c>
      <c r="D100" s="243" t="s">
        <v>242</v>
      </c>
      <c r="E100" s="244">
        <v>50</v>
      </c>
      <c r="F100" s="245"/>
      <c r="G100" s="246">
        <f>ROUND(E100*F100,2)</f>
        <v>0</v>
      </c>
      <c r="H100" s="225"/>
      <c r="I100" s="224">
        <f>ROUND(E100*H100,2)</f>
        <v>0</v>
      </c>
      <c r="J100" s="225"/>
      <c r="K100" s="224">
        <f>ROUND(E100*J100,2)</f>
        <v>0</v>
      </c>
      <c r="L100" s="224">
        <v>21</v>
      </c>
      <c r="M100" s="224">
        <f>G100*(1+L100/100)</f>
        <v>0</v>
      </c>
      <c r="N100" s="224">
        <v>0</v>
      </c>
      <c r="O100" s="224">
        <f>ROUND(E100*N100,2)</f>
        <v>0</v>
      </c>
      <c r="P100" s="224">
        <v>0</v>
      </c>
      <c r="Q100" s="224">
        <f>ROUND(E100*P100,2)</f>
        <v>0</v>
      </c>
      <c r="R100" s="224"/>
      <c r="S100" s="224" t="s">
        <v>235</v>
      </c>
      <c r="T100" s="224" t="s">
        <v>183</v>
      </c>
      <c r="U100" s="224">
        <v>0</v>
      </c>
      <c r="V100" s="224">
        <f>ROUND(E100*U100,2)</f>
        <v>0</v>
      </c>
      <c r="W100" s="22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 t="s">
        <v>184</v>
      </c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</row>
    <row r="101" spans="1:60" outlineLevel="1" x14ac:dyDescent="0.2">
      <c r="A101" s="241">
        <v>93</v>
      </c>
      <c r="B101" s="242" t="s">
        <v>1331</v>
      </c>
      <c r="C101" s="251" t="s">
        <v>1332</v>
      </c>
      <c r="D101" s="243" t="s">
        <v>242</v>
      </c>
      <c r="E101" s="244">
        <v>20</v>
      </c>
      <c r="F101" s="245"/>
      <c r="G101" s="246">
        <f>ROUND(E101*F101,2)</f>
        <v>0</v>
      </c>
      <c r="H101" s="225"/>
      <c r="I101" s="224">
        <f>ROUND(E101*H101,2)</f>
        <v>0</v>
      </c>
      <c r="J101" s="225"/>
      <c r="K101" s="224">
        <f>ROUND(E101*J101,2)</f>
        <v>0</v>
      </c>
      <c r="L101" s="224">
        <v>21</v>
      </c>
      <c r="M101" s="224">
        <f>G101*(1+L101/100)</f>
        <v>0</v>
      </c>
      <c r="N101" s="224">
        <v>0</v>
      </c>
      <c r="O101" s="224">
        <f>ROUND(E101*N101,2)</f>
        <v>0</v>
      </c>
      <c r="P101" s="224">
        <v>0</v>
      </c>
      <c r="Q101" s="224">
        <f>ROUND(E101*P101,2)</f>
        <v>0</v>
      </c>
      <c r="R101" s="224"/>
      <c r="S101" s="224" t="s">
        <v>235</v>
      </c>
      <c r="T101" s="224" t="s">
        <v>183</v>
      </c>
      <c r="U101" s="224">
        <v>0</v>
      </c>
      <c r="V101" s="224">
        <f>ROUND(E101*U101,2)</f>
        <v>0</v>
      </c>
      <c r="W101" s="22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 t="s">
        <v>184</v>
      </c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</row>
    <row r="102" spans="1:60" outlineLevel="1" x14ac:dyDescent="0.2">
      <c r="A102" s="241">
        <v>94</v>
      </c>
      <c r="B102" s="242" t="s">
        <v>1333</v>
      </c>
      <c r="C102" s="251" t="s">
        <v>1334</v>
      </c>
      <c r="D102" s="243" t="s">
        <v>242</v>
      </c>
      <c r="E102" s="244">
        <v>290</v>
      </c>
      <c r="F102" s="245"/>
      <c r="G102" s="246">
        <f>ROUND(E102*F102,2)</f>
        <v>0</v>
      </c>
      <c r="H102" s="225"/>
      <c r="I102" s="224">
        <f>ROUND(E102*H102,2)</f>
        <v>0</v>
      </c>
      <c r="J102" s="225"/>
      <c r="K102" s="224">
        <f>ROUND(E102*J102,2)</f>
        <v>0</v>
      </c>
      <c r="L102" s="224">
        <v>21</v>
      </c>
      <c r="M102" s="224">
        <f>G102*(1+L102/100)</f>
        <v>0</v>
      </c>
      <c r="N102" s="224">
        <v>0</v>
      </c>
      <c r="O102" s="224">
        <f>ROUND(E102*N102,2)</f>
        <v>0</v>
      </c>
      <c r="P102" s="224">
        <v>0</v>
      </c>
      <c r="Q102" s="224">
        <f>ROUND(E102*P102,2)</f>
        <v>0</v>
      </c>
      <c r="R102" s="224"/>
      <c r="S102" s="224" t="s">
        <v>235</v>
      </c>
      <c r="T102" s="224" t="s">
        <v>183</v>
      </c>
      <c r="U102" s="224">
        <v>0</v>
      </c>
      <c r="V102" s="224">
        <f>ROUND(E102*U102,2)</f>
        <v>0</v>
      </c>
      <c r="W102" s="22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 t="s">
        <v>184</v>
      </c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</row>
    <row r="103" spans="1:60" outlineLevel="1" x14ac:dyDescent="0.2">
      <c r="A103" s="241">
        <v>95</v>
      </c>
      <c r="B103" s="242" t="s">
        <v>1335</v>
      </c>
      <c r="C103" s="251" t="s">
        <v>1336</v>
      </c>
      <c r="D103" s="243" t="s">
        <v>242</v>
      </c>
      <c r="E103" s="244">
        <v>40</v>
      </c>
      <c r="F103" s="245"/>
      <c r="G103" s="246">
        <f>ROUND(E103*F103,2)</f>
        <v>0</v>
      </c>
      <c r="H103" s="225"/>
      <c r="I103" s="224">
        <f>ROUND(E103*H103,2)</f>
        <v>0</v>
      </c>
      <c r="J103" s="225"/>
      <c r="K103" s="224">
        <f>ROUND(E103*J103,2)</f>
        <v>0</v>
      </c>
      <c r="L103" s="224">
        <v>21</v>
      </c>
      <c r="M103" s="224">
        <f>G103*(1+L103/100)</f>
        <v>0</v>
      </c>
      <c r="N103" s="224">
        <v>0</v>
      </c>
      <c r="O103" s="224">
        <f>ROUND(E103*N103,2)</f>
        <v>0</v>
      </c>
      <c r="P103" s="224">
        <v>0</v>
      </c>
      <c r="Q103" s="224">
        <f>ROUND(E103*P103,2)</f>
        <v>0</v>
      </c>
      <c r="R103" s="224"/>
      <c r="S103" s="224" t="s">
        <v>235</v>
      </c>
      <c r="T103" s="224" t="s">
        <v>183</v>
      </c>
      <c r="U103" s="224">
        <v>0</v>
      </c>
      <c r="V103" s="224">
        <f>ROUND(E103*U103,2)</f>
        <v>0</v>
      </c>
      <c r="W103" s="22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 t="s">
        <v>184</v>
      </c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</row>
    <row r="104" spans="1:60" outlineLevel="1" x14ac:dyDescent="0.2">
      <c r="A104" s="241">
        <v>96</v>
      </c>
      <c r="B104" s="242" t="s">
        <v>1337</v>
      </c>
      <c r="C104" s="251" t="s">
        <v>1338</v>
      </c>
      <c r="D104" s="243" t="s">
        <v>242</v>
      </c>
      <c r="E104" s="244">
        <v>60</v>
      </c>
      <c r="F104" s="245"/>
      <c r="G104" s="246">
        <f>ROUND(E104*F104,2)</f>
        <v>0</v>
      </c>
      <c r="H104" s="225"/>
      <c r="I104" s="224">
        <f>ROUND(E104*H104,2)</f>
        <v>0</v>
      </c>
      <c r="J104" s="225"/>
      <c r="K104" s="224">
        <f>ROUND(E104*J104,2)</f>
        <v>0</v>
      </c>
      <c r="L104" s="224">
        <v>21</v>
      </c>
      <c r="M104" s="224">
        <f>G104*(1+L104/100)</f>
        <v>0</v>
      </c>
      <c r="N104" s="224">
        <v>0</v>
      </c>
      <c r="O104" s="224">
        <f>ROUND(E104*N104,2)</f>
        <v>0</v>
      </c>
      <c r="P104" s="224">
        <v>0</v>
      </c>
      <c r="Q104" s="224">
        <f>ROUND(E104*P104,2)</f>
        <v>0</v>
      </c>
      <c r="R104" s="224"/>
      <c r="S104" s="224" t="s">
        <v>235</v>
      </c>
      <c r="T104" s="224" t="s">
        <v>183</v>
      </c>
      <c r="U104" s="224">
        <v>0</v>
      </c>
      <c r="V104" s="224">
        <f>ROUND(E104*U104,2)</f>
        <v>0</v>
      </c>
      <c r="W104" s="22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 t="s">
        <v>184</v>
      </c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</row>
    <row r="105" spans="1:60" outlineLevel="1" x14ac:dyDescent="0.2">
      <c r="A105" s="241">
        <v>97</v>
      </c>
      <c r="B105" s="242" t="s">
        <v>1339</v>
      </c>
      <c r="C105" s="251" t="s">
        <v>1340</v>
      </c>
      <c r="D105" s="243" t="s">
        <v>242</v>
      </c>
      <c r="E105" s="244">
        <v>54</v>
      </c>
      <c r="F105" s="245"/>
      <c r="G105" s="246">
        <f>ROUND(E105*F105,2)</f>
        <v>0</v>
      </c>
      <c r="H105" s="225"/>
      <c r="I105" s="224">
        <f>ROUND(E105*H105,2)</f>
        <v>0</v>
      </c>
      <c r="J105" s="225"/>
      <c r="K105" s="224">
        <f>ROUND(E105*J105,2)</f>
        <v>0</v>
      </c>
      <c r="L105" s="224">
        <v>21</v>
      </c>
      <c r="M105" s="224">
        <f>G105*(1+L105/100)</f>
        <v>0</v>
      </c>
      <c r="N105" s="224">
        <v>0</v>
      </c>
      <c r="O105" s="224">
        <f>ROUND(E105*N105,2)</f>
        <v>0</v>
      </c>
      <c r="P105" s="224">
        <v>0</v>
      </c>
      <c r="Q105" s="224">
        <f>ROUND(E105*P105,2)</f>
        <v>0</v>
      </c>
      <c r="R105" s="224"/>
      <c r="S105" s="224" t="s">
        <v>235</v>
      </c>
      <c r="T105" s="224" t="s">
        <v>183</v>
      </c>
      <c r="U105" s="224">
        <v>0</v>
      </c>
      <c r="V105" s="224">
        <f>ROUND(E105*U105,2)</f>
        <v>0</v>
      </c>
      <c r="W105" s="22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 t="s">
        <v>184</v>
      </c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</row>
    <row r="106" spans="1:60" outlineLevel="1" x14ac:dyDescent="0.2">
      <c r="A106" s="241">
        <v>98</v>
      </c>
      <c r="B106" s="242" t="s">
        <v>1341</v>
      </c>
      <c r="C106" s="251" t="s">
        <v>1342</v>
      </c>
      <c r="D106" s="243" t="s">
        <v>242</v>
      </c>
      <c r="E106" s="244">
        <v>370</v>
      </c>
      <c r="F106" s="245"/>
      <c r="G106" s="246">
        <f>ROUND(E106*F106,2)</f>
        <v>0</v>
      </c>
      <c r="H106" s="225"/>
      <c r="I106" s="224">
        <f>ROUND(E106*H106,2)</f>
        <v>0</v>
      </c>
      <c r="J106" s="225"/>
      <c r="K106" s="224">
        <f>ROUND(E106*J106,2)</f>
        <v>0</v>
      </c>
      <c r="L106" s="224">
        <v>21</v>
      </c>
      <c r="M106" s="224">
        <f>G106*(1+L106/100)</f>
        <v>0</v>
      </c>
      <c r="N106" s="224">
        <v>0</v>
      </c>
      <c r="O106" s="224">
        <f>ROUND(E106*N106,2)</f>
        <v>0</v>
      </c>
      <c r="P106" s="224">
        <v>0</v>
      </c>
      <c r="Q106" s="224">
        <f>ROUND(E106*P106,2)</f>
        <v>0</v>
      </c>
      <c r="R106" s="224"/>
      <c r="S106" s="224" t="s">
        <v>235</v>
      </c>
      <c r="T106" s="224" t="s">
        <v>183</v>
      </c>
      <c r="U106" s="224">
        <v>0</v>
      </c>
      <c r="V106" s="224">
        <f>ROUND(E106*U106,2)</f>
        <v>0</v>
      </c>
      <c r="W106" s="22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 t="s">
        <v>184</v>
      </c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</row>
    <row r="107" spans="1:60" outlineLevel="1" x14ac:dyDescent="0.2">
      <c r="A107" s="241">
        <v>99</v>
      </c>
      <c r="B107" s="242" t="s">
        <v>1343</v>
      </c>
      <c r="C107" s="251" t="s">
        <v>1344</v>
      </c>
      <c r="D107" s="243" t="s">
        <v>242</v>
      </c>
      <c r="E107" s="244">
        <v>68</v>
      </c>
      <c r="F107" s="245"/>
      <c r="G107" s="246">
        <f>ROUND(E107*F107,2)</f>
        <v>0</v>
      </c>
      <c r="H107" s="225"/>
      <c r="I107" s="224">
        <f>ROUND(E107*H107,2)</f>
        <v>0</v>
      </c>
      <c r="J107" s="225"/>
      <c r="K107" s="224">
        <f>ROUND(E107*J107,2)</f>
        <v>0</v>
      </c>
      <c r="L107" s="224">
        <v>21</v>
      </c>
      <c r="M107" s="224">
        <f>G107*(1+L107/100)</f>
        <v>0</v>
      </c>
      <c r="N107" s="224">
        <v>0</v>
      </c>
      <c r="O107" s="224">
        <f>ROUND(E107*N107,2)</f>
        <v>0</v>
      </c>
      <c r="P107" s="224">
        <v>0</v>
      </c>
      <c r="Q107" s="224">
        <f>ROUND(E107*P107,2)</f>
        <v>0</v>
      </c>
      <c r="R107" s="224"/>
      <c r="S107" s="224" t="s">
        <v>235</v>
      </c>
      <c r="T107" s="224" t="s">
        <v>183</v>
      </c>
      <c r="U107" s="224">
        <v>0</v>
      </c>
      <c r="V107" s="224">
        <f>ROUND(E107*U107,2)</f>
        <v>0</v>
      </c>
      <c r="W107" s="22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 t="s">
        <v>184</v>
      </c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</row>
    <row r="108" spans="1:60" outlineLevel="1" x14ac:dyDescent="0.2">
      <c r="A108" s="241">
        <v>100</v>
      </c>
      <c r="B108" s="242" t="s">
        <v>1345</v>
      </c>
      <c r="C108" s="251" t="s">
        <v>1346</v>
      </c>
      <c r="D108" s="243" t="s">
        <v>242</v>
      </c>
      <c r="E108" s="244">
        <v>440</v>
      </c>
      <c r="F108" s="245"/>
      <c r="G108" s="246">
        <f>ROUND(E108*F108,2)</f>
        <v>0</v>
      </c>
      <c r="H108" s="225"/>
      <c r="I108" s="224">
        <f>ROUND(E108*H108,2)</f>
        <v>0</v>
      </c>
      <c r="J108" s="225"/>
      <c r="K108" s="224">
        <f>ROUND(E108*J108,2)</f>
        <v>0</v>
      </c>
      <c r="L108" s="224">
        <v>21</v>
      </c>
      <c r="M108" s="224">
        <f>G108*(1+L108/100)</f>
        <v>0</v>
      </c>
      <c r="N108" s="224">
        <v>0</v>
      </c>
      <c r="O108" s="224">
        <f>ROUND(E108*N108,2)</f>
        <v>0</v>
      </c>
      <c r="P108" s="224">
        <v>0</v>
      </c>
      <c r="Q108" s="224">
        <f>ROUND(E108*P108,2)</f>
        <v>0</v>
      </c>
      <c r="R108" s="224"/>
      <c r="S108" s="224" t="s">
        <v>235</v>
      </c>
      <c r="T108" s="224" t="s">
        <v>183</v>
      </c>
      <c r="U108" s="224">
        <v>0</v>
      </c>
      <c r="V108" s="224">
        <f>ROUND(E108*U108,2)</f>
        <v>0</v>
      </c>
      <c r="W108" s="22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 t="s">
        <v>184</v>
      </c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</row>
    <row r="109" spans="1:60" outlineLevel="1" x14ac:dyDescent="0.2">
      <c r="A109" s="241">
        <v>101</v>
      </c>
      <c r="B109" s="242" t="s">
        <v>1347</v>
      </c>
      <c r="C109" s="251" t="s">
        <v>1348</v>
      </c>
      <c r="D109" s="243" t="s">
        <v>242</v>
      </c>
      <c r="E109" s="244">
        <v>320</v>
      </c>
      <c r="F109" s="245"/>
      <c r="G109" s="246">
        <f>ROUND(E109*F109,2)</f>
        <v>0</v>
      </c>
      <c r="H109" s="225"/>
      <c r="I109" s="224">
        <f>ROUND(E109*H109,2)</f>
        <v>0</v>
      </c>
      <c r="J109" s="225"/>
      <c r="K109" s="224">
        <f>ROUND(E109*J109,2)</f>
        <v>0</v>
      </c>
      <c r="L109" s="224">
        <v>21</v>
      </c>
      <c r="M109" s="224">
        <f>G109*(1+L109/100)</f>
        <v>0</v>
      </c>
      <c r="N109" s="224">
        <v>0</v>
      </c>
      <c r="O109" s="224">
        <f>ROUND(E109*N109,2)</f>
        <v>0</v>
      </c>
      <c r="P109" s="224">
        <v>0</v>
      </c>
      <c r="Q109" s="224">
        <f>ROUND(E109*P109,2)</f>
        <v>0</v>
      </c>
      <c r="R109" s="224"/>
      <c r="S109" s="224" t="s">
        <v>235</v>
      </c>
      <c r="T109" s="224" t="s">
        <v>183</v>
      </c>
      <c r="U109" s="224">
        <v>0</v>
      </c>
      <c r="V109" s="224">
        <f>ROUND(E109*U109,2)</f>
        <v>0</v>
      </c>
      <c r="W109" s="22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 t="s">
        <v>184</v>
      </c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</row>
    <row r="110" spans="1:60" outlineLevel="1" x14ac:dyDescent="0.2">
      <c r="A110" s="241">
        <v>102</v>
      </c>
      <c r="B110" s="242" t="s">
        <v>1349</v>
      </c>
      <c r="C110" s="251" t="s">
        <v>1350</v>
      </c>
      <c r="D110" s="243" t="s">
        <v>242</v>
      </c>
      <c r="E110" s="244">
        <v>2</v>
      </c>
      <c r="F110" s="245"/>
      <c r="G110" s="246">
        <f>ROUND(E110*F110,2)</f>
        <v>0</v>
      </c>
      <c r="H110" s="225"/>
      <c r="I110" s="224">
        <f>ROUND(E110*H110,2)</f>
        <v>0</v>
      </c>
      <c r="J110" s="225"/>
      <c r="K110" s="224">
        <f>ROUND(E110*J110,2)</f>
        <v>0</v>
      </c>
      <c r="L110" s="224">
        <v>21</v>
      </c>
      <c r="M110" s="224">
        <f>G110*(1+L110/100)</f>
        <v>0</v>
      </c>
      <c r="N110" s="224">
        <v>0</v>
      </c>
      <c r="O110" s="224">
        <f>ROUND(E110*N110,2)</f>
        <v>0</v>
      </c>
      <c r="P110" s="224">
        <v>0</v>
      </c>
      <c r="Q110" s="224">
        <f>ROUND(E110*P110,2)</f>
        <v>0</v>
      </c>
      <c r="R110" s="224"/>
      <c r="S110" s="224" t="s">
        <v>235</v>
      </c>
      <c r="T110" s="224" t="s">
        <v>183</v>
      </c>
      <c r="U110" s="224">
        <v>0</v>
      </c>
      <c r="V110" s="224">
        <f>ROUND(E110*U110,2)</f>
        <v>0</v>
      </c>
      <c r="W110" s="22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 t="s">
        <v>184</v>
      </c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</row>
    <row r="111" spans="1:60" outlineLevel="1" x14ac:dyDescent="0.2">
      <c r="A111" s="241">
        <v>103</v>
      </c>
      <c r="B111" s="242" t="s">
        <v>1351</v>
      </c>
      <c r="C111" s="251" t="s">
        <v>1352</v>
      </c>
      <c r="D111" s="243" t="s">
        <v>242</v>
      </c>
      <c r="E111" s="244">
        <v>35</v>
      </c>
      <c r="F111" s="245"/>
      <c r="G111" s="246">
        <f>ROUND(E111*F111,2)</f>
        <v>0</v>
      </c>
      <c r="H111" s="225"/>
      <c r="I111" s="224">
        <f>ROUND(E111*H111,2)</f>
        <v>0</v>
      </c>
      <c r="J111" s="225"/>
      <c r="K111" s="224">
        <f>ROUND(E111*J111,2)</f>
        <v>0</v>
      </c>
      <c r="L111" s="224">
        <v>21</v>
      </c>
      <c r="M111" s="224">
        <f>G111*(1+L111/100)</f>
        <v>0</v>
      </c>
      <c r="N111" s="224">
        <v>0</v>
      </c>
      <c r="O111" s="224">
        <f>ROUND(E111*N111,2)</f>
        <v>0</v>
      </c>
      <c r="P111" s="224">
        <v>0</v>
      </c>
      <c r="Q111" s="224">
        <f>ROUND(E111*P111,2)</f>
        <v>0</v>
      </c>
      <c r="R111" s="224"/>
      <c r="S111" s="224" t="s">
        <v>235</v>
      </c>
      <c r="T111" s="224" t="s">
        <v>183</v>
      </c>
      <c r="U111" s="224">
        <v>0</v>
      </c>
      <c r="V111" s="224">
        <f>ROUND(E111*U111,2)</f>
        <v>0</v>
      </c>
      <c r="W111" s="22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 t="s">
        <v>184</v>
      </c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</row>
    <row r="112" spans="1:60" outlineLevel="1" x14ac:dyDescent="0.2">
      <c r="A112" s="241">
        <v>104</v>
      </c>
      <c r="B112" s="242" t="s">
        <v>1353</v>
      </c>
      <c r="C112" s="251" t="s">
        <v>1354</v>
      </c>
      <c r="D112" s="243" t="s">
        <v>242</v>
      </c>
      <c r="E112" s="244">
        <v>780</v>
      </c>
      <c r="F112" s="245"/>
      <c r="G112" s="246">
        <f>ROUND(E112*F112,2)</f>
        <v>0</v>
      </c>
      <c r="H112" s="225"/>
      <c r="I112" s="224">
        <f>ROUND(E112*H112,2)</f>
        <v>0</v>
      </c>
      <c r="J112" s="225"/>
      <c r="K112" s="224">
        <f>ROUND(E112*J112,2)</f>
        <v>0</v>
      </c>
      <c r="L112" s="224">
        <v>21</v>
      </c>
      <c r="M112" s="224">
        <f>G112*(1+L112/100)</f>
        <v>0</v>
      </c>
      <c r="N112" s="224">
        <v>0</v>
      </c>
      <c r="O112" s="224">
        <f>ROUND(E112*N112,2)</f>
        <v>0</v>
      </c>
      <c r="P112" s="224">
        <v>0</v>
      </c>
      <c r="Q112" s="224">
        <f>ROUND(E112*P112,2)</f>
        <v>0</v>
      </c>
      <c r="R112" s="224"/>
      <c r="S112" s="224" t="s">
        <v>235</v>
      </c>
      <c r="T112" s="224" t="s">
        <v>183</v>
      </c>
      <c r="U112" s="224">
        <v>0</v>
      </c>
      <c r="V112" s="224">
        <f>ROUND(E112*U112,2)</f>
        <v>0</v>
      </c>
      <c r="W112" s="22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 t="s">
        <v>184</v>
      </c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</row>
    <row r="113" spans="1:60" outlineLevel="1" x14ac:dyDescent="0.2">
      <c r="A113" s="241">
        <v>105</v>
      </c>
      <c r="B113" s="242" t="s">
        <v>1355</v>
      </c>
      <c r="C113" s="251" t="s">
        <v>1356</v>
      </c>
      <c r="D113" s="243" t="s">
        <v>242</v>
      </c>
      <c r="E113" s="244">
        <v>42</v>
      </c>
      <c r="F113" s="245"/>
      <c r="G113" s="246">
        <f>ROUND(E113*F113,2)</f>
        <v>0</v>
      </c>
      <c r="H113" s="225"/>
      <c r="I113" s="224">
        <f>ROUND(E113*H113,2)</f>
        <v>0</v>
      </c>
      <c r="J113" s="225"/>
      <c r="K113" s="224">
        <f>ROUND(E113*J113,2)</f>
        <v>0</v>
      </c>
      <c r="L113" s="224">
        <v>21</v>
      </c>
      <c r="M113" s="224">
        <f>G113*(1+L113/100)</f>
        <v>0</v>
      </c>
      <c r="N113" s="224">
        <v>0</v>
      </c>
      <c r="O113" s="224">
        <f>ROUND(E113*N113,2)</f>
        <v>0</v>
      </c>
      <c r="P113" s="224">
        <v>0</v>
      </c>
      <c r="Q113" s="224">
        <f>ROUND(E113*P113,2)</f>
        <v>0</v>
      </c>
      <c r="R113" s="224"/>
      <c r="S113" s="224" t="s">
        <v>235</v>
      </c>
      <c r="T113" s="224" t="s">
        <v>183</v>
      </c>
      <c r="U113" s="224">
        <v>0</v>
      </c>
      <c r="V113" s="224">
        <f>ROUND(E113*U113,2)</f>
        <v>0</v>
      </c>
      <c r="W113" s="22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 t="s">
        <v>184</v>
      </c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</row>
    <row r="114" spans="1:60" outlineLevel="1" x14ac:dyDescent="0.2">
      <c r="A114" s="241">
        <v>106</v>
      </c>
      <c r="B114" s="242" t="s">
        <v>1357</v>
      </c>
      <c r="C114" s="251" t="s">
        <v>1358</v>
      </c>
      <c r="D114" s="243" t="s">
        <v>242</v>
      </c>
      <c r="E114" s="244">
        <v>30</v>
      </c>
      <c r="F114" s="245"/>
      <c r="G114" s="246">
        <f>ROUND(E114*F114,2)</f>
        <v>0</v>
      </c>
      <c r="H114" s="225"/>
      <c r="I114" s="224">
        <f>ROUND(E114*H114,2)</f>
        <v>0</v>
      </c>
      <c r="J114" s="225"/>
      <c r="K114" s="224">
        <f>ROUND(E114*J114,2)</f>
        <v>0</v>
      </c>
      <c r="L114" s="224">
        <v>21</v>
      </c>
      <c r="M114" s="224">
        <f>G114*(1+L114/100)</f>
        <v>0</v>
      </c>
      <c r="N114" s="224">
        <v>0</v>
      </c>
      <c r="O114" s="224">
        <f>ROUND(E114*N114,2)</f>
        <v>0</v>
      </c>
      <c r="P114" s="224">
        <v>0</v>
      </c>
      <c r="Q114" s="224">
        <f>ROUND(E114*P114,2)</f>
        <v>0</v>
      </c>
      <c r="R114" s="224"/>
      <c r="S114" s="224" t="s">
        <v>235</v>
      </c>
      <c r="T114" s="224" t="s">
        <v>183</v>
      </c>
      <c r="U114" s="224">
        <v>0</v>
      </c>
      <c r="V114" s="224">
        <f>ROUND(E114*U114,2)</f>
        <v>0</v>
      </c>
      <c r="W114" s="22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 t="s">
        <v>184</v>
      </c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</row>
    <row r="115" spans="1:60" ht="22.5" outlineLevel="1" x14ac:dyDescent="0.2">
      <c r="A115" s="241">
        <v>107</v>
      </c>
      <c r="B115" s="242" t="s">
        <v>1359</v>
      </c>
      <c r="C115" s="251" t="s">
        <v>1360</v>
      </c>
      <c r="D115" s="243" t="s">
        <v>242</v>
      </c>
      <c r="E115" s="244">
        <v>15</v>
      </c>
      <c r="F115" s="245"/>
      <c r="G115" s="246">
        <f>ROUND(E115*F115,2)</f>
        <v>0</v>
      </c>
      <c r="H115" s="225"/>
      <c r="I115" s="224">
        <f>ROUND(E115*H115,2)</f>
        <v>0</v>
      </c>
      <c r="J115" s="225"/>
      <c r="K115" s="224">
        <f>ROUND(E115*J115,2)</f>
        <v>0</v>
      </c>
      <c r="L115" s="224">
        <v>21</v>
      </c>
      <c r="M115" s="224">
        <f>G115*(1+L115/100)</f>
        <v>0</v>
      </c>
      <c r="N115" s="224">
        <v>0</v>
      </c>
      <c r="O115" s="224">
        <f>ROUND(E115*N115,2)</f>
        <v>0</v>
      </c>
      <c r="P115" s="224">
        <v>0</v>
      </c>
      <c r="Q115" s="224">
        <f>ROUND(E115*P115,2)</f>
        <v>0</v>
      </c>
      <c r="R115" s="224"/>
      <c r="S115" s="224" t="s">
        <v>235</v>
      </c>
      <c r="T115" s="224" t="s">
        <v>183</v>
      </c>
      <c r="U115" s="224">
        <v>0</v>
      </c>
      <c r="V115" s="224">
        <f>ROUND(E115*U115,2)</f>
        <v>0</v>
      </c>
      <c r="W115" s="22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 t="s">
        <v>184</v>
      </c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</row>
    <row r="116" spans="1:60" outlineLevel="1" x14ac:dyDescent="0.2">
      <c r="A116" s="241">
        <v>108</v>
      </c>
      <c r="B116" s="242" t="s">
        <v>1361</v>
      </c>
      <c r="C116" s="251" t="s">
        <v>1362</v>
      </c>
      <c r="D116" s="243" t="s">
        <v>195</v>
      </c>
      <c r="E116" s="244">
        <v>0.1</v>
      </c>
      <c r="F116" s="245"/>
      <c r="G116" s="246">
        <f>ROUND(E116*F116,2)</f>
        <v>0</v>
      </c>
      <c r="H116" s="225"/>
      <c r="I116" s="224">
        <f>ROUND(E116*H116,2)</f>
        <v>0</v>
      </c>
      <c r="J116" s="225"/>
      <c r="K116" s="224">
        <f>ROUND(E116*J116,2)</f>
        <v>0</v>
      </c>
      <c r="L116" s="224">
        <v>21</v>
      </c>
      <c r="M116" s="224">
        <f>G116*(1+L116/100)</f>
        <v>0</v>
      </c>
      <c r="N116" s="224">
        <v>0</v>
      </c>
      <c r="O116" s="224">
        <f>ROUND(E116*N116,2)</f>
        <v>0</v>
      </c>
      <c r="P116" s="224">
        <v>0</v>
      </c>
      <c r="Q116" s="224">
        <f>ROUND(E116*P116,2)</f>
        <v>0</v>
      </c>
      <c r="R116" s="224"/>
      <c r="S116" s="224" t="s">
        <v>235</v>
      </c>
      <c r="T116" s="224" t="s">
        <v>183</v>
      </c>
      <c r="U116" s="224">
        <v>0</v>
      </c>
      <c r="V116" s="224">
        <f>ROUND(E116*U116,2)</f>
        <v>0</v>
      </c>
      <c r="W116" s="22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 t="s">
        <v>184</v>
      </c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</row>
    <row r="117" spans="1:60" outlineLevel="1" x14ac:dyDescent="0.2">
      <c r="A117" s="241">
        <v>109</v>
      </c>
      <c r="B117" s="242" t="s">
        <v>1363</v>
      </c>
      <c r="C117" s="251" t="s">
        <v>1364</v>
      </c>
      <c r="D117" s="243" t="s">
        <v>234</v>
      </c>
      <c r="E117" s="244">
        <v>1</v>
      </c>
      <c r="F117" s="245"/>
      <c r="G117" s="246">
        <f>ROUND(E117*F117,2)</f>
        <v>0</v>
      </c>
      <c r="H117" s="225"/>
      <c r="I117" s="224">
        <f>ROUND(E117*H117,2)</f>
        <v>0</v>
      </c>
      <c r="J117" s="225"/>
      <c r="K117" s="224">
        <f>ROUND(E117*J117,2)</f>
        <v>0</v>
      </c>
      <c r="L117" s="224">
        <v>21</v>
      </c>
      <c r="M117" s="224">
        <f>G117*(1+L117/100)</f>
        <v>0</v>
      </c>
      <c r="N117" s="224">
        <v>0</v>
      </c>
      <c r="O117" s="224">
        <f>ROUND(E117*N117,2)</f>
        <v>0</v>
      </c>
      <c r="P117" s="224">
        <v>0</v>
      </c>
      <c r="Q117" s="224">
        <f>ROUND(E117*P117,2)</f>
        <v>0</v>
      </c>
      <c r="R117" s="224"/>
      <c r="S117" s="224" t="s">
        <v>235</v>
      </c>
      <c r="T117" s="224" t="s">
        <v>183</v>
      </c>
      <c r="U117" s="224">
        <v>0</v>
      </c>
      <c r="V117" s="224">
        <f>ROUND(E117*U117,2)</f>
        <v>0</v>
      </c>
      <c r="W117" s="22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 t="s">
        <v>184</v>
      </c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</row>
    <row r="118" spans="1:60" x14ac:dyDescent="0.2">
      <c r="A118" s="229" t="s">
        <v>177</v>
      </c>
      <c r="B118" s="230" t="s">
        <v>150</v>
      </c>
      <c r="C118" s="248" t="s">
        <v>151</v>
      </c>
      <c r="D118" s="231"/>
      <c r="E118" s="232"/>
      <c r="F118" s="233"/>
      <c r="G118" s="234">
        <f>SUMIF(AG119:AG128,"&lt;&gt;NOR",G119:G128)</f>
        <v>0</v>
      </c>
      <c r="H118" s="228"/>
      <c r="I118" s="228">
        <f>SUM(I119:I128)</f>
        <v>0</v>
      </c>
      <c r="J118" s="228"/>
      <c r="K118" s="228">
        <f>SUM(K119:K128)</f>
        <v>0</v>
      </c>
      <c r="L118" s="228"/>
      <c r="M118" s="228">
        <f>SUM(M119:M128)</f>
        <v>0</v>
      </c>
      <c r="N118" s="228"/>
      <c r="O118" s="228">
        <f>SUM(O119:O128)</f>
        <v>3.2899999999999996</v>
      </c>
      <c r="P118" s="228"/>
      <c r="Q118" s="228">
        <f>SUM(Q119:Q128)</f>
        <v>0</v>
      </c>
      <c r="R118" s="228"/>
      <c r="S118" s="228"/>
      <c r="T118" s="228"/>
      <c r="U118" s="228"/>
      <c r="V118" s="228">
        <f>SUM(V119:V128)</f>
        <v>1.33</v>
      </c>
      <c r="W118" s="228"/>
      <c r="AG118" t="s">
        <v>178</v>
      </c>
    </row>
    <row r="119" spans="1:60" ht="22.5" outlineLevel="1" x14ac:dyDescent="0.2">
      <c r="A119" s="241">
        <v>110</v>
      </c>
      <c r="B119" s="242" t="s">
        <v>1365</v>
      </c>
      <c r="C119" s="251" t="s">
        <v>1366</v>
      </c>
      <c r="D119" s="243" t="s">
        <v>1367</v>
      </c>
      <c r="E119" s="244">
        <v>0.01</v>
      </c>
      <c r="F119" s="245"/>
      <c r="G119" s="246">
        <f>ROUND(E119*F119,2)</f>
        <v>0</v>
      </c>
      <c r="H119" s="225"/>
      <c r="I119" s="224">
        <f>ROUND(E119*H119,2)</f>
        <v>0</v>
      </c>
      <c r="J119" s="225"/>
      <c r="K119" s="224">
        <f>ROUND(E119*J119,2)</f>
        <v>0</v>
      </c>
      <c r="L119" s="224">
        <v>21</v>
      </c>
      <c r="M119" s="224">
        <f>G119*(1+L119/100)</f>
        <v>0</v>
      </c>
      <c r="N119" s="224">
        <v>1.124E-2</v>
      </c>
      <c r="O119" s="224">
        <f>ROUND(E119*N119,2)</f>
        <v>0</v>
      </c>
      <c r="P119" s="224">
        <v>0</v>
      </c>
      <c r="Q119" s="224">
        <f>ROUND(E119*P119,2)</f>
        <v>0</v>
      </c>
      <c r="R119" s="224"/>
      <c r="S119" s="224" t="s">
        <v>235</v>
      </c>
      <c r="T119" s="224" t="s">
        <v>183</v>
      </c>
      <c r="U119" s="224">
        <v>0</v>
      </c>
      <c r="V119" s="224">
        <f>ROUND(E119*U119,2)</f>
        <v>0</v>
      </c>
      <c r="W119" s="22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 t="s">
        <v>184</v>
      </c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</row>
    <row r="120" spans="1:60" ht="22.5" outlineLevel="1" x14ac:dyDescent="0.2">
      <c r="A120" s="241">
        <v>111</v>
      </c>
      <c r="B120" s="242" t="s">
        <v>1368</v>
      </c>
      <c r="C120" s="251" t="s">
        <v>1369</v>
      </c>
      <c r="D120" s="243" t="s">
        <v>242</v>
      </c>
      <c r="E120" s="244">
        <v>10</v>
      </c>
      <c r="F120" s="245"/>
      <c r="G120" s="246">
        <f>ROUND(E120*F120,2)</f>
        <v>0</v>
      </c>
      <c r="H120" s="225"/>
      <c r="I120" s="224">
        <f>ROUND(E120*H120,2)</f>
        <v>0</v>
      </c>
      <c r="J120" s="225"/>
      <c r="K120" s="224">
        <f>ROUND(E120*J120,2)</f>
        <v>0</v>
      </c>
      <c r="L120" s="224">
        <v>21</v>
      </c>
      <c r="M120" s="224">
        <f>G120*(1+L120/100)</f>
        <v>0</v>
      </c>
      <c r="N120" s="224">
        <v>0</v>
      </c>
      <c r="O120" s="224">
        <f>ROUND(E120*N120,2)</f>
        <v>0</v>
      </c>
      <c r="P120" s="224">
        <v>0</v>
      </c>
      <c r="Q120" s="224">
        <f>ROUND(E120*P120,2)</f>
        <v>0</v>
      </c>
      <c r="R120" s="224"/>
      <c r="S120" s="224" t="s">
        <v>235</v>
      </c>
      <c r="T120" s="224" t="s">
        <v>183</v>
      </c>
      <c r="U120" s="224">
        <v>0</v>
      </c>
      <c r="V120" s="224">
        <f>ROUND(E120*U120,2)</f>
        <v>0</v>
      </c>
      <c r="W120" s="22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 t="s">
        <v>184</v>
      </c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</row>
    <row r="121" spans="1:60" ht="22.5" outlineLevel="1" x14ac:dyDescent="0.2">
      <c r="A121" s="241">
        <v>112</v>
      </c>
      <c r="B121" s="242" t="s">
        <v>1370</v>
      </c>
      <c r="C121" s="251" t="s">
        <v>1371</v>
      </c>
      <c r="D121" s="243" t="s">
        <v>242</v>
      </c>
      <c r="E121" s="244">
        <v>12</v>
      </c>
      <c r="F121" s="245"/>
      <c r="G121" s="246">
        <f>ROUND(E121*F121,2)</f>
        <v>0</v>
      </c>
      <c r="H121" s="225"/>
      <c r="I121" s="224">
        <f>ROUND(E121*H121,2)</f>
        <v>0</v>
      </c>
      <c r="J121" s="225"/>
      <c r="K121" s="224">
        <f>ROUND(E121*J121,2)</f>
        <v>0</v>
      </c>
      <c r="L121" s="224">
        <v>21</v>
      </c>
      <c r="M121" s="224">
        <f>G121*(1+L121/100)</f>
        <v>0</v>
      </c>
      <c r="N121" s="224">
        <v>0.27300000000000002</v>
      </c>
      <c r="O121" s="224">
        <f>ROUND(E121*N121,2)</f>
        <v>3.28</v>
      </c>
      <c r="P121" s="224">
        <v>0</v>
      </c>
      <c r="Q121" s="224">
        <f>ROUND(E121*P121,2)</f>
        <v>0</v>
      </c>
      <c r="R121" s="224"/>
      <c r="S121" s="224" t="s">
        <v>182</v>
      </c>
      <c r="T121" s="224" t="s">
        <v>183</v>
      </c>
      <c r="U121" s="224">
        <v>0.111</v>
      </c>
      <c r="V121" s="224">
        <f>ROUND(E121*U121,2)</f>
        <v>1.33</v>
      </c>
      <c r="W121" s="22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 t="s">
        <v>184</v>
      </c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</row>
    <row r="122" spans="1:60" ht="22.5" outlineLevel="1" x14ac:dyDescent="0.2">
      <c r="A122" s="241">
        <v>113</v>
      </c>
      <c r="B122" s="242" t="s">
        <v>1372</v>
      </c>
      <c r="C122" s="251" t="s">
        <v>1373</v>
      </c>
      <c r="D122" s="243" t="s">
        <v>242</v>
      </c>
      <c r="E122" s="244">
        <v>22</v>
      </c>
      <c r="F122" s="245"/>
      <c r="G122" s="246">
        <f>ROUND(E122*F122,2)</f>
        <v>0</v>
      </c>
      <c r="H122" s="225"/>
      <c r="I122" s="224">
        <f>ROUND(E122*H122,2)</f>
        <v>0</v>
      </c>
      <c r="J122" s="225"/>
      <c r="K122" s="224">
        <f>ROUND(E122*J122,2)</f>
        <v>0</v>
      </c>
      <c r="L122" s="224">
        <v>21</v>
      </c>
      <c r="M122" s="224">
        <f>G122*(1+L122/100)</f>
        <v>0</v>
      </c>
      <c r="N122" s="224">
        <v>0</v>
      </c>
      <c r="O122" s="224">
        <f>ROUND(E122*N122,2)</f>
        <v>0</v>
      </c>
      <c r="P122" s="224">
        <v>0</v>
      </c>
      <c r="Q122" s="224">
        <f>ROUND(E122*P122,2)</f>
        <v>0</v>
      </c>
      <c r="R122" s="224"/>
      <c r="S122" s="224" t="s">
        <v>235</v>
      </c>
      <c r="T122" s="224" t="s">
        <v>183</v>
      </c>
      <c r="U122" s="224">
        <v>0</v>
      </c>
      <c r="V122" s="224">
        <f>ROUND(E122*U122,2)</f>
        <v>0</v>
      </c>
      <c r="W122" s="22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 t="s">
        <v>184</v>
      </c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</row>
    <row r="123" spans="1:60" ht="22.5" outlineLevel="1" x14ac:dyDescent="0.2">
      <c r="A123" s="241">
        <v>114</v>
      </c>
      <c r="B123" s="242" t="s">
        <v>1374</v>
      </c>
      <c r="C123" s="251" t="s">
        <v>1375</v>
      </c>
      <c r="D123" s="243" t="s">
        <v>242</v>
      </c>
      <c r="E123" s="244">
        <v>5</v>
      </c>
      <c r="F123" s="245"/>
      <c r="G123" s="246">
        <f>ROUND(E123*F123,2)</f>
        <v>0</v>
      </c>
      <c r="H123" s="225"/>
      <c r="I123" s="224">
        <f>ROUND(E123*H123,2)</f>
        <v>0</v>
      </c>
      <c r="J123" s="225"/>
      <c r="K123" s="224">
        <f>ROUND(E123*J123,2)</f>
        <v>0</v>
      </c>
      <c r="L123" s="224">
        <v>21</v>
      </c>
      <c r="M123" s="224">
        <f>G123*(1+L123/100)</f>
        <v>0</v>
      </c>
      <c r="N123" s="224">
        <v>0</v>
      </c>
      <c r="O123" s="224">
        <f>ROUND(E123*N123,2)</f>
        <v>0</v>
      </c>
      <c r="P123" s="224">
        <v>0</v>
      </c>
      <c r="Q123" s="224">
        <f>ROUND(E123*P123,2)</f>
        <v>0</v>
      </c>
      <c r="R123" s="224"/>
      <c r="S123" s="224" t="s">
        <v>235</v>
      </c>
      <c r="T123" s="224" t="s">
        <v>183</v>
      </c>
      <c r="U123" s="224">
        <v>0</v>
      </c>
      <c r="V123" s="224">
        <f>ROUND(E123*U123,2)</f>
        <v>0</v>
      </c>
      <c r="W123" s="22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 t="s">
        <v>184</v>
      </c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</row>
    <row r="124" spans="1:60" ht="22.5" outlineLevel="1" x14ac:dyDescent="0.2">
      <c r="A124" s="241">
        <v>115</v>
      </c>
      <c r="B124" s="242" t="s">
        <v>1376</v>
      </c>
      <c r="C124" s="251" t="s">
        <v>1377</v>
      </c>
      <c r="D124" s="243" t="s">
        <v>242</v>
      </c>
      <c r="E124" s="244">
        <v>12</v>
      </c>
      <c r="F124" s="245"/>
      <c r="G124" s="246">
        <f>ROUND(E124*F124,2)</f>
        <v>0</v>
      </c>
      <c r="H124" s="225"/>
      <c r="I124" s="224">
        <f>ROUND(E124*H124,2)</f>
        <v>0</v>
      </c>
      <c r="J124" s="225"/>
      <c r="K124" s="224">
        <f>ROUND(E124*J124,2)</f>
        <v>0</v>
      </c>
      <c r="L124" s="224">
        <v>21</v>
      </c>
      <c r="M124" s="224">
        <f>G124*(1+L124/100)</f>
        <v>0</v>
      </c>
      <c r="N124" s="224">
        <v>6.0000000000000002E-5</v>
      </c>
      <c r="O124" s="224">
        <f>ROUND(E124*N124,2)</f>
        <v>0</v>
      </c>
      <c r="P124" s="224">
        <v>0</v>
      </c>
      <c r="Q124" s="224">
        <f>ROUND(E124*P124,2)</f>
        <v>0</v>
      </c>
      <c r="R124" s="224"/>
      <c r="S124" s="224" t="s">
        <v>235</v>
      </c>
      <c r="T124" s="224" t="s">
        <v>183</v>
      </c>
      <c r="U124" s="224">
        <v>0</v>
      </c>
      <c r="V124" s="224">
        <f>ROUND(E124*U124,2)</f>
        <v>0</v>
      </c>
      <c r="W124" s="22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 t="s">
        <v>184</v>
      </c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</row>
    <row r="125" spans="1:60" ht="22.5" outlineLevel="1" x14ac:dyDescent="0.2">
      <c r="A125" s="241">
        <v>116</v>
      </c>
      <c r="B125" s="242" t="s">
        <v>1378</v>
      </c>
      <c r="C125" s="251" t="s">
        <v>1379</v>
      </c>
      <c r="D125" s="243" t="s">
        <v>242</v>
      </c>
      <c r="E125" s="244">
        <v>0.5</v>
      </c>
      <c r="F125" s="245"/>
      <c r="G125" s="246">
        <f>ROUND(E125*F125,2)</f>
        <v>0</v>
      </c>
      <c r="H125" s="225"/>
      <c r="I125" s="224">
        <f>ROUND(E125*H125,2)</f>
        <v>0</v>
      </c>
      <c r="J125" s="225"/>
      <c r="K125" s="224">
        <f>ROUND(E125*J125,2)</f>
        <v>0</v>
      </c>
      <c r="L125" s="224">
        <v>21</v>
      </c>
      <c r="M125" s="224">
        <f>G125*(1+L125/100)</f>
        <v>0</v>
      </c>
      <c r="N125" s="224">
        <v>4.8000000000000001E-4</v>
      </c>
      <c r="O125" s="224">
        <f>ROUND(E125*N125,2)</f>
        <v>0</v>
      </c>
      <c r="P125" s="224">
        <v>0</v>
      </c>
      <c r="Q125" s="224">
        <f>ROUND(E125*P125,2)</f>
        <v>0</v>
      </c>
      <c r="R125" s="224"/>
      <c r="S125" s="224" t="s">
        <v>235</v>
      </c>
      <c r="T125" s="224" t="s">
        <v>183</v>
      </c>
      <c r="U125" s="224">
        <v>0</v>
      </c>
      <c r="V125" s="224">
        <f>ROUND(E125*U125,2)</f>
        <v>0</v>
      </c>
      <c r="W125" s="22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 t="s">
        <v>184</v>
      </c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</row>
    <row r="126" spans="1:60" outlineLevel="1" x14ac:dyDescent="0.2">
      <c r="A126" s="241">
        <v>117</v>
      </c>
      <c r="B126" s="242" t="s">
        <v>1380</v>
      </c>
      <c r="C126" s="251" t="s">
        <v>1381</v>
      </c>
      <c r="D126" s="243" t="s">
        <v>242</v>
      </c>
      <c r="E126" s="244">
        <v>10</v>
      </c>
      <c r="F126" s="245"/>
      <c r="G126" s="246">
        <f>ROUND(E126*F126,2)</f>
        <v>0</v>
      </c>
      <c r="H126" s="225"/>
      <c r="I126" s="224">
        <f>ROUND(E126*H126,2)</f>
        <v>0</v>
      </c>
      <c r="J126" s="225"/>
      <c r="K126" s="224">
        <f>ROUND(E126*J126,2)</f>
        <v>0</v>
      </c>
      <c r="L126" s="224">
        <v>21</v>
      </c>
      <c r="M126" s="224">
        <f>G126*(1+L126/100)</f>
        <v>0</v>
      </c>
      <c r="N126" s="224">
        <v>0</v>
      </c>
      <c r="O126" s="224">
        <f>ROUND(E126*N126,2)</f>
        <v>0</v>
      </c>
      <c r="P126" s="224">
        <v>0</v>
      </c>
      <c r="Q126" s="224">
        <f>ROUND(E126*P126,2)</f>
        <v>0</v>
      </c>
      <c r="R126" s="224"/>
      <c r="S126" s="224" t="s">
        <v>235</v>
      </c>
      <c r="T126" s="224" t="s">
        <v>183</v>
      </c>
      <c r="U126" s="224">
        <v>0</v>
      </c>
      <c r="V126" s="224">
        <f>ROUND(E126*U126,2)</f>
        <v>0</v>
      </c>
      <c r="W126" s="22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 t="s">
        <v>184</v>
      </c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</row>
    <row r="127" spans="1:60" outlineLevel="1" x14ac:dyDescent="0.2">
      <c r="A127" s="241">
        <v>118</v>
      </c>
      <c r="B127" s="242" t="s">
        <v>1382</v>
      </c>
      <c r="C127" s="251" t="s">
        <v>1383</v>
      </c>
      <c r="D127" s="243" t="s">
        <v>242</v>
      </c>
      <c r="E127" s="244">
        <v>5</v>
      </c>
      <c r="F127" s="245"/>
      <c r="G127" s="246">
        <f>ROUND(E127*F127,2)</f>
        <v>0</v>
      </c>
      <c r="H127" s="225"/>
      <c r="I127" s="224">
        <f>ROUND(E127*H127,2)</f>
        <v>0</v>
      </c>
      <c r="J127" s="225"/>
      <c r="K127" s="224">
        <f>ROUND(E127*J127,2)</f>
        <v>0</v>
      </c>
      <c r="L127" s="224">
        <v>21</v>
      </c>
      <c r="M127" s="224">
        <f>G127*(1+L127/100)</f>
        <v>0</v>
      </c>
      <c r="N127" s="224">
        <v>0</v>
      </c>
      <c r="O127" s="224">
        <f>ROUND(E127*N127,2)</f>
        <v>0</v>
      </c>
      <c r="P127" s="224">
        <v>0</v>
      </c>
      <c r="Q127" s="224">
        <f>ROUND(E127*P127,2)</f>
        <v>0</v>
      </c>
      <c r="R127" s="224"/>
      <c r="S127" s="224" t="s">
        <v>235</v>
      </c>
      <c r="T127" s="224" t="s">
        <v>183</v>
      </c>
      <c r="U127" s="224">
        <v>0</v>
      </c>
      <c r="V127" s="224">
        <f>ROUND(E127*U127,2)</f>
        <v>0</v>
      </c>
      <c r="W127" s="22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 t="s">
        <v>184</v>
      </c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</row>
    <row r="128" spans="1:60" outlineLevel="1" x14ac:dyDescent="0.2">
      <c r="A128" s="235">
        <v>119</v>
      </c>
      <c r="B128" s="236" t="s">
        <v>1384</v>
      </c>
      <c r="C128" s="249" t="s">
        <v>1385</v>
      </c>
      <c r="D128" s="237" t="s">
        <v>229</v>
      </c>
      <c r="E128" s="238">
        <v>1</v>
      </c>
      <c r="F128" s="239"/>
      <c r="G128" s="240">
        <f>ROUND(E128*F128,2)</f>
        <v>0</v>
      </c>
      <c r="H128" s="225"/>
      <c r="I128" s="224">
        <f>ROUND(E128*H128,2)</f>
        <v>0</v>
      </c>
      <c r="J128" s="225"/>
      <c r="K128" s="224">
        <f>ROUND(E128*J128,2)</f>
        <v>0</v>
      </c>
      <c r="L128" s="224">
        <v>21</v>
      </c>
      <c r="M128" s="224">
        <f>G128*(1+L128/100)</f>
        <v>0</v>
      </c>
      <c r="N128" s="224">
        <v>7.1399999999999996E-3</v>
      </c>
      <c r="O128" s="224">
        <f>ROUND(E128*N128,2)</f>
        <v>0.01</v>
      </c>
      <c r="P128" s="224">
        <v>0</v>
      </c>
      <c r="Q128" s="224">
        <f>ROUND(E128*P128,2)</f>
        <v>0</v>
      </c>
      <c r="R128" s="224"/>
      <c r="S128" s="224" t="s">
        <v>235</v>
      </c>
      <c r="T128" s="224" t="s">
        <v>183</v>
      </c>
      <c r="U128" s="224">
        <v>0</v>
      </c>
      <c r="V128" s="224">
        <f>ROUND(E128*U128,2)</f>
        <v>0</v>
      </c>
      <c r="W128" s="22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 t="s">
        <v>184</v>
      </c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</row>
    <row r="129" spans="1:33" x14ac:dyDescent="0.2">
      <c r="A129" s="5"/>
      <c r="B129" s="6"/>
      <c r="C129" s="252"/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AE129">
        <v>15</v>
      </c>
      <c r="AF129">
        <v>21</v>
      </c>
    </row>
    <row r="130" spans="1:33" x14ac:dyDescent="0.2">
      <c r="A130" s="207"/>
      <c r="B130" s="208" t="s">
        <v>31</v>
      </c>
      <c r="C130" s="253"/>
      <c r="D130" s="209"/>
      <c r="E130" s="210"/>
      <c r="F130" s="210"/>
      <c r="G130" s="247">
        <f>G8+G118</f>
        <v>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AE130">
        <f>SUMIF(L7:L128,AE129,G7:G128)</f>
        <v>0</v>
      </c>
      <c r="AF130">
        <f>SUMIF(L7:L128,AF129,G7:G128)</f>
        <v>0</v>
      </c>
      <c r="AG130" t="s">
        <v>852</v>
      </c>
    </row>
    <row r="131" spans="1:33" x14ac:dyDescent="0.2">
      <c r="A131" s="5"/>
      <c r="B131" s="6"/>
      <c r="C131" s="252"/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33" x14ac:dyDescent="0.2">
      <c r="A132" s="5"/>
      <c r="B132" s="6"/>
      <c r="C132" s="252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33" x14ac:dyDescent="0.2">
      <c r="A133" s="211" t="s">
        <v>853</v>
      </c>
      <c r="B133" s="211"/>
      <c r="C133" s="254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33" x14ac:dyDescent="0.2">
      <c r="A134" s="212"/>
      <c r="B134" s="213"/>
      <c r="C134" s="255"/>
      <c r="D134" s="213"/>
      <c r="E134" s="213"/>
      <c r="F134" s="213"/>
      <c r="G134" s="21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AG134" t="s">
        <v>854</v>
      </c>
    </row>
    <row r="135" spans="1:33" x14ac:dyDescent="0.2">
      <c r="A135" s="215"/>
      <c r="B135" s="216"/>
      <c r="C135" s="256"/>
      <c r="D135" s="216"/>
      <c r="E135" s="216"/>
      <c r="F135" s="216"/>
      <c r="G135" s="217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33" x14ac:dyDescent="0.2">
      <c r="A136" s="215"/>
      <c r="B136" s="216"/>
      <c r="C136" s="256"/>
      <c r="D136" s="216"/>
      <c r="E136" s="216"/>
      <c r="F136" s="216"/>
      <c r="G136" s="217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33" x14ac:dyDescent="0.2">
      <c r="A137" s="215"/>
      <c r="B137" s="216"/>
      <c r="C137" s="256"/>
      <c r="D137" s="216"/>
      <c r="E137" s="216"/>
      <c r="F137" s="216"/>
      <c r="G137" s="21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33" x14ac:dyDescent="0.2">
      <c r="A138" s="218"/>
      <c r="B138" s="219"/>
      <c r="C138" s="257"/>
      <c r="D138" s="219"/>
      <c r="E138" s="219"/>
      <c r="F138" s="219"/>
      <c r="G138" s="22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33" x14ac:dyDescent="0.2">
      <c r="A139" s="5"/>
      <c r="B139" s="6"/>
      <c r="C139" s="252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33" x14ac:dyDescent="0.2">
      <c r="C140" s="258"/>
      <c r="D140" s="188"/>
      <c r="AG140" t="s">
        <v>855</v>
      </c>
    </row>
    <row r="141" spans="1:33" x14ac:dyDescent="0.2">
      <c r="D141" s="188"/>
    </row>
    <row r="142" spans="1:33" x14ac:dyDescent="0.2">
      <c r="D142" s="188"/>
    </row>
    <row r="143" spans="1:33" x14ac:dyDescent="0.2">
      <c r="D143" s="188"/>
    </row>
    <row r="144" spans="1:33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133:C133"/>
    <mergeCell ref="A134:G138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153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154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154</v>
      </c>
      <c r="AG3" t="s">
        <v>155</v>
      </c>
    </row>
    <row r="4" spans="1:60" ht="24.95" customHeight="1" x14ac:dyDescent="0.2">
      <c r="A4" s="194" t="s">
        <v>10</v>
      </c>
      <c r="B4" s="195" t="s">
        <v>58</v>
      </c>
      <c r="C4" s="196" t="s">
        <v>59</v>
      </c>
      <c r="D4" s="197"/>
      <c r="E4" s="197"/>
      <c r="F4" s="197"/>
      <c r="G4" s="198"/>
      <c r="AG4" t="s">
        <v>156</v>
      </c>
    </row>
    <row r="5" spans="1:60" x14ac:dyDescent="0.2">
      <c r="D5" s="188"/>
    </row>
    <row r="6" spans="1:60" ht="38.25" x14ac:dyDescent="0.2">
      <c r="A6" s="200" t="s">
        <v>157</v>
      </c>
      <c r="B6" s="202" t="s">
        <v>158</v>
      </c>
      <c r="C6" s="202" t="s">
        <v>159</v>
      </c>
      <c r="D6" s="201" t="s">
        <v>160</v>
      </c>
      <c r="E6" s="200" t="s">
        <v>161</v>
      </c>
      <c r="F6" s="199" t="s">
        <v>162</v>
      </c>
      <c r="G6" s="200" t="s">
        <v>31</v>
      </c>
      <c r="H6" s="203" t="s">
        <v>32</v>
      </c>
      <c r="I6" s="203" t="s">
        <v>163</v>
      </c>
      <c r="J6" s="203" t="s">
        <v>33</v>
      </c>
      <c r="K6" s="203" t="s">
        <v>164</v>
      </c>
      <c r="L6" s="203" t="s">
        <v>165</v>
      </c>
      <c r="M6" s="203" t="s">
        <v>166</v>
      </c>
      <c r="N6" s="203" t="s">
        <v>167</v>
      </c>
      <c r="O6" s="203" t="s">
        <v>168</v>
      </c>
      <c r="P6" s="203" t="s">
        <v>169</v>
      </c>
      <c r="Q6" s="203" t="s">
        <v>170</v>
      </c>
      <c r="R6" s="203" t="s">
        <v>171</v>
      </c>
      <c r="S6" s="203" t="s">
        <v>172</v>
      </c>
      <c r="T6" s="203" t="s">
        <v>173</v>
      </c>
      <c r="U6" s="203" t="s">
        <v>174</v>
      </c>
      <c r="V6" s="203" t="s">
        <v>175</v>
      </c>
      <c r="W6" s="203" t="s">
        <v>176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9" t="s">
        <v>177</v>
      </c>
      <c r="B8" s="230" t="s">
        <v>59</v>
      </c>
      <c r="C8" s="248" t="s">
        <v>145</v>
      </c>
      <c r="D8" s="231"/>
      <c r="E8" s="232"/>
      <c r="F8" s="233"/>
      <c r="G8" s="234">
        <f>SUMIF(AG9:AG61,"&lt;&gt;NOR",G9:G61)</f>
        <v>0</v>
      </c>
      <c r="H8" s="228"/>
      <c r="I8" s="228">
        <f>SUM(I9:I61)</f>
        <v>0</v>
      </c>
      <c r="J8" s="228"/>
      <c r="K8" s="228">
        <f>SUM(K9:K61)</f>
        <v>0</v>
      </c>
      <c r="L8" s="228"/>
      <c r="M8" s="228">
        <f>SUM(M9:M61)</f>
        <v>0</v>
      </c>
      <c r="N8" s="228"/>
      <c r="O8" s="228">
        <f>SUM(O9:O61)</f>
        <v>0.48000000000000009</v>
      </c>
      <c r="P8" s="228"/>
      <c r="Q8" s="228">
        <f>SUM(Q9:Q61)</f>
        <v>0</v>
      </c>
      <c r="R8" s="228"/>
      <c r="S8" s="228"/>
      <c r="T8" s="228"/>
      <c r="U8" s="228"/>
      <c r="V8" s="228">
        <f>SUM(V9:V61)</f>
        <v>0</v>
      </c>
      <c r="W8" s="228"/>
      <c r="AG8" t="s">
        <v>178</v>
      </c>
    </row>
    <row r="9" spans="1:60" ht="22.5" outlineLevel="1" x14ac:dyDescent="0.2">
      <c r="A9" s="241">
        <v>1</v>
      </c>
      <c r="B9" s="242" t="s">
        <v>1386</v>
      </c>
      <c r="C9" s="251" t="s">
        <v>1387</v>
      </c>
      <c r="D9" s="243" t="s">
        <v>888</v>
      </c>
      <c r="E9" s="244">
        <v>1</v>
      </c>
      <c r="F9" s="245"/>
      <c r="G9" s="246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4.4999999999999998E-2</v>
      </c>
      <c r="O9" s="224">
        <f>ROUND(E9*N9,2)</f>
        <v>0.05</v>
      </c>
      <c r="P9" s="224">
        <v>0</v>
      </c>
      <c r="Q9" s="224">
        <f>ROUND(E9*P9,2)</f>
        <v>0</v>
      </c>
      <c r="R9" s="224"/>
      <c r="S9" s="224" t="s">
        <v>235</v>
      </c>
      <c r="T9" s="224" t="s">
        <v>183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22.5" outlineLevel="1" x14ac:dyDescent="0.2">
      <c r="A10" s="241">
        <v>2</v>
      </c>
      <c r="B10" s="242" t="s">
        <v>1388</v>
      </c>
      <c r="C10" s="251" t="s">
        <v>1389</v>
      </c>
      <c r="D10" s="243" t="s">
        <v>234</v>
      </c>
      <c r="E10" s="244">
        <v>2</v>
      </c>
      <c r="F10" s="245"/>
      <c r="G10" s="246">
        <f>ROUND(E10*F10,2)</f>
        <v>0</v>
      </c>
      <c r="H10" s="225"/>
      <c r="I10" s="224">
        <f>ROUND(E10*H10,2)</f>
        <v>0</v>
      </c>
      <c r="J10" s="225"/>
      <c r="K10" s="224">
        <f>ROUND(E10*J10,2)</f>
        <v>0</v>
      </c>
      <c r="L10" s="224">
        <v>21</v>
      </c>
      <c r="M10" s="224">
        <f>G10*(1+L10/100)</f>
        <v>0</v>
      </c>
      <c r="N10" s="224">
        <v>4.0000000000000001E-3</v>
      </c>
      <c r="O10" s="224">
        <f>ROUND(E10*N10,2)</f>
        <v>0.01</v>
      </c>
      <c r="P10" s="224">
        <v>0</v>
      </c>
      <c r="Q10" s="224">
        <f>ROUND(E10*P10,2)</f>
        <v>0</v>
      </c>
      <c r="R10" s="224"/>
      <c r="S10" s="224" t="s">
        <v>235</v>
      </c>
      <c r="T10" s="224" t="s">
        <v>183</v>
      </c>
      <c r="U10" s="224">
        <v>0</v>
      </c>
      <c r="V10" s="224">
        <f>ROUND(E10*U10,2)</f>
        <v>0</v>
      </c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184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41">
        <v>3</v>
      </c>
      <c r="B11" s="242" t="s">
        <v>1390</v>
      </c>
      <c r="C11" s="251" t="s">
        <v>1391</v>
      </c>
      <c r="D11" s="243" t="s">
        <v>234</v>
      </c>
      <c r="E11" s="244">
        <v>2</v>
      </c>
      <c r="F11" s="245"/>
      <c r="G11" s="246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0.01</v>
      </c>
      <c r="O11" s="224">
        <f>ROUND(E11*N11,2)</f>
        <v>0.02</v>
      </c>
      <c r="P11" s="224">
        <v>0</v>
      </c>
      <c r="Q11" s="224">
        <f>ROUND(E11*P11,2)</f>
        <v>0</v>
      </c>
      <c r="R11" s="224"/>
      <c r="S11" s="224" t="s">
        <v>235</v>
      </c>
      <c r="T11" s="224" t="s">
        <v>183</v>
      </c>
      <c r="U11" s="224">
        <v>0</v>
      </c>
      <c r="V11" s="224">
        <f>ROUND(E11*U11,2)</f>
        <v>0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184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41">
        <v>4</v>
      </c>
      <c r="B12" s="242" t="s">
        <v>1392</v>
      </c>
      <c r="C12" s="251" t="s">
        <v>1393</v>
      </c>
      <c r="D12" s="243" t="s">
        <v>234</v>
      </c>
      <c r="E12" s="244">
        <v>2</v>
      </c>
      <c r="F12" s="245"/>
      <c r="G12" s="246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0.01</v>
      </c>
      <c r="O12" s="224">
        <f>ROUND(E12*N12,2)</f>
        <v>0.02</v>
      </c>
      <c r="P12" s="224">
        <v>0</v>
      </c>
      <c r="Q12" s="224">
        <f>ROUND(E12*P12,2)</f>
        <v>0</v>
      </c>
      <c r="R12" s="224"/>
      <c r="S12" s="224" t="s">
        <v>235</v>
      </c>
      <c r="T12" s="224" t="s">
        <v>183</v>
      </c>
      <c r="U12" s="224">
        <v>0</v>
      </c>
      <c r="V12" s="224">
        <f>ROUND(E12*U12,2)</f>
        <v>0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184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22.5" outlineLevel="1" x14ac:dyDescent="0.2">
      <c r="A13" s="241">
        <v>5</v>
      </c>
      <c r="B13" s="242" t="s">
        <v>1394</v>
      </c>
      <c r="C13" s="251" t="s">
        <v>1395</v>
      </c>
      <c r="D13" s="243" t="s">
        <v>234</v>
      </c>
      <c r="E13" s="244">
        <v>4</v>
      </c>
      <c r="F13" s="245"/>
      <c r="G13" s="246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2E-3</v>
      </c>
      <c r="O13" s="224">
        <f>ROUND(E13*N13,2)</f>
        <v>0.01</v>
      </c>
      <c r="P13" s="224">
        <v>0</v>
      </c>
      <c r="Q13" s="224">
        <f>ROUND(E13*P13,2)</f>
        <v>0</v>
      </c>
      <c r="R13" s="224"/>
      <c r="S13" s="224" t="s">
        <v>235</v>
      </c>
      <c r="T13" s="224" t="s">
        <v>183</v>
      </c>
      <c r="U13" s="224">
        <v>0</v>
      </c>
      <c r="V13" s="224">
        <f>ROUND(E13*U13,2)</f>
        <v>0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184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22.5" outlineLevel="1" x14ac:dyDescent="0.2">
      <c r="A14" s="241">
        <v>6</v>
      </c>
      <c r="B14" s="242" t="s">
        <v>1396</v>
      </c>
      <c r="C14" s="251" t="s">
        <v>1397</v>
      </c>
      <c r="D14" s="243" t="s">
        <v>234</v>
      </c>
      <c r="E14" s="244">
        <v>2</v>
      </c>
      <c r="F14" s="245"/>
      <c r="G14" s="246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2E-3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235</v>
      </c>
      <c r="T14" s="224" t="s">
        <v>183</v>
      </c>
      <c r="U14" s="224">
        <v>0</v>
      </c>
      <c r="V14" s="224">
        <f>ROUND(E14*U14,2)</f>
        <v>0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184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22.5" outlineLevel="1" x14ac:dyDescent="0.2">
      <c r="A15" s="241">
        <v>7</v>
      </c>
      <c r="B15" s="242" t="s">
        <v>1398</v>
      </c>
      <c r="C15" s="251" t="s">
        <v>1399</v>
      </c>
      <c r="D15" s="243" t="s">
        <v>234</v>
      </c>
      <c r="E15" s="244">
        <v>3</v>
      </c>
      <c r="F15" s="245"/>
      <c r="G15" s="246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2E-3</v>
      </c>
      <c r="O15" s="224">
        <f>ROUND(E15*N15,2)</f>
        <v>0.01</v>
      </c>
      <c r="P15" s="224">
        <v>0</v>
      </c>
      <c r="Q15" s="224">
        <f>ROUND(E15*P15,2)</f>
        <v>0</v>
      </c>
      <c r="R15" s="224"/>
      <c r="S15" s="224" t="s">
        <v>235</v>
      </c>
      <c r="T15" s="224" t="s">
        <v>183</v>
      </c>
      <c r="U15" s="224">
        <v>0</v>
      </c>
      <c r="V15" s="224">
        <f>ROUND(E15*U15,2)</f>
        <v>0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184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22.5" outlineLevel="1" x14ac:dyDescent="0.2">
      <c r="A16" s="241">
        <v>8</v>
      </c>
      <c r="B16" s="242" t="s">
        <v>1400</v>
      </c>
      <c r="C16" s="251" t="s">
        <v>1401</v>
      </c>
      <c r="D16" s="243" t="s">
        <v>234</v>
      </c>
      <c r="E16" s="244">
        <v>1</v>
      </c>
      <c r="F16" s="245"/>
      <c r="G16" s="246">
        <f>ROUND(E16*F16,2)</f>
        <v>0</v>
      </c>
      <c r="H16" s="225"/>
      <c r="I16" s="224">
        <f>ROUND(E16*H16,2)</f>
        <v>0</v>
      </c>
      <c r="J16" s="225"/>
      <c r="K16" s="224">
        <f>ROUND(E16*J16,2)</f>
        <v>0</v>
      </c>
      <c r="L16" s="224">
        <v>21</v>
      </c>
      <c r="M16" s="224">
        <f>G16*(1+L16/100)</f>
        <v>0</v>
      </c>
      <c r="N16" s="224">
        <v>0</v>
      </c>
      <c r="O16" s="224">
        <f>ROUND(E16*N16,2)</f>
        <v>0</v>
      </c>
      <c r="P16" s="224">
        <v>2E-3</v>
      </c>
      <c r="Q16" s="224">
        <f>ROUND(E16*P16,2)</f>
        <v>0</v>
      </c>
      <c r="R16" s="224"/>
      <c r="S16" s="224" t="s">
        <v>235</v>
      </c>
      <c r="T16" s="224" t="s">
        <v>183</v>
      </c>
      <c r="U16" s="224">
        <v>0</v>
      </c>
      <c r="V16" s="224">
        <f>ROUND(E16*U16,2)</f>
        <v>0</v>
      </c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184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22.5" outlineLevel="1" x14ac:dyDescent="0.2">
      <c r="A17" s="241">
        <v>9</v>
      </c>
      <c r="B17" s="242" t="s">
        <v>1402</v>
      </c>
      <c r="C17" s="251" t="s">
        <v>1403</v>
      </c>
      <c r="D17" s="243" t="s">
        <v>234</v>
      </c>
      <c r="E17" s="244">
        <v>7</v>
      </c>
      <c r="F17" s="245"/>
      <c r="G17" s="246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4">
        <v>2E-3</v>
      </c>
      <c r="O17" s="224">
        <f>ROUND(E17*N17,2)</f>
        <v>0.01</v>
      </c>
      <c r="P17" s="224">
        <v>0</v>
      </c>
      <c r="Q17" s="224">
        <f>ROUND(E17*P17,2)</f>
        <v>0</v>
      </c>
      <c r="R17" s="224"/>
      <c r="S17" s="224" t="s">
        <v>235</v>
      </c>
      <c r="T17" s="224" t="s">
        <v>183</v>
      </c>
      <c r="U17" s="224">
        <v>0</v>
      </c>
      <c r="V17" s="224">
        <f>ROUND(E17*U17,2)</f>
        <v>0</v>
      </c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184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22.5" outlineLevel="1" x14ac:dyDescent="0.2">
      <c r="A18" s="241">
        <v>10</v>
      </c>
      <c r="B18" s="242" t="s">
        <v>1404</v>
      </c>
      <c r="C18" s="251" t="s">
        <v>1405</v>
      </c>
      <c r="D18" s="243" t="s">
        <v>234</v>
      </c>
      <c r="E18" s="244">
        <v>1</v>
      </c>
      <c r="F18" s="245"/>
      <c r="G18" s="246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2E-3</v>
      </c>
      <c r="O18" s="224">
        <f>ROUND(E18*N18,2)</f>
        <v>0</v>
      </c>
      <c r="P18" s="224">
        <v>0</v>
      </c>
      <c r="Q18" s="224">
        <f>ROUND(E18*P18,2)</f>
        <v>0</v>
      </c>
      <c r="R18" s="224"/>
      <c r="S18" s="224" t="s">
        <v>235</v>
      </c>
      <c r="T18" s="224" t="s">
        <v>183</v>
      </c>
      <c r="U18" s="224">
        <v>0</v>
      </c>
      <c r="V18" s="224">
        <f>ROUND(E18*U18,2)</f>
        <v>0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184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22.5" outlineLevel="1" x14ac:dyDescent="0.2">
      <c r="A19" s="241">
        <v>11</v>
      </c>
      <c r="B19" s="242" t="s">
        <v>1406</v>
      </c>
      <c r="C19" s="251" t="s">
        <v>1407</v>
      </c>
      <c r="D19" s="243" t="s">
        <v>234</v>
      </c>
      <c r="E19" s="244">
        <v>2</v>
      </c>
      <c r="F19" s="245"/>
      <c r="G19" s="246">
        <f>ROUND(E19*F19,2)</f>
        <v>0</v>
      </c>
      <c r="H19" s="225"/>
      <c r="I19" s="224">
        <f>ROUND(E19*H19,2)</f>
        <v>0</v>
      </c>
      <c r="J19" s="225"/>
      <c r="K19" s="224">
        <f>ROUND(E19*J19,2)</f>
        <v>0</v>
      </c>
      <c r="L19" s="224">
        <v>21</v>
      </c>
      <c r="M19" s="224">
        <f>G19*(1+L19/100)</f>
        <v>0</v>
      </c>
      <c r="N19" s="224">
        <v>2E-3</v>
      </c>
      <c r="O19" s="224">
        <f>ROUND(E19*N19,2)</f>
        <v>0</v>
      </c>
      <c r="P19" s="224">
        <v>0</v>
      </c>
      <c r="Q19" s="224">
        <f>ROUND(E19*P19,2)</f>
        <v>0</v>
      </c>
      <c r="R19" s="224"/>
      <c r="S19" s="224" t="s">
        <v>235</v>
      </c>
      <c r="T19" s="224" t="s">
        <v>183</v>
      </c>
      <c r="U19" s="224">
        <v>0</v>
      </c>
      <c r="V19" s="224">
        <f>ROUND(E19*U19,2)</f>
        <v>0</v>
      </c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184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22.5" outlineLevel="1" x14ac:dyDescent="0.2">
      <c r="A20" s="241">
        <v>12</v>
      </c>
      <c r="B20" s="242" t="s">
        <v>1408</v>
      </c>
      <c r="C20" s="251" t="s">
        <v>1409</v>
      </c>
      <c r="D20" s="243" t="s">
        <v>234</v>
      </c>
      <c r="E20" s="244">
        <v>1</v>
      </c>
      <c r="F20" s="245"/>
      <c r="G20" s="246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2E-3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235</v>
      </c>
      <c r="T20" s="224" t="s">
        <v>183</v>
      </c>
      <c r="U20" s="224">
        <v>0</v>
      </c>
      <c r="V20" s="224">
        <f>ROUND(E20*U20,2)</f>
        <v>0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184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41">
        <v>13</v>
      </c>
      <c r="B21" s="242" t="s">
        <v>1410</v>
      </c>
      <c r="C21" s="251" t="s">
        <v>1411</v>
      </c>
      <c r="D21" s="243" t="s">
        <v>234</v>
      </c>
      <c r="E21" s="244">
        <v>2</v>
      </c>
      <c r="F21" s="245"/>
      <c r="G21" s="246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5.0000000000000001E-3</v>
      </c>
      <c r="O21" s="224">
        <f>ROUND(E21*N21,2)</f>
        <v>0.01</v>
      </c>
      <c r="P21" s="224">
        <v>0</v>
      </c>
      <c r="Q21" s="224">
        <f>ROUND(E21*P21,2)</f>
        <v>0</v>
      </c>
      <c r="R21" s="224"/>
      <c r="S21" s="224" t="s">
        <v>235</v>
      </c>
      <c r="T21" s="224" t="s">
        <v>183</v>
      </c>
      <c r="U21" s="224">
        <v>0</v>
      </c>
      <c r="V21" s="224">
        <f>ROUND(E21*U21,2)</f>
        <v>0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184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41">
        <v>14</v>
      </c>
      <c r="B22" s="242" t="s">
        <v>1412</v>
      </c>
      <c r="C22" s="251" t="s">
        <v>1413</v>
      </c>
      <c r="D22" s="243" t="s">
        <v>234</v>
      </c>
      <c r="E22" s="244">
        <v>2</v>
      </c>
      <c r="F22" s="245"/>
      <c r="G22" s="246">
        <f>ROUND(E22*F22,2)</f>
        <v>0</v>
      </c>
      <c r="H22" s="225"/>
      <c r="I22" s="224">
        <f>ROUND(E22*H22,2)</f>
        <v>0</v>
      </c>
      <c r="J22" s="225"/>
      <c r="K22" s="224">
        <f>ROUND(E22*J22,2)</f>
        <v>0</v>
      </c>
      <c r="L22" s="224">
        <v>21</v>
      </c>
      <c r="M22" s="224">
        <f>G22*(1+L22/100)</f>
        <v>0</v>
      </c>
      <c r="N22" s="224">
        <v>5.0000000000000001E-3</v>
      </c>
      <c r="O22" s="224">
        <f>ROUND(E22*N22,2)</f>
        <v>0.01</v>
      </c>
      <c r="P22" s="224">
        <v>0</v>
      </c>
      <c r="Q22" s="224">
        <f>ROUND(E22*P22,2)</f>
        <v>0</v>
      </c>
      <c r="R22" s="224"/>
      <c r="S22" s="224" t="s">
        <v>235</v>
      </c>
      <c r="T22" s="224" t="s">
        <v>183</v>
      </c>
      <c r="U22" s="224">
        <v>0</v>
      </c>
      <c r="V22" s="224">
        <f>ROUND(E22*U22,2)</f>
        <v>0</v>
      </c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184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41">
        <v>15</v>
      </c>
      <c r="B23" s="242" t="s">
        <v>1414</v>
      </c>
      <c r="C23" s="251" t="s">
        <v>1415</v>
      </c>
      <c r="D23" s="243" t="s">
        <v>234</v>
      </c>
      <c r="E23" s="244">
        <v>2</v>
      </c>
      <c r="F23" s="245"/>
      <c r="G23" s="246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5.0000000000000001E-3</v>
      </c>
      <c r="O23" s="224">
        <f>ROUND(E23*N23,2)</f>
        <v>0.01</v>
      </c>
      <c r="P23" s="224">
        <v>0</v>
      </c>
      <c r="Q23" s="224">
        <f>ROUND(E23*P23,2)</f>
        <v>0</v>
      </c>
      <c r="R23" s="224"/>
      <c r="S23" s="224" t="s">
        <v>235</v>
      </c>
      <c r="T23" s="224" t="s">
        <v>183</v>
      </c>
      <c r="U23" s="224">
        <v>0</v>
      </c>
      <c r="V23" s="224">
        <f>ROUND(E23*U23,2)</f>
        <v>0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184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41">
        <v>16</v>
      </c>
      <c r="B24" s="242" t="s">
        <v>1416</v>
      </c>
      <c r="C24" s="251" t="s">
        <v>1417</v>
      </c>
      <c r="D24" s="243" t="s">
        <v>234</v>
      </c>
      <c r="E24" s="244">
        <v>2</v>
      </c>
      <c r="F24" s="245"/>
      <c r="G24" s="246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5.0000000000000001E-3</v>
      </c>
      <c r="O24" s="224">
        <f>ROUND(E24*N24,2)</f>
        <v>0.01</v>
      </c>
      <c r="P24" s="224">
        <v>0</v>
      </c>
      <c r="Q24" s="224">
        <f>ROUND(E24*P24,2)</f>
        <v>0</v>
      </c>
      <c r="R24" s="224"/>
      <c r="S24" s="224" t="s">
        <v>235</v>
      </c>
      <c r="T24" s="224" t="s">
        <v>183</v>
      </c>
      <c r="U24" s="224">
        <v>0</v>
      </c>
      <c r="V24" s="224">
        <f>ROUND(E24*U24,2)</f>
        <v>0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184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41">
        <v>17</v>
      </c>
      <c r="B25" s="242" t="s">
        <v>1418</v>
      </c>
      <c r="C25" s="251" t="s">
        <v>1419</v>
      </c>
      <c r="D25" s="243" t="s">
        <v>234</v>
      </c>
      <c r="E25" s="244">
        <v>2</v>
      </c>
      <c r="F25" s="245"/>
      <c r="G25" s="246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5.0000000000000001E-3</v>
      </c>
      <c r="O25" s="224">
        <f>ROUND(E25*N25,2)</f>
        <v>0.01</v>
      </c>
      <c r="P25" s="224">
        <v>0</v>
      </c>
      <c r="Q25" s="224">
        <f>ROUND(E25*P25,2)</f>
        <v>0</v>
      </c>
      <c r="R25" s="224"/>
      <c r="S25" s="224" t="s">
        <v>235</v>
      </c>
      <c r="T25" s="224" t="s">
        <v>183</v>
      </c>
      <c r="U25" s="224">
        <v>0</v>
      </c>
      <c r="V25" s="224">
        <f>ROUND(E25*U25,2)</f>
        <v>0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184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41">
        <v>18</v>
      </c>
      <c r="B26" s="242" t="s">
        <v>1420</v>
      </c>
      <c r="C26" s="251" t="s">
        <v>1421</v>
      </c>
      <c r="D26" s="243" t="s">
        <v>234</v>
      </c>
      <c r="E26" s="244">
        <v>1</v>
      </c>
      <c r="F26" s="245"/>
      <c r="G26" s="246">
        <f>ROUND(E26*F26,2)</f>
        <v>0</v>
      </c>
      <c r="H26" s="225"/>
      <c r="I26" s="224">
        <f>ROUND(E26*H26,2)</f>
        <v>0</v>
      </c>
      <c r="J26" s="225"/>
      <c r="K26" s="224">
        <f>ROUND(E26*J26,2)</f>
        <v>0</v>
      </c>
      <c r="L26" s="224">
        <v>21</v>
      </c>
      <c r="M26" s="224">
        <f>G26*(1+L26/100)</f>
        <v>0</v>
      </c>
      <c r="N26" s="224">
        <v>5.0000000000000001E-3</v>
      </c>
      <c r="O26" s="224">
        <f>ROUND(E26*N26,2)</f>
        <v>0.01</v>
      </c>
      <c r="P26" s="224">
        <v>0</v>
      </c>
      <c r="Q26" s="224">
        <f>ROUND(E26*P26,2)</f>
        <v>0</v>
      </c>
      <c r="R26" s="224"/>
      <c r="S26" s="224" t="s">
        <v>235</v>
      </c>
      <c r="T26" s="224" t="s">
        <v>183</v>
      </c>
      <c r="U26" s="224">
        <v>0</v>
      </c>
      <c r="V26" s="224">
        <f>ROUND(E26*U26,2)</f>
        <v>0</v>
      </c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184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41">
        <v>19</v>
      </c>
      <c r="B27" s="242" t="s">
        <v>1422</v>
      </c>
      <c r="C27" s="251" t="s">
        <v>1423</v>
      </c>
      <c r="D27" s="243" t="s">
        <v>234</v>
      </c>
      <c r="E27" s="244">
        <v>3</v>
      </c>
      <c r="F27" s="245"/>
      <c r="G27" s="246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5.0000000000000001E-3</v>
      </c>
      <c r="O27" s="224">
        <f>ROUND(E27*N27,2)</f>
        <v>0.02</v>
      </c>
      <c r="P27" s="224">
        <v>0</v>
      </c>
      <c r="Q27" s="224">
        <f>ROUND(E27*P27,2)</f>
        <v>0</v>
      </c>
      <c r="R27" s="224"/>
      <c r="S27" s="224" t="s">
        <v>235</v>
      </c>
      <c r="T27" s="224" t="s">
        <v>183</v>
      </c>
      <c r="U27" s="224">
        <v>0</v>
      </c>
      <c r="V27" s="224">
        <f>ROUND(E27*U27,2)</f>
        <v>0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184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22.5" outlineLevel="1" x14ac:dyDescent="0.2">
      <c r="A28" s="241">
        <v>20</v>
      </c>
      <c r="B28" s="242" t="s">
        <v>1424</v>
      </c>
      <c r="C28" s="251" t="s">
        <v>1425</v>
      </c>
      <c r="D28" s="243" t="s">
        <v>234</v>
      </c>
      <c r="E28" s="244">
        <v>2</v>
      </c>
      <c r="F28" s="245"/>
      <c r="G28" s="246">
        <f>ROUND(E28*F28,2)</f>
        <v>0</v>
      </c>
      <c r="H28" s="225"/>
      <c r="I28" s="224">
        <f>ROUND(E28*H28,2)</f>
        <v>0</v>
      </c>
      <c r="J28" s="225"/>
      <c r="K28" s="224">
        <f>ROUND(E28*J28,2)</f>
        <v>0</v>
      </c>
      <c r="L28" s="224">
        <v>21</v>
      </c>
      <c r="M28" s="224">
        <f>G28*(1+L28/100)</f>
        <v>0</v>
      </c>
      <c r="N28" s="224">
        <v>2E-3</v>
      </c>
      <c r="O28" s="224">
        <f>ROUND(E28*N28,2)</f>
        <v>0</v>
      </c>
      <c r="P28" s="224">
        <v>0</v>
      </c>
      <c r="Q28" s="224">
        <f>ROUND(E28*P28,2)</f>
        <v>0</v>
      </c>
      <c r="R28" s="224"/>
      <c r="S28" s="224" t="s">
        <v>235</v>
      </c>
      <c r="T28" s="224" t="s">
        <v>183</v>
      </c>
      <c r="U28" s="224">
        <v>0</v>
      </c>
      <c r="V28" s="224">
        <f>ROUND(E28*U28,2)</f>
        <v>0</v>
      </c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184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41">
        <v>21</v>
      </c>
      <c r="B29" s="242" t="s">
        <v>1426</v>
      </c>
      <c r="C29" s="251" t="s">
        <v>1427</v>
      </c>
      <c r="D29" s="243" t="s">
        <v>234</v>
      </c>
      <c r="E29" s="244">
        <v>3</v>
      </c>
      <c r="F29" s="245"/>
      <c r="G29" s="246">
        <f>ROUND(E29*F29,2)</f>
        <v>0</v>
      </c>
      <c r="H29" s="225"/>
      <c r="I29" s="224">
        <f>ROUND(E29*H29,2)</f>
        <v>0</v>
      </c>
      <c r="J29" s="225"/>
      <c r="K29" s="224">
        <f>ROUND(E29*J29,2)</f>
        <v>0</v>
      </c>
      <c r="L29" s="224">
        <v>21</v>
      </c>
      <c r="M29" s="224">
        <f>G29*(1+L29/100)</f>
        <v>0</v>
      </c>
      <c r="N29" s="224">
        <v>2E-3</v>
      </c>
      <c r="O29" s="224">
        <f>ROUND(E29*N29,2)</f>
        <v>0.01</v>
      </c>
      <c r="P29" s="224">
        <v>0</v>
      </c>
      <c r="Q29" s="224">
        <f>ROUND(E29*P29,2)</f>
        <v>0</v>
      </c>
      <c r="R29" s="224"/>
      <c r="S29" s="224" t="s">
        <v>235</v>
      </c>
      <c r="T29" s="224" t="s">
        <v>183</v>
      </c>
      <c r="U29" s="224">
        <v>0</v>
      </c>
      <c r="V29" s="224">
        <f>ROUND(E29*U29,2)</f>
        <v>0</v>
      </c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184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41">
        <v>22</v>
      </c>
      <c r="B30" s="242" t="s">
        <v>1428</v>
      </c>
      <c r="C30" s="251" t="s">
        <v>1429</v>
      </c>
      <c r="D30" s="243" t="s">
        <v>234</v>
      </c>
      <c r="E30" s="244">
        <v>2</v>
      </c>
      <c r="F30" s="245"/>
      <c r="G30" s="246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2E-3</v>
      </c>
      <c r="O30" s="224">
        <f>ROUND(E30*N30,2)</f>
        <v>0</v>
      </c>
      <c r="P30" s="224">
        <v>0</v>
      </c>
      <c r="Q30" s="224">
        <f>ROUND(E30*P30,2)</f>
        <v>0</v>
      </c>
      <c r="R30" s="224"/>
      <c r="S30" s="224" t="s">
        <v>235</v>
      </c>
      <c r="T30" s="224" t="s">
        <v>183</v>
      </c>
      <c r="U30" s="224">
        <v>0</v>
      </c>
      <c r="V30" s="224">
        <f>ROUND(E30*U30,2)</f>
        <v>0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184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41">
        <v>23</v>
      </c>
      <c r="B31" s="242" t="s">
        <v>1430</v>
      </c>
      <c r="C31" s="251" t="s">
        <v>1431</v>
      </c>
      <c r="D31" s="243" t="s">
        <v>234</v>
      </c>
      <c r="E31" s="244">
        <v>2</v>
      </c>
      <c r="F31" s="245"/>
      <c r="G31" s="246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0</v>
      </c>
      <c r="O31" s="224">
        <f>ROUND(E31*N31,2)</f>
        <v>0</v>
      </c>
      <c r="P31" s="224">
        <v>2E-3</v>
      </c>
      <c r="Q31" s="224">
        <f>ROUND(E31*P31,2)</f>
        <v>0</v>
      </c>
      <c r="R31" s="224"/>
      <c r="S31" s="224" t="s">
        <v>235</v>
      </c>
      <c r="T31" s="224" t="s">
        <v>183</v>
      </c>
      <c r="U31" s="224">
        <v>0</v>
      </c>
      <c r="V31" s="224">
        <f>ROUND(E31*U31,2)</f>
        <v>0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184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41">
        <v>24</v>
      </c>
      <c r="B32" s="242" t="s">
        <v>1432</v>
      </c>
      <c r="C32" s="251" t="s">
        <v>1433</v>
      </c>
      <c r="D32" s="243" t="s">
        <v>234</v>
      </c>
      <c r="E32" s="244">
        <v>1</v>
      </c>
      <c r="F32" s="245"/>
      <c r="G32" s="246">
        <f>ROUND(E32*F32,2)</f>
        <v>0</v>
      </c>
      <c r="H32" s="225"/>
      <c r="I32" s="224">
        <f>ROUND(E32*H32,2)</f>
        <v>0</v>
      </c>
      <c r="J32" s="225"/>
      <c r="K32" s="224">
        <f>ROUND(E32*J32,2)</f>
        <v>0</v>
      </c>
      <c r="L32" s="224">
        <v>21</v>
      </c>
      <c r="M32" s="224">
        <f>G32*(1+L32/100)</f>
        <v>0</v>
      </c>
      <c r="N32" s="224">
        <v>0.02</v>
      </c>
      <c r="O32" s="224">
        <f>ROUND(E32*N32,2)</f>
        <v>0.02</v>
      </c>
      <c r="P32" s="224">
        <v>0</v>
      </c>
      <c r="Q32" s="224">
        <f>ROUND(E32*P32,2)</f>
        <v>0</v>
      </c>
      <c r="R32" s="224"/>
      <c r="S32" s="224" t="s">
        <v>235</v>
      </c>
      <c r="T32" s="224" t="s">
        <v>183</v>
      </c>
      <c r="U32" s="224">
        <v>0</v>
      </c>
      <c r="V32" s="224">
        <f>ROUND(E32*U32,2)</f>
        <v>0</v>
      </c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184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41">
        <v>25</v>
      </c>
      <c r="B33" s="242" t="s">
        <v>1434</v>
      </c>
      <c r="C33" s="251" t="s">
        <v>1435</v>
      </c>
      <c r="D33" s="243" t="s">
        <v>234</v>
      </c>
      <c r="E33" s="244">
        <v>2</v>
      </c>
      <c r="F33" s="245"/>
      <c r="G33" s="246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2E-3</v>
      </c>
      <c r="O33" s="224">
        <f>ROUND(E33*N33,2)</f>
        <v>0</v>
      </c>
      <c r="P33" s="224">
        <v>0</v>
      </c>
      <c r="Q33" s="224">
        <f>ROUND(E33*P33,2)</f>
        <v>0</v>
      </c>
      <c r="R33" s="224"/>
      <c r="S33" s="224" t="s">
        <v>235</v>
      </c>
      <c r="T33" s="224" t="s">
        <v>183</v>
      </c>
      <c r="U33" s="224">
        <v>0</v>
      </c>
      <c r="V33" s="224">
        <f>ROUND(E33*U33,2)</f>
        <v>0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184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41">
        <v>26</v>
      </c>
      <c r="B34" s="242" t="s">
        <v>1436</v>
      </c>
      <c r="C34" s="251" t="s">
        <v>1437</v>
      </c>
      <c r="D34" s="243" t="s">
        <v>234</v>
      </c>
      <c r="E34" s="244">
        <v>3</v>
      </c>
      <c r="F34" s="245"/>
      <c r="G34" s="246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4">
        <v>2E-3</v>
      </c>
      <c r="O34" s="224">
        <f>ROUND(E34*N34,2)</f>
        <v>0.01</v>
      </c>
      <c r="P34" s="224">
        <v>0</v>
      </c>
      <c r="Q34" s="224">
        <f>ROUND(E34*P34,2)</f>
        <v>0</v>
      </c>
      <c r="R34" s="224"/>
      <c r="S34" s="224" t="s">
        <v>235</v>
      </c>
      <c r="T34" s="224" t="s">
        <v>183</v>
      </c>
      <c r="U34" s="224">
        <v>0</v>
      </c>
      <c r="V34" s="224">
        <f>ROUND(E34*U34,2)</f>
        <v>0</v>
      </c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184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41">
        <v>27</v>
      </c>
      <c r="B35" s="242" t="s">
        <v>1438</v>
      </c>
      <c r="C35" s="251" t="s">
        <v>1439</v>
      </c>
      <c r="D35" s="243" t="s">
        <v>234</v>
      </c>
      <c r="E35" s="244">
        <v>2</v>
      </c>
      <c r="F35" s="245"/>
      <c r="G35" s="246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2E-3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235</v>
      </c>
      <c r="T35" s="224" t="s">
        <v>183</v>
      </c>
      <c r="U35" s="224">
        <v>0</v>
      </c>
      <c r="V35" s="224">
        <f>ROUND(E35*U35,2)</f>
        <v>0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184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41">
        <v>28</v>
      </c>
      <c r="B36" s="242" t="s">
        <v>1440</v>
      </c>
      <c r="C36" s="251" t="s">
        <v>1441</v>
      </c>
      <c r="D36" s="243" t="s">
        <v>234</v>
      </c>
      <c r="E36" s="244">
        <v>2</v>
      </c>
      <c r="F36" s="245"/>
      <c r="G36" s="246">
        <f>ROUND(E36*F36,2)</f>
        <v>0</v>
      </c>
      <c r="H36" s="225"/>
      <c r="I36" s="224">
        <f>ROUND(E36*H36,2)</f>
        <v>0</v>
      </c>
      <c r="J36" s="225"/>
      <c r="K36" s="224">
        <f>ROUND(E36*J36,2)</f>
        <v>0</v>
      </c>
      <c r="L36" s="224">
        <v>21</v>
      </c>
      <c r="M36" s="224">
        <f>G36*(1+L36/100)</f>
        <v>0</v>
      </c>
      <c r="N36" s="224">
        <v>0.02</v>
      </c>
      <c r="O36" s="224">
        <f>ROUND(E36*N36,2)</f>
        <v>0.04</v>
      </c>
      <c r="P36" s="224">
        <v>0</v>
      </c>
      <c r="Q36" s="224">
        <f>ROUND(E36*P36,2)</f>
        <v>0</v>
      </c>
      <c r="R36" s="224"/>
      <c r="S36" s="224" t="s">
        <v>235</v>
      </c>
      <c r="T36" s="224" t="s">
        <v>183</v>
      </c>
      <c r="U36" s="224">
        <v>0</v>
      </c>
      <c r="V36" s="224">
        <f>ROUND(E36*U36,2)</f>
        <v>0</v>
      </c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184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41">
        <v>29</v>
      </c>
      <c r="B37" s="242" t="s">
        <v>1442</v>
      </c>
      <c r="C37" s="251" t="s">
        <v>1443</v>
      </c>
      <c r="D37" s="243" t="s">
        <v>234</v>
      </c>
      <c r="E37" s="244">
        <v>2</v>
      </c>
      <c r="F37" s="245"/>
      <c r="G37" s="246">
        <f>ROUND(E37*F37,2)</f>
        <v>0</v>
      </c>
      <c r="H37" s="225"/>
      <c r="I37" s="224">
        <f>ROUND(E37*H37,2)</f>
        <v>0</v>
      </c>
      <c r="J37" s="225"/>
      <c r="K37" s="224">
        <f>ROUND(E37*J37,2)</f>
        <v>0</v>
      </c>
      <c r="L37" s="224">
        <v>21</v>
      </c>
      <c r="M37" s="224">
        <f>G37*(1+L37/100)</f>
        <v>0</v>
      </c>
      <c r="N37" s="224">
        <v>2E-3</v>
      </c>
      <c r="O37" s="224">
        <f>ROUND(E37*N37,2)</f>
        <v>0</v>
      </c>
      <c r="P37" s="224">
        <v>0</v>
      </c>
      <c r="Q37" s="224">
        <f>ROUND(E37*P37,2)</f>
        <v>0</v>
      </c>
      <c r="R37" s="224"/>
      <c r="S37" s="224" t="s">
        <v>235</v>
      </c>
      <c r="T37" s="224" t="s">
        <v>183</v>
      </c>
      <c r="U37" s="224">
        <v>0</v>
      </c>
      <c r="V37" s="224">
        <f>ROUND(E37*U37,2)</f>
        <v>0</v>
      </c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184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41">
        <v>30</v>
      </c>
      <c r="B38" s="242" t="s">
        <v>1444</v>
      </c>
      <c r="C38" s="251" t="s">
        <v>1445</v>
      </c>
      <c r="D38" s="243" t="s">
        <v>234</v>
      </c>
      <c r="E38" s="244">
        <v>1</v>
      </c>
      <c r="F38" s="245"/>
      <c r="G38" s="246">
        <f>ROUND(E38*F38,2)</f>
        <v>0</v>
      </c>
      <c r="H38" s="225"/>
      <c r="I38" s="224">
        <f>ROUND(E38*H38,2)</f>
        <v>0</v>
      </c>
      <c r="J38" s="225"/>
      <c r="K38" s="224">
        <f>ROUND(E38*J38,2)</f>
        <v>0</v>
      </c>
      <c r="L38" s="224">
        <v>21</v>
      </c>
      <c r="M38" s="224">
        <f>G38*(1+L38/100)</f>
        <v>0</v>
      </c>
      <c r="N38" s="224">
        <v>2E-3</v>
      </c>
      <c r="O38" s="224">
        <f>ROUND(E38*N38,2)</f>
        <v>0</v>
      </c>
      <c r="P38" s="224">
        <v>0</v>
      </c>
      <c r="Q38" s="224">
        <f>ROUND(E38*P38,2)</f>
        <v>0</v>
      </c>
      <c r="R38" s="224"/>
      <c r="S38" s="224" t="s">
        <v>235</v>
      </c>
      <c r="T38" s="224" t="s">
        <v>183</v>
      </c>
      <c r="U38" s="224">
        <v>0</v>
      </c>
      <c r="V38" s="224">
        <f>ROUND(E38*U38,2)</f>
        <v>0</v>
      </c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184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41">
        <v>31</v>
      </c>
      <c r="B39" s="242" t="s">
        <v>1446</v>
      </c>
      <c r="C39" s="251" t="s">
        <v>1447</v>
      </c>
      <c r="D39" s="243" t="s">
        <v>234</v>
      </c>
      <c r="E39" s="244">
        <v>2</v>
      </c>
      <c r="F39" s="245"/>
      <c r="G39" s="246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2E-3</v>
      </c>
      <c r="O39" s="224">
        <f>ROUND(E39*N39,2)</f>
        <v>0</v>
      </c>
      <c r="P39" s="224">
        <v>0</v>
      </c>
      <c r="Q39" s="224">
        <f>ROUND(E39*P39,2)</f>
        <v>0</v>
      </c>
      <c r="R39" s="224"/>
      <c r="S39" s="224" t="s">
        <v>235</v>
      </c>
      <c r="T39" s="224" t="s">
        <v>183</v>
      </c>
      <c r="U39" s="224">
        <v>0</v>
      </c>
      <c r="V39" s="224">
        <f>ROUND(E39*U39,2)</f>
        <v>0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184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41">
        <v>32</v>
      </c>
      <c r="B40" s="242" t="s">
        <v>1448</v>
      </c>
      <c r="C40" s="251" t="s">
        <v>1449</v>
      </c>
      <c r="D40" s="243" t="s">
        <v>234</v>
      </c>
      <c r="E40" s="244">
        <v>1</v>
      </c>
      <c r="F40" s="245"/>
      <c r="G40" s="246">
        <f>ROUND(E40*F40,2)</f>
        <v>0</v>
      </c>
      <c r="H40" s="225"/>
      <c r="I40" s="224">
        <f>ROUND(E40*H40,2)</f>
        <v>0</v>
      </c>
      <c r="J40" s="225"/>
      <c r="K40" s="224">
        <f>ROUND(E40*J40,2)</f>
        <v>0</v>
      </c>
      <c r="L40" s="224">
        <v>21</v>
      </c>
      <c r="M40" s="224">
        <f>G40*(1+L40/100)</f>
        <v>0</v>
      </c>
      <c r="N40" s="224">
        <v>2E-3</v>
      </c>
      <c r="O40" s="224">
        <f>ROUND(E40*N40,2)</f>
        <v>0</v>
      </c>
      <c r="P40" s="224">
        <v>0</v>
      </c>
      <c r="Q40" s="224">
        <f>ROUND(E40*P40,2)</f>
        <v>0</v>
      </c>
      <c r="R40" s="224"/>
      <c r="S40" s="224" t="s">
        <v>235</v>
      </c>
      <c r="T40" s="224" t="s">
        <v>183</v>
      </c>
      <c r="U40" s="224">
        <v>0</v>
      </c>
      <c r="V40" s="224">
        <f>ROUND(E40*U40,2)</f>
        <v>0</v>
      </c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184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41">
        <v>33</v>
      </c>
      <c r="B41" s="242" t="s">
        <v>1450</v>
      </c>
      <c r="C41" s="251" t="s">
        <v>1451</v>
      </c>
      <c r="D41" s="243" t="s">
        <v>234</v>
      </c>
      <c r="E41" s="244">
        <v>1</v>
      </c>
      <c r="F41" s="245"/>
      <c r="G41" s="246">
        <f>ROUND(E41*F41,2)</f>
        <v>0</v>
      </c>
      <c r="H41" s="225"/>
      <c r="I41" s="224">
        <f>ROUND(E41*H41,2)</f>
        <v>0</v>
      </c>
      <c r="J41" s="225"/>
      <c r="K41" s="224">
        <f>ROUND(E41*J41,2)</f>
        <v>0</v>
      </c>
      <c r="L41" s="224">
        <v>21</v>
      </c>
      <c r="M41" s="224">
        <f>G41*(1+L41/100)</f>
        <v>0</v>
      </c>
      <c r="N41" s="224">
        <v>0</v>
      </c>
      <c r="O41" s="224">
        <f>ROUND(E41*N41,2)</f>
        <v>0</v>
      </c>
      <c r="P41" s="224">
        <v>2E-3</v>
      </c>
      <c r="Q41" s="224">
        <f>ROUND(E41*P41,2)</f>
        <v>0</v>
      </c>
      <c r="R41" s="224"/>
      <c r="S41" s="224" t="s">
        <v>235</v>
      </c>
      <c r="T41" s="224" t="s">
        <v>183</v>
      </c>
      <c r="U41" s="224">
        <v>0</v>
      </c>
      <c r="V41" s="224">
        <f>ROUND(E41*U41,2)</f>
        <v>0</v>
      </c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184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41">
        <v>34</v>
      </c>
      <c r="B42" s="242" t="s">
        <v>1452</v>
      </c>
      <c r="C42" s="251" t="s">
        <v>1453</v>
      </c>
      <c r="D42" s="243" t="s">
        <v>234</v>
      </c>
      <c r="E42" s="244">
        <v>1</v>
      </c>
      <c r="F42" s="245"/>
      <c r="G42" s="246">
        <f>ROUND(E42*F42,2)</f>
        <v>0</v>
      </c>
      <c r="H42" s="225"/>
      <c r="I42" s="224">
        <f>ROUND(E42*H42,2)</f>
        <v>0</v>
      </c>
      <c r="J42" s="225"/>
      <c r="K42" s="224">
        <f>ROUND(E42*J42,2)</f>
        <v>0</v>
      </c>
      <c r="L42" s="224">
        <v>21</v>
      </c>
      <c r="M42" s="224">
        <f>G42*(1+L42/100)</f>
        <v>0</v>
      </c>
      <c r="N42" s="224">
        <v>2E-3</v>
      </c>
      <c r="O42" s="224">
        <f>ROUND(E42*N42,2)</f>
        <v>0</v>
      </c>
      <c r="P42" s="224">
        <v>0</v>
      </c>
      <c r="Q42" s="224">
        <f>ROUND(E42*P42,2)</f>
        <v>0</v>
      </c>
      <c r="R42" s="224"/>
      <c r="S42" s="224" t="s">
        <v>235</v>
      </c>
      <c r="T42" s="224" t="s">
        <v>183</v>
      </c>
      <c r="U42" s="224">
        <v>0</v>
      </c>
      <c r="V42" s="224">
        <f>ROUND(E42*U42,2)</f>
        <v>0</v>
      </c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184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41">
        <v>35</v>
      </c>
      <c r="B43" s="242" t="s">
        <v>1454</v>
      </c>
      <c r="C43" s="251" t="s">
        <v>1455</v>
      </c>
      <c r="D43" s="243" t="s">
        <v>234</v>
      </c>
      <c r="E43" s="244">
        <v>1</v>
      </c>
      <c r="F43" s="245"/>
      <c r="G43" s="246">
        <f>ROUND(E43*F43,2)</f>
        <v>0</v>
      </c>
      <c r="H43" s="225"/>
      <c r="I43" s="224">
        <f>ROUND(E43*H43,2)</f>
        <v>0</v>
      </c>
      <c r="J43" s="225"/>
      <c r="K43" s="224">
        <f>ROUND(E43*J43,2)</f>
        <v>0</v>
      </c>
      <c r="L43" s="224">
        <v>21</v>
      </c>
      <c r="M43" s="224">
        <f>G43*(1+L43/100)</f>
        <v>0</v>
      </c>
      <c r="N43" s="224">
        <v>2E-3</v>
      </c>
      <c r="O43" s="224">
        <f>ROUND(E43*N43,2)</f>
        <v>0</v>
      </c>
      <c r="P43" s="224">
        <v>0</v>
      </c>
      <c r="Q43" s="224">
        <f>ROUND(E43*P43,2)</f>
        <v>0</v>
      </c>
      <c r="R43" s="224"/>
      <c r="S43" s="224" t="s">
        <v>235</v>
      </c>
      <c r="T43" s="224" t="s">
        <v>183</v>
      </c>
      <c r="U43" s="224">
        <v>0</v>
      </c>
      <c r="V43" s="224">
        <f>ROUND(E43*U43,2)</f>
        <v>0</v>
      </c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184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41">
        <v>36</v>
      </c>
      <c r="B44" s="242" t="s">
        <v>1456</v>
      </c>
      <c r="C44" s="251" t="s">
        <v>1457</v>
      </c>
      <c r="D44" s="243" t="s">
        <v>234</v>
      </c>
      <c r="E44" s="244">
        <v>3</v>
      </c>
      <c r="F44" s="245"/>
      <c r="G44" s="246">
        <f>ROUND(E44*F44,2)</f>
        <v>0</v>
      </c>
      <c r="H44" s="225"/>
      <c r="I44" s="224">
        <f>ROUND(E44*H44,2)</f>
        <v>0</v>
      </c>
      <c r="J44" s="225"/>
      <c r="K44" s="224">
        <f>ROUND(E44*J44,2)</f>
        <v>0</v>
      </c>
      <c r="L44" s="224">
        <v>21</v>
      </c>
      <c r="M44" s="224">
        <f>G44*(1+L44/100)</f>
        <v>0</v>
      </c>
      <c r="N44" s="224">
        <v>2E-3</v>
      </c>
      <c r="O44" s="224">
        <f>ROUND(E44*N44,2)</f>
        <v>0.01</v>
      </c>
      <c r="P44" s="224">
        <v>0</v>
      </c>
      <c r="Q44" s="224">
        <f>ROUND(E44*P44,2)</f>
        <v>0</v>
      </c>
      <c r="R44" s="224"/>
      <c r="S44" s="224" t="s">
        <v>235</v>
      </c>
      <c r="T44" s="224" t="s">
        <v>183</v>
      </c>
      <c r="U44" s="224">
        <v>0</v>
      </c>
      <c r="V44" s="224">
        <f>ROUND(E44*U44,2)</f>
        <v>0</v>
      </c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184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41">
        <v>37</v>
      </c>
      <c r="B45" s="242" t="s">
        <v>1458</v>
      </c>
      <c r="C45" s="251" t="s">
        <v>1459</v>
      </c>
      <c r="D45" s="243" t="s">
        <v>234</v>
      </c>
      <c r="E45" s="244">
        <v>1</v>
      </c>
      <c r="F45" s="245"/>
      <c r="G45" s="246">
        <f>ROUND(E45*F45,2)</f>
        <v>0</v>
      </c>
      <c r="H45" s="225"/>
      <c r="I45" s="224">
        <f>ROUND(E45*H45,2)</f>
        <v>0</v>
      </c>
      <c r="J45" s="225"/>
      <c r="K45" s="224">
        <f>ROUND(E45*J45,2)</f>
        <v>0</v>
      </c>
      <c r="L45" s="224">
        <v>21</v>
      </c>
      <c r="M45" s="224">
        <f>G45*(1+L45/100)</f>
        <v>0</v>
      </c>
      <c r="N45" s="224">
        <v>2E-3</v>
      </c>
      <c r="O45" s="224">
        <f>ROUND(E45*N45,2)</f>
        <v>0</v>
      </c>
      <c r="P45" s="224">
        <v>0</v>
      </c>
      <c r="Q45" s="224">
        <f>ROUND(E45*P45,2)</f>
        <v>0</v>
      </c>
      <c r="R45" s="224"/>
      <c r="S45" s="224" t="s">
        <v>235</v>
      </c>
      <c r="T45" s="224" t="s">
        <v>183</v>
      </c>
      <c r="U45" s="224">
        <v>0</v>
      </c>
      <c r="V45" s="224">
        <f>ROUND(E45*U45,2)</f>
        <v>0</v>
      </c>
      <c r="W45" s="224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184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41">
        <v>38</v>
      </c>
      <c r="B46" s="242" t="s">
        <v>1460</v>
      </c>
      <c r="C46" s="251" t="s">
        <v>1461</v>
      </c>
      <c r="D46" s="243" t="s">
        <v>234</v>
      </c>
      <c r="E46" s="244">
        <v>1</v>
      </c>
      <c r="F46" s="245"/>
      <c r="G46" s="246">
        <f>ROUND(E46*F46,2)</f>
        <v>0</v>
      </c>
      <c r="H46" s="225"/>
      <c r="I46" s="224">
        <f>ROUND(E46*H46,2)</f>
        <v>0</v>
      </c>
      <c r="J46" s="225"/>
      <c r="K46" s="224">
        <f>ROUND(E46*J46,2)</f>
        <v>0</v>
      </c>
      <c r="L46" s="224">
        <v>21</v>
      </c>
      <c r="M46" s="224">
        <f>G46*(1+L46/100)</f>
        <v>0</v>
      </c>
      <c r="N46" s="224">
        <v>2E-3</v>
      </c>
      <c r="O46" s="224">
        <f>ROUND(E46*N46,2)</f>
        <v>0</v>
      </c>
      <c r="P46" s="224">
        <v>0</v>
      </c>
      <c r="Q46" s="224">
        <f>ROUND(E46*P46,2)</f>
        <v>0</v>
      </c>
      <c r="R46" s="224"/>
      <c r="S46" s="224" t="s">
        <v>235</v>
      </c>
      <c r="T46" s="224" t="s">
        <v>183</v>
      </c>
      <c r="U46" s="224">
        <v>0</v>
      </c>
      <c r="V46" s="224">
        <f>ROUND(E46*U46,2)</f>
        <v>0</v>
      </c>
      <c r="W46" s="224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184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41">
        <v>39</v>
      </c>
      <c r="B47" s="242" t="s">
        <v>1462</v>
      </c>
      <c r="C47" s="251" t="s">
        <v>1463</v>
      </c>
      <c r="D47" s="243" t="s">
        <v>234</v>
      </c>
      <c r="E47" s="244">
        <v>4</v>
      </c>
      <c r="F47" s="245"/>
      <c r="G47" s="246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4">
        <v>2E-3</v>
      </c>
      <c r="O47" s="224">
        <f>ROUND(E47*N47,2)</f>
        <v>0.01</v>
      </c>
      <c r="P47" s="224">
        <v>0</v>
      </c>
      <c r="Q47" s="224">
        <f>ROUND(E47*P47,2)</f>
        <v>0</v>
      </c>
      <c r="R47" s="224"/>
      <c r="S47" s="224" t="s">
        <v>235</v>
      </c>
      <c r="T47" s="224" t="s">
        <v>183</v>
      </c>
      <c r="U47" s="224">
        <v>0</v>
      </c>
      <c r="V47" s="224">
        <f>ROUND(E47*U47,2)</f>
        <v>0</v>
      </c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184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41">
        <v>40</v>
      </c>
      <c r="B48" s="242" t="s">
        <v>1464</v>
      </c>
      <c r="C48" s="251" t="s">
        <v>1465</v>
      </c>
      <c r="D48" s="243" t="s">
        <v>234</v>
      </c>
      <c r="E48" s="244">
        <v>1</v>
      </c>
      <c r="F48" s="245"/>
      <c r="G48" s="246">
        <f>ROUND(E48*F48,2)</f>
        <v>0</v>
      </c>
      <c r="H48" s="225"/>
      <c r="I48" s="224">
        <f>ROUND(E48*H48,2)</f>
        <v>0</v>
      </c>
      <c r="J48" s="225"/>
      <c r="K48" s="224">
        <f>ROUND(E48*J48,2)</f>
        <v>0</v>
      </c>
      <c r="L48" s="224">
        <v>21</v>
      </c>
      <c r="M48" s="224">
        <f>G48*(1+L48/100)</f>
        <v>0</v>
      </c>
      <c r="N48" s="224">
        <v>0.01</v>
      </c>
      <c r="O48" s="224">
        <f>ROUND(E48*N48,2)</f>
        <v>0.01</v>
      </c>
      <c r="P48" s="224">
        <v>0</v>
      </c>
      <c r="Q48" s="224">
        <f>ROUND(E48*P48,2)</f>
        <v>0</v>
      </c>
      <c r="R48" s="224"/>
      <c r="S48" s="224" t="s">
        <v>235</v>
      </c>
      <c r="T48" s="224" t="s">
        <v>183</v>
      </c>
      <c r="U48" s="224">
        <v>0</v>
      </c>
      <c r="V48" s="224">
        <f>ROUND(E48*U48,2)</f>
        <v>0</v>
      </c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184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41">
        <v>41</v>
      </c>
      <c r="B49" s="242" t="s">
        <v>1466</v>
      </c>
      <c r="C49" s="251" t="s">
        <v>1467</v>
      </c>
      <c r="D49" s="243" t="s">
        <v>234</v>
      </c>
      <c r="E49" s="244">
        <v>5</v>
      </c>
      <c r="F49" s="245"/>
      <c r="G49" s="246">
        <f>ROUND(E49*F49,2)</f>
        <v>0</v>
      </c>
      <c r="H49" s="225"/>
      <c r="I49" s="224">
        <f>ROUND(E49*H49,2)</f>
        <v>0</v>
      </c>
      <c r="J49" s="225"/>
      <c r="K49" s="224">
        <f>ROUND(E49*J49,2)</f>
        <v>0</v>
      </c>
      <c r="L49" s="224">
        <v>21</v>
      </c>
      <c r="M49" s="224">
        <f>G49*(1+L49/100)</f>
        <v>0</v>
      </c>
      <c r="N49" s="224">
        <v>0.01</v>
      </c>
      <c r="O49" s="224">
        <f>ROUND(E49*N49,2)</f>
        <v>0.05</v>
      </c>
      <c r="P49" s="224">
        <v>0</v>
      </c>
      <c r="Q49" s="224">
        <f>ROUND(E49*P49,2)</f>
        <v>0</v>
      </c>
      <c r="R49" s="224"/>
      <c r="S49" s="224" t="s">
        <v>235</v>
      </c>
      <c r="T49" s="224" t="s">
        <v>183</v>
      </c>
      <c r="U49" s="224">
        <v>0</v>
      </c>
      <c r="V49" s="224">
        <f>ROUND(E49*U49,2)</f>
        <v>0</v>
      </c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184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41">
        <v>42</v>
      </c>
      <c r="B50" s="242" t="s">
        <v>1468</v>
      </c>
      <c r="C50" s="251" t="s">
        <v>1469</v>
      </c>
      <c r="D50" s="243" t="s">
        <v>234</v>
      </c>
      <c r="E50" s="244">
        <v>1</v>
      </c>
      <c r="F50" s="245"/>
      <c r="G50" s="246">
        <f>ROUND(E50*F50,2)</f>
        <v>0</v>
      </c>
      <c r="H50" s="225"/>
      <c r="I50" s="224">
        <f>ROUND(E50*H50,2)</f>
        <v>0</v>
      </c>
      <c r="J50" s="225"/>
      <c r="K50" s="224">
        <f>ROUND(E50*J50,2)</f>
        <v>0</v>
      </c>
      <c r="L50" s="224">
        <v>21</v>
      </c>
      <c r="M50" s="224">
        <f>G50*(1+L50/100)</f>
        <v>0</v>
      </c>
      <c r="N50" s="224">
        <v>0.01</v>
      </c>
      <c r="O50" s="224">
        <f>ROUND(E50*N50,2)</f>
        <v>0.01</v>
      </c>
      <c r="P50" s="224">
        <v>0</v>
      </c>
      <c r="Q50" s="224">
        <f>ROUND(E50*P50,2)</f>
        <v>0</v>
      </c>
      <c r="R50" s="224"/>
      <c r="S50" s="224" t="s">
        <v>235</v>
      </c>
      <c r="T50" s="224" t="s">
        <v>183</v>
      </c>
      <c r="U50" s="224">
        <v>0</v>
      </c>
      <c r="V50" s="224">
        <f>ROUND(E50*U50,2)</f>
        <v>0</v>
      </c>
      <c r="W50" s="22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184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41">
        <v>43</v>
      </c>
      <c r="B51" s="242" t="s">
        <v>1470</v>
      </c>
      <c r="C51" s="251" t="s">
        <v>1471</v>
      </c>
      <c r="D51" s="243" t="s">
        <v>234</v>
      </c>
      <c r="E51" s="244">
        <v>6</v>
      </c>
      <c r="F51" s="245"/>
      <c r="G51" s="246">
        <f>ROUND(E51*F51,2)</f>
        <v>0</v>
      </c>
      <c r="H51" s="225"/>
      <c r="I51" s="224">
        <f>ROUND(E51*H51,2)</f>
        <v>0</v>
      </c>
      <c r="J51" s="225"/>
      <c r="K51" s="224">
        <f>ROUND(E51*J51,2)</f>
        <v>0</v>
      </c>
      <c r="L51" s="224">
        <v>21</v>
      </c>
      <c r="M51" s="224">
        <f>G51*(1+L51/100)</f>
        <v>0</v>
      </c>
      <c r="N51" s="224">
        <v>0.01</v>
      </c>
      <c r="O51" s="224">
        <f>ROUND(E51*N51,2)</f>
        <v>0.06</v>
      </c>
      <c r="P51" s="224">
        <v>0</v>
      </c>
      <c r="Q51" s="224">
        <f>ROUND(E51*P51,2)</f>
        <v>0</v>
      </c>
      <c r="R51" s="224"/>
      <c r="S51" s="224" t="s">
        <v>235</v>
      </c>
      <c r="T51" s="224" t="s">
        <v>183</v>
      </c>
      <c r="U51" s="224">
        <v>0</v>
      </c>
      <c r="V51" s="224">
        <f>ROUND(E51*U51,2)</f>
        <v>0</v>
      </c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184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41">
        <v>44</v>
      </c>
      <c r="B52" s="242" t="s">
        <v>1472</v>
      </c>
      <c r="C52" s="251" t="s">
        <v>1473</v>
      </c>
      <c r="D52" s="243" t="s">
        <v>234</v>
      </c>
      <c r="E52" s="244">
        <v>1</v>
      </c>
      <c r="F52" s="245"/>
      <c r="G52" s="246">
        <f>ROUND(E52*F52,2)</f>
        <v>0</v>
      </c>
      <c r="H52" s="225"/>
      <c r="I52" s="224">
        <f>ROUND(E52*H52,2)</f>
        <v>0</v>
      </c>
      <c r="J52" s="225"/>
      <c r="K52" s="224">
        <f>ROUND(E52*J52,2)</f>
        <v>0</v>
      </c>
      <c r="L52" s="224">
        <v>21</v>
      </c>
      <c r="M52" s="224">
        <f>G52*(1+L52/100)</f>
        <v>0</v>
      </c>
      <c r="N52" s="224">
        <v>0.01</v>
      </c>
      <c r="O52" s="224">
        <f>ROUND(E52*N52,2)</f>
        <v>0.01</v>
      </c>
      <c r="P52" s="224">
        <v>0</v>
      </c>
      <c r="Q52" s="224">
        <f>ROUND(E52*P52,2)</f>
        <v>0</v>
      </c>
      <c r="R52" s="224"/>
      <c r="S52" s="224" t="s">
        <v>235</v>
      </c>
      <c r="T52" s="224" t="s">
        <v>183</v>
      </c>
      <c r="U52" s="224">
        <v>0</v>
      </c>
      <c r="V52" s="224">
        <f>ROUND(E52*U52,2)</f>
        <v>0</v>
      </c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184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41">
        <v>45</v>
      </c>
      <c r="B53" s="242" t="s">
        <v>1474</v>
      </c>
      <c r="C53" s="251" t="s">
        <v>1475</v>
      </c>
      <c r="D53" s="243" t="s">
        <v>888</v>
      </c>
      <c r="E53" s="244">
        <v>1</v>
      </c>
      <c r="F53" s="245"/>
      <c r="G53" s="246">
        <f>ROUND(E53*F53,2)</f>
        <v>0</v>
      </c>
      <c r="H53" s="225"/>
      <c r="I53" s="224">
        <f>ROUND(E53*H53,2)</f>
        <v>0</v>
      </c>
      <c r="J53" s="225"/>
      <c r="K53" s="224">
        <f>ROUND(E53*J53,2)</f>
        <v>0</v>
      </c>
      <c r="L53" s="224">
        <v>21</v>
      </c>
      <c r="M53" s="224">
        <f>G53*(1+L53/100)</f>
        <v>0</v>
      </c>
      <c r="N53" s="224">
        <v>0</v>
      </c>
      <c r="O53" s="224">
        <f>ROUND(E53*N53,2)</f>
        <v>0</v>
      </c>
      <c r="P53" s="224">
        <v>0</v>
      </c>
      <c r="Q53" s="224">
        <f>ROUND(E53*P53,2)</f>
        <v>0</v>
      </c>
      <c r="R53" s="224"/>
      <c r="S53" s="224" t="s">
        <v>235</v>
      </c>
      <c r="T53" s="224" t="s">
        <v>183</v>
      </c>
      <c r="U53" s="224">
        <v>0</v>
      </c>
      <c r="V53" s="224">
        <f>ROUND(E53*U53,2)</f>
        <v>0</v>
      </c>
      <c r="W53" s="224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184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ht="22.5" outlineLevel="1" x14ac:dyDescent="0.2">
      <c r="A54" s="241">
        <v>46</v>
      </c>
      <c r="B54" s="242" t="s">
        <v>1476</v>
      </c>
      <c r="C54" s="251" t="s">
        <v>1477</v>
      </c>
      <c r="D54" s="243" t="s">
        <v>195</v>
      </c>
      <c r="E54" s="244">
        <v>2</v>
      </c>
      <c r="F54" s="245"/>
      <c r="G54" s="246">
        <f>ROUND(E54*F54,2)</f>
        <v>0</v>
      </c>
      <c r="H54" s="225"/>
      <c r="I54" s="224">
        <f>ROUND(E54*H54,2)</f>
        <v>0</v>
      </c>
      <c r="J54" s="225"/>
      <c r="K54" s="224">
        <f>ROUND(E54*J54,2)</f>
        <v>0</v>
      </c>
      <c r="L54" s="224">
        <v>21</v>
      </c>
      <c r="M54" s="224">
        <f>G54*(1+L54/100)</f>
        <v>0</v>
      </c>
      <c r="N54" s="224">
        <v>2E-3</v>
      </c>
      <c r="O54" s="224">
        <f>ROUND(E54*N54,2)</f>
        <v>0</v>
      </c>
      <c r="P54" s="224">
        <v>0</v>
      </c>
      <c r="Q54" s="224">
        <f>ROUND(E54*P54,2)</f>
        <v>0</v>
      </c>
      <c r="R54" s="224"/>
      <c r="S54" s="224" t="s">
        <v>235</v>
      </c>
      <c r="T54" s="224" t="s">
        <v>183</v>
      </c>
      <c r="U54" s="224">
        <v>0</v>
      </c>
      <c r="V54" s="224">
        <f>ROUND(E54*U54,2)</f>
        <v>0</v>
      </c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184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22.5" outlineLevel="1" x14ac:dyDescent="0.2">
      <c r="A55" s="241">
        <v>47</v>
      </c>
      <c r="B55" s="242" t="s">
        <v>1478</v>
      </c>
      <c r="C55" s="251" t="s">
        <v>1479</v>
      </c>
      <c r="D55" s="243" t="s">
        <v>234</v>
      </c>
      <c r="E55" s="244">
        <v>2</v>
      </c>
      <c r="F55" s="245"/>
      <c r="G55" s="246">
        <f>ROUND(E55*F55,2)</f>
        <v>0</v>
      </c>
      <c r="H55" s="225"/>
      <c r="I55" s="224">
        <f>ROUND(E55*H55,2)</f>
        <v>0</v>
      </c>
      <c r="J55" s="225"/>
      <c r="K55" s="224">
        <f>ROUND(E55*J55,2)</f>
        <v>0</v>
      </c>
      <c r="L55" s="224">
        <v>21</v>
      </c>
      <c r="M55" s="224">
        <f>G55*(1+L55/100)</f>
        <v>0</v>
      </c>
      <c r="N55" s="224">
        <v>2E-3</v>
      </c>
      <c r="O55" s="224">
        <f>ROUND(E55*N55,2)</f>
        <v>0</v>
      </c>
      <c r="P55" s="224">
        <v>0</v>
      </c>
      <c r="Q55" s="224">
        <f>ROUND(E55*P55,2)</f>
        <v>0</v>
      </c>
      <c r="R55" s="224"/>
      <c r="S55" s="224" t="s">
        <v>235</v>
      </c>
      <c r="T55" s="224" t="s">
        <v>183</v>
      </c>
      <c r="U55" s="224">
        <v>0</v>
      </c>
      <c r="V55" s="224">
        <f>ROUND(E55*U55,2)</f>
        <v>0</v>
      </c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184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41">
        <v>48</v>
      </c>
      <c r="B56" s="242" t="s">
        <v>1480</v>
      </c>
      <c r="C56" s="251" t="s">
        <v>1481</v>
      </c>
      <c r="D56" s="243" t="s">
        <v>888</v>
      </c>
      <c r="E56" s="244">
        <v>1</v>
      </c>
      <c r="F56" s="245"/>
      <c r="G56" s="246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4">
        <v>0</v>
      </c>
      <c r="O56" s="224">
        <f>ROUND(E56*N56,2)</f>
        <v>0</v>
      </c>
      <c r="P56" s="224">
        <v>0</v>
      </c>
      <c r="Q56" s="224">
        <f>ROUND(E56*P56,2)</f>
        <v>0</v>
      </c>
      <c r="R56" s="224"/>
      <c r="S56" s="224" t="s">
        <v>235</v>
      </c>
      <c r="T56" s="224" t="s">
        <v>183</v>
      </c>
      <c r="U56" s="224">
        <v>0</v>
      </c>
      <c r="V56" s="224">
        <f>ROUND(E56*U56,2)</f>
        <v>0</v>
      </c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184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41">
        <v>49</v>
      </c>
      <c r="B57" s="242" t="s">
        <v>1482</v>
      </c>
      <c r="C57" s="251" t="s">
        <v>1483</v>
      </c>
      <c r="D57" s="243" t="s">
        <v>683</v>
      </c>
      <c r="E57" s="244">
        <v>10</v>
      </c>
      <c r="F57" s="245"/>
      <c r="G57" s="246">
        <f>ROUND(E57*F57,2)</f>
        <v>0</v>
      </c>
      <c r="H57" s="225"/>
      <c r="I57" s="224">
        <f>ROUND(E57*H57,2)</f>
        <v>0</v>
      </c>
      <c r="J57" s="225"/>
      <c r="K57" s="224">
        <f>ROUND(E57*J57,2)</f>
        <v>0</v>
      </c>
      <c r="L57" s="224">
        <v>21</v>
      </c>
      <c r="M57" s="224">
        <f>G57*(1+L57/100)</f>
        <v>0</v>
      </c>
      <c r="N57" s="224">
        <v>1E-3</v>
      </c>
      <c r="O57" s="224">
        <f>ROUND(E57*N57,2)</f>
        <v>0.01</v>
      </c>
      <c r="P57" s="224">
        <v>0</v>
      </c>
      <c r="Q57" s="224">
        <f>ROUND(E57*P57,2)</f>
        <v>0</v>
      </c>
      <c r="R57" s="224"/>
      <c r="S57" s="224" t="s">
        <v>235</v>
      </c>
      <c r="T57" s="224" t="s">
        <v>183</v>
      </c>
      <c r="U57" s="224">
        <v>0</v>
      </c>
      <c r="V57" s="224">
        <f>ROUND(E57*U57,2)</f>
        <v>0</v>
      </c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184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41">
        <v>50</v>
      </c>
      <c r="B58" s="242" t="s">
        <v>1484</v>
      </c>
      <c r="C58" s="251" t="s">
        <v>1485</v>
      </c>
      <c r="D58" s="243" t="s">
        <v>683</v>
      </c>
      <c r="E58" s="244">
        <v>10</v>
      </c>
      <c r="F58" s="245"/>
      <c r="G58" s="246">
        <f>ROUND(E58*F58,2)</f>
        <v>0</v>
      </c>
      <c r="H58" s="225"/>
      <c r="I58" s="224">
        <f>ROUND(E58*H58,2)</f>
        <v>0</v>
      </c>
      <c r="J58" s="225"/>
      <c r="K58" s="224">
        <f>ROUND(E58*J58,2)</f>
        <v>0</v>
      </c>
      <c r="L58" s="224">
        <v>21</v>
      </c>
      <c r="M58" s="224">
        <f>G58*(1+L58/100)</f>
        <v>0</v>
      </c>
      <c r="N58" s="224">
        <v>1E-3</v>
      </c>
      <c r="O58" s="224">
        <f>ROUND(E58*N58,2)</f>
        <v>0.01</v>
      </c>
      <c r="P58" s="224">
        <v>0</v>
      </c>
      <c r="Q58" s="224">
        <f>ROUND(E58*P58,2)</f>
        <v>0</v>
      </c>
      <c r="R58" s="224"/>
      <c r="S58" s="224" t="s">
        <v>235</v>
      </c>
      <c r="T58" s="224" t="s">
        <v>183</v>
      </c>
      <c r="U58" s="224">
        <v>0</v>
      </c>
      <c r="V58" s="224">
        <f>ROUND(E58*U58,2)</f>
        <v>0</v>
      </c>
      <c r="W58" s="22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184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41">
        <v>51</v>
      </c>
      <c r="B59" s="242" t="s">
        <v>1486</v>
      </c>
      <c r="C59" s="251" t="s">
        <v>1487</v>
      </c>
      <c r="D59" s="243" t="s">
        <v>683</v>
      </c>
      <c r="E59" s="244">
        <v>10</v>
      </c>
      <c r="F59" s="245"/>
      <c r="G59" s="246">
        <f>ROUND(E59*F59,2)</f>
        <v>0</v>
      </c>
      <c r="H59" s="225"/>
      <c r="I59" s="224">
        <f>ROUND(E59*H59,2)</f>
        <v>0</v>
      </c>
      <c r="J59" s="225"/>
      <c r="K59" s="224">
        <f>ROUND(E59*J59,2)</f>
        <v>0</v>
      </c>
      <c r="L59" s="224">
        <v>21</v>
      </c>
      <c r="M59" s="224">
        <f>G59*(1+L59/100)</f>
        <v>0</v>
      </c>
      <c r="N59" s="224">
        <v>1E-3</v>
      </c>
      <c r="O59" s="224">
        <f>ROUND(E59*N59,2)</f>
        <v>0.01</v>
      </c>
      <c r="P59" s="224">
        <v>0</v>
      </c>
      <c r="Q59" s="224">
        <f>ROUND(E59*P59,2)</f>
        <v>0</v>
      </c>
      <c r="R59" s="224"/>
      <c r="S59" s="224" t="s">
        <v>235</v>
      </c>
      <c r="T59" s="224" t="s">
        <v>183</v>
      </c>
      <c r="U59" s="224">
        <v>0</v>
      </c>
      <c r="V59" s="224">
        <f>ROUND(E59*U59,2)</f>
        <v>0</v>
      </c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184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22.5" outlineLevel="1" x14ac:dyDescent="0.2">
      <c r="A60" s="241">
        <v>52</v>
      </c>
      <c r="B60" s="242" t="s">
        <v>1488</v>
      </c>
      <c r="C60" s="251" t="s">
        <v>1489</v>
      </c>
      <c r="D60" s="243" t="s">
        <v>1024</v>
      </c>
      <c r="E60" s="244">
        <v>6</v>
      </c>
      <c r="F60" s="245"/>
      <c r="G60" s="246">
        <f>ROUND(E60*F60,2)</f>
        <v>0</v>
      </c>
      <c r="H60" s="225"/>
      <c r="I60" s="224">
        <f>ROUND(E60*H60,2)</f>
        <v>0</v>
      </c>
      <c r="J60" s="225"/>
      <c r="K60" s="224">
        <f>ROUND(E60*J60,2)</f>
        <v>0</v>
      </c>
      <c r="L60" s="224">
        <v>21</v>
      </c>
      <c r="M60" s="224">
        <f>G60*(1+L60/100)</f>
        <v>0</v>
      </c>
      <c r="N60" s="224">
        <v>0</v>
      </c>
      <c r="O60" s="224">
        <f>ROUND(E60*N60,2)</f>
        <v>0</v>
      </c>
      <c r="P60" s="224">
        <v>0</v>
      </c>
      <c r="Q60" s="224">
        <f>ROUND(E60*P60,2)</f>
        <v>0</v>
      </c>
      <c r="R60" s="224"/>
      <c r="S60" s="224" t="s">
        <v>235</v>
      </c>
      <c r="T60" s="224" t="s">
        <v>183</v>
      </c>
      <c r="U60" s="224">
        <v>0</v>
      </c>
      <c r="V60" s="224">
        <f>ROUND(E60*U60,2)</f>
        <v>0</v>
      </c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184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41">
        <v>53</v>
      </c>
      <c r="B61" s="242" t="s">
        <v>1490</v>
      </c>
      <c r="C61" s="251" t="s">
        <v>1491</v>
      </c>
      <c r="D61" s="243" t="s">
        <v>888</v>
      </c>
      <c r="E61" s="244">
        <v>1</v>
      </c>
      <c r="F61" s="245"/>
      <c r="G61" s="246">
        <f>ROUND(E61*F61,2)</f>
        <v>0</v>
      </c>
      <c r="H61" s="225"/>
      <c r="I61" s="224">
        <f>ROUND(E61*H61,2)</f>
        <v>0</v>
      </c>
      <c r="J61" s="225"/>
      <c r="K61" s="224">
        <f>ROUND(E61*J61,2)</f>
        <v>0</v>
      </c>
      <c r="L61" s="224">
        <v>21</v>
      </c>
      <c r="M61" s="224">
        <f>G61*(1+L61/100)</f>
        <v>0</v>
      </c>
      <c r="N61" s="224">
        <v>0</v>
      </c>
      <c r="O61" s="224">
        <f>ROUND(E61*N61,2)</f>
        <v>0</v>
      </c>
      <c r="P61" s="224">
        <v>0</v>
      </c>
      <c r="Q61" s="224">
        <f>ROUND(E61*P61,2)</f>
        <v>0</v>
      </c>
      <c r="R61" s="224"/>
      <c r="S61" s="224" t="s">
        <v>235</v>
      </c>
      <c r="T61" s="224" t="s">
        <v>183</v>
      </c>
      <c r="U61" s="224">
        <v>0</v>
      </c>
      <c r="V61" s="224">
        <f>ROUND(E61*U61,2)</f>
        <v>0</v>
      </c>
      <c r="W61" s="224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184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x14ac:dyDescent="0.2">
      <c r="A62" s="229" t="s">
        <v>177</v>
      </c>
      <c r="B62" s="230" t="s">
        <v>101</v>
      </c>
      <c r="C62" s="248" t="s">
        <v>102</v>
      </c>
      <c r="D62" s="231"/>
      <c r="E62" s="232"/>
      <c r="F62" s="233"/>
      <c r="G62" s="234">
        <f>SUMIF(AG63:AG63,"&lt;&gt;NOR",G63:G63)</f>
        <v>0</v>
      </c>
      <c r="H62" s="228"/>
      <c r="I62" s="228">
        <f>SUM(I63:I63)</f>
        <v>0</v>
      </c>
      <c r="J62" s="228"/>
      <c r="K62" s="228">
        <f>SUM(K63:K63)</f>
        <v>0</v>
      </c>
      <c r="L62" s="228"/>
      <c r="M62" s="228">
        <f>SUM(M63:M63)</f>
        <v>0</v>
      </c>
      <c r="N62" s="228"/>
      <c r="O62" s="228">
        <f>SUM(O63:O63)</f>
        <v>0.01</v>
      </c>
      <c r="P62" s="228"/>
      <c r="Q62" s="228">
        <f>SUM(Q63:Q63)</f>
        <v>0</v>
      </c>
      <c r="R62" s="228"/>
      <c r="S62" s="228"/>
      <c r="T62" s="228"/>
      <c r="U62" s="228"/>
      <c r="V62" s="228">
        <f>SUM(V63:V63)</f>
        <v>0</v>
      </c>
      <c r="W62" s="228"/>
      <c r="AG62" t="s">
        <v>178</v>
      </c>
    </row>
    <row r="63" spans="1:60" ht="22.5" outlineLevel="1" x14ac:dyDescent="0.2">
      <c r="A63" s="235">
        <v>54</v>
      </c>
      <c r="B63" s="236" t="s">
        <v>1492</v>
      </c>
      <c r="C63" s="249" t="s">
        <v>1493</v>
      </c>
      <c r="D63" s="237" t="s">
        <v>195</v>
      </c>
      <c r="E63" s="238">
        <v>6</v>
      </c>
      <c r="F63" s="239"/>
      <c r="G63" s="240">
        <f>ROUND(E63*F63,2)</f>
        <v>0</v>
      </c>
      <c r="H63" s="225"/>
      <c r="I63" s="224">
        <f>ROUND(E63*H63,2)</f>
        <v>0</v>
      </c>
      <c r="J63" s="225"/>
      <c r="K63" s="224">
        <f>ROUND(E63*J63,2)</f>
        <v>0</v>
      </c>
      <c r="L63" s="224">
        <v>21</v>
      </c>
      <c r="M63" s="224">
        <f>G63*(1+L63/100)</f>
        <v>0</v>
      </c>
      <c r="N63" s="224">
        <v>2E-3</v>
      </c>
      <c r="O63" s="224">
        <f>ROUND(E63*N63,2)</f>
        <v>0.01</v>
      </c>
      <c r="P63" s="224">
        <v>0</v>
      </c>
      <c r="Q63" s="224">
        <f>ROUND(E63*P63,2)</f>
        <v>0</v>
      </c>
      <c r="R63" s="224"/>
      <c r="S63" s="224" t="s">
        <v>235</v>
      </c>
      <c r="T63" s="224" t="s">
        <v>183</v>
      </c>
      <c r="U63" s="224">
        <v>0</v>
      </c>
      <c r="V63" s="224">
        <f>ROUND(E63*U63,2)</f>
        <v>0</v>
      </c>
      <c r="W63" s="224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184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x14ac:dyDescent="0.2">
      <c r="A64" s="5"/>
      <c r="B64" s="6"/>
      <c r="C64" s="252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AE64">
        <v>15</v>
      </c>
      <c r="AF64">
        <v>21</v>
      </c>
    </row>
    <row r="65" spans="1:33" x14ac:dyDescent="0.2">
      <c r="A65" s="207"/>
      <c r="B65" s="208" t="s">
        <v>31</v>
      </c>
      <c r="C65" s="253"/>
      <c r="D65" s="209"/>
      <c r="E65" s="210"/>
      <c r="F65" s="210"/>
      <c r="G65" s="247">
        <f>G8+G62</f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AE65">
        <f>SUMIF(L7:L63,AE64,G7:G63)</f>
        <v>0</v>
      </c>
      <c r="AF65">
        <f>SUMIF(L7:L63,AF64,G7:G63)</f>
        <v>0</v>
      </c>
      <c r="AG65" t="s">
        <v>852</v>
      </c>
    </row>
    <row r="66" spans="1:33" x14ac:dyDescent="0.2">
      <c r="A66" s="5"/>
      <c r="B66" s="6"/>
      <c r="C66" s="252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33" x14ac:dyDescent="0.2">
      <c r="A67" s="5"/>
      <c r="B67" s="6"/>
      <c r="C67" s="252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33" x14ac:dyDescent="0.2">
      <c r="A68" s="211" t="s">
        <v>853</v>
      </c>
      <c r="B68" s="211"/>
      <c r="C68" s="254"/>
      <c r="D68" s="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33" x14ac:dyDescent="0.2">
      <c r="A69" s="212"/>
      <c r="B69" s="213"/>
      <c r="C69" s="255"/>
      <c r="D69" s="213"/>
      <c r="E69" s="213"/>
      <c r="F69" s="213"/>
      <c r="G69" s="21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AG69" t="s">
        <v>854</v>
      </c>
    </row>
    <row r="70" spans="1:33" x14ac:dyDescent="0.2">
      <c r="A70" s="215"/>
      <c r="B70" s="216"/>
      <c r="C70" s="256"/>
      <c r="D70" s="216"/>
      <c r="E70" s="216"/>
      <c r="F70" s="216"/>
      <c r="G70" s="21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33" x14ac:dyDescent="0.2">
      <c r="A71" s="215"/>
      <c r="B71" s="216"/>
      <c r="C71" s="256"/>
      <c r="D71" s="216"/>
      <c r="E71" s="216"/>
      <c r="F71" s="216"/>
      <c r="G71" s="21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33" x14ac:dyDescent="0.2">
      <c r="A72" s="215"/>
      <c r="B72" s="216"/>
      <c r="C72" s="256"/>
      <c r="D72" s="216"/>
      <c r="E72" s="216"/>
      <c r="F72" s="216"/>
      <c r="G72" s="21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33" x14ac:dyDescent="0.2">
      <c r="A73" s="218"/>
      <c r="B73" s="219"/>
      <c r="C73" s="257"/>
      <c r="D73" s="219"/>
      <c r="E73" s="219"/>
      <c r="F73" s="219"/>
      <c r="G73" s="22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33" x14ac:dyDescent="0.2">
      <c r="A74" s="5"/>
      <c r="B74" s="6"/>
      <c r="C74" s="252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 x14ac:dyDescent="0.2">
      <c r="C75" s="258"/>
      <c r="D75" s="188"/>
      <c r="AG75" t="s">
        <v>855</v>
      </c>
    </row>
    <row r="76" spans="1:33" x14ac:dyDescent="0.2">
      <c r="D76" s="188"/>
    </row>
    <row r="77" spans="1:33" x14ac:dyDescent="0.2">
      <c r="D77" s="188"/>
    </row>
    <row r="78" spans="1:33" x14ac:dyDescent="0.2">
      <c r="D78" s="188"/>
    </row>
    <row r="79" spans="1:33" x14ac:dyDescent="0.2">
      <c r="D79" s="188"/>
    </row>
    <row r="80" spans="1:33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68:C68"/>
    <mergeCell ref="A69:G73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62</vt:i4>
      </vt:variant>
    </vt:vector>
  </HeadingPairs>
  <TitlesOfParts>
    <vt:vector size="74" baseType="lpstr">
      <vt:lpstr>Pokyny pro vyplnění</vt:lpstr>
      <vt:lpstr>Stavba</vt:lpstr>
      <vt:lpstr>VzorPolozky</vt:lpstr>
      <vt:lpstr>01 1 Pol</vt:lpstr>
      <vt:lpstr>01 2 Pol</vt:lpstr>
      <vt:lpstr>01 3 Pol</vt:lpstr>
      <vt:lpstr>01 4 Pol</vt:lpstr>
      <vt:lpstr>01 5 Pol</vt:lpstr>
      <vt:lpstr>01 6 Pol</vt:lpstr>
      <vt:lpstr>01 7 Pol</vt:lpstr>
      <vt:lpstr>SO2 01 Pol</vt:lpstr>
      <vt:lpstr>VN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'01 2 Pol'!Názvy_tisku</vt:lpstr>
      <vt:lpstr>'01 3 Pol'!Názvy_tisku</vt:lpstr>
      <vt:lpstr>'01 4 Pol'!Názvy_tisku</vt:lpstr>
      <vt:lpstr>'01 5 Pol'!Názvy_tisku</vt:lpstr>
      <vt:lpstr>'01 6 Pol'!Názvy_tisku</vt:lpstr>
      <vt:lpstr>'01 7 Pol'!Názvy_tisku</vt:lpstr>
      <vt:lpstr>'SO2 01 Pol'!Názvy_tisku</vt:lpstr>
      <vt:lpstr>'VN 1 Pol'!Názvy_tisku</vt:lpstr>
      <vt:lpstr>oadresa</vt:lpstr>
      <vt:lpstr>Stavba!Objednatel</vt:lpstr>
      <vt:lpstr>Stavba!Objekt</vt:lpstr>
      <vt:lpstr>'01 1 Pol'!Oblast_tisku</vt:lpstr>
      <vt:lpstr>'01 2 Pol'!Oblast_tisku</vt:lpstr>
      <vt:lpstr>'01 3 Pol'!Oblast_tisku</vt:lpstr>
      <vt:lpstr>'01 4 Pol'!Oblast_tisku</vt:lpstr>
      <vt:lpstr>'01 5 Pol'!Oblast_tisku</vt:lpstr>
      <vt:lpstr>'01 6 Pol'!Oblast_tisku</vt:lpstr>
      <vt:lpstr>'01 7 Pol'!Oblast_tisku</vt:lpstr>
      <vt:lpstr>'SO2 01 Pol'!Oblast_tisku</vt:lpstr>
      <vt:lpstr>Stavba!Oblast_tisku</vt:lpstr>
      <vt:lpstr>'VN 1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Teleki</dc:creator>
  <cp:lastModifiedBy>Marián Teleki</cp:lastModifiedBy>
  <cp:lastPrinted>2014-02-28T09:52:57Z</cp:lastPrinted>
  <dcterms:created xsi:type="dcterms:W3CDTF">2009-04-08T07:15:50Z</dcterms:created>
  <dcterms:modified xsi:type="dcterms:W3CDTF">2017-08-23T09:04:25Z</dcterms:modified>
</cp:coreProperties>
</file>