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leki\Desktop\Teleki\2017\Rajhrad\Rajhrad\"/>
    </mc:Choice>
  </mc:AlternateContent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03 01 Pol" sheetId="12" r:id="rId4"/>
    <sheet name="03-01 01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'03 01 Pol'!$1:$7</definedName>
    <definedName name="_xlnm.Print_Titles" localSheetId="4">'03-01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'03 01 Pol'!$A$1:$W$89</definedName>
    <definedName name="_xlnm.Print_Area" localSheetId="4">'03-01 01 Pol'!$A$1:$W$35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F39" i="1"/>
  <c r="G25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0" i="13"/>
  <c r="I10" i="13"/>
  <c r="K10" i="13"/>
  <c r="M10" i="13"/>
  <c r="O10" i="13"/>
  <c r="Q10" i="13"/>
  <c r="V10" i="13"/>
  <c r="G11" i="13"/>
  <c r="I11" i="13"/>
  <c r="K11" i="13"/>
  <c r="M11" i="13"/>
  <c r="O11" i="13"/>
  <c r="Q11" i="13"/>
  <c r="V11" i="13"/>
  <c r="G12" i="13"/>
  <c r="G8" i="13" s="1"/>
  <c r="I12" i="13"/>
  <c r="K12" i="13"/>
  <c r="O12" i="13"/>
  <c r="O8" i="13" s="1"/>
  <c r="Q12" i="13"/>
  <c r="V12" i="13"/>
  <c r="G13" i="13"/>
  <c r="M13" i="13" s="1"/>
  <c r="I13" i="13"/>
  <c r="K13" i="13"/>
  <c r="O13" i="13"/>
  <c r="Q13" i="13"/>
  <c r="V13" i="13"/>
  <c r="G14" i="13"/>
  <c r="I14" i="13"/>
  <c r="K14" i="13"/>
  <c r="M14" i="13"/>
  <c r="O14" i="13"/>
  <c r="Q14" i="13"/>
  <c r="V14" i="13"/>
  <c r="G15" i="13"/>
  <c r="I15" i="13"/>
  <c r="K15" i="13"/>
  <c r="M15" i="13"/>
  <c r="O15" i="13"/>
  <c r="Q15" i="13"/>
  <c r="V15" i="13"/>
  <c r="G16" i="13"/>
  <c r="M16" i="13" s="1"/>
  <c r="I16" i="13"/>
  <c r="K16" i="13"/>
  <c r="O16" i="13"/>
  <c r="Q16" i="13"/>
  <c r="V16" i="13"/>
  <c r="G18" i="13"/>
  <c r="I18" i="13"/>
  <c r="K18" i="13"/>
  <c r="K17" i="13" s="1"/>
  <c r="M18" i="13"/>
  <c r="O18" i="13"/>
  <c r="Q18" i="13"/>
  <c r="V18" i="13"/>
  <c r="V17" i="13" s="1"/>
  <c r="G19" i="13"/>
  <c r="I19" i="13"/>
  <c r="K19" i="13"/>
  <c r="M19" i="13"/>
  <c r="O19" i="13"/>
  <c r="Q19" i="13"/>
  <c r="V19" i="13"/>
  <c r="G20" i="13"/>
  <c r="G17" i="13" s="1"/>
  <c r="I20" i="13"/>
  <c r="K20" i="13"/>
  <c r="O20" i="13"/>
  <c r="O17" i="13" s="1"/>
  <c r="Q20" i="13"/>
  <c r="V20" i="13"/>
  <c r="G21" i="13"/>
  <c r="M21" i="13" s="1"/>
  <c r="I21" i="13"/>
  <c r="I17" i="13" s="1"/>
  <c r="K21" i="13"/>
  <c r="O21" i="13"/>
  <c r="Q21" i="13"/>
  <c r="Q17" i="13" s="1"/>
  <c r="V21" i="13"/>
  <c r="G22" i="13"/>
  <c r="I22" i="13"/>
  <c r="K22" i="13"/>
  <c r="M22" i="13"/>
  <c r="O22" i="13"/>
  <c r="Q22" i="13"/>
  <c r="V22" i="13"/>
  <c r="G23" i="13"/>
  <c r="I23" i="13"/>
  <c r="K23" i="13"/>
  <c r="M23" i="13"/>
  <c r="O23" i="13"/>
  <c r="Q23" i="13"/>
  <c r="V23" i="13"/>
  <c r="AE25" i="13"/>
  <c r="AF25" i="13"/>
  <c r="G79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2" i="12"/>
  <c r="G8" i="12" s="1"/>
  <c r="I12" i="12"/>
  <c r="K12" i="12"/>
  <c r="O12" i="12"/>
  <c r="O8" i="12" s="1"/>
  <c r="Q12" i="12"/>
  <c r="V12" i="12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6" i="12"/>
  <c r="M16" i="12" s="1"/>
  <c r="I16" i="12"/>
  <c r="K16" i="12"/>
  <c r="O16" i="12"/>
  <c r="Q16" i="12"/>
  <c r="V16" i="12"/>
  <c r="G17" i="12"/>
  <c r="I17" i="12"/>
  <c r="K17" i="12"/>
  <c r="M17" i="12"/>
  <c r="O17" i="12"/>
  <c r="Q17" i="12"/>
  <c r="V17" i="12"/>
  <c r="G18" i="12"/>
  <c r="M18" i="12" s="1"/>
  <c r="I18" i="12"/>
  <c r="K18" i="12"/>
  <c r="O18" i="12"/>
  <c r="Q18" i="12"/>
  <c r="V18" i="12"/>
  <c r="G19" i="12"/>
  <c r="I19" i="12"/>
  <c r="K19" i="12"/>
  <c r="M19" i="12"/>
  <c r="O19" i="12"/>
  <c r="Q19" i="12"/>
  <c r="V19" i="12"/>
  <c r="G20" i="12"/>
  <c r="M20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I25" i="12"/>
  <c r="K25" i="12"/>
  <c r="M25" i="12"/>
  <c r="O25" i="12"/>
  <c r="Q25" i="12"/>
  <c r="V25" i="12"/>
  <c r="G26" i="12"/>
  <c r="I26" i="12"/>
  <c r="K26" i="12"/>
  <c r="M26" i="12"/>
  <c r="O26" i="12"/>
  <c r="Q26" i="12"/>
  <c r="V26" i="12"/>
  <c r="G27" i="12"/>
  <c r="I27" i="12"/>
  <c r="K27" i="12"/>
  <c r="M27" i="12"/>
  <c r="O27" i="12"/>
  <c r="Q27" i="12"/>
  <c r="V27" i="12"/>
  <c r="G28" i="12"/>
  <c r="M28" i="12" s="1"/>
  <c r="I28" i="12"/>
  <c r="K28" i="12"/>
  <c r="O28" i="12"/>
  <c r="Q28" i="12"/>
  <c r="V28" i="12"/>
  <c r="G29" i="12"/>
  <c r="I29" i="12"/>
  <c r="K29" i="12"/>
  <c r="M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3" i="12"/>
  <c r="I33" i="12"/>
  <c r="K33" i="12"/>
  <c r="M33" i="12"/>
  <c r="O33" i="12"/>
  <c r="Q33" i="12"/>
  <c r="V33" i="12"/>
  <c r="G34" i="12"/>
  <c r="M34" i="12" s="1"/>
  <c r="I34" i="12"/>
  <c r="K34" i="12"/>
  <c r="O34" i="12"/>
  <c r="Q34" i="12"/>
  <c r="V34" i="12"/>
  <c r="G36" i="12"/>
  <c r="G35" i="12" s="1"/>
  <c r="I36" i="12"/>
  <c r="I35" i="12" s="1"/>
  <c r="K36" i="12"/>
  <c r="K35" i="12" s="1"/>
  <c r="O36" i="12"/>
  <c r="O35" i="12" s="1"/>
  <c r="Q36" i="12"/>
  <c r="Q35" i="12" s="1"/>
  <c r="V36" i="12"/>
  <c r="V35" i="12" s="1"/>
  <c r="G37" i="12"/>
  <c r="I37" i="12"/>
  <c r="K37" i="12"/>
  <c r="M37" i="12"/>
  <c r="O37" i="12"/>
  <c r="Q37" i="12"/>
  <c r="V37" i="12"/>
  <c r="G38" i="12"/>
  <c r="I38" i="12"/>
  <c r="K38" i="12"/>
  <c r="M38" i="12"/>
  <c r="O38" i="12"/>
  <c r="Q38" i="12"/>
  <c r="V38" i="12"/>
  <c r="G39" i="12"/>
  <c r="I39" i="12"/>
  <c r="K39" i="12"/>
  <c r="M39" i="12"/>
  <c r="O39" i="12"/>
  <c r="Q39" i="12"/>
  <c r="V39" i="12"/>
  <c r="G40" i="12"/>
  <c r="M40" i="12" s="1"/>
  <c r="I40" i="12"/>
  <c r="K40" i="12"/>
  <c r="O40" i="12"/>
  <c r="Q40" i="12"/>
  <c r="V40" i="12"/>
  <c r="G41" i="12"/>
  <c r="I41" i="12"/>
  <c r="K41" i="12"/>
  <c r="M41" i="12"/>
  <c r="O41" i="12"/>
  <c r="Q41" i="12"/>
  <c r="V41" i="12"/>
  <c r="G42" i="12"/>
  <c r="I42" i="12"/>
  <c r="K42" i="12"/>
  <c r="M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I45" i="12"/>
  <c r="K45" i="12"/>
  <c r="M45" i="12"/>
  <c r="O45" i="12"/>
  <c r="Q45" i="12"/>
  <c r="V45" i="12"/>
  <c r="G46" i="12"/>
  <c r="I46" i="12"/>
  <c r="K46" i="12"/>
  <c r="M46" i="12"/>
  <c r="O46" i="12"/>
  <c r="Q46" i="12"/>
  <c r="V46" i="12"/>
  <c r="G47" i="12"/>
  <c r="I47" i="12"/>
  <c r="K47" i="12"/>
  <c r="M47" i="12"/>
  <c r="O47" i="12"/>
  <c r="Q47" i="12"/>
  <c r="V47" i="12"/>
  <c r="G48" i="12"/>
  <c r="M48" i="12" s="1"/>
  <c r="I48" i="12"/>
  <c r="K48" i="12"/>
  <c r="O48" i="12"/>
  <c r="Q48" i="12"/>
  <c r="V48" i="12"/>
  <c r="G50" i="12"/>
  <c r="I50" i="12"/>
  <c r="K50" i="12"/>
  <c r="K49" i="12" s="1"/>
  <c r="M50" i="12"/>
  <c r="O50" i="12"/>
  <c r="Q50" i="12"/>
  <c r="V50" i="12"/>
  <c r="V49" i="12" s="1"/>
  <c r="G51" i="12"/>
  <c r="G49" i="12" s="1"/>
  <c r="I51" i="12"/>
  <c r="K51" i="12"/>
  <c r="M51" i="12"/>
  <c r="O51" i="12"/>
  <c r="O49" i="12" s="1"/>
  <c r="Q51" i="12"/>
  <c r="V51" i="12"/>
  <c r="G52" i="12"/>
  <c r="M52" i="12" s="1"/>
  <c r="I52" i="12"/>
  <c r="I49" i="12" s="1"/>
  <c r="K52" i="12"/>
  <c r="O52" i="12"/>
  <c r="Q52" i="12"/>
  <c r="Q49" i="12" s="1"/>
  <c r="V52" i="12"/>
  <c r="G53" i="12"/>
  <c r="M53" i="12" s="1"/>
  <c r="I53" i="12"/>
  <c r="K53" i="12"/>
  <c r="O53" i="12"/>
  <c r="Q53" i="12"/>
  <c r="V53" i="12"/>
  <c r="G54" i="12"/>
  <c r="I54" i="12"/>
  <c r="K54" i="12"/>
  <c r="M54" i="12"/>
  <c r="O54" i="12"/>
  <c r="Q54" i="12"/>
  <c r="V54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I58" i="12"/>
  <c r="K58" i="12"/>
  <c r="M58" i="12"/>
  <c r="O58" i="12"/>
  <c r="Q58" i="12"/>
  <c r="V58" i="12"/>
  <c r="G59" i="12"/>
  <c r="I59" i="12"/>
  <c r="K59" i="12"/>
  <c r="M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I62" i="12"/>
  <c r="K62" i="12"/>
  <c r="M62" i="12"/>
  <c r="O62" i="12"/>
  <c r="Q62" i="12"/>
  <c r="V62" i="12"/>
  <c r="G63" i="12"/>
  <c r="I63" i="12"/>
  <c r="K63" i="12"/>
  <c r="M63" i="12"/>
  <c r="O63" i="12"/>
  <c r="Q63" i="12"/>
  <c r="V63" i="12"/>
  <c r="G64" i="12"/>
  <c r="O64" i="12"/>
  <c r="G65" i="12"/>
  <c r="M65" i="12" s="1"/>
  <c r="M64" i="12" s="1"/>
  <c r="I65" i="12"/>
  <c r="I64" i="12" s="1"/>
  <c r="K65" i="12"/>
  <c r="K64" i="12" s="1"/>
  <c r="O65" i="12"/>
  <c r="Q65" i="12"/>
  <c r="Q64" i="12" s="1"/>
  <c r="V65" i="12"/>
  <c r="V64" i="12" s="1"/>
  <c r="G66" i="12"/>
  <c r="I66" i="12"/>
  <c r="K66" i="12"/>
  <c r="M66" i="12"/>
  <c r="O66" i="12"/>
  <c r="Q66" i="12"/>
  <c r="V66" i="12"/>
  <c r="G67" i="12"/>
  <c r="I67" i="12"/>
  <c r="K67" i="12"/>
  <c r="M67" i="12"/>
  <c r="O67" i="12"/>
  <c r="Q67" i="12"/>
  <c r="V67" i="12"/>
  <c r="G68" i="12"/>
  <c r="O68" i="12"/>
  <c r="G69" i="12"/>
  <c r="M69" i="12" s="1"/>
  <c r="M68" i="12" s="1"/>
  <c r="I69" i="12"/>
  <c r="I68" i="12" s="1"/>
  <c r="K69" i="12"/>
  <c r="K68" i="12" s="1"/>
  <c r="O69" i="12"/>
  <c r="Q69" i="12"/>
  <c r="Q68" i="12" s="1"/>
  <c r="V69" i="12"/>
  <c r="V68" i="12" s="1"/>
  <c r="G70" i="12"/>
  <c r="I70" i="12"/>
  <c r="K70" i="12"/>
  <c r="M70" i="12"/>
  <c r="O70" i="12"/>
  <c r="Q70" i="12"/>
  <c r="V70" i="12"/>
  <c r="K71" i="12"/>
  <c r="V71" i="12"/>
  <c r="G72" i="12"/>
  <c r="G71" i="12" s="1"/>
  <c r="I72" i="12"/>
  <c r="I71" i="12" s="1"/>
  <c r="K72" i="12"/>
  <c r="O72" i="12"/>
  <c r="O71" i="12" s="1"/>
  <c r="Q72" i="12"/>
  <c r="Q71" i="12" s="1"/>
  <c r="V72" i="12"/>
  <c r="G74" i="12"/>
  <c r="I74" i="12"/>
  <c r="K74" i="12"/>
  <c r="K73" i="12" s="1"/>
  <c r="M74" i="12"/>
  <c r="O74" i="12"/>
  <c r="Q74" i="12"/>
  <c r="V74" i="12"/>
  <c r="V73" i="12" s="1"/>
  <c r="G75" i="12"/>
  <c r="G73" i="12" s="1"/>
  <c r="I75" i="12"/>
  <c r="K75" i="12"/>
  <c r="M75" i="12"/>
  <c r="O75" i="12"/>
  <c r="O73" i="12" s="1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I73" i="12" s="1"/>
  <c r="K77" i="12"/>
  <c r="O77" i="12"/>
  <c r="Q77" i="12"/>
  <c r="Q73" i="12" s="1"/>
  <c r="V77" i="12"/>
  <c r="AE79" i="12"/>
  <c r="AF79" i="12"/>
  <c r="I20" i="1"/>
  <c r="I19" i="1"/>
  <c r="I18" i="1"/>
  <c r="I17" i="1"/>
  <c r="I16" i="1"/>
  <c r="I60" i="1"/>
  <c r="J58" i="1" s="1"/>
  <c r="F44" i="1"/>
  <c r="G23" i="1" s="1"/>
  <c r="G44" i="1"/>
  <c r="G25" i="1" s="1"/>
  <c r="A25" i="1" s="1"/>
  <c r="A26" i="1" s="1"/>
  <c r="G26" i="1" s="1"/>
  <c r="H43" i="1"/>
  <c r="I43" i="1" s="1"/>
  <c r="H42" i="1"/>
  <c r="I42" i="1" s="1"/>
  <c r="H41" i="1"/>
  <c r="I41" i="1" s="1"/>
  <c r="H40" i="1"/>
  <c r="I40" i="1" s="1"/>
  <c r="H39" i="1"/>
  <c r="H44" i="1" s="1"/>
  <c r="J57" i="1" l="1"/>
  <c r="J55" i="1"/>
  <c r="J53" i="1"/>
  <c r="J52" i="1"/>
  <c r="J54" i="1"/>
  <c r="J56" i="1"/>
  <c r="J51" i="1"/>
  <c r="J59" i="1"/>
  <c r="A23" i="1"/>
  <c r="A24" i="1" s="1"/>
  <c r="G24" i="1" s="1"/>
  <c r="A27" i="1" s="1"/>
  <c r="A29" i="1" s="1"/>
  <c r="G29" i="1" s="1"/>
  <c r="G27" i="1" s="1"/>
  <c r="G28" i="1"/>
  <c r="M20" i="13"/>
  <c r="M17" i="13" s="1"/>
  <c r="M12" i="13"/>
  <c r="M8" i="13" s="1"/>
  <c r="M73" i="12"/>
  <c r="M49" i="12"/>
  <c r="M72" i="12"/>
  <c r="M71" i="12" s="1"/>
  <c r="M36" i="12"/>
  <c r="M35" i="12" s="1"/>
  <c r="M12" i="12"/>
  <c r="M8" i="12" s="1"/>
  <c r="I39" i="1"/>
  <c r="I44" i="1" s="1"/>
  <c r="I21" i="1"/>
  <c r="J28" i="1"/>
  <c r="J26" i="1"/>
  <c r="G38" i="1"/>
  <c r="F38" i="1"/>
  <c r="H32" i="1"/>
  <c r="J23" i="1"/>
  <c r="J24" i="1"/>
  <c r="J25" i="1"/>
  <c r="J27" i="1"/>
  <c r="E24" i="1"/>
  <c r="E26" i="1"/>
  <c r="J60" i="1" l="1"/>
  <c r="J42" i="1"/>
  <c r="J41" i="1"/>
  <c r="J43" i="1"/>
  <c r="J39" i="1"/>
  <c r="J44" i="1" s="1"/>
  <c r="J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<sst xmlns="http://schemas.openxmlformats.org/spreadsheetml/2006/main" count="686" uniqueCount="263">
  <si>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</si>
  <si>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</si>
  <si>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</si>
  <si>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</si>
  <si>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</si>
  <si>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</si>
  <si>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</si>
  <si>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</si>
  <si>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</si>
  <si>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</si>
  <si>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</si>
  <si>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</si>
  <si>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</si>
  <si>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</si>
  <si>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</si>
  <si>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</si>
  <si>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</si>
  <si>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</si>
  <si>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</si>
  <si>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</si>
  <si>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</si>
  <si>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</si>
  <si>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</si>
  <si>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</si>
  <si>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</si>
  <si>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</si>
  <si>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</si>
  <si>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</si>
  <si>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</si>
  <si>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</si>
  <si>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</si>
  <si>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</si>
  <si>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</si>
  <si>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</si>
  <si>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</si>
  <si>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</si>
  <si>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</si>
  <si>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</si>
  <si>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</si>
  <si>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</si>
  <si>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</si>
  <si>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</si>
  <si>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</si>
  <si>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01-02</t>
  </si>
  <si>
    <t>Vodní prvek</t>
  </si>
  <si>
    <t>Stavba</t>
  </si>
  <si>
    <t>03</t>
  </si>
  <si>
    <t>Výstavba objektu a výukového vodního prvku odbor. výcviku- D3 (DPH 21%)</t>
  </si>
  <si>
    <t>01</t>
  </si>
  <si>
    <t>03-01</t>
  </si>
  <si>
    <t>Výstavba objektu a výukového vodního prvku odbor. výcviku- D3 (DPH 15%)</t>
  </si>
  <si>
    <t>Celkem za stavbu</t>
  </si>
  <si>
    <t>CZK</t>
  </si>
  <si>
    <t>Rekapitulace dílů</t>
  </si>
  <si>
    <t>Typ dílu</t>
  </si>
  <si>
    <t xml:space="preserve"> Založení jezera</t>
  </si>
  <si>
    <t>Rostlinný mater. k založení jezera(DPH 15%)</t>
  </si>
  <si>
    <t>02</t>
  </si>
  <si>
    <t>Ostatní mater. k založení jezera (DPH 21%)</t>
  </si>
  <si>
    <t>Rostlinný mater. k osázení u jezera(DPH 15%)</t>
  </si>
  <si>
    <t xml:space="preserve">Osázení u jezera </t>
  </si>
  <si>
    <t>04</t>
  </si>
  <si>
    <t>Ostatní mat.k osázení u jezera (DPH 21%)</t>
  </si>
  <si>
    <t>05</t>
  </si>
  <si>
    <t>Cesty kolem jezera</t>
  </si>
  <si>
    <t>06</t>
  </si>
  <si>
    <t>Přípojka k technologii jezera</t>
  </si>
  <si>
    <t>07</t>
  </si>
  <si>
    <t>Mobiliář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</si>
  <si>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</si>
  <si>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</si>
  <si>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</si>
  <si>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</si>
  <si>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</si>
  <si>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</si>
  <si>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</si>
  <si>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</si>
  <si>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</si>
  <si>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</si>
  <si>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</si>
  <si>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</si>
  <si>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</si>
  <si>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</si>
  <si>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</si>
  <si>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</si>
  <si>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</si>
  <si>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</si>
  <si>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</si>
  <si>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</si>
  <si>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</si>
  <si>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</si>
  <si>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</si>
  <si>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</si>
  <si>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</si>
  <si>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</si>
  <si>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</si>
  <si>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</si>
  <si>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1840802111</t>
  </si>
  <si>
    <t>Chem. odplevelení půdy před založením kultury,tráv, nebo zpev. ploch v rovině nebo na vsahu do 1:5</t>
  </si>
  <si>
    <t>m2</t>
  </si>
  <si>
    <t>Vlastní</t>
  </si>
  <si>
    <t>Indiv</t>
  </si>
  <si>
    <t>POL1_1</t>
  </si>
  <si>
    <t>111212211</t>
  </si>
  <si>
    <t>Odstranění nevhodných dřevin prům. kmene do 100mm, včetně odstranění pařezů i s kořeny</t>
  </si>
  <si>
    <t>181111111</t>
  </si>
  <si>
    <t>Plošná úprava terénu v zemině tř. 1 až 4 , s urovnáním povrchu bez doplnění ornice</t>
  </si>
  <si>
    <t>SP1.1</t>
  </si>
  <si>
    <t>Vytyčení jezera</t>
  </si>
  <si>
    <t>kpl</t>
  </si>
  <si>
    <t>SP1.2</t>
  </si>
  <si>
    <t>Výkopy, modelace strojová</t>
  </si>
  <si>
    <t>hod</t>
  </si>
  <si>
    <t>SP1.3</t>
  </si>
  <si>
    <t>Modelace ruční</t>
  </si>
  <si>
    <t>162100010</t>
  </si>
  <si>
    <t>Vodorovné přemístění výkopku</t>
  </si>
  <si>
    <t>m3</t>
  </si>
  <si>
    <t>RTS 17/ I</t>
  </si>
  <si>
    <t>POL2_</t>
  </si>
  <si>
    <t>167101101</t>
  </si>
  <si>
    <t>Naložení a odvoz vytěžené zeminy</t>
  </si>
  <si>
    <t>SP1.4</t>
  </si>
  <si>
    <t>Svaření a položení fólií jezera</t>
  </si>
  <si>
    <t>SP1.5</t>
  </si>
  <si>
    <t>Stavba kamenných zídek v jezírku a usazení kamene , kolem</t>
  </si>
  <si>
    <t>t</t>
  </si>
  <si>
    <t>184911151</t>
  </si>
  <si>
    <t>Mulčování záhonů kačírkem nebo, drceným kamenivem, tl 0,1, fr. 16-32 mm</t>
  </si>
  <si>
    <t>1849112</t>
  </si>
  <si>
    <t>Aranžování valounů</t>
  </si>
  <si>
    <t>SP1.6</t>
  </si>
  <si>
    <t>Zapravení břehů</t>
  </si>
  <si>
    <t>mb</t>
  </si>
  <si>
    <t>SP1.7</t>
  </si>
  <si>
    <t>Usazení lemovky</t>
  </si>
  <si>
    <t>SP1.8</t>
  </si>
  <si>
    <t>Modelace vodopádu</t>
  </si>
  <si>
    <t>SP1.9</t>
  </si>
  <si>
    <t>Usazení a montáž technologie</t>
  </si>
  <si>
    <t>936124112</t>
  </si>
  <si>
    <t>Usazení mola</t>
  </si>
  <si>
    <t>SP1.10</t>
  </si>
  <si>
    <t>Napouštění, vyčištění jezer</t>
  </si>
  <si>
    <t>SP1.11</t>
  </si>
  <si>
    <t>Výsadba leknínů - do košů</t>
  </si>
  <si>
    <t>ks</t>
  </si>
  <si>
    <t>SP1.12</t>
  </si>
  <si>
    <t>Výsadba vodních rostlin - do košů</t>
  </si>
  <si>
    <t>SP1.13</t>
  </si>
  <si>
    <t>Výsadba vodních rostlin do valounů</t>
  </si>
  <si>
    <t>SP1.14</t>
  </si>
  <si>
    <t>Zřízení a instalace pochozího chodníku , z nášlapných kamenů</t>
  </si>
  <si>
    <t>184215133</t>
  </si>
  <si>
    <t>Kotvení stromů na stanovišti, D 2,5m, prům. 6 cm</t>
  </si>
  <si>
    <t>181411131</t>
  </si>
  <si>
    <t>Založení trávníku na půdě předem , připravené  plochy do 1000 m2 parkového</t>
  </si>
  <si>
    <t>183101125</t>
  </si>
  <si>
    <t>Výsadba solitera jezero</t>
  </si>
  <si>
    <t>SP M2.1</t>
  </si>
  <si>
    <t>Jezírková folie</t>
  </si>
  <si>
    <t>SP M2.2</t>
  </si>
  <si>
    <t>Lemovka</t>
  </si>
  <si>
    <t>SP M2.3</t>
  </si>
  <si>
    <t>Tecnhologie - viz specifikace</t>
  </si>
  <si>
    <t>SP M2.4</t>
  </si>
  <si>
    <t>Substrát pro výsadbu</t>
  </si>
  <si>
    <t>SP M2.5</t>
  </si>
  <si>
    <t>Koše větší</t>
  </si>
  <si>
    <t>SP M2.6</t>
  </si>
  <si>
    <t>Koše menší</t>
  </si>
  <si>
    <t>SP M2.7</t>
  </si>
  <si>
    <t>Molo</t>
  </si>
  <si>
    <t>SP M2.8</t>
  </si>
  <si>
    <t>Můstek</t>
  </si>
  <si>
    <t>SP M2.9</t>
  </si>
  <si>
    <t>Kámen štípaný</t>
  </si>
  <si>
    <t>SP M2.10</t>
  </si>
  <si>
    <t>Kačírek vymývaný</t>
  </si>
  <si>
    <t>SP M2.11</t>
  </si>
  <si>
    <t xml:space="preserve">Nášlapné kameny </t>
  </si>
  <si>
    <t>SP M2.12</t>
  </si>
  <si>
    <t>Kůly, příčky, úvazky</t>
  </si>
  <si>
    <t>SP M2.13</t>
  </si>
  <si>
    <t>Valouny jezírko</t>
  </si>
  <si>
    <t>183101115</t>
  </si>
  <si>
    <t>Hloub. jamek pro vysaz. rostlin v zem. tř. I-IV , bez výměny půdy, v rovině, obj. 0,125 do 0,4m3</t>
  </si>
  <si>
    <t>183101114</t>
  </si>
  <si>
    <t>Hloub. jamek pro vysaz. rostlin v zem. tř. I-IV , bez výměny půdy, v rovině, obj. 0,05 do 0,125m3</t>
  </si>
  <si>
    <t>183101113</t>
  </si>
  <si>
    <t>Hloub. jamek pro vysaz. rostlin v zem. tř. I-IV , bez výměny půdy, v rovině, obj. 0,02 do 0,05m3</t>
  </si>
  <si>
    <t>1831011141</t>
  </si>
  <si>
    <t>Hloub. jamek pro vysaz.jehličn. v zem. tř. I-IV , bez výměny půdy, v rovině, obj. 0,05 do 0,125m3</t>
  </si>
  <si>
    <t>183101111</t>
  </si>
  <si>
    <t>Hloub. jamek pro vysaz. trvalek v zem. tř. I-IV , bez výměny půdy, v rovině, obj.  do 0,01m3</t>
  </si>
  <si>
    <t>1831011111</t>
  </si>
  <si>
    <t>Hloubení jamek pro vysazování cibulovin, v zemině tř. 1 ž 4 bez výměny půdy</t>
  </si>
  <si>
    <t>184102115</t>
  </si>
  <si>
    <t>Výsadba dřevin s balem do předem vyhl.jamky, se zalitím v rovině, prům. balu 500 do 600mm</t>
  </si>
  <si>
    <t>184102114</t>
  </si>
  <si>
    <t>Výsadba keře v kontejneru do předem vyhl. jamky, se zalitím na rovině, prům. balu 400 do 500mm</t>
  </si>
  <si>
    <t>184102113</t>
  </si>
  <si>
    <t>Výsadba dřevin s balem do předem vyhl. jamky, se zalitím na rovině, prům. balu 300 do 400mm</t>
  </si>
  <si>
    <t>1841021141</t>
  </si>
  <si>
    <t>Výsadba dřev.jehlič. s balem do předem vyhl. jamky, se zalitím na rovině, prům. balu 400 do 500mm</t>
  </si>
  <si>
    <t>183211312</t>
  </si>
  <si>
    <t>Výsadba trvalek do připravené půdy se zalitím</t>
  </si>
  <si>
    <t>183211313</t>
  </si>
  <si>
    <t>Výsadba cibulí do připravené půdy se zalitím</t>
  </si>
  <si>
    <t>184911311</t>
  </si>
  <si>
    <t>Položení mulčovací textilie v rovině nebo na svahu</t>
  </si>
  <si>
    <t>SP 2.1</t>
  </si>
  <si>
    <t>Substráty</t>
  </si>
  <si>
    <t>SP 2.2</t>
  </si>
  <si>
    <t>Fólie</t>
  </si>
  <si>
    <t>SP 2.3</t>
  </si>
  <si>
    <t>Kámen</t>
  </si>
  <si>
    <t>564801113, SP3</t>
  </si>
  <si>
    <t>Zřízení mlatové cesty vč. pozinkované lemovky</t>
  </si>
  <si>
    <t>SP 3</t>
  </si>
  <si>
    <t>Doprava materiálů a pracovníků na stavbu, po dobu trvání práce</t>
  </si>
  <si>
    <t>SP 4</t>
  </si>
  <si>
    <t>Zřízení přípojky k technologii jezera</t>
  </si>
  <si>
    <t>SP5</t>
  </si>
  <si>
    <t>Lavička parková</t>
  </si>
  <si>
    <t>SP6</t>
  </si>
  <si>
    <t>Pergola</t>
  </si>
  <si>
    <t>SP7</t>
  </si>
  <si>
    <t xml:space="preserve">Montáž stabilní park.lavice se zabetonov., a ukotvením noh                       </t>
  </si>
  <si>
    <t>SP8</t>
  </si>
  <si>
    <t xml:space="preserve">Montáž stabilní pergoly se zabetonov., a ukotvením noh </t>
  </si>
  <si>
    <t>SUM</t>
  </si>
  <si>
    <t>Poznámky uchazeče k zadání</t>
  </si>
  <si>
    <t>POPUZIV</t>
  </si>
  <si>
    <t>END</t>
  </si>
  <si>
    <t>SP M1.1</t>
  </si>
  <si>
    <t>Lekníny</t>
  </si>
  <si>
    <t>SP M1.2</t>
  </si>
  <si>
    <t>Vodní rostliny do hl. 60 cm ( Hippuris, Typha, ..)</t>
  </si>
  <si>
    <t>SP M1.3</t>
  </si>
  <si>
    <t>Vodní rostliny do hl. 40 cm ( Menyanthes, Sagittar</t>
  </si>
  <si>
    <t>SP M1.4</t>
  </si>
  <si>
    <t>Vodní rostliny do hl. 30 cm ( Butomus, Sparganium,</t>
  </si>
  <si>
    <t>SP M1.5</t>
  </si>
  <si>
    <t>Vodní rostliny do hl. 20 cm ( Alisma, ..)</t>
  </si>
  <si>
    <t>SP M1.6</t>
  </si>
  <si>
    <t>Vodní rostliny do hl. 10-20 cm ( Acorus, Caltha, mentha aq.,..)</t>
  </si>
  <si>
    <t>SP M1.7</t>
  </si>
  <si>
    <t xml:space="preserve">Okolní osázení - vlhkomilné r. </t>
  </si>
  <si>
    <t>SP M1.8</t>
  </si>
  <si>
    <t>Solitera jezero - zapěstovaná borovice</t>
  </si>
  <si>
    <t>SP M3.1</t>
  </si>
  <si>
    <t>Solitery - viz osazoavcí plán</t>
  </si>
  <si>
    <t>SP M3.2</t>
  </si>
  <si>
    <t>Větší keře - viz osazoavcí plán</t>
  </si>
  <si>
    <t>SP M3.3</t>
  </si>
  <si>
    <t>Menší keře - viz osazoavcí plán</t>
  </si>
  <si>
    <t>SP M3.4</t>
  </si>
  <si>
    <t>Jehličnany - viz osazoavcí plán</t>
  </si>
  <si>
    <t>SP M3.5</t>
  </si>
  <si>
    <t>Trvalky, traviny - viz osazoavcí plán</t>
  </si>
  <si>
    <t>SP M3.6</t>
  </si>
  <si>
    <t>Cibuloviny - viz osazoavcí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</si>
</sst>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 shrinkToFit="1"/>
    </xf>
    <xf numFmtId="3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40</v>
      </c>
    </row>
    <row r="2" spans="1:7" ht="57.75" customHeight="1" x14ac:dyDescent="0.2">
      <c r="A2" s="79" t="s">
        <v>41</v>
      </c>
      <c r="B2" s="79"/>
      <c r="C2" s="79"/>
      <c r="D2" s="79"/>
      <c r="E2" s="79"/>
      <c r="F2" s="79"/>
      <c r="G2" s="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opLeftCell="B37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38</v>
      </c>
      <c r="B1" s="80" t="s">
        <v>4</v>
      </c>
      <c r="C1" s="81"/>
      <c r="D1" s="81"/>
      <c r="E1" s="81"/>
      <c r="F1" s="81"/>
      <c r="G1" s="81"/>
      <c r="H1" s="81"/>
      <c r="I1" s="81"/>
      <c r="J1" s="82"/>
    </row>
    <row r="2" spans="1:15" ht="36" customHeight="1" x14ac:dyDescent="0.2">
      <c r="A2" s="3"/>
      <c r="B2" s="104" t="s">
        <v>24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2"/>
    </row>
    <row r="3" spans="1:15" ht="27" hidden="1" customHeight="1" x14ac:dyDescent="0.2">
      <c r="A3" s="3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3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3"/>
      <c r="B5" s="47" t="s">
        <v>23</v>
      </c>
      <c r="C5" s="4"/>
      <c r="D5" s="32"/>
      <c r="E5" s="25"/>
      <c r="F5" s="25"/>
      <c r="G5" s="25"/>
      <c r="H5" s="27" t="s">
        <v>42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21</v>
      </c>
      <c r="C8" s="4"/>
      <c r="D8" s="35"/>
      <c r="E8" s="4"/>
      <c r="F8" s="4"/>
      <c r="G8" s="45"/>
      <c r="H8" s="27" t="s">
        <v>42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20</v>
      </c>
      <c r="C11" s="4"/>
      <c r="D11" s="120"/>
      <c r="E11" s="120"/>
      <c r="F11" s="120"/>
      <c r="G11" s="120"/>
      <c r="H11" s="27" t="s">
        <v>42</v>
      </c>
      <c r="I11" s="124"/>
      <c r="J11" s="10"/>
    </row>
    <row r="12" spans="1:15" ht="15.75" customHeight="1" x14ac:dyDescent="0.2">
      <c r="A12" s="3"/>
      <c r="B12" s="41"/>
      <c r="C12" s="25"/>
      <c r="D12" s="121"/>
      <c r="E12" s="121"/>
      <c r="F12" s="121"/>
      <c r="G12" s="121"/>
      <c r="H12" s="27" t="s">
        <v>36</v>
      </c>
      <c r="I12" s="124"/>
      <c r="J12" s="10"/>
    </row>
    <row r="13" spans="1:15" ht="15.75" customHeight="1" x14ac:dyDescent="0.2">
      <c r="A13" s="3"/>
      <c r="B13" s="42"/>
      <c r="C13" s="123"/>
      <c r="D13" s="122"/>
      <c r="E13" s="122"/>
      <c r="F13" s="122"/>
      <c r="G13" s="122"/>
      <c r="H13" s="28"/>
      <c r="I13" s="34"/>
      <c r="J13" s="51"/>
    </row>
    <row r="14" spans="1:15" ht="24" hidden="1" customHeight="1" x14ac:dyDescent="0.2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34</v>
      </c>
      <c r="C15" s="72"/>
      <c r="D15" s="53"/>
      <c r="E15" s="89"/>
      <c r="F15" s="89"/>
      <c r="G15" s="90"/>
      <c r="H15" s="90"/>
      <c r="I15" s="90" t="s">
        <v>31</v>
      </c>
      <c r="J15" s="91"/>
    </row>
    <row r="16" spans="1:15" ht="23.25" customHeight="1" x14ac:dyDescent="0.2">
      <c r="A16" s="187" t="s">
        <v>26</v>
      </c>
      <c r="B16" s="57" t="s">
        <v>26</v>
      </c>
      <c r="C16" s="58"/>
      <c r="D16" s="59"/>
      <c r="E16" s="86"/>
      <c r="F16" s="87"/>
      <c r="G16" s="86"/>
      <c r="H16" s="87"/>
      <c r="I16" s="86">
        <f>SUMIF(F51:F59,A16,I51:I59)+SUMIF(F51:F59,"PSU",I51:I59)</f>
        <v>0</v>
      </c>
      <c r="J16" s="88"/>
    </row>
    <row r="17" spans="1:10" ht="23.25" customHeight="1" x14ac:dyDescent="0.2">
      <c r="A17" s="187" t="s">
        <v>27</v>
      </c>
      <c r="B17" s="57" t="s">
        <v>27</v>
      </c>
      <c r="C17" s="58"/>
      <c r="D17" s="59"/>
      <c r="E17" s="86"/>
      <c r="F17" s="87"/>
      <c r="G17" s="86"/>
      <c r="H17" s="87"/>
      <c r="I17" s="86">
        <f>SUMIF(F51:F59,A17,I51:I59)</f>
        <v>0</v>
      </c>
      <c r="J17" s="88"/>
    </row>
    <row r="18" spans="1:10" ht="23.25" customHeight="1" x14ac:dyDescent="0.2">
      <c r="A18" s="187" t="s">
        <v>28</v>
      </c>
      <c r="B18" s="57" t="s">
        <v>28</v>
      </c>
      <c r="C18" s="58"/>
      <c r="D18" s="59"/>
      <c r="E18" s="86"/>
      <c r="F18" s="87"/>
      <c r="G18" s="86"/>
      <c r="H18" s="87"/>
      <c r="I18" s="86">
        <f>SUMIF(F51:F59,A18,I51:I59)</f>
        <v>0</v>
      </c>
      <c r="J18" s="88"/>
    </row>
    <row r="19" spans="1:10" ht="23.25" customHeight="1" x14ac:dyDescent="0.2">
      <c r="A19" s="187" t="s">
        <v>69</v>
      </c>
      <c r="B19" s="57" t="s">
        <v>29</v>
      </c>
      <c r="C19" s="58"/>
      <c r="D19" s="59"/>
      <c r="E19" s="86"/>
      <c r="F19" s="87"/>
      <c r="G19" s="86"/>
      <c r="H19" s="87"/>
      <c r="I19" s="86">
        <f>SUMIF(F51:F59,A19,I51:I59)</f>
        <v>0</v>
      </c>
      <c r="J19" s="88"/>
    </row>
    <row r="20" spans="1:10" ht="23.25" customHeight="1" x14ac:dyDescent="0.2">
      <c r="A20" s="187" t="s">
        <v>70</v>
      </c>
      <c r="B20" s="57" t="s">
        <v>30</v>
      </c>
      <c r="C20" s="58"/>
      <c r="D20" s="59"/>
      <c r="E20" s="86"/>
      <c r="F20" s="87"/>
      <c r="G20" s="86"/>
      <c r="H20" s="87"/>
      <c r="I20" s="86">
        <f>SUMIF(F51:F59,A20,I51:I59)</f>
        <v>0</v>
      </c>
      <c r="J20" s="88"/>
    </row>
    <row r="21" spans="1:10" ht="23.25" customHeight="1" x14ac:dyDescent="0.2">
      <c r="A21" s="3"/>
      <c r="B21" s="74" t="s">
        <v>31</v>
      </c>
      <c r="C21" s="75"/>
      <c r="D21" s="76"/>
      <c r="E21" s="92"/>
      <c r="F21" s="93"/>
      <c r="G21" s="92"/>
      <c r="H21" s="93"/>
      <c r="I21" s="92">
        <f>SUM(I16:J20)</f>
        <v>0</v>
      </c>
      <c r="J21" s="99"/>
    </row>
    <row r="22" spans="1:10" ht="33" customHeight="1" x14ac:dyDescent="0.2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97">
        <f>ZakladDPHSniVypocet</f>
        <v>0</v>
      </c>
      <c r="H23" s="98"/>
      <c r="I23" s="98"/>
      <c r="J23" s="62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95">
        <f>IF(A24&gt;50, ROUNDUP(A23, 0), ROUNDDOWN(A23, 0))</f>
        <v>0</v>
      </c>
      <c r="H24" s="96"/>
      <c r="I24" s="96"/>
      <c r="J24" s="62" t="str">
        <f t="shared" si="0"/>
        <v>CZK</v>
      </c>
    </row>
    <row r="25" spans="1:10" ht="23.25" customHeight="1" x14ac:dyDescent="0.2">
      <c r="A25" s="3">
        <f>ZakladDPHZakl*SazbaDPH2/100</f>
        <v>0</v>
      </c>
      <c r="B25" s="57" t="s">
        <v>15</v>
      </c>
      <c r="C25" s="58"/>
      <c r="D25" s="59"/>
      <c r="E25" s="60">
        <v>21</v>
      </c>
      <c r="F25" s="61" t="s">
        <v>0</v>
      </c>
      <c r="G25" s="97">
        <f>ZakladDPHZaklVypocet</f>
        <v>0</v>
      </c>
      <c r="H25" s="98"/>
      <c r="I25" s="98"/>
      <c r="J25" s="62" t="str">
        <f t="shared" si="0"/>
        <v>CZK</v>
      </c>
    </row>
    <row r="26" spans="1:10" ht="23.25" customHeight="1" x14ac:dyDescent="0.2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83">
        <f>IF(A26&gt;50, ROUNDUP(A25, 0), ROUNDDOWN(A25, 0))</f>
        <v>0</v>
      </c>
      <c r="H26" s="84"/>
      <c r="I26" s="84"/>
      <c r="J26" s="56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8" t="s">
        <v>5</v>
      </c>
      <c r="C27" s="19"/>
      <c r="D27" s="22"/>
      <c r="E27" s="19"/>
      <c r="F27" s="20"/>
      <c r="G27" s="85">
        <f>CenaCelkem-(ZakladDPHSni+DPHSni+ZakladDPHZakl+DPHZakl)</f>
        <v>0</v>
      </c>
      <c r="H27" s="85"/>
      <c r="I27" s="85"/>
      <c r="J27" s="63" t="str">
        <f t="shared" si="0"/>
        <v>CZK</v>
      </c>
    </row>
    <row r="28" spans="1:10" ht="27.75" hidden="1" customHeight="1" thickBot="1" x14ac:dyDescent="0.25">
      <c r="A28" s="3"/>
      <c r="B28" s="160" t="s">
        <v>25</v>
      </c>
      <c r="C28" s="161"/>
      <c r="D28" s="161"/>
      <c r="E28" s="162"/>
      <c r="F28" s="163"/>
      <c r="G28" s="164">
        <f>ZakladDPHSniVypocet+ZakladDPHZaklVypocet</f>
        <v>0</v>
      </c>
      <c r="H28" s="164"/>
      <c r="I28" s="164"/>
      <c r="J28" s="165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0" t="s">
        <v>37</v>
      </c>
      <c r="C29" s="166"/>
      <c r="D29" s="166"/>
      <c r="E29" s="166"/>
      <c r="F29" s="166"/>
      <c r="G29" s="167">
        <f>IF(A29&gt;50, ROUNDUP(A27, 0), ROUNDDOWN(A27, 0))</f>
        <v>0</v>
      </c>
      <c r="H29" s="167"/>
      <c r="I29" s="167"/>
      <c r="J29" s="168" t="s">
        <v>52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12</v>
      </c>
      <c r="D32" s="39"/>
      <c r="E32" s="39"/>
      <c r="F32" s="18" t="s">
        <v>11</v>
      </c>
      <c r="G32" s="39"/>
      <c r="H32" s="40">
        <f ca="1">TODAY()</f>
        <v>42971</v>
      </c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94" t="s">
        <v>2</v>
      </c>
      <c r="E35" s="94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0" t="s">
        <v>17</v>
      </c>
      <c r="C37" s="131"/>
      <c r="D37" s="131"/>
      <c r="E37" s="131"/>
      <c r="F37" s="132"/>
      <c r="G37" s="132"/>
      <c r="H37" s="132"/>
      <c r="I37" s="132"/>
      <c r="J37" s="131"/>
    </row>
    <row r="38" spans="1:10" ht="25.5" customHeight="1" x14ac:dyDescent="0.2">
      <c r="A38" s="129" t="s">
        <v>39</v>
      </c>
      <c r="B38" s="133" t="s">
        <v>18</v>
      </c>
      <c r="C38" s="134" t="s">
        <v>6</v>
      </c>
      <c r="D38" s="135"/>
      <c r="E38" s="135"/>
      <c r="F38" s="136" t="str">
        <f>B23</f>
        <v>Základ pro sníženou DPH</v>
      </c>
      <c r="G38" s="136" t="str">
        <f>B25</f>
        <v>Základ pro základní DPH</v>
      </c>
      <c r="H38" s="137" t="s">
        <v>19</v>
      </c>
      <c r="I38" s="137" t="s">
        <v>1</v>
      </c>
      <c r="J38" s="138" t="s">
        <v>0</v>
      </c>
    </row>
    <row r="39" spans="1:10" ht="25.5" hidden="1" customHeight="1" x14ac:dyDescent="0.2">
      <c r="A39" s="129">
        <v>1</v>
      </c>
      <c r="B39" s="139" t="s">
        <v>45</v>
      </c>
      <c r="C39" s="140"/>
      <c r="D39" s="141"/>
      <c r="E39" s="141"/>
      <c r="F39" s="142">
        <f>'03 01 Pol'!AE79+'03-01 01 Pol'!AE25</f>
        <v>0</v>
      </c>
      <c r="G39" s="143">
        <f>'03 01 Pol'!AF79+'03-01 01 Pol'!AF25</f>
        <v>0</v>
      </c>
      <c r="H39" s="144">
        <f>(F39*SazbaDPH1/100)+(G39*SazbaDPH2/100)</f>
        <v>0</v>
      </c>
      <c r="I39" s="144">
        <f>F39+G39+H39</f>
        <v>0</v>
      </c>
      <c r="J39" s="145" t="str">
        <f>IF(CenaCelkemVypocet=0,"",I39/CenaCelkemVypocet*100)</f>
        <v/>
      </c>
    </row>
    <row r="40" spans="1:10" ht="25.5" customHeight="1" x14ac:dyDescent="0.2">
      <c r="A40" s="129">
        <v>2</v>
      </c>
      <c r="B40" s="146" t="s">
        <v>46</v>
      </c>
      <c r="C40" s="147" t="s">
        <v>47</v>
      </c>
      <c r="D40" s="148"/>
      <c r="E40" s="148"/>
      <c r="F40" s="149">
        <f>'03 01 Pol'!AE79</f>
        <v>0</v>
      </c>
      <c r="G40" s="150">
        <f>'03 01 Pol'!AF79</f>
        <v>0</v>
      </c>
      <c r="H40" s="150">
        <f>(F40*SazbaDPH1/100)+(G40*SazbaDPH2/100)</f>
        <v>0</v>
      </c>
      <c r="I40" s="150">
        <f>F40+G40+H40</f>
        <v>0</v>
      </c>
      <c r="J40" s="151" t="str">
        <f>IF(CenaCelkemVypocet=0,"",I40/CenaCelkemVypocet*100)</f>
        <v/>
      </c>
    </row>
    <row r="41" spans="1:10" ht="25.5" customHeight="1" x14ac:dyDescent="0.2">
      <c r="A41" s="129">
        <v>3</v>
      </c>
      <c r="B41" s="152" t="s">
        <v>48</v>
      </c>
      <c r="C41" s="140" t="s">
        <v>44</v>
      </c>
      <c r="D41" s="141"/>
      <c r="E41" s="141"/>
      <c r="F41" s="153">
        <f>'03 01 Pol'!AE79</f>
        <v>0</v>
      </c>
      <c r="G41" s="144">
        <f>'03 01 Pol'!AF79</f>
        <v>0</v>
      </c>
      <c r="H41" s="144">
        <f>(F41*SazbaDPH1/100)+(G41*SazbaDPH2/100)</f>
        <v>0</v>
      </c>
      <c r="I41" s="144">
        <f>F41+G41+H41</f>
        <v>0</v>
      </c>
      <c r="J41" s="145" t="str">
        <f>IF(CenaCelkemVypocet=0,"",I41/CenaCelkemVypocet*100)</f>
        <v/>
      </c>
    </row>
    <row r="42" spans="1:10" ht="25.5" customHeight="1" x14ac:dyDescent="0.2">
      <c r="A42" s="129">
        <v>2</v>
      </c>
      <c r="B42" s="146" t="s">
        <v>49</v>
      </c>
      <c r="C42" s="147" t="s">
        <v>50</v>
      </c>
      <c r="D42" s="148"/>
      <c r="E42" s="148"/>
      <c r="F42" s="149">
        <f>'03-01 01 Pol'!AE25</f>
        <v>0</v>
      </c>
      <c r="G42" s="150">
        <f>'03-01 01 Pol'!AF25</f>
        <v>0</v>
      </c>
      <c r="H42" s="150">
        <f>(F42*SazbaDPH1/100)+(G42*SazbaDPH2/100)</f>
        <v>0</v>
      </c>
      <c r="I42" s="150">
        <f>F42+G42+H42</f>
        <v>0</v>
      </c>
      <c r="J42" s="151" t="str">
        <f>IF(CenaCelkemVypocet=0,"",I42/CenaCelkemVypocet*100)</f>
        <v/>
      </c>
    </row>
    <row r="43" spans="1:10" ht="25.5" customHeight="1" x14ac:dyDescent="0.2">
      <c r="A43" s="129">
        <v>3</v>
      </c>
      <c r="B43" s="152" t="s">
        <v>48</v>
      </c>
      <c r="C43" s="140" t="s">
        <v>50</v>
      </c>
      <c r="D43" s="141"/>
      <c r="E43" s="141"/>
      <c r="F43" s="153">
        <f>'03-01 01 Pol'!AE25</f>
        <v>0</v>
      </c>
      <c r="G43" s="144">
        <f>'03-01 01 Pol'!AF25</f>
        <v>0</v>
      </c>
      <c r="H43" s="144">
        <f>(F43*SazbaDPH1/100)+(G43*SazbaDPH2/100)</f>
        <v>0</v>
      </c>
      <c r="I43" s="144">
        <f>F43+G43+H43</f>
        <v>0</v>
      </c>
      <c r="J43" s="145" t="str">
        <f>IF(CenaCelkemVypocet=0,"",I43/CenaCelkemVypocet*100)</f>
        <v/>
      </c>
    </row>
    <row r="44" spans="1:10" ht="25.5" customHeight="1" x14ac:dyDescent="0.2">
      <c r="A44" s="129"/>
      <c r="B44" s="154" t="s">
        <v>51</v>
      </c>
      <c r="C44" s="155"/>
      <c r="D44" s="155"/>
      <c r="E44" s="156"/>
      <c r="F44" s="157">
        <f>SUMIF(A39:A43,"=1",F39:F43)</f>
        <v>0</v>
      </c>
      <c r="G44" s="158">
        <f>SUMIF(A39:A43,"=1",G39:G43)</f>
        <v>0</v>
      </c>
      <c r="H44" s="158">
        <f>SUMIF(A39:A43,"=1",H39:H43)</f>
        <v>0</v>
      </c>
      <c r="I44" s="158">
        <f>SUMIF(A39:A43,"=1",I39:I43)</f>
        <v>0</v>
      </c>
      <c r="J44" s="159">
        <f>SUMIF(A39:A43,"=1",J39:J43)</f>
        <v>0</v>
      </c>
    </row>
    <row r="48" spans="1:10" ht="15.75" x14ac:dyDescent="0.25">
      <c r="B48" s="169" t="s">
        <v>53</v>
      </c>
    </row>
    <row r="50" spans="1:10" ht="25.5" customHeight="1" x14ac:dyDescent="0.2">
      <c r="A50" s="170"/>
      <c r="B50" s="173" t="s">
        <v>18</v>
      </c>
      <c r="C50" s="173" t="s">
        <v>6</v>
      </c>
      <c r="D50" s="174"/>
      <c r="E50" s="174"/>
      <c r="F50" s="175" t="s">
        <v>54</v>
      </c>
      <c r="G50" s="175"/>
      <c r="H50" s="175"/>
      <c r="I50" s="175" t="s">
        <v>31</v>
      </c>
      <c r="J50" s="175" t="s">
        <v>0</v>
      </c>
    </row>
    <row r="51" spans="1:10" ht="25.5" customHeight="1" x14ac:dyDescent="0.2">
      <c r="A51" s="171"/>
      <c r="B51" s="176" t="s">
        <v>48</v>
      </c>
      <c r="C51" s="177" t="s">
        <v>55</v>
      </c>
      <c r="D51" s="178"/>
      <c r="E51" s="178"/>
      <c r="F51" s="183" t="s">
        <v>26</v>
      </c>
      <c r="G51" s="184"/>
      <c r="H51" s="184"/>
      <c r="I51" s="184">
        <f>'03 01 Pol'!G8</f>
        <v>0</v>
      </c>
      <c r="J51" s="181" t="str">
        <f>IF(I60=0,"",I51/I60*100)</f>
        <v/>
      </c>
    </row>
    <row r="52" spans="1:10" ht="25.5" customHeight="1" x14ac:dyDescent="0.2">
      <c r="A52" s="171"/>
      <c r="B52" s="176" t="s">
        <v>48</v>
      </c>
      <c r="C52" s="177" t="s">
        <v>56</v>
      </c>
      <c r="D52" s="178"/>
      <c r="E52" s="178"/>
      <c r="F52" s="183" t="s">
        <v>26</v>
      </c>
      <c r="G52" s="184"/>
      <c r="H52" s="184"/>
      <c r="I52" s="184">
        <f>'03-01 01 Pol'!G8</f>
        <v>0</v>
      </c>
      <c r="J52" s="181" t="str">
        <f>IF(I60=0,"",I52/I60*100)</f>
        <v/>
      </c>
    </row>
    <row r="53" spans="1:10" ht="25.5" customHeight="1" x14ac:dyDescent="0.2">
      <c r="A53" s="171"/>
      <c r="B53" s="176" t="s">
        <v>57</v>
      </c>
      <c r="C53" s="177" t="s">
        <v>58</v>
      </c>
      <c r="D53" s="178"/>
      <c r="E53" s="178"/>
      <c r="F53" s="183" t="s">
        <v>26</v>
      </c>
      <c r="G53" s="184"/>
      <c r="H53" s="184"/>
      <c r="I53" s="184">
        <f>'03 01 Pol'!G35</f>
        <v>0</v>
      </c>
      <c r="J53" s="181" t="str">
        <f>IF(I60=0,"",I53/I60*100)</f>
        <v/>
      </c>
    </row>
    <row r="54" spans="1:10" ht="25.5" customHeight="1" x14ac:dyDescent="0.2">
      <c r="A54" s="171"/>
      <c r="B54" s="176" t="s">
        <v>57</v>
      </c>
      <c r="C54" s="177" t="s">
        <v>59</v>
      </c>
      <c r="D54" s="178"/>
      <c r="E54" s="178"/>
      <c r="F54" s="183" t="s">
        <v>26</v>
      </c>
      <c r="G54" s="184"/>
      <c r="H54" s="184"/>
      <c r="I54" s="184">
        <f>'03-01 01 Pol'!G17</f>
        <v>0</v>
      </c>
      <c r="J54" s="181" t="str">
        <f>IF(I60=0,"",I54/I60*100)</f>
        <v/>
      </c>
    </row>
    <row r="55" spans="1:10" ht="25.5" customHeight="1" x14ac:dyDescent="0.2">
      <c r="A55" s="171"/>
      <c r="B55" s="176" t="s">
        <v>46</v>
      </c>
      <c r="C55" s="177" t="s">
        <v>60</v>
      </c>
      <c r="D55" s="178"/>
      <c r="E55" s="178"/>
      <c r="F55" s="183" t="s">
        <v>26</v>
      </c>
      <c r="G55" s="184"/>
      <c r="H55" s="184"/>
      <c r="I55" s="184">
        <f>'03 01 Pol'!G49</f>
        <v>0</v>
      </c>
      <c r="J55" s="181" t="str">
        <f>IF(I60=0,"",I55/I60*100)</f>
        <v/>
      </c>
    </row>
    <row r="56" spans="1:10" ht="25.5" customHeight="1" x14ac:dyDescent="0.2">
      <c r="A56" s="171"/>
      <c r="B56" s="176" t="s">
        <v>61</v>
      </c>
      <c r="C56" s="177" t="s">
        <v>62</v>
      </c>
      <c r="D56" s="178"/>
      <c r="E56" s="178"/>
      <c r="F56" s="183" t="s">
        <v>26</v>
      </c>
      <c r="G56" s="184"/>
      <c r="H56" s="184"/>
      <c r="I56" s="184">
        <f>'03 01 Pol'!G64</f>
        <v>0</v>
      </c>
      <c r="J56" s="181" t="str">
        <f>IF(I60=0,"",I56/I60*100)</f>
        <v/>
      </c>
    </row>
    <row r="57" spans="1:10" ht="25.5" customHeight="1" x14ac:dyDescent="0.2">
      <c r="A57" s="171"/>
      <c r="B57" s="176" t="s">
        <v>63</v>
      </c>
      <c r="C57" s="177" t="s">
        <v>64</v>
      </c>
      <c r="D57" s="178"/>
      <c r="E57" s="178"/>
      <c r="F57" s="183" t="s">
        <v>26</v>
      </c>
      <c r="G57" s="184"/>
      <c r="H57" s="184"/>
      <c r="I57" s="184">
        <f>'03 01 Pol'!G68</f>
        <v>0</v>
      </c>
      <c r="J57" s="181" t="str">
        <f>IF(I60=0,"",I57/I60*100)</f>
        <v/>
      </c>
    </row>
    <row r="58" spans="1:10" ht="25.5" customHeight="1" x14ac:dyDescent="0.2">
      <c r="A58" s="171"/>
      <c r="B58" s="176" t="s">
        <v>65</v>
      </c>
      <c r="C58" s="177" t="s">
        <v>66</v>
      </c>
      <c r="D58" s="178"/>
      <c r="E58" s="178"/>
      <c r="F58" s="183" t="s">
        <v>26</v>
      </c>
      <c r="G58" s="184"/>
      <c r="H58" s="184"/>
      <c r="I58" s="184">
        <f>'03 01 Pol'!G71</f>
        <v>0</v>
      </c>
      <c r="J58" s="181" t="str">
        <f>IF(I60=0,"",I58/I60*100)</f>
        <v/>
      </c>
    </row>
    <row r="59" spans="1:10" ht="25.5" customHeight="1" x14ac:dyDescent="0.2">
      <c r="A59" s="171"/>
      <c r="B59" s="176" t="s">
        <v>67</v>
      </c>
      <c r="C59" s="177" t="s">
        <v>68</v>
      </c>
      <c r="D59" s="178"/>
      <c r="E59" s="178"/>
      <c r="F59" s="183" t="s">
        <v>26</v>
      </c>
      <c r="G59" s="184"/>
      <c r="H59" s="184"/>
      <c r="I59" s="184">
        <f>'03 01 Pol'!G73</f>
        <v>0</v>
      </c>
      <c r="J59" s="181" t="str">
        <f>IF(I60=0,"",I59/I60*100)</f>
        <v/>
      </c>
    </row>
    <row r="60" spans="1:10" ht="25.5" customHeight="1" x14ac:dyDescent="0.2">
      <c r="A60" s="172"/>
      <c r="B60" s="179" t="s">
        <v>1</v>
      </c>
      <c r="C60" s="179"/>
      <c r="D60" s="180"/>
      <c r="E60" s="180"/>
      <c r="F60" s="185"/>
      <c r="G60" s="186"/>
      <c r="H60" s="186"/>
      <c r="I60" s="186">
        <f>SUM(I51:I59)</f>
        <v>0</v>
      </c>
      <c r="J60" s="182">
        <f>SUM(J51:J59)</f>
        <v>0</v>
      </c>
    </row>
    <row r="61" spans="1:10" x14ac:dyDescent="0.2">
      <c r="F61" s="127"/>
      <c r="G61" s="126"/>
      <c r="H61" s="127"/>
      <c r="I61" s="126"/>
      <c r="J61" s="128"/>
    </row>
    <row r="62" spans="1:10" x14ac:dyDescent="0.2">
      <c r="F62" s="127"/>
      <c r="G62" s="126"/>
      <c r="H62" s="127"/>
      <c r="I62" s="126"/>
      <c r="J62" s="128"/>
    </row>
    <row r="63" spans="1:10" x14ac:dyDescent="0.2">
      <c r="F63" s="127"/>
      <c r="G63" s="126"/>
      <c r="H63" s="127"/>
      <c r="I63" s="126"/>
      <c r="J63" s="12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00" t="s">
        <v>7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8" t="s">
        <v>8</v>
      </c>
      <c r="B2" s="77"/>
      <c r="C2" s="102"/>
      <c r="D2" s="102"/>
      <c r="E2" s="102"/>
      <c r="F2" s="102"/>
      <c r="G2" s="103"/>
    </row>
    <row r="3" spans="1:7" ht="24.95" customHeight="1" x14ac:dyDescent="0.2">
      <c r="A3" s="78" t="s">
        <v>9</v>
      </c>
      <c r="B3" s="77"/>
      <c r="C3" s="102"/>
      <c r="D3" s="102"/>
      <c r="E3" s="102"/>
      <c r="F3" s="102"/>
      <c r="G3" s="103"/>
    </row>
    <row r="4" spans="1:7" ht="24.95" customHeight="1" x14ac:dyDescent="0.2">
      <c r="A4" s="78" t="s">
        <v>10</v>
      </c>
      <c r="B4" s="77"/>
      <c r="C4" s="102"/>
      <c r="D4" s="102"/>
      <c r="E4" s="102"/>
      <c r="F4" s="102"/>
      <c r="G4" s="103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71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72</v>
      </c>
    </row>
    <row r="3" spans="1:60" ht="24.95" customHeight="1" x14ac:dyDescent="0.2">
      <c r="A3" s="190" t="s">
        <v>9</v>
      </c>
      <c r="B3" s="77" t="s">
        <v>46</v>
      </c>
      <c r="C3" s="193" t="s">
        <v>47</v>
      </c>
      <c r="D3" s="191"/>
      <c r="E3" s="191"/>
      <c r="F3" s="191"/>
      <c r="G3" s="192"/>
      <c r="AC3" s="125" t="s">
        <v>72</v>
      </c>
      <c r="AG3" t="s">
        <v>73</v>
      </c>
    </row>
    <row r="4" spans="1:60" ht="24.95" customHeight="1" x14ac:dyDescent="0.2">
      <c r="A4" s="194" t="s">
        <v>10</v>
      </c>
      <c r="B4" s="195" t="s">
        <v>48</v>
      </c>
      <c r="C4" s="196" t="s">
        <v>44</v>
      </c>
      <c r="D4" s="197"/>
      <c r="E4" s="197"/>
      <c r="F4" s="197"/>
      <c r="G4" s="198"/>
      <c r="AG4" t="s">
        <v>74</v>
      </c>
    </row>
    <row r="5" spans="1:60" x14ac:dyDescent="0.2">
      <c r="D5" s="188"/>
    </row>
    <row r="6" spans="1:60" ht="38.25" x14ac:dyDescent="0.2">
      <c r="A6" s="200" t="s">
        <v>75</v>
      </c>
      <c r="B6" s="202" t="s">
        <v>76</v>
      </c>
      <c r="C6" s="202" t="s">
        <v>77</v>
      </c>
      <c r="D6" s="201" t="s">
        <v>78</v>
      </c>
      <c r="E6" s="200" t="s">
        <v>79</v>
      </c>
      <c r="F6" s="199" t="s">
        <v>80</v>
      </c>
      <c r="G6" s="200" t="s">
        <v>31</v>
      </c>
      <c r="H6" s="203" t="s">
        <v>32</v>
      </c>
      <c r="I6" s="203" t="s">
        <v>81</v>
      </c>
      <c r="J6" s="203" t="s">
        <v>33</v>
      </c>
      <c r="K6" s="203" t="s">
        <v>82</v>
      </c>
      <c r="L6" s="203" t="s">
        <v>83</v>
      </c>
      <c r="M6" s="203" t="s">
        <v>84</v>
      </c>
      <c r="N6" s="203" t="s">
        <v>85</v>
      </c>
      <c r="O6" s="203" t="s">
        <v>86</v>
      </c>
      <c r="P6" s="203" t="s">
        <v>87</v>
      </c>
      <c r="Q6" s="203" t="s">
        <v>88</v>
      </c>
      <c r="R6" s="203" t="s">
        <v>89</v>
      </c>
      <c r="S6" s="203" t="s">
        <v>90</v>
      </c>
      <c r="T6" s="203" t="s">
        <v>91</v>
      </c>
      <c r="U6" s="203" t="s">
        <v>92</v>
      </c>
      <c r="V6" s="203" t="s">
        <v>93</v>
      </c>
      <c r="W6" s="203" t="s">
        <v>94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4" t="s">
        <v>95</v>
      </c>
      <c r="B8" s="225" t="s">
        <v>48</v>
      </c>
      <c r="C8" s="243" t="s">
        <v>55</v>
      </c>
      <c r="D8" s="226"/>
      <c r="E8" s="227"/>
      <c r="F8" s="228"/>
      <c r="G8" s="229">
        <f>SUMIF(AG9:AG34,"&lt;&gt;NOR",G9:G34)</f>
        <v>0</v>
      </c>
      <c r="H8" s="223"/>
      <c r="I8" s="223">
        <f>SUM(I9:I34)</f>
        <v>0</v>
      </c>
      <c r="J8" s="223"/>
      <c r="K8" s="223">
        <f>SUM(K9:K34)</f>
        <v>0</v>
      </c>
      <c r="L8" s="223"/>
      <c r="M8" s="223">
        <f>SUM(M9:M34)</f>
        <v>0</v>
      </c>
      <c r="N8" s="223"/>
      <c r="O8" s="223">
        <f>SUM(O9:O34)</f>
        <v>0</v>
      </c>
      <c r="P8" s="223"/>
      <c r="Q8" s="223">
        <f>SUM(Q9:Q34)</f>
        <v>0</v>
      </c>
      <c r="R8" s="223"/>
      <c r="S8" s="223"/>
      <c r="T8" s="223"/>
      <c r="U8" s="223"/>
      <c r="V8" s="223">
        <f>SUM(V9:V34)</f>
        <v>77.75</v>
      </c>
      <c r="W8" s="223"/>
      <c r="AG8" t="s">
        <v>96</v>
      </c>
    </row>
    <row r="9" spans="1:60" ht="22.5" outlineLevel="1" x14ac:dyDescent="0.2">
      <c r="A9" s="236">
        <v>1</v>
      </c>
      <c r="B9" s="237" t="s">
        <v>97</v>
      </c>
      <c r="C9" s="244" t="s">
        <v>98</v>
      </c>
      <c r="D9" s="238" t="s">
        <v>99</v>
      </c>
      <c r="E9" s="239">
        <v>625</v>
      </c>
      <c r="F9" s="240"/>
      <c r="G9" s="241">
        <f>ROUND(E9*F9,2)</f>
        <v>0</v>
      </c>
      <c r="H9" s="222"/>
      <c r="I9" s="221">
        <f>ROUND(E9*H9,2)</f>
        <v>0</v>
      </c>
      <c r="J9" s="222"/>
      <c r="K9" s="221">
        <f>ROUND(E9*J9,2)</f>
        <v>0</v>
      </c>
      <c r="L9" s="221">
        <v>21</v>
      </c>
      <c r="M9" s="221">
        <f>G9*(1+L9/100)</f>
        <v>0</v>
      </c>
      <c r="N9" s="221">
        <v>0</v>
      </c>
      <c r="O9" s="221">
        <f>ROUND(E9*N9,2)</f>
        <v>0</v>
      </c>
      <c r="P9" s="221">
        <v>0</v>
      </c>
      <c r="Q9" s="221">
        <f>ROUND(E9*P9,2)</f>
        <v>0</v>
      </c>
      <c r="R9" s="221"/>
      <c r="S9" s="221" t="s">
        <v>100</v>
      </c>
      <c r="T9" s="221" t="s">
        <v>101</v>
      </c>
      <c r="U9" s="221">
        <v>0</v>
      </c>
      <c r="V9" s="221">
        <f>ROUND(E9*U9,2)</f>
        <v>0</v>
      </c>
      <c r="W9" s="221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102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22.5" outlineLevel="1" x14ac:dyDescent="0.2">
      <c r="A10" s="236">
        <v>2</v>
      </c>
      <c r="B10" s="237" t="s">
        <v>103</v>
      </c>
      <c r="C10" s="244" t="s">
        <v>104</v>
      </c>
      <c r="D10" s="238" t="s">
        <v>99</v>
      </c>
      <c r="E10" s="239">
        <v>13</v>
      </c>
      <c r="F10" s="240"/>
      <c r="G10" s="241">
        <f>ROUND(E10*F10,2)</f>
        <v>0</v>
      </c>
      <c r="H10" s="222"/>
      <c r="I10" s="221">
        <f>ROUND(E10*H10,2)</f>
        <v>0</v>
      </c>
      <c r="J10" s="222"/>
      <c r="K10" s="221">
        <f>ROUND(E10*J10,2)</f>
        <v>0</v>
      </c>
      <c r="L10" s="221">
        <v>21</v>
      </c>
      <c r="M10" s="221">
        <f>G10*(1+L10/100)</f>
        <v>0</v>
      </c>
      <c r="N10" s="221">
        <v>0</v>
      </c>
      <c r="O10" s="221">
        <f>ROUND(E10*N10,2)</f>
        <v>0</v>
      </c>
      <c r="P10" s="221">
        <v>0</v>
      </c>
      <c r="Q10" s="221">
        <f>ROUND(E10*P10,2)</f>
        <v>0</v>
      </c>
      <c r="R10" s="221"/>
      <c r="S10" s="221" t="s">
        <v>100</v>
      </c>
      <c r="T10" s="221" t="s">
        <v>101</v>
      </c>
      <c r="U10" s="221">
        <v>0</v>
      </c>
      <c r="V10" s="221">
        <f>ROUND(E10*U10,2)</f>
        <v>0</v>
      </c>
      <c r="W10" s="221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102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22.5" outlineLevel="1" x14ac:dyDescent="0.2">
      <c r="A11" s="236">
        <v>3</v>
      </c>
      <c r="B11" s="237" t="s">
        <v>105</v>
      </c>
      <c r="C11" s="244" t="s">
        <v>106</v>
      </c>
      <c r="D11" s="238" t="s">
        <v>99</v>
      </c>
      <c r="E11" s="239">
        <v>625</v>
      </c>
      <c r="F11" s="240"/>
      <c r="G11" s="241">
        <f>ROUND(E11*F11,2)</f>
        <v>0</v>
      </c>
      <c r="H11" s="222"/>
      <c r="I11" s="221">
        <f>ROUND(E11*H11,2)</f>
        <v>0</v>
      </c>
      <c r="J11" s="222"/>
      <c r="K11" s="221">
        <f>ROUND(E11*J11,2)</f>
        <v>0</v>
      </c>
      <c r="L11" s="221">
        <v>21</v>
      </c>
      <c r="M11" s="221">
        <f>G11*(1+L11/100)</f>
        <v>0</v>
      </c>
      <c r="N11" s="221">
        <v>0</v>
      </c>
      <c r="O11" s="221">
        <f>ROUND(E11*N11,2)</f>
        <v>0</v>
      </c>
      <c r="P11" s="221">
        <v>0</v>
      </c>
      <c r="Q11" s="221">
        <f>ROUND(E11*P11,2)</f>
        <v>0</v>
      </c>
      <c r="R11" s="221"/>
      <c r="S11" s="221" t="s">
        <v>100</v>
      </c>
      <c r="T11" s="221" t="s">
        <v>101</v>
      </c>
      <c r="U11" s="221">
        <v>0</v>
      </c>
      <c r="V11" s="221">
        <f>ROUND(E11*U11,2)</f>
        <v>0</v>
      </c>
      <c r="W11" s="221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102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36">
        <v>4</v>
      </c>
      <c r="B12" s="237" t="s">
        <v>107</v>
      </c>
      <c r="C12" s="244" t="s">
        <v>108</v>
      </c>
      <c r="D12" s="238" t="s">
        <v>109</v>
      </c>
      <c r="E12" s="239">
        <v>1</v>
      </c>
      <c r="F12" s="240"/>
      <c r="G12" s="241">
        <f>ROUND(E12*F12,2)</f>
        <v>0</v>
      </c>
      <c r="H12" s="222"/>
      <c r="I12" s="221">
        <f>ROUND(E12*H12,2)</f>
        <v>0</v>
      </c>
      <c r="J12" s="222"/>
      <c r="K12" s="221">
        <f>ROUND(E12*J12,2)</f>
        <v>0</v>
      </c>
      <c r="L12" s="221">
        <v>21</v>
      </c>
      <c r="M12" s="221">
        <f>G12*(1+L12/100)</f>
        <v>0</v>
      </c>
      <c r="N12" s="221">
        <v>0</v>
      </c>
      <c r="O12" s="221">
        <f>ROUND(E12*N12,2)</f>
        <v>0</v>
      </c>
      <c r="P12" s="221">
        <v>0</v>
      </c>
      <c r="Q12" s="221">
        <f>ROUND(E12*P12,2)</f>
        <v>0</v>
      </c>
      <c r="R12" s="221"/>
      <c r="S12" s="221" t="s">
        <v>100</v>
      </c>
      <c r="T12" s="221" t="s">
        <v>101</v>
      </c>
      <c r="U12" s="221">
        <v>0</v>
      </c>
      <c r="V12" s="221">
        <f>ROUND(E12*U12,2)</f>
        <v>0</v>
      </c>
      <c r="W12" s="221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102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36">
        <v>5</v>
      </c>
      <c r="B13" s="237" t="s">
        <v>110</v>
      </c>
      <c r="C13" s="244" t="s">
        <v>111</v>
      </c>
      <c r="D13" s="238" t="s">
        <v>112</v>
      </c>
      <c r="E13" s="239">
        <v>5</v>
      </c>
      <c r="F13" s="240"/>
      <c r="G13" s="241">
        <f>ROUND(E13*F13,2)</f>
        <v>0</v>
      </c>
      <c r="H13" s="222"/>
      <c r="I13" s="221">
        <f>ROUND(E13*H13,2)</f>
        <v>0</v>
      </c>
      <c r="J13" s="222"/>
      <c r="K13" s="221">
        <f>ROUND(E13*J13,2)</f>
        <v>0</v>
      </c>
      <c r="L13" s="221">
        <v>21</v>
      </c>
      <c r="M13" s="221">
        <f>G13*(1+L13/100)</f>
        <v>0</v>
      </c>
      <c r="N13" s="221">
        <v>0</v>
      </c>
      <c r="O13" s="221">
        <f>ROUND(E13*N13,2)</f>
        <v>0</v>
      </c>
      <c r="P13" s="221">
        <v>0</v>
      </c>
      <c r="Q13" s="221">
        <f>ROUND(E13*P13,2)</f>
        <v>0</v>
      </c>
      <c r="R13" s="221"/>
      <c r="S13" s="221" t="s">
        <v>100</v>
      </c>
      <c r="T13" s="221" t="s">
        <v>101</v>
      </c>
      <c r="U13" s="221">
        <v>0</v>
      </c>
      <c r="V13" s="221">
        <f>ROUND(E13*U13,2)</f>
        <v>0</v>
      </c>
      <c r="W13" s="221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102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36">
        <v>6</v>
      </c>
      <c r="B14" s="237" t="s">
        <v>113</v>
      </c>
      <c r="C14" s="244" t="s">
        <v>114</v>
      </c>
      <c r="D14" s="238" t="s">
        <v>112</v>
      </c>
      <c r="E14" s="239">
        <v>2</v>
      </c>
      <c r="F14" s="240"/>
      <c r="G14" s="241">
        <f>ROUND(E14*F14,2)</f>
        <v>0</v>
      </c>
      <c r="H14" s="222"/>
      <c r="I14" s="221">
        <f>ROUND(E14*H14,2)</f>
        <v>0</v>
      </c>
      <c r="J14" s="222"/>
      <c r="K14" s="221">
        <f>ROUND(E14*J14,2)</f>
        <v>0</v>
      </c>
      <c r="L14" s="221">
        <v>21</v>
      </c>
      <c r="M14" s="221">
        <f>G14*(1+L14/100)</f>
        <v>0</v>
      </c>
      <c r="N14" s="221">
        <v>0</v>
      </c>
      <c r="O14" s="221">
        <f>ROUND(E14*N14,2)</f>
        <v>0</v>
      </c>
      <c r="P14" s="221">
        <v>0</v>
      </c>
      <c r="Q14" s="221">
        <f>ROUND(E14*P14,2)</f>
        <v>0</v>
      </c>
      <c r="R14" s="221"/>
      <c r="S14" s="221" t="s">
        <v>100</v>
      </c>
      <c r="T14" s="221" t="s">
        <v>101</v>
      </c>
      <c r="U14" s="221">
        <v>0</v>
      </c>
      <c r="V14" s="221">
        <f>ROUND(E14*U14,2)</f>
        <v>0</v>
      </c>
      <c r="W14" s="221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102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36">
        <v>7</v>
      </c>
      <c r="B15" s="237" t="s">
        <v>115</v>
      </c>
      <c r="C15" s="244" t="s">
        <v>116</v>
      </c>
      <c r="D15" s="238" t="s">
        <v>117</v>
      </c>
      <c r="E15" s="239">
        <v>110</v>
      </c>
      <c r="F15" s="240"/>
      <c r="G15" s="241">
        <f>ROUND(E15*F15,2)</f>
        <v>0</v>
      </c>
      <c r="H15" s="222"/>
      <c r="I15" s="221">
        <f>ROUND(E15*H15,2)</f>
        <v>0</v>
      </c>
      <c r="J15" s="222"/>
      <c r="K15" s="221">
        <f>ROUND(E15*J15,2)</f>
        <v>0</v>
      </c>
      <c r="L15" s="221">
        <v>21</v>
      </c>
      <c r="M15" s="221">
        <f>G15*(1+L15/100)</f>
        <v>0</v>
      </c>
      <c r="N15" s="221">
        <v>0</v>
      </c>
      <c r="O15" s="221">
        <f>ROUND(E15*N15,2)</f>
        <v>0</v>
      </c>
      <c r="P15" s="221">
        <v>0</v>
      </c>
      <c r="Q15" s="221">
        <f>ROUND(E15*P15,2)</f>
        <v>0</v>
      </c>
      <c r="R15" s="221"/>
      <c r="S15" s="221" t="s">
        <v>118</v>
      </c>
      <c r="T15" s="221" t="s">
        <v>101</v>
      </c>
      <c r="U15" s="221">
        <v>0</v>
      </c>
      <c r="V15" s="221">
        <f>ROUND(E15*U15,2)</f>
        <v>0</v>
      </c>
      <c r="W15" s="221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119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36">
        <v>8</v>
      </c>
      <c r="B16" s="237" t="s">
        <v>120</v>
      </c>
      <c r="C16" s="244" t="s">
        <v>121</v>
      </c>
      <c r="D16" s="238" t="s">
        <v>117</v>
      </c>
      <c r="E16" s="239">
        <v>90</v>
      </c>
      <c r="F16" s="240"/>
      <c r="G16" s="241">
        <f>ROUND(E16*F16,2)</f>
        <v>0</v>
      </c>
      <c r="H16" s="222"/>
      <c r="I16" s="221">
        <f>ROUND(E16*H16,2)</f>
        <v>0</v>
      </c>
      <c r="J16" s="222"/>
      <c r="K16" s="221">
        <f>ROUND(E16*J16,2)</f>
        <v>0</v>
      </c>
      <c r="L16" s="221">
        <v>21</v>
      </c>
      <c r="M16" s="221">
        <f>G16*(1+L16/100)</f>
        <v>0</v>
      </c>
      <c r="N16" s="221">
        <v>0</v>
      </c>
      <c r="O16" s="221">
        <f>ROUND(E16*N16,2)</f>
        <v>0</v>
      </c>
      <c r="P16" s="221">
        <v>0</v>
      </c>
      <c r="Q16" s="221">
        <f>ROUND(E16*P16,2)</f>
        <v>0</v>
      </c>
      <c r="R16" s="221"/>
      <c r="S16" s="221" t="s">
        <v>118</v>
      </c>
      <c r="T16" s="221" t="s">
        <v>101</v>
      </c>
      <c r="U16" s="221">
        <v>0.65200000000000002</v>
      </c>
      <c r="V16" s="221">
        <f>ROUND(E16*U16,2)</f>
        <v>58.68</v>
      </c>
      <c r="W16" s="221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102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36">
        <v>9</v>
      </c>
      <c r="B17" s="237" t="s">
        <v>122</v>
      </c>
      <c r="C17" s="244" t="s">
        <v>123</v>
      </c>
      <c r="D17" s="238" t="s">
        <v>99</v>
      </c>
      <c r="E17" s="239">
        <v>370</v>
      </c>
      <c r="F17" s="240"/>
      <c r="G17" s="241">
        <f>ROUND(E17*F17,2)</f>
        <v>0</v>
      </c>
      <c r="H17" s="222"/>
      <c r="I17" s="221">
        <f>ROUND(E17*H17,2)</f>
        <v>0</v>
      </c>
      <c r="J17" s="222"/>
      <c r="K17" s="221">
        <f>ROUND(E17*J17,2)</f>
        <v>0</v>
      </c>
      <c r="L17" s="221">
        <v>21</v>
      </c>
      <c r="M17" s="221">
        <f>G17*(1+L17/100)</f>
        <v>0</v>
      </c>
      <c r="N17" s="221">
        <v>0</v>
      </c>
      <c r="O17" s="221">
        <f>ROUND(E17*N17,2)</f>
        <v>0</v>
      </c>
      <c r="P17" s="221">
        <v>0</v>
      </c>
      <c r="Q17" s="221">
        <f>ROUND(E17*P17,2)</f>
        <v>0</v>
      </c>
      <c r="R17" s="221"/>
      <c r="S17" s="221" t="s">
        <v>100</v>
      </c>
      <c r="T17" s="221" t="s">
        <v>101</v>
      </c>
      <c r="U17" s="221">
        <v>0</v>
      </c>
      <c r="V17" s="221">
        <f>ROUND(E17*U17,2)</f>
        <v>0</v>
      </c>
      <c r="W17" s="221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102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22.5" outlineLevel="1" x14ac:dyDescent="0.2">
      <c r="A18" s="236">
        <v>10</v>
      </c>
      <c r="B18" s="237" t="s">
        <v>124</v>
      </c>
      <c r="C18" s="244" t="s">
        <v>125</v>
      </c>
      <c r="D18" s="238" t="s">
        <v>126</v>
      </c>
      <c r="E18" s="239">
        <v>11.7</v>
      </c>
      <c r="F18" s="240"/>
      <c r="G18" s="241">
        <f>ROUND(E18*F18,2)</f>
        <v>0</v>
      </c>
      <c r="H18" s="222"/>
      <c r="I18" s="221">
        <f>ROUND(E18*H18,2)</f>
        <v>0</v>
      </c>
      <c r="J18" s="222"/>
      <c r="K18" s="221">
        <f>ROUND(E18*J18,2)</f>
        <v>0</v>
      </c>
      <c r="L18" s="221">
        <v>21</v>
      </c>
      <c r="M18" s="221">
        <f>G18*(1+L18/100)</f>
        <v>0</v>
      </c>
      <c r="N18" s="221">
        <v>0</v>
      </c>
      <c r="O18" s="221">
        <f>ROUND(E18*N18,2)</f>
        <v>0</v>
      </c>
      <c r="P18" s="221">
        <v>0</v>
      </c>
      <c r="Q18" s="221">
        <f>ROUND(E18*P18,2)</f>
        <v>0</v>
      </c>
      <c r="R18" s="221"/>
      <c r="S18" s="221" t="s">
        <v>100</v>
      </c>
      <c r="T18" s="221" t="s">
        <v>101</v>
      </c>
      <c r="U18" s="221">
        <v>0</v>
      </c>
      <c r="V18" s="221">
        <f>ROUND(E18*U18,2)</f>
        <v>0</v>
      </c>
      <c r="W18" s="221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102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22.5" outlineLevel="1" x14ac:dyDescent="0.2">
      <c r="A19" s="236">
        <v>11</v>
      </c>
      <c r="B19" s="237" t="s">
        <v>127</v>
      </c>
      <c r="C19" s="244" t="s">
        <v>128</v>
      </c>
      <c r="D19" s="238" t="s">
        <v>126</v>
      </c>
      <c r="E19" s="239">
        <v>34</v>
      </c>
      <c r="F19" s="240"/>
      <c r="G19" s="241">
        <f>ROUND(E19*F19,2)</f>
        <v>0</v>
      </c>
      <c r="H19" s="222"/>
      <c r="I19" s="221">
        <f>ROUND(E19*H19,2)</f>
        <v>0</v>
      </c>
      <c r="J19" s="222"/>
      <c r="K19" s="221">
        <f>ROUND(E19*J19,2)</f>
        <v>0</v>
      </c>
      <c r="L19" s="221">
        <v>21</v>
      </c>
      <c r="M19" s="221">
        <f>G19*(1+L19/100)</f>
        <v>0</v>
      </c>
      <c r="N19" s="221">
        <v>0</v>
      </c>
      <c r="O19" s="221">
        <f>ROUND(E19*N19,2)</f>
        <v>0</v>
      </c>
      <c r="P19" s="221">
        <v>0</v>
      </c>
      <c r="Q19" s="221">
        <f>ROUND(E19*P19,2)</f>
        <v>0</v>
      </c>
      <c r="R19" s="221"/>
      <c r="S19" s="221" t="s">
        <v>100</v>
      </c>
      <c r="T19" s="221" t="s">
        <v>101</v>
      </c>
      <c r="U19" s="221">
        <v>0</v>
      </c>
      <c r="V19" s="221">
        <f>ROUND(E19*U19,2)</f>
        <v>0</v>
      </c>
      <c r="W19" s="221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102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36">
        <v>12</v>
      </c>
      <c r="B20" s="237" t="s">
        <v>129</v>
      </c>
      <c r="C20" s="244" t="s">
        <v>130</v>
      </c>
      <c r="D20" s="238" t="s">
        <v>126</v>
      </c>
      <c r="E20" s="239">
        <v>10.5</v>
      </c>
      <c r="F20" s="240"/>
      <c r="G20" s="241">
        <f>ROUND(E20*F20,2)</f>
        <v>0</v>
      </c>
      <c r="H20" s="222"/>
      <c r="I20" s="221">
        <f>ROUND(E20*H20,2)</f>
        <v>0</v>
      </c>
      <c r="J20" s="222"/>
      <c r="K20" s="221">
        <f>ROUND(E20*J20,2)</f>
        <v>0</v>
      </c>
      <c r="L20" s="221">
        <v>21</v>
      </c>
      <c r="M20" s="221">
        <f>G20*(1+L20/100)</f>
        <v>0</v>
      </c>
      <c r="N20" s="221">
        <v>0</v>
      </c>
      <c r="O20" s="221">
        <f>ROUND(E20*N20,2)</f>
        <v>0</v>
      </c>
      <c r="P20" s="221">
        <v>0</v>
      </c>
      <c r="Q20" s="221">
        <f>ROUND(E20*P20,2)</f>
        <v>0</v>
      </c>
      <c r="R20" s="221"/>
      <c r="S20" s="221" t="s">
        <v>100</v>
      </c>
      <c r="T20" s="221" t="s">
        <v>101</v>
      </c>
      <c r="U20" s="221">
        <v>0</v>
      </c>
      <c r="V20" s="221">
        <f>ROUND(E20*U20,2)</f>
        <v>0</v>
      </c>
      <c r="W20" s="221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102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36">
        <v>13</v>
      </c>
      <c r="B21" s="237" t="s">
        <v>131</v>
      </c>
      <c r="C21" s="244" t="s">
        <v>132</v>
      </c>
      <c r="D21" s="238" t="s">
        <v>133</v>
      </c>
      <c r="E21" s="239">
        <v>56</v>
      </c>
      <c r="F21" s="240"/>
      <c r="G21" s="241">
        <f>ROUND(E21*F21,2)</f>
        <v>0</v>
      </c>
      <c r="H21" s="222"/>
      <c r="I21" s="221">
        <f>ROUND(E21*H21,2)</f>
        <v>0</v>
      </c>
      <c r="J21" s="222"/>
      <c r="K21" s="221">
        <f>ROUND(E21*J21,2)</f>
        <v>0</v>
      </c>
      <c r="L21" s="221">
        <v>21</v>
      </c>
      <c r="M21" s="221">
        <f>G21*(1+L21/100)</f>
        <v>0</v>
      </c>
      <c r="N21" s="221">
        <v>0</v>
      </c>
      <c r="O21" s="221">
        <f>ROUND(E21*N21,2)</f>
        <v>0</v>
      </c>
      <c r="P21" s="221">
        <v>0</v>
      </c>
      <c r="Q21" s="221">
        <f>ROUND(E21*P21,2)</f>
        <v>0</v>
      </c>
      <c r="R21" s="221"/>
      <c r="S21" s="221" t="s">
        <v>100</v>
      </c>
      <c r="T21" s="221" t="s">
        <v>101</v>
      </c>
      <c r="U21" s="221">
        <v>0</v>
      </c>
      <c r="V21" s="221">
        <f>ROUND(E21*U21,2)</f>
        <v>0</v>
      </c>
      <c r="W21" s="221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102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36">
        <v>14</v>
      </c>
      <c r="B22" s="237" t="s">
        <v>134</v>
      </c>
      <c r="C22" s="244" t="s">
        <v>135</v>
      </c>
      <c r="D22" s="238" t="s">
        <v>133</v>
      </c>
      <c r="E22" s="239">
        <v>54</v>
      </c>
      <c r="F22" s="240"/>
      <c r="G22" s="241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21</v>
      </c>
      <c r="M22" s="221">
        <f>G22*(1+L22/100)</f>
        <v>0</v>
      </c>
      <c r="N22" s="221">
        <v>0</v>
      </c>
      <c r="O22" s="221">
        <f>ROUND(E22*N22,2)</f>
        <v>0</v>
      </c>
      <c r="P22" s="221">
        <v>0</v>
      </c>
      <c r="Q22" s="221">
        <f>ROUND(E22*P22,2)</f>
        <v>0</v>
      </c>
      <c r="R22" s="221"/>
      <c r="S22" s="221" t="s">
        <v>100</v>
      </c>
      <c r="T22" s="221" t="s">
        <v>101</v>
      </c>
      <c r="U22" s="221">
        <v>0</v>
      </c>
      <c r="V22" s="221">
        <f>ROUND(E22*U22,2)</f>
        <v>0</v>
      </c>
      <c r="W22" s="221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102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36">
        <v>15</v>
      </c>
      <c r="B23" s="237" t="s">
        <v>136</v>
      </c>
      <c r="C23" s="244" t="s">
        <v>137</v>
      </c>
      <c r="D23" s="238" t="s">
        <v>109</v>
      </c>
      <c r="E23" s="239">
        <v>1</v>
      </c>
      <c r="F23" s="240"/>
      <c r="G23" s="241">
        <f>ROUND(E23*F23,2)</f>
        <v>0</v>
      </c>
      <c r="H23" s="222"/>
      <c r="I23" s="221">
        <f>ROUND(E23*H23,2)</f>
        <v>0</v>
      </c>
      <c r="J23" s="222"/>
      <c r="K23" s="221">
        <f>ROUND(E23*J23,2)</f>
        <v>0</v>
      </c>
      <c r="L23" s="221">
        <v>21</v>
      </c>
      <c r="M23" s="221">
        <f>G23*(1+L23/100)</f>
        <v>0</v>
      </c>
      <c r="N23" s="221">
        <v>0</v>
      </c>
      <c r="O23" s="221">
        <f>ROUND(E23*N23,2)</f>
        <v>0</v>
      </c>
      <c r="P23" s="221">
        <v>0</v>
      </c>
      <c r="Q23" s="221">
        <f>ROUND(E23*P23,2)</f>
        <v>0</v>
      </c>
      <c r="R23" s="221"/>
      <c r="S23" s="221" t="s">
        <v>100</v>
      </c>
      <c r="T23" s="221" t="s">
        <v>101</v>
      </c>
      <c r="U23" s="221">
        <v>0</v>
      </c>
      <c r="V23" s="221">
        <f>ROUND(E23*U23,2)</f>
        <v>0</v>
      </c>
      <c r="W23" s="221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102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36">
        <v>16</v>
      </c>
      <c r="B24" s="237" t="s">
        <v>138</v>
      </c>
      <c r="C24" s="244" t="s">
        <v>139</v>
      </c>
      <c r="D24" s="238" t="s">
        <v>109</v>
      </c>
      <c r="E24" s="239">
        <v>1</v>
      </c>
      <c r="F24" s="240"/>
      <c r="G24" s="24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21</v>
      </c>
      <c r="M24" s="221">
        <f>G24*(1+L24/100)</f>
        <v>0</v>
      </c>
      <c r="N24" s="221">
        <v>0</v>
      </c>
      <c r="O24" s="221">
        <f>ROUND(E24*N24,2)</f>
        <v>0</v>
      </c>
      <c r="P24" s="221">
        <v>0</v>
      </c>
      <c r="Q24" s="221">
        <f>ROUND(E24*P24,2)</f>
        <v>0</v>
      </c>
      <c r="R24" s="221"/>
      <c r="S24" s="221" t="s">
        <v>100</v>
      </c>
      <c r="T24" s="221" t="s">
        <v>101</v>
      </c>
      <c r="U24" s="221">
        <v>0</v>
      </c>
      <c r="V24" s="221">
        <f>ROUND(E24*U24,2)</f>
        <v>0</v>
      </c>
      <c r="W24" s="221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102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36">
        <v>17</v>
      </c>
      <c r="B25" s="237" t="s">
        <v>140</v>
      </c>
      <c r="C25" s="244" t="s">
        <v>141</v>
      </c>
      <c r="D25" s="238" t="s">
        <v>109</v>
      </c>
      <c r="E25" s="239">
        <v>1</v>
      </c>
      <c r="F25" s="240"/>
      <c r="G25" s="24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21</v>
      </c>
      <c r="M25" s="221">
        <f>G25*(1+L25/100)</f>
        <v>0</v>
      </c>
      <c r="N25" s="221">
        <v>0</v>
      </c>
      <c r="O25" s="221">
        <f>ROUND(E25*N25,2)</f>
        <v>0</v>
      </c>
      <c r="P25" s="221">
        <v>0</v>
      </c>
      <c r="Q25" s="221">
        <f>ROUND(E25*P25,2)</f>
        <v>0</v>
      </c>
      <c r="R25" s="221"/>
      <c r="S25" s="221" t="s">
        <v>118</v>
      </c>
      <c r="T25" s="221" t="s">
        <v>101</v>
      </c>
      <c r="U25" s="221">
        <v>2.5750000000000002</v>
      </c>
      <c r="V25" s="221">
        <f>ROUND(E25*U25,2)</f>
        <v>2.58</v>
      </c>
      <c r="W25" s="221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102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36">
        <v>18</v>
      </c>
      <c r="B26" s="237" t="s">
        <v>140</v>
      </c>
      <c r="C26" s="244" t="s">
        <v>141</v>
      </c>
      <c r="D26" s="238" t="s">
        <v>109</v>
      </c>
      <c r="E26" s="239">
        <v>1</v>
      </c>
      <c r="F26" s="240"/>
      <c r="G26" s="241">
        <f>ROUND(E26*F26,2)</f>
        <v>0</v>
      </c>
      <c r="H26" s="222"/>
      <c r="I26" s="221">
        <f>ROUND(E26*H26,2)</f>
        <v>0</v>
      </c>
      <c r="J26" s="222"/>
      <c r="K26" s="221">
        <f>ROUND(E26*J26,2)</f>
        <v>0</v>
      </c>
      <c r="L26" s="221">
        <v>21</v>
      </c>
      <c r="M26" s="221">
        <f>G26*(1+L26/100)</f>
        <v>0</v>
      </c>
      <c r="N26" s="221">
        <v>0</v>
      </c>
      <c r="O26" s="221">
        <f>ROUND(E26*N26,2)</f>
        <v>0</v>
      </c>
      <c r="P26" s="221">
        <v>0</v>
      </c>
      <c r="Q26" s="221">
        <f>ROUND(E26*P26,2)</f>
        <v>0</v>
      </c>
      <c r="R26" s="221"/>
      <c r="S26" s="221" t="s">
        <v>118</v>
      </c>
      <c r="T26" s="221" t="s">
        <v>101</v>
      </c>
      <c r="U26" s="221">
        <v>2.5750000000000002</v>
      </c>
      <c r="V26" s="221">
        <f>ROUND(E26*U26,2)</f>
        <v>2.58</v>
      </c>
      <c r="W26" s="221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102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36">
        <v>19</v>
      </c>
      <c r="B27" s="237" t="s">
        <v>142</v>
      </c>
      <c r="C27" s="244" t="s">
        <v>143</v>
      </c>
      <c r="D27" s="238" t="s">
        <v>109</v>
      </c>
      <c r="E27" s="239">
        <v>2</v>
      </c>
      <c r="F27" s="240"/>
      <c r="G27" s="24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21</v>
      </c>
      <c r="M27" s="221">
        <f>G27*(1+L27/100)</f>
        <v>0</v>
      </c>
      <c r="N27" s="221">
        <v>0</v>
      </c>
      <c r="O27" s="221">
        <f>ROUND(E27*N27,2)</f>
        <v>0</v>
      </c>
      <c r="P27" s="221">
        <v>0</v>
      </c>
      <c r="Q27" s="221">
        <f>ROUND(E27*P27,2)</f>
        <v>0</v>
      </c>
      <c r="R27" s="221"/>
      <c r="S27" s="221" t="s">
        <v>100</v>
      </c>
      <c r="T27" s="221" t="s">
        <v>101</v>
      </c>
      <c r="U27" s="221">
        <v>0</v>
      </c>
      <c r="V27" s="221">
        <f>ROUND(E27*U27,2)</f>
        <v>0</v>
      </c>
      <c r="W27" s="221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102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36">
        <v>20</v>
      </c>
      <c r="B28" s="237" t="s">
        <v>144</v>
      </c>
      <c r="C28" s="244" t="s">
        <v>145</v>
      </c>
      <c r="D28" s="238" t="s">
        <v>146</v>
      </c>
      <c r="E28" s="239">
        <v>4</v>
      </c>
      <c r="F28" s="240"/>
      <c r="G28" s="241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21</v>
      </c>
      <c r="M28" s="221">
        <f>G28*(1+L28/100)</f>
        <v>0</v>
      </c>
      <c r="N28" s="221">
        <v>0</v>
      </c>
      <c r="O28" s="221">
        <f>ROUND(E28*N28,2)</f>
        <v>0</v>
      </c>
      <c r="P28" s="221">
        <v>0</v>
      </c>
      <c r="Q28" s="221">
        <f>ROUND(E28*P28,2)</f>
        <v>0</v>
      </c>
      <c r="R28" s="221"/>
      <c r="S28" s="221" t="s">
        <v>100</v>
      </c>
      <c r="T28" s="221" t="s">
        <v>101</v>
      </c>
      <c r="U28" s="221">
        <v>0</v>
      </c>
      <c r="V28" s="221">
        <f>ROUND(E28*U28,2)</f>
        <v>0</v>
      </c>
      <c r="W28" s="221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102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36">
        <v>21</v>
      </c>
      <c r="B29" s="237" t="s">
        <v>147</v>
      </c>
      <c r="C29" s="244" t="s">
        <v>148</v>
      </c>
      <c r="D29" s="238" t="s">
        <v>146</v>
      </c>
      <c r="E29" s="239">
        <v>35</v>
      </c>
      <c r="F29" s="240"/>
      <c r="G29" s="241">
        <f>ROUND(E29*F29,2)</f>
        <v>0</v>
      </c>
      <c r="H29" s="222"/>
      <c r="I29" s="221">
        <f>ROUND(E29*H29,2)</f>
        <v>0</v>
      </c>
      <c r="J29" s="222"/>
      <c r="K29" s="221">
        <f>ROUND(E29*J29,2)</f>
        <v>0</v>
      </c>
      <c r="L29" s="221">
        <v>21</v>
      </c>
      <c r="M29" s="221">
        <f>G29*(1+L29/100)</f>
        <v>0</v>
      </c>
      <c r="N29" s="221">
        <v>0</v>
      </c>
      <c r="O29" s="221">
        <f>ROUND(E29*N29,2)</f>
        <v>0</v>
      </c>
      <c r="P29" s="221">
        <v>0</v>
      </c>
      <c r="Q29" s="221">
        <f>ROUND(E29*P29,2)</f>
        <v>0</v>
      </c>
      <c r="R29" s="221"/>
      <c r="S29" s="221" t="s">
        <v>100</v>
      </c>
      <c r="T29" s="221" t="s">
        <v>101</v>
      </c>
      <c r="U29" s="221">
        <v>0</v>
      </c>
      <c r="V29" s="221">
        <f>ROUND(E29*U29,2)</f>
        <v>0</v>
      </c>
      <c r="W29" s="221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102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36">
        <v>22</v>
      </c>
      <c r="B30" s="237" t="s">
        <v>149</v>
      </c>
      <c r="C30" s="244" t="s">
        <v>150</v>
      </c>
      <c r="D30" s="238" t="s">
        <v>146</v>
      </c>
      <c r="E30" s="239">
        <v>55</v>
      </c>
      <c r="F30" s="240"/>
      <c r="G30" s="241">
        <f>ROUND(E30*F30,2)</f>
        <v>0</v>
      </c>
      <c r="H30" s="222"/>
      <c r="I30" s="221">
        <f>ROUND(E30*H30,2)</f>
        <v>0</v>
      </c>
      <c r="J30" s="222"/>
      <c r="K30" s="221">
        <f>ROUND(E30*J30,2)</f>
        <v>0</v>
      </c>
      <c r="L30" s="221">
        <v>21</v>
      </c>
      <c r="M30" s="221">
        <f>G30*(1+L30/100)</f>
        <v>0</v>
      </c>
      <c r="N30" s="221">
        <v>0</v>
      </c>
      <c r="O30" s="221">
        <f>ROUND(E30*N30,2)</f>
        <v>0</v>
      </c>
      <c r="P30" s="221">
        <v>0</v>
      </c>
      <c r="Q30" s="221">
        <f>ROUND(E30*P30,2)</f>
        <v>0</v>
      </c>
      <c r="R30" s="221"/>
      <c r="S30" s="221" t="s">
        <v>100</v>
      </c>
      <c r="T30" s="221" t="s">
        <v>101</v>
      </c>
      <c r="U30" s="221">
        <v>0</v>
      </c>
      <c r="V30" s="221">
        <f>ROUND(E30*U30,2)</f>
        <v>0</v>
      </c>
      <c r="W30" s="221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102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22.5" outlineLevel="1" x14ac:dyDescent="0.2">
      <c r="A31" s="236">
        <v>23</v>
      </c>
      <c r="B31" s="237" t="s">
        <v>151</v>
      </c>
      <c r="C31" s="244" t="s">
        <v>152</v>
      </c>
      <c r="D31" s="238" t="s">
        <v>99</v>
      </c>
      <c r="E31" s="239">
        <v>32</v>
      </c>
      <c r="F31" s="240"/>
      <c r="G31" s="241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21</v>
      </c>
      <c r="M31" s="221">
        <f>G31*(1+L31/100)</f>
        <v>0</v>
      </c>
      <c r="N31" s="221">
        <v>0</v>
      </c>
      <c r="O31" s="221">
        <f>ROUND(E31*N31,2)</f>
        <v>0</v>
      </c>
      <c r="P31" s="221">
        <v>0</v>
      </c>
      <c r="Q31" s="221">
        <f>ROUND(E31*P31,2)</f>
        <v>0</v>
      </c>
      <c r="R31" s="221"/>
      <c r="S31" s="221" t="s">
        <v>100</v>
      </c>
      <c r="T31" s="221" t="s">
        <v>101</v>
      </c>
      <c r="U31" s="221">
        <v>0</v>
      </c>
      <c r="V31" s="221">
        <f>ROUND(E31*U31,2)</f>
        <v>0</v>
      </c>
      <c r="W31" s="221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102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36">
        <v>24</v>
      </c>
      <c r="B32" s="237" t="s">
        <v>153</v>
      </c>
      <c r="C32" s="244" t="s">
        <v>154</v>
      </c>
      <c r="D32" s="238" t="s">
        <v>146</v>
      </c>
      <c r="E32" s="239">
        <v>7</v>
      </c>
      <c r="F32" s="240"/>
      <c r="G32" s="241">
        <f>ROUND(E32*F32,2)</f>
        <v>0</v>
      </c>
      <c r="H32" s="222"/>
      <c r="I32" s="221">
        <f>ROUND(E32*H32,2)</f>
        <v>0</v>
      </c>
      <c r="J32" s="222"/>
      <c r="K32" s="221">
        <f>ROUND(E32*J32,2)</f>
        <v>0</v>
      </c>
      <c r="L32" s="221">
        <v>21</v>
      </c>
      <c r="M32" s="221">
        <f>G32*(1+L32/100)</f>
        <v>0</v>
      </c>
      <c r="N32" s="221">
        <v>0</v>
      </c>
      <c r="O32" s="221">
        <f>ROUND(E32*N32,2)</f>
        <v>0</v>
      </c>
      <c r="P32" s="221">
        <v>0</v>
      </c>
      <c r="Q32" s="221">
        <f>ROUND(E32*P32,2)</f>
        <v>0</v>
      </c>
      <c r="R32" s="221"/>
      <c r="S32" s="221" t="s">
        <v>100</v>
      </c>
      <c r="T32" s="221" t="s">
        <v>101</v>
      </c>
      <c r="U32" s="221">
        <v>0</v>
      </c>
      <c r="V32" s="221">
        <f>ROUND(E32*U32,2)</f>
        <v>0</v>
      </c>
      <c r="W32" s="221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102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22.5" outlineLevel="1" x14ac:dyDescent="0.2">
      <c r="A33" s="236">
        <v>25</v>
      </c>
      <c r="B33" s="237" t="s">
        <v>155</v>
      </c>
      <c r="C33" s="244" t="s">
        <v>156</v>
      </c>
      <c r="D33" s="238" t="s">
        <v>99</v>
      </c>
      <c r="E33" s="239">
        <v>175</v>
      </c>
      <c r="F33" s="240"/>
      <c r="G33" s="241">
        <f>ROUND(E33*F33,2)</f>
        <v>0</v>
      </c>
      <c r="H33" s="222"/>
      <c r="I33" s="221">
        <f>ROUND(E33*H33,2)</f>
        <v>0</v>
      </c>
      <c r="J33" s="222"/>
      <c r="K33" s="221">
        <f>ROUND(E33*J33,2)</f>
        <v>0</v>
      </c>
      <c r="L33" s="221">
        <v>21</v>
      </c>
      <c r="M33" s="221">
        <f>G33*(1+L33/100)</f>
        <v>0</v>
      </c>
      <c r="N33" s="221">
        <v>0</v>
      </c>
      <c r="O33" s="221">
        <f>ROUND(E33*N33,2)</f>
        <v>0</v>
      </c>
      <c r="P33" s="221">
        <v>0</v>
      </c>
      <c r="Q33" s="221">
        <f>ROUND(E33*P33,2)</f>
        <v>0</v>
      </c>
      <c r="R33" s="221"/>
      <c r="S33" s="221" t="s">
        <v>100</v>
      </c>
      <c r="T33" s="221" t="s">
        <v>101</v>
      </c>
      <c r="U33" s="221">
        <v>0</v>
      </c>
      <c r="V33" s="221">
        <f>ROUND(E33*U33,2)</f>
        <v>0</v>
      </c>
      <c r="W33" s="221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102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36">
        <v>26</v>
      </c>
      <c r="B34" s="237" t="s">
        <v>157</v>
      </c>
      <c r="C34" s="244" t="s">
        <v>158</v>
      </c>
      <c r="D34" s="238" t="s">
        <v>146</v>
      </c>
      <c r="E34" s="239">
        <v>1</v>
      </c>
      <c r="F34" s="240"/>
      <c r="G34" s="241">
        <f>ROUND(E34*F34,2)</f>
        <v>0</v>
      </c>
      <c r="H34" s="222"/>
      <c r="I34" s="221">
        <f>ROUND(E34*H34,2)</f>
        <v>0</v>
      </c>
      <c r="J34" s="222"/>
      <c r="K34" s="221">
        <f>ROUND(E34*J34,2)</f>
        <v>0</v>
      </c>
      <c r="L34" s="221">
        <v>21</v>
      </c>
      <c r="M34" s="221">
        <f>G34*(1+L34/100)</f>
        <v>0</v>
      </c>
      <c r="N34" s="221">
        <v>0</v>
      </c>
      <c r="O34" s="221">
        <f>ROUND(E34*N34,2)</f>
        <v>0</v>
      </c>
      <c r="P34" s="221">
        <v>0</v>
      </c>
      <c r="Q34" s="221">
        <f>ROUND(E34*P34,2)</f>
        <v>0</v>
      </c>
      <c r="R34" s="221"/>
      <c r="S34" s="221" t="s">
        <v>118</v>
      </c>
      <c r="T34" s="221" t="s">
        <v>101</v>
      </c>
      <c r="U34" s="221">
        <v>13.913</v>
      </c>
      <c r="V34" s="221">
        <f>ROUND(E34*U34,2)</f>
        <v>13.91</v>
      </c>
      <c r="W34" s="221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102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25.5" x14ac:dyDescent="0.2">
      <c r="A35" s="224" t="s">
        <v>95</v>
      </c>
      <c r="B35" s="225" t="s">
        <v>57</v>
      </c>
      <c r="C35" s="243" t="s">
        <v>58</v>
      </c>
      <c r="D35" s="226"/>
      <c r="E35" s="227"/>
      <c r="F35" s="228"/>
      <c r="G35" s="229">
        <f>SUMIF(AG36:AG48,"&lt;&gt;NOR",G36:G48)</f>
        <v>0</v>
      </c>
      <c r="H35" s="223"/>
      <c r="I35" s="223">
        <f>SUM(I36:I48)</f>
        <v>0</v>
      </c>
      <c r="J35" s="223"/>
      <c r="K35" s="223">
        <f>SUM(K36:K48)</f>
        <v>0</v>
      </c>
      <c r="L35" s="223"/>
      <c r="M35" s="223">
        <f>SUM(M36:M48)</f>
        <v>0</v>
      </c>
      <c r="N35" s="223"/>
      <c r="O35" s="223">
        <f>SUM(O36:O48)</f>
        <v>0</v>
      </c>
      <c r="P35" s="223"/>
      <c r="Q35" s="223">
        <f>SUM(Q36:Q48)</f>
        <v>0</v>
      </c>
      <c r="R35" s="223"/>
      <c r="S35" s="223"/>
      <c r="T35" s="223"/>
      <c r="U35" s="223"/>
      <c r="V35" s="223">
        <f>SUM(V36:V48)</f>
        <v>0</v>
      </c>
      <c r="W35" s="223"/>
      <c r="AG35" t="s">
        <v>96</v>
      </c>
    </row>
    <row r="36" spans="1:60" outlineLevel="1" x14ac:dyDescent="0.2">
      <c r="A36" s="236">
        <v>27</v>
      </c>
      <c r="B36" s="237" t="s">
        <v>159</v>
      </c>
      <c r="C36" s="244" t="s">
        <v>160</v>
      </c>
      <c r="D36" s="238" t="s">
        <v>99</v>
      </c>
      <c r="E36" s="239">
        <v>370</v>
      </c>
      <c r="F36" s="240"/>
      <c r="G36" s="241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21</v>
      </c>
      <c r="M36" s="221">
        <f>G36*(1+L36/100)</f>
        <v>0</v>
      </c>
      <c r="N36" s="221">
        <v>0</v>
      </c>
      <c r="O36" s="221">
        <f>ROUND(E36*N36,2)</f>
        <v>0</v>
      </c>
      <c r="P36" s="221">
        <v>0</v>
      </c>
      <c r="Q36" s="221">
        <f>ROUND(E36*P36,2)</f>
        <v>0</v>
      </c>
      <c r="R36" s="221"/>
      <c r="S36" s="221" t="s">
        <v>100</v>
      </c>
      <c r="T36" s="221" t="s">
        <v>101</v>
      </c>
      <c r="U36" s="221">
        <v>0</v>
      </c>
      <c r="V36" s="221">
        <f>ROUND(E36*U36,2)</f>
        <v>0</v>
      </c>
      <c r="W36" s="221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102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36">
        <v>28</v>
      </c>
      <c r="B37" s="237" t="s">
        <v>161</v>
      </c>
      <c r="C37" s="244" t="s">
        <v>162</v>
      </c>
      <c r="D37" s="238" t="s">
        <v>133</v>
      </c>
      <c r="E37" s="239">
        <v>54</v>
      </c>
      <c r="F37" s="240"/>
      <c r="G37" s="241">
        <f>ROUND(E37*F37,2)</f>
        <v>0</v>
      </c>
      <c r="H37" s="222"/>
      <c r="I37" s="221">
        <f>ROUND(E37*H37,2)</f>
        <v>0</v>
      </c>
      <c r="J37" s="222"/>
      <c r="K37" s="221">
        <f>ROUND(E37*J37,2)</f>
        <v>0</v>
      </c>
      <c r="L37" s="221">
        <v>21</v>
      </c>
      <c r="M37" s="221">
        <f>G37*(1+L37/100)</f>
        <v>0</v>
      </c>
      <c r="N37" s="221">
        <v>0</v>
      </c>
      <c r="O37" s="221">
        <f>ROUND(E37*N37,2)</f>
        <v>0</v>
      </c>
      <c r="P37" s="221">
        <v>0</v>
      </c>
      <c r="Q37" s="221">
        <f>ROUND(E37*P37,2)</f>
        <v>0</v>
      </c>
      <c r="R37" s="221"/>
      <c r="S37" s="221" t="s">
        <v>100</v>
      </c>
      <c r="T37" s="221" t="s">
        <v>101</v>
      </c>
      <c r="U37" s="221">
        <v>0</v>
      </c>
      <c r="V37" s="221">
        <f>ROUND(E37*U37,2)</f>
        <v>0</v>
      </c>
      <c r="W37" s="221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102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36">
        <v>29</v>
      </c>
      <c r="B38" s="237" t="s">
        <v>163</v>
      </c>
      <c r="C38" s="244" t="s">
        <v>164</v>
      </c>
      <c r="D38" s="238" t="s">
        <v>109</v>
      </c>
      <c r="E38" s="239">
        <v>1</v>
      </c>
      <c r="F38" s="240"/>
      <c r="G38" s="241">
        <f>ROUND(E38*F38,2)</f>
        <v>0</v>
      </c>
      <c r="H38" s="222"/>
      <c r="I38" s="221">
        <f>ROUND(E38*H38,2)</f>
        <v>0</v>
      </c>
      <c r="J38" s="222"/>
      <c r="K38" s="221">
        <f>ROUND(E38*J38,2)</f>
        <v>0</v>
      </c>
      <c r="L38" s="221">
        <v>21</v>
      </c>
      <c r="M38" s="221">
        <f>G38*(1+L38/100)</f>
        <v>0</v>
      </c>
      <c r="N38" s="221">
        <v>0</v>
      </c>
      <c r="O38" s="221">
        <f>ROUND(E38*N38,2)</f>
        <v>0</v>
      </c>
      <c r="P38" s="221">
        <v>0</v>
      </c>
      <c r="Q38" s="221">
        <f>ROUND(E38*P38,2)</f>
        <v>0</v>
      </c>
      <c r="R38" s="221"/>
      <c r="S38" s="221" t="s">
        <v>100</v>
      </c>
      <c r="T38" s="221" t="s">
        <v>101</v>
      </c>
      <c r="U38" s="221">
        <v>0</v>
      </c>
      <c r="V38" s="221">
        <f>ROUND(E38*U38,2)</f>
        <v>0</v>
      </c>
      <c r="W38" s="221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102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36">
        <v>30</v>
      </c>
      <c r="B39" s="237" t="s">
        <v>165</v>
      </c>
      <c r="C39" s="244" t="s">
        <v>166</v>
      </c>
      <c r="D39" s="238" t="s">
        <v>146</v>
      </c>
      <c r="E39" s="239">
        <v>10</v>
      </c>
      <c r="F39" s="240"/>
      <c r="G39" s="241">
        <f>ROUND(E39*F39,2)</f>
        <v>0</v>
      </c>
      <c r="H39" s="222"/>
      <c r="I39" s="221">
        <f>ROUND(E39*H39,2)</f>
        <v>0</v>
      </c>
      <c r="J39" s="222"/>
      <c r="K39" s="221">
        <f>ROUND(E39*J39,2)</f>
        <v>0</v>
      </c>
      <c r="L39" s="221">
        <v>21</v>
      </c>
      <c r="M39" s="221">
        <f>G39*(1+L39/100)</f>
        <v>0</v>
      </c>
      <c r="N39" s="221">
        <v>0</v>
      </c>
      <c r="O39" s="221">
        <f>ROUND(E39*N39,2)</f>
        <v>0</v>
      </c>
      <c r="P39" s="221">
        <v>0</v>
      </c>
      <c r="Q39" s="221">
        <f>ROUND(E39*P39,2)</f>
        <v>0</v>
      </c>
      <c r="R39" s="221"/>
      <c r="S39" s="221" t="s">
        <v>100</v>
      </c>
      <c r="T39" s="221" t="s">
        <v>101</v>
      </c>
      <c r="U39" s="221">
        <v>0</v>
      </c>
      <c r="V39" s="221">
        <f>ROUND(E39*U39,2)</f>
        <v>0</v>
      </c>
      <c r="W39" s="221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102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36">
        <v>31</v>
      </c>
      <c r="B40" s="237" t="s">
        <v>167</v>
      </c>
      <c r="C40" s="244" t="s">
        <v>168</v>
      </c>
      <c r="D40" s="238" t="s">
        <v>146</v>
      </c>
      <c r="E40" s="239">
        <v>4</v>
      </c>
      <c r="F40" s="240"/>
      <c r="G40" s="241">
        <f>ROUND(E40*F40,2)</f>
        <v>0</v>
      </c>
      <c r="H40" s="222"/>
      <c r="I40" s="221">
        <f>ROUND(E40*H40,2)</f>
        <v>0</v>
      </c>
      <c r="J40" s="222"/>
      <c r="K40" s="221">
        <f>ROUND(E40*J40,2)</f>
        <v>0</v>
      </c>
      <c r="L40" s="221">
        <v>21</v>
      </c>
      <c r="M40" s="221">
        <f>G40*(1+L40/100)</f>
        <v>0</v>
      </c>
      <c r="N40" s="221">
        <v>0</v>
      </c>
      <c r="O40" s="221">
        <f>ROUND(E40*N40,2)</f>
        <v>0</v>
      </c>
      <c r="P40" s="221">
        <v>0</v>
      </c>
      <c r="Q40" s="221">
        <f>ROUND(E40*P40,2)</f>
        <v>0</v>
      </c>
      <c r="R40" s="221"/>
      <c r="S40" s="221" t="s">
        <v>100</v>
      </c>
      <c r="T40" s="221" t="s">
        <v>101</v>
      </c>
      <c r="U40" s="221">
        <v>0</v>
      </c>
      <c r="V40" s="221">
        <f>ROUND(E40*U40,2)</f>
        <v>0</v>
      </c>
      <c r="W40" s="221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102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36">
        <v>32</v>
      </c>
      <c r="B41" s="237" t="s">
        <v>169</v>
      </c>
      <c r="C41" s="244" t="s">
        <v>170</v>
      </c>
      <c r="D41" s="238" t="s">
        <v>146</v>
      </c>
      <c r="E41" s="239">
        <v>45</v>
      </c>
      <c r="F41" s="240"/>
      <c r="G41" s="241">
        <f>ROUND(E41*F41,2)</f>
        <v>0</v>
      </c>
      <c r="H41" s="222"/>
      <c r="I41" s="221">
        <f>ROUND(E41*H41,2)</f>
        <v>0</v>
      </c>
      <c r="J41" s="222"/>
      <c r="K41" s="221">
        <f>ROUND(E41*J41,2)</f>
        <v>0</v>
      </c>
      <c r="L41" s="221">
        <v>21</v>
      </c>
      <c r="M41" s="221">
        <f>G41*(1+L41/100)</f>
        <v>0</v>
      </c>
      <c r="N41" s="221">
        <v>0</v>
      </c>
      <c r="O41" s="221">
        <f>ROUND(E41*N41,2)</f>
        <v>0</v>
      </c>
      <c r="P41" s="221">
        <v>0</v>
      </c>
      <c r="Q41" s="221">
        <f>ROUND(E41*P41,2)</f>
        <v>0</v>
      </c>
      <c r="R41" s="221"/>
      <c r="S41" s="221" t="s">
        <v>100</v>
      </c>
      <c r="T41" s="221" t="s">
        <v>101</v>
      </c>
      <c r="U41" s="221">
        <v>0</v>
      </c>
      <c r="V41" s="221">
        <f>ROUND(E41*U41,2)</f>
        <v>0</v>
      </c>
      <c r="W41" s="221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102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36">
        <v>33</v>
      </c>
      <c r="B42" s="237" t="s">
        <v>171</v>
      </c>
      <c r="C42" s="244" t="s">
        <v>172</v>
      </c>
      <c r="D42" s="238" t="s">
        <v>109</v>
      </c>
      <c r="E42" s="239">
        <v>1</v>
      </c>
      <c r="F42" s="240"/>
      <c r="G42" s="241">
        <f>ROUND(E42*F42,2)</f>
        <v>0</v>
      </c>
      <c r="H42" s="222"/>
      <c r="I42" s="221">
        <f>ROUND(E42*H42,2)</f>
        <v>0</v>
      </c>
      <c r="J42" s="222"/>
      <c r="K42" s="221">
        <f>ROUND(E42*J42,2)</f>
        <v>0</v>
      </c>
      <c r="L42" s="221">
        <v>21</v>
      </c>
      <c r="M42" s="221">
        <f>G42*(1+L42/100)</f>
        <v>0</v>
      </c>
      <c r="N42" s="221">
        <v>0</v>
      </c>
      <c r="O42" s="221">
        <f>ROUND(E42*N42,2)</f>
        <v>0</v>
      </c>
      <c r="P42" s="221">
        <v>0</v>
      </c>
      <c r="Q42" s="221">
        <f>ROUND(E42*P42,2)</f>
        <v>0</v>
      </c>
      <c r="R42" s="221"/>
      <c r="S42" s="221" t="s">
        <v>100</v>
      </c>
      <c r="T42" s="221" t="s">
        <v>101</v>
      </c>
      <c r="U42" s="221">
        <v>0</v>
      </c>
      <c r="V42" s="221">
        <f>ROUND(E42*U42,2)</f>
        <v>0</v>
      </c>
      <c r="W42" s="221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102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outlineLevel="1" x14ac:dyDescent="0.2">
      <c r="A43" s="236">
        <v>34</v>
      </c>
      <c r="B43" s="237" t="s">
        <v>173</v>
      </c>
      <c r="C43" s="244" t="s">
        <v>174</v>
      </c>
      <c r="D43" s="238" t="s">
        <v>109</v>
      </c>
      <c r="E43" s="239">
        <v>1</v>
      </c>
      <c r="F43" s="240"/>
      <c r="G43" s="241">
        <f>ROUND(E43*F43,2)</f>
        <v>0</v>
      </c>
      <c r="H43" s="222"/>
      <c r="I43" s="221">
        <f>ROUND(E43*H43,2)</f>
        <v>0</v>
      </c>
      <c r="J43" s="222"/>
      <c r="K43" s="221">
        <f>ROUND(E43*J43,2)</f>
        <v>0</v>
      </c>
      <c r="L43" s="221">
        <v>21</v>
      </c>
      <c r="M43" s="221">
        <f>G43*(1+L43/100)</f>
        <v>0</v>
      </c>
      <c r="N43" s="221">
        <v>0</v>
      </c>
      <c r="O43" s="221">
        <f>ROUND(E43*N43,2)</f>
        <v>0</v>
      </c>
      <c r="P43" s="221">
        <v>0</v>
      </c>
      <c r="Q43" s="221">
        <f>ROUND(E43*P43,2)</f>
        <v>0</v>
      </c>
      <c r="R43" s="221"/>
      <c r="S43" s="221" t="s">
        <v>100</v>
      </c>
      <c r="T43" s="221" t="s">
        <v>101</v>
      </c>
      <c r="U43" s="221">
        <v>0</v>
      </c>
      <c r="V43" s="221">
        <f>ROUND(E43*U43,2)</f>
        <v>0</v>
      </c>
      <c r="W43" s="221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102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36">
        <v>35</v>
      </c>
      <c r="B44" s="237" t="s">
        <v>175</v>
      </c>
      <c r="C44" s="244" t="s">
        <v>176</v>
      </c>
      <c r="D44" s="238" t="s">
        <v>126</v>
      </c>
      <c r="E44" s="239">
        <v>11.7</v>
      </c>
      <c r="F44" s="240"/>
      <c r="G44" s="241">
        <f>ROUND(E44*F44,2)</f>
        <v>0</v>
      </c>
      <c r="H44" s="222"/>
      <c r="I44" s="221">
        <f>ROUND(E44*H44,2)</f>
        <v>0</v>
      </c>
      <c r="J44" s="222"/>
      <c r="K44" s="221">
        <f>ROUND(E44*J44,2)</f>
        <v>0</v>
      </c>
      <c r="L44" s="221">
        <v>21</v>
      </c>
      <c r="M44" s="221">
        <f>G44*(1+L44/100)</f>
        <v>0</v>
      </c>
      <c r="N44" s="221">
        <v>0</v>
      </c>
      <c r="O44" s="221">
        <f>ROUND(E44*N44,2)</f>
        <v>0</v>
      </c>
      <c r="P44" s="221">
        <v>0</v>
      </c>
      <c r="Q44" s="221">
        <f>ROUND(E44*P44,2)</f>
        <v>0</v>
      </c>
      <c r="R44" s="221"/>
      <c r="S44" s="221" t="s">
        <v>100</v>
      </c>
      <c r="T44" s="221" t="s">
        <v>101</v>
      </c>
      <c r="U44" s="221">
        <v>0</v>
      </c>
      <c r="V44" s="221">
        <f>ROUND(E44*U44,2)</f>
        <v>0</v>
      </c>
      <c r="W44" s="221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102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36">
        <v>36</v>
      </c>
      <c r="B45" s="237" t="s">
        <v>177</v>
      </c>
      <c r="C45" s="244" t="s">
        <v>178</v>
      </c>
      <c r="D45" s="238" t="s">
        <v>126</v>
      </c>
      <c r="E45" s="239">
        <v>21.72</v>
      </c>
      <c r="F45" s="240"/>
      <c r="G45" s="241">
        <f>ROUND(E45*F45,2)</f>
        <v>0</v>
      </c>
      <c r="H45" s="222"/>
      <c r="I45" s="221">
        <f>ROUND(E45*H45,2)</f>
        <v>0</v>
      </c>
      <c r="J45" s="222"/>
      <c r="K45" s="221">
        <f>ROUND(E45*J45,2)</f>
        <v>0</v>
      </c>
      <c r="L45" s="221">
        <v>21</v>
      </c>
      <c r="M45" s="221">
        <f>G45*(1+L45/100)</f>
        <v>0</v>
      </c>
      <c r="N45" s="221">
        <v>0</v>
      </c>
      <c r="O45" s="221">
        <f>ROUND(E45*N45,2)</f>
        <v>0</v>
      </c>
      <c r="P45" s="221">
        <v>0</v>
      </c>
      <c r="Q45" s="221">
        <f>ROUND(E45*P45,2)</f>
        <v>0</v>
      </c>
      <c r="R45" s="221"/>
      <c r="S45" s="221" t="s">
        <v>100</v>
      </c>
      <c r="T45" s="221" t="s">
        <v>101</v>
      </c>
      <c r="U45" s="221">
        <v>0</v>
      </c>
      <c r="V45" s="221">
        <f>ROUND(E45*U45,2)</f>
        <v>0</v>
      </c>
      <c r="W45" s="221"/>
      <c r="X45" s="204"/>
      <c r="Y45" s="204"/>
      <c r="Z45" s="204"/>
      <c r="AA45" s="204"/>
      <c r="AB45" s="204"/>
      <c r="AC45" s="204"/>
      <c r="AD45" s="204"/>
      <c r="AE45" s="204"/>
      <c r="AF45" s="204"/>
      <c r="AG45" s="204" t="s">
        <v>102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36">
        <v>37</v>
      </c>
      <c r="B46" s="237" t="s">
        <v>179</v>
      </c>
      <c r="C46" s="244" t="s">
        <v>180</v>
      </c>
      <c r="D46" s="238" t="s">
        <v>99</v>
      </c>
      <c r="E46" s="239">
        <v>32</v>
      </c>
      <c r="F46" s="240"/>
      <c r="G46" s="241">
        <f>ROUND(E46*F46,2)</f>
        <v>0</v>
      </c>
      <c r="H46" s="222"/>
      <c r="I46" s="221">
        <f>ROUND(E46*H46,2)</f>
        <v>0</v>
      </c>
      <c r="J46" s="222"/>
      <c r="K46" s="221">
        <f>ROUND(E46*J46,2)</f>
        <v>0</v>
      </c>
      <c r="L46" s="221">
        <v>21</v>
      </c>
      <c r="M46" s="221">
        <f>G46*(1+L46/100)</f>
        <v>0</v>
      </c>
      <c r="N46" s="221">
        <v>0</v>
      </c>
      <c r="O46" s="221">
        <f>ROUND(E46*N46,2)</f>
        <v>0</v>
      </c>
      <c r="P46" s="221">
        <v>0</v>
      </c>
      <c r="Q46" s="221">
        <f>ROUND(E46*P46,2)</f>
        <v>0</v>
      </c>
      <c r="R46" s="221"/>
      <c r="S46" s="221" t="s">
        <v>100</v>
      </c>
      <c r="T46" s="221" t="s">
        <v>101</v>
      </c>
      <c r="U46" s="221">
        <v>0</v>
      </c>
      <c r="V46" s="221">
        <f>ROUND(E46*U46,2)</f>
        <v>0</v>
      </c>
      <c r="W46" s="221"/>
      <c r="X46" s="204"/>
      <c r="Y46" s="204"/>
      <c r="Z46" s="204"/>
      <c r="AA46" s="204"/>
      <c r="AB46" s="204"/>
      <c r="AC46" s="204"/>
      <c r="AD46" s="204"/>
      <c r="AE46" s="204"/>
      <c r="AF46" s="204"/>
      <c r="AG46" s="204" t="s">
        <v>102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36">
        <v>38</v>
      </c>
      <c r="B47" s="237" t="s">
        <v>181</v>
      </c>
      <c r="C47" s="244" t="s">
        <v>182</v>
      </c>
      <c r="D47" s="238" t="s">
        <v>146</v>
      </c>
      <c r="E47" s="239">
        <v>21</v>
      </c>
      <c r="F47" s="240"/>
      <c r="G47" s="241">
        <f>ROUND(E47*F47,2)</f>
        <v>0</v>
      </c>
      <c r="H47" s="222"/>
      <c r="I47" s="221">
        <f>ROUND(E47*H47,2)</f>
        <v>0</v>
      </c>
      <c r="J47" s="222"/>
      <c r="K47" s="221">
        <f>ROUND(E47*J47,2)</f>
        <v>0</v>
      </c>
      <c r="L47" s="221">
        <v>21</v>
      </c>
      <c r="M47" s="221">
        <f>G47*(1+L47/100)</f>
        <v>0</v>
      </c>
      <c r="N47" s="221">
        <v>0</v>
      </c>
      <c r="O47" s="221">
        <f>ROUND(E47*N47,2)</f>
        <v>0</v>
      </c>
      <c r="P47" s="221">
        <v>0</v>
      </c>
      <c r="Q47" s="221">
        <f>ROUND(E47*P47,2)</f>
        <v>0</v>
      </c>
      <c r="R47" s="221"/>
      <c r="S47" s="221" t="s">
        <v>100</v>
      </c>
      <c r="T47" s="221" t="s">
        <v>101</v>
      </c>
      <c r="U47" s="221">
        <v>0</v>
      </c>
      <c r="V47" s="221">
        <f>ROUND(E47*U47,2)</f>
        <v>0</v>
      </c>
      <c r="W47" s="221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102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36">
        <v>39</v>
      </c>
      <c r="B48" s="237" t="s">
        <v>183</v>
      </c>
      <c r="C48" s="244" t="s">
        <v>184</v>
      </c>
      <c r="D48" s="238" t="s">
        <v>126</v>
      </c>
      <c r="E48" s="239">
        <v>10.5</v>
      </c>
      <c r="F48" s="240"/>
      <c r="G48" s="241">
        <f>ROUND(E48*F48,2)</f>
        <v>0</v>
      </c>
      <c r="H48" s="222"/>
      <c r="I48" s="221">
        <f>ROUND(E48*H48,2)</f>
        <v>0</v>
      </c>
      <c r="J48" s="222"/>
      <c r="K48" s="221">
        <f>ROUND(E48*J48,2)</f>
        <v>0</v>
      </c>
      <c r="L48" s="221">
        <v>21</v>
      </c>
      <c r="M48" s="221">
        <f>G48*(1+L48/100)</f>
        <v>0</v>
      </c>
      <c r="N48" s="221">
        <v>0</v>
      </c>
      <c r="O48" s="221">
        <f>ROUND(E48*N48,2)</f>
        <v>0</v>
      </c>
      <c r="P48" s="221">
        <v>0</v>
      </c>
      <c r="Q48" s="221">
        <f>ROUND(E48*P48,2)</f>
        <v>0</v>
      </c>
      <c r="R48" s="221"/>
      <c r="S48" s="221" t="s">
        <v>100</v>
      </c>
      <c r="T48" s="221" t="s">
        <v>101</v>
      </c>
      <c r="U48" s="221">
        <v>0</v>
      </c>
      <c r="V48" s="221">
        <f>ROUND(E48*U48,2)</f>
        <v>0</v>
      </c>
      <c r="W48" s="221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102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x14ac:dyDescent="0.2">
      <c r="A49" s="224" t="s">
        <v>95</v>
      </c>
      <c r="B49" s="225" t="s">
        <v>46</v>
      </c>
      <c r="C49" s="243" t="s">
        <v>60</v>
      </c>
      <c r="D49" s="226"/>
      <c r="E49" s="227"/>
      <c r="F49" s="228"/>
      <c r="G49" s="229">
        <f>SUMIF(AG50:AG63,"&lt;&gt;NOR",G50:G63)</f>
        <v>0</v>
      </c>
      <c r="H49" s="223"/>
      <c r="I49" s="223">
        <f>SUM(I50:I63)</f>
        <v>0</v>
      </c>
      <c r="J49" s="223"/>
      <c r="K49" s="223">
        <f>SUM(K50:K63)</f>
        <v>0</v>
      </c>
      <c r="L49" s="223"/>
      <c r="M49" s="223">
        <f>SUM(M50:M63)</f>
        <v>0</v>
      </c>
      <c r="N49" s="223"/>
      <c r="O49" s="223">
        <f>SUM(O50:O63)</f>
        <v>0</v>
      </c>
      <c r="P49" s="223"/>
      <c r="Q49" s="223">
        <f>SUM(Q50:Q63)</f>
        <v>0</v>
      </c>
      <c r="R49" s="223"/>
      <c r="S49" s="223"/>
      <c r="T49" s="223"/>
      <c r="U49" s="223"/>
      <c r="V49" s="223">
        <f>SUM(V50:V63)</f>
        <v>152.30000000000001</v>
      </c>
      <c r="W49" s="223"/>
      <c r="AG49" t="s">
        <v>96</v>
      </c>
    </row>
    <row r="50" spans="1:60" ht="22.5" outlineLevel="1" x14ac:dyDescent="0.2">
      <c r="A50" s="236">
        <v>40</v>
      </c>
      <c r="B50" s="237" t="s">
        <v>185</v>
      </c>
      <c r="C50" s="244" t="s">
        <v>186</v>
      </c>
      <c r="D50" s="238" t="s">
        <v>146</v>
      </c>
      <c r="E50" s="239">
        <v>5</v>
      </c>
      <c r="F50" s="240"/>
      <c r="G50" s="241">
        <f>ROUND(E50*F50,2)</f>
        <v>0</v>
      </c>
      <c r="H50" s="222"/>
      <c r="I50" s="221">
        <f>ROUND(E50*H50,2)</f>
        <v>0</v>
      </c>
      <c r="J50" s="222"/>
      <c r="K50" s="221">
        <f>ROUND(E50*J50,2)</f>
        <v>0</v>
      </c>
      <c r="L50" s="221">
        <v>21</v>
      </c>
      <c r="M50" s="221">
        <f>G50*(1+L50/100)</f>
        <v>0</v>
      </c>
      <c r="N50" s="221">
        <v>0</v>
      </c>
      <c r="O50" s="221">
        <f>ROUND(E50*N50,2)</f>
        <v>0</v>
      </c>
      <c r="P50" s="221">
        <v>0</v>
      </c>
      <c r="Q50" s="221">
        <f>ROUND(E50*P50,2)</f>
        <v>0</v>
      </c>
      <c r="R50" s="221"/>
      <c r="S50" s="221" t="s">
        <v>118</v>
      </c>
      <c r="T50" s="221" t="s">
        <v>101</v>
      </c>
      <c r="U50" s="221">
        <v>1.2849999999999999</v>
      </c>
      <c r="V50" s="221">
        <f>ROUND(E50*U50,2)</f>
        <v>6.43</v>
      </c>
      <c r="W50" s="221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102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ht="22.5" outlineLevel="1" x14ac:dyDescent="0.2">
      <c r="A51" s="236">
        <v>41</v>
      </c>
      <c r="B51" s="237" t="s">
        <v>187</v>
      </c>
      <c r="C51" s="244" t="s">
        <v>188</v>
      </c>
      <c r="D51" s="238" t="s">
        <v>146</v>
      </c>
      <c r="E51" s="239">
        <v>129</v>
      </c>
      <c r="F51" s="240"/>
      <c r="G51" s="241">
        <f>ROUND(E51*F51,2)</f>
        <v>0</v>
      </c>
      <c r="H51" s="222"/>
      <c r="I51" s="221">
        <f>ROUND(E51*H51,2)</f>
        <v>0</v>
      </c>
      <c r="J51" s="222"/>
      <c r="K51" s="221">
        <f>ROUND(E51*J51,2)</f>
        <v>0</v>
      </c>
      <c r="L51" s="221">
        <v>21</v>
      </c>
      <c r="M51" s="221">
        <f>G51*(1+L51/100)</f>
        <v>0</v>
      </c>
      <c r="N51" s="221">
        <v>0</v>
      </c>
      <c r="O51" s="221">
        <f>ROUND(E51*N51,2)</f>
        <v>0</v>
      </c>
      <c r="P51" s="221">
        <v>0</v>
      </c>
      <c r="Q51" s="221">
        <f>ROUND(E51*P51,2)</f>
        <v>0</v>
      </c>
      <c r="R51" s="221"/>
      <c r="S51" s="221" t="s">
        <v>118</v>
      </c>
      <c r="T51" s="221" t="s">
        <v>101</v>
      </c>
      <c r="U51" s="221">
        <v>0.24199999999999999</v>
      </c>
      <c r="V51" s="221">
        <f>ROUND(E51*U51,2)</f>
        <v>31.22</v>
      </c>
      <c r="W51" s="221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102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22.5" outlineLevel="1" x14ac:dyDescent="0.2">
      <c r="A52" s="236">
        <v>42</v>
      </c>
      <c r="B52" s="237" t="s">
        <v>189</v>
      </c>
      <c r="C52" s="244" t="s">
        <v>190</v>
      </c>
      <c r="D52" s="238" t="s">
        <v>146</v>
      </c>
      <c r="E52" s="239">
        <v>10</v>
      </c>
      <c r="F52" s="240"/>
      <c r="G52" s="241">
        <f>ROUND(E52*F52,2)</f>
        <v>0</v>
      </c>
      <c r="H52" s="222"/>
      <c r="I52" s="221">
        <f>ROUND(E52*H52,2)</f>
        <v>0</v>
      </c>
      <c r="J52" s="222"/>
      <c r="K52" s="221">
        <f>ROUND(E52*J52,2)</f>
        <v>0</v>
      </c>
      <c r="L52" s="221">
        <v>21</v>
      </c>
      <c r="M52" s="221">
        <f>G52*(1+L52/100)</f>
        <v>0</v>
      </c>
      <c r="N52" s="221">
        <v>0</v>
      </c>
      <c r="O52" s="221">
        <f>ROUND(E52*N52,2)</f>
        <v>0</v>
      </c>
      <c r="P52" s="221">
        <v>0</v>
      </c>
      <c r="Q52" s="221">
        <f>ROUND(E52*P52,2)</f>
        <v>0</v>
      </c>
      <c r="R52" s="221"/>
      <c r="S52" s="221" t="s">
        <v>118</v>
      </c>
      <c r="T52" s="221" t="s">
        <v>101</v>
      </c>
      <c r="U52" s="221">
        <v>0.121</v>
      </c>
      <c r="V52" s="221">
        <f>ROUND(E52*U52,2)</f>
        <v>1.21</v>
      </c>
      <c r="W52" s="221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102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ht="22.5" outlineLevel="1" x14ac:dyDescent="0.2">
      <c r="A53" s="236">
        <v>43</v>
      </c>
      <c r="B53" s="237" t="s">
        <v>191</v>
      </c>
      <c r="C53" s="244" t="s">
        <v>192</v>
      </c>
      <c r="D53" s="238" t="s">
        <v>146</v>
      </c>
      <c r="E53" s="239">
        <v>7</v>
      </c>
      <c r="F53" s="240"/>
      <c r="G53" s="241">
        <f>ROUND(E53*F53,2)</f>
        <v>0</v>
      </c>
      <c r="H53" s="222"/>
      <c r="I53" s="221">
        <f>ROUND(E53*H53,2)</f>
        <v>0</v>
      </c>
      <c r="J53" s="222"/>
      <c r="K53" s="221">
        <f>ROUND(E53*J53,2)</f>
        <v>0</v>
      </c>
      <c r="L53" s="221">
        <v>21</v>
      </c>
      <c r="M53" s="221">
        <f>G53*(1+L53/100)</f>
        <v>0</v>
      </c>
      <c r="N53" s="221">
        <v>0</v>
      </c>
      <c r="O53" s="221">
        <f>ROUND(E53*N53,2)</f>
        <v>0</v>
      </c>
      <c r="P53" s="221">
        <v>0</v>
      </c>
      <c r="Q53" s="221">
        <f>ROUND(E53*P53,2)</f>
        <v>0</v>
      </c>
      <c r="R53" s="221"/>
      <c r="S53" s="221" t="s">
        <v>100</v>
      </c>
      <c r="T53" s="221" t="s">
        <v>101</v>
      </c>
      <c r="U53" s="221">
        <v>0</v>
      </c>
      <c r="V53" s="221">
        <f>ROUND(E53*U53,2)</f>
        <v>0</v>
      </c>
      <c r="W53" s="221"/>
      <c r="X53" s="204"/>
      <c r="Y53" s="204"/>
      <c r="Z53" s="204"/>
      <c r="AA53" s="204"/>
      <c r="AB53" s="204"/>
      <c r="AC53" s="204"/>
      <c r="AD53" s="204"/>
      <c r="AE53" s="204"/>
      <c r="AF53" s="204"/>
      <c r="AG53" s="204" t="s">
        <v>102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ht="22.5" outlineLevel="1" x14ac:dyDescent="0.2">
      <c r="A54" s="236">
        <v>44</v>
      </c>
      <c r="B54" s="237" t="s">
        <v>193</v>
      </c>
      <c r="C54" s="244" t="s">
        <v>194</v>
      </c>
      <c r="D54" s="238" t="s">
        <v>146</v>
      </c>
      <c r="E54" s="239">
        <v>295</v>
      </c>
      <c r="F54" s="240"/>
      <c r="G54" s="241">
        <f>ROUND(E54*F54,2)</f>
        <v>0</v>
      </c>
      <c r="H54" s="222"/>
      <c r="I54" s="221">
        <f>ROUND(E54*H54,2)</f>
        <v>0</v>
      </c>
      <c r="J54" s="222"/>
      <c r="K54" s="221">
        <f>ROUND(E54*J54,2)</f>
        <v>0</v>
      </c>
      <c r="L54" s="221">
        <v>21</v>
      </c>
      <c r="M54" s="221">
        <f>G54*(1+L54/100)</f>
        <v>0</v>
      </c>
      <c r="N54" s="221">
        <v>0</v>
      </c>
      <c r="O54" s="221">
        <f>ROUND(E54*N54,2)</f>
        <v>0</v>
      </c>
      <c r="P54" s="221">
        <v>0</v>
      </c>
      <c r="Q54" s="221">
        <f>ROUND(E54*P54,2)</f>
        <v>0</v>
      </c>
      <c r="R54" s="221"/>
      <c r="S54" s="221" t="s">
        <v>118</v>
      </c>
      <c r="T54" s="221" t="s">
        <v>101</v>
      </c>
      <c r="U54" s="221">
        <v>2.4E-2</v>
      </c>
      <c r="V54" s="221">
        <f>ROUND(E54*U54,2)</f>
        <v>7.08</v>
      </c>
      <c r="W54" s="221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102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ht="22.5" outlineLevel="1" x14ac:dyDescent="0.2">
      <c r="A55" s="236">
        <v>45</v>
      </c>
      <c r="B55" s="237" t="s">
        <v>195</v>
      </c>
      <c r="C55" s="244" t="s">
        <v>196</v>
      </c>
      <c r="D55" s="238" t="s">
        <v>146</v>
      </c>
      <c r="E55" s="239">
        <v>60</v>
      </c>
      <c r="F55" s="240"/>
      <c r="G55" s="241">
        <f>ROUND(E55*F55,2)</f>
        <v>0</v>
      </c>
      <c r="H55" s="222"/>
      <c r="I55" s="221">
        <f>ROUND(E55*H55,2)</f>
        <v>0</v>
      </c>
      <c r="J55" s="222"/>
      <c r="K55" s="221">
        <f>ROUND(E55*J55,2)</f>
        <v>0</v>
      </c>
      <c r="L55" s="221">
        <v>21</v>
      </c>
      <c r="M55" s="221">
        <f>G55*(1+L55/100)</f>
        <v>0</v>
      </c>
      <c r="N55" s="221">
        <v>0</v>
      </c>
      <c r="O55" s="221">
        <f>ROUND(E55*N55,2)</f>
        <v>0</v>
      </c>
      <c r="P55" s="221">
        <v>0</v>
      </c>
      <c r="Q55" s="221">
        <f>ROUND(E55*P55,2)</f>
        <v>0</v>
      </c>
      <c r="R55" s="221"/>
      <c r="S55" s="221" t="s">
        <v>100</v>
      </c>
      <c r="T55" s="221" t="s">
        <v>101</v>
      </c>
      <c r="U55" s="221">
        <v>0</v>
      </c>
      <c r="V55" s="221">
        <f>ROUND(E55*U55,2)</f>
        <v>0</v>
      </c>
      <c r="W55" s="221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102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22.5" outlineLevel="1" x14ac:dyDescent="0.2">
      <c r="A56" s="236">
        <v>46</v>
      </c>
      <c r="B56" s="237" t="s">
        <v>197</v>
      </c>
      <c r="C56" s="244" t="s">
        <v>198</v>
      </c>
      <c r="D56" s="238" t="s">
        <v>146</v>
      </c>
      <c r="E56" s="239">
        <v>5</v>
      </c>
      <c r="F56" s="240"/>
      <c r="G56" s="241">
        <f>ROUND(E56*F56,2)</f>
        <v>0</v>
      </c>
      <c r="H56" s="222"/>
      <c r="I56" s="221">
        <f>ROUND(E56*H56,2)</f>
        <v>0</v>
      </c>
      <c r="J56" s="222"/>
      <c r="K56" s="221">
        <f>ROUND(E56*J56,2)</f>
        <v>0</v>
      </c>
      <c r="L56" s="221">
        <v>21</v>
      </c>
      <c r="M56" s="221">
        <f>G56*(1+L56/100)</f>
        <v>0</v>
      </c>
      <c r="N56" s="221">
        <v>0</v>
      </c>
      <c r="O56" s="221">
        <f>ROUND(E56*N56,2)</f>
        <v>0</v>
      </c>
      <c r="P56" s="221">
        <v>0</v>
      </c>
      <c r="Q56" s="221">
        <f>ROUND(E56*P56,2)</f>
        <v>0</v>
      </c>
      <c r="R56" s="221"/>
      <c r="S56" s="221" t="s">
        <v>118</v>
      </c>
      <c r="T56" s="221" t="s">
        <v>101</v>
      </c>
      <c r="U56" s="221">
        <v>1.2070000000000001</v>
      </c>
      <c r="V56" s="221">
        <f>ROUND(E56*U56,2)</f>
        <v>6.04</v>
      </c>
      <c r="W56" s="221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102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t="22.5" outlineLevel="1" x14ac:dyDescent="0.2">
      <c r="A57" s="236">
        <v>47</v>
      </c>
      <c r="B57" s="237" t="s">
        <v>199</v>
      </c>
      <c r="C57" s="244" t="s">
        <v>200</v>
      </c>
      <c r="D57" s="238" t="s">
        <v>146</v>
      </c>
      <c r="E57" s="239">
        <v>129</v>
      </c>
      <c r="F57" s="240"/>
      <c r="G57" s="241">
        <f>ROUND(E57*F57,2)</f>
        <v>0</v>
      </c>
      <c r="H57" s="222"/>
      <c r="I57" s="221">
        <f>ROUND(E57*H57,2)</f>
        <v>0</v>
      </c>
      <c r="J57" s="222"/>
      <c r="K57" s="221">
        <f>ROUND(E57*J57,2)</f>
        <v>0</v>
      </c>
      <c r="L57" s="221">
        <v>21</v>
      </c>
      <c r="M57" s="221">
        <f>G57*(1+L57/100)</f>
        <v>0</v>
      </c>
      <c r="N57" s="221">
        <v>0</v>
      </c>
      <c r="O57" s="221">
        <f>ROUND(E57*N57,2)</f>
        <v>0</v>
      </c>
      <c r="P57" s="221">
        <v>0</v>
      </c>
      <c r="Q57" s="221">
        <f>ROUND(E57*P57,2)</f>
        <v>0</v>
      </c>
      <c r="R57" s="221"/>
      <c r="S57" s="221" t="s">
        <v>118</v>
      </c>
      <c r="T57" s="221" t="s">
        <v>101</v>
      </c>
      <c r="U57" s="221">
        <v>0.747</v>
      </c>
      <c r="V57" s="221">
        <f>ROUND(E57*U57,2)</f>
        <v>96.36</v>
      </c>
      <c r="W57" s="221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102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ht="22.5" outlineLevel="1" x14ac:dyDescent="0.2">
      <c r="A58" s="236">
        <v>48</v>
      </c>
      <c r="B58" s="237" t="s">
        <v>201</v>
      </c>
      <c r="C58" s="244" t="s">
        <v>202</v>
      </c>
      <c r="D58" s="238" t="s">
        <v>146</v>
      </c>
      <c r="E58" s="239">
        <v>10</v>
      </c>
      <c r="F58" s="240"/>
      <c r="G58" s="241">
        <f>ROUND(E58*F58,2)</f>
        <v>0</v>
      </c>
      <c r="H58" s="222"/>
      <c r="I58" s="221">
        <f>ROUND(E58*H58,2)</f>
        <v>0</v>
      </c>
      <c r="J58" s="222"/>
      <c r="K58" s="221">
        <f>ROUND(E58*J58,2)</f>
        <v>0</v>
      </c>
      <c r="L58" s="221">
        <v>21</v>
      </c>
      <c r="M58" s="221">
        <f>G58*(1+L58/100)</f>
        <v>0</v>
      </c>
      <c r="N58" s="221">
        <v>0</v>
      </c>
      <c r="O58" s="221">
        <f>ROUND(E58*N58,2)</f>
        <v>0</v>
      </c>
      <c r="P58" s="221">
        <v>0</v>
      </c>
      <c r="Q58" s="221">
        <f>ROUND(E58*P58,2)</f>
        <v>0</v>
      </c>
      <c r="R58" s="221"/>
      <c r="S58" s="221" t="s">
        <v>118</v>
      </c>
      <c r="T58" s="221" t="s">
        <v>101</v>
      </c>
      <c r="U58" s="221">
        <v>0.39600000000000002</v>
      </c>
      <c r="V58" s="221">
        <f>ROUND(E58*U58,2)</f>
        <v>3.96</v>
      </c>
      <c r="W58" s="221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102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t="22.5" outlineLevel="1" x14ac:dyDescent="0.2">
      <c r="A59" s="236">
        <v>49</v>
      </c>
      <c r="B59" s="237" t="s">
        <v>203</v>
      </c>
      <c r="C59" s="244" t="s">
        <v>204</v>
      </c>
      <c r="D59" s="238" t="s">
        <v>146</v>
      </c>
      <c r="E59" s="239">
        <v>7</v>
      </c>
      <c r="F59" s="240"/>
      <c r="G59" s="241">
        <f>ROUND(E59*F59,2)</f>
        <v>0</v>
      </c>
      <c r="H59" s="222"/>
      <c r="I59" s="221">
        <f>ROUND(E59*H59,2)</f>
        <v>0</v>
      </c>
      <c r="J59" s="222"/>
      <c r="K59" s="221">
        <f>ROUND(E59*J59,2)</f>
        <v>0</v>
      </c>
      <c r="L59" s="221">
        <v>21</v>
      </c>
      <c r="M59" s="221">
        <f>G59*(1+L59/100)</f>
        <v>0</v>
      </c>
      <c r="N59" s="221">
        <v>0</v>
      </c>
      <c r="O59" s="221">
        <f>ROUND(E59*N59,2)</f>
        <v>0</v>
      </c>
      <c r="P59" s="221">
        <v>0</v>
      </c>
      <c r="Q59" s="221">
        <f>ROUND(E59*P59,2)</f>
        <v>0</v>
      </c>
      <c r="R59" s="221"/>
      <c r="S59" s="221" t="s">
        <v>100</v>
      </c>
      <c r="T59" s="221" t="s">
        <v>101</v>
      </c>
      <c r="U59" s="221">
        <v>0</v>
      </c>
      <c r="V59" s="221">
        <f>ROUND(E59*U59,2)</f>
        <v>0</v>
      </c>
      <c r="W59" s="221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102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36">
        <v>50</v>
      </c>
      <c r="B60" s="237" t="s">
        <v>205</v>
      </c>
      <c r="C60" s="244" t="s">
        <v>206</v>
      </c>
      <c r="D60" s="238" t="s">
        <v>146</v>
      </c>
      <c r="E60" s="239">
        <v>295</v>
      </c>
      <c r="F60" s="240"/>
      <c r="G60" s="241">
        <f>ROUND(E60*F60,2)</f>
        <v>0</v>
      </c>
      <c r="H60" s="222"/>
      <c r="I60" s="221">
        <f>ROUND(E60*H60,2)</f>
        <v>0</v>
      </c>
      <c r="J60" s="222"/>
      <c r="K60" s="221">
        <f>ROUND(E60*J60,2)</f>
        <v>0</v>
      </c>
      <c r="L60" s="221">
        <v>21</v>
      </c>
      <c r="M60" s="221">
        <f>G60*(1+L60/100)</f>
        <v>0</v>
      </c>
      <c r="N60" s="221">
        <v>0</v>
      </c>
      <c r="O60" s="221">
        <f>ROUND(E60*N60,2)</f>
        <v>0</v>
      </c>
      <c r="P60" s="221">
        <v>0</v>
      </c>
      <c r="Q60" s="221">
        <f>ROUND(E60*P60,2)</f>
        <v>0</v>
      </c>
      <c r="R60" s="221"/>
      <c r="S60" s="221" t="s">
        <v>100</v>
      </c>
      <c r="T60" s="221" t="s">
        <v>101</v>
      </c>
      <c r="U60" s="221">
        <v>0</v>
      </c>
      <c r="V60" s="221">
        <f>ROUND(E60*U60,2)</f>
        <v>0</v>
      </c>
      <c r="W60" s="221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102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36">
        <v>51</v>
      </c>
      <c r="B61" s="237" t="s">
        <v>207</v>
      </c>
      <c r="C61" s="244" t="s">
        <v>208</v>
      </c>
      <c r="D61" s="238" t="s">
        <v>146</v>
      </c>
      <c r="E61" s="239">
        <v>60</v>
      </c>
      <c r="F61" s="240"/>
      <c r="G61" s="241">
        <f>ROUND(E61*F61,2)</f>
        <v>0</v>
      </c>
      <c r="H61" s="222"/>
      <c r="I61" s="221">
        <f>ROUND(E61*H61,2)</f>
        <v>0</v>
      </c>
      <c r="J61" s="222"/>
      <c r="K61" s="221">
        <f>ROUND(E61*J61,2)</f>
        <v>0</v>
      </c>
      <c r="L61" s="221">
        <v>21</v>
      </c>
      <c r="M61" s="221">
        <f>G61*(1+L61/100)</f>
        <v>0</v>
      </c>
      <c r="N61" s="221">
        <v>0</v>
      </c>
      <c r="O61" s="221">
        <f>ROUND(E61*N61,2)</f>
        <v>0</v>
      </c>
      <c r="P61" s="221">
        <v>0</v>
      </c>
      <c r="Q61" s="221">
        <f>ROUND(E61*P61,2)</f>
        <v>0</v>
      </c>
      <c r="R61" s="221"/>
      <c r="S61" s="221" t="s">
        <v>100</v>
      </c>
      <c r="T61" s="221" t="s">
        <v>101</v>
      </c>
      <c r="U61" s="221">
        <v>0</v>
      </c>
      <c r="V61" s="221">
        <f>ROUND(E61*U61,2)</f>
        <v>0</v>
      </c>
      <c r="W61" s="221"/>
      <c r="X61" s="204"/>
      <c r="Y61" s="204"/>
      <c r="Z61" s="204"/>
      <c r="AA61" s="204"/>
      <c r="AB61" s="204"/>
      <c r="AC61" s="204"/>
      <c r="AD61" s="204"/>
      <c r="AE61" s="204"/>
      <c r="AF61" s="204"/>
      <c r="AG61" s="204" t="s">
        <v>102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outlineLevel="1" x14ac:dyDescent="0.2">
      <c r="A62" s="236">
        <v>52</v>
      </c>
      <c r="B62" s="237" t="s">
        <v>209</v>
      </c>
      <c r="C62" s="244" t="s">
        <v>210</v>
      </c>
      <c r="D62" s="238" t="s">
        <v>99</v>
      </c>
      <c r="E62" s="239">
        <v>46</v>
      </c>
      <c r="F62" s="240"/>
      <c r="G62" s="241">
        <f>ROUND(E62*F62,2)</f>
        <v>0</v>
      </c>
      <c r="H62" s="222"/>
      <c r="I62" s="221">
        <f>ROUND(E62*H62,2)</f>
        <v>0</v>
      </c>
      <c r="J62" s="222"/>
      <c r="K62" s="221">
        <f>ROUND(E62*J62,2)</f>
        <v>0</v>
      </c>
      <c r="L62" s="221">
        <v>21</v>
      </c>
      <c r="M62" s="221">
        <f>G62*(1+L62/100)</f>
        <v>0</v>
      </c>
      <c r="N62" s="221">
        <v>0</v>
      </c>
      <c r="O62" s="221">
        <f>ROUND(E62*N62,2)</f>
        <v>0</v>
      </c>
      <c r="P62" s="221">
        <v>0</v>
      </c>
      <c r="Q62" s="221">
        <f>ROUND(E62*P62,2)</f>
        <v>0</v>
      </c>
      <c r="R62" s="221"/>
      <c r="S62" s="221" t="s">
        <v>100</v>
      </c>
      <c r="T62" s="221" t="s">
        <v>101</v>
      </c>
      <c r="U62" s="221">
        <v>0</v>
      </c>
      <c r="V62" s="221">
        <f>ROUND(E62*U62,2)</f>
        <v>0</v>
      </c>
      <c r="W62" s="221"/>
      <c r="X62" s="204"/>
      <c r="Y62" s="204"/>
      <c r="Z62" s="204"/>
      <c r="AA62" s="204"/>
      <c r="AB62" s="204"/>
      <c r="AC62" s="204"/>
      <c r="AD62" s="204"/>
      <c r="AE62" s="204"/>
      <c r="AF62" s="204"/>
      <c r="AG62" s="204" t="s">
        <v>102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ht="22.5" outlineLevel="1" x14ac:dyDescent="0.2">
      <c r="A63" s="236">
        <v>53</v>
      </c>
      <c r="B63" s="237" t="s">
        <v>127</v>
      </c>
      <c r="C63" s="244" t="s">
        <v>128</v>
      </c>
      <c r="D63" s="238" t="s">
        <v>126</v>
      </c>
      <c r="E63" s="239">
        <v>46</v>
      </c>
      <c r="F63" s="240"/>
      <c r="G63" s="241">
        <f>ROUND(E63*F63,2)</f>
        <v>0</v>
      </c>
      <c r="H63" s="222"/>
      <c r="I63" s="221">
        <f>ROUND(E63*H63,2)</f>
        <v>0</v>
      </c>
      <c r="J63" s="222"/>
      <c r="K63" s="221">
        <f>ROUND(E63*J63,2)</f>
        <v>0</v>
      </c>
      <c r="L63" s="221">
        <v>21</v>
      </c>
      <c r="M63" s="221">
        <f>G63*(1+L63/100)</f>
        <v>0</v>
      </c>
      <c r="N63" s="221">
        <v>0</v>
      </c>
      <c r="O63" s="221">
        <f>ROUND(E63*N63,2)</f>
        <v>0</v>
      </c>
      <c r="P63" s="221">
        <v>0</v>
      </c>
      <c r="Q63" s="221">
        <f>ROUND(E63*P63,2)</f>
        <v>0</v>
      </c>
      <c r="R63" s="221"/>
      <c r="S63" s="221" t="s">
        <v>100</v>
      </c>
      <c r="T63" s="221" t="s">
        <v>101</v>
      </c>
      <c r="U63" s="221">
        <v>0</v>
      </c>
      <c r="V63" s="221">
        <f>ROUND(E63*U63,2)</f>
        <v>0</v>
      </c>
      <c r="W63" s="221"/>
      <c r="X63" s="204"/>
      <c r="Y63" s="204"/>
      <c r="Z63" s="204"/>
      <c r="AA63" s="204"/>
      <c r="AB63" s="204"/>
      <c r="AC63" s="204"/>
      <c r="AD63" s="204"/>
      <c r="AE63" s="204"/>
      <c r="AF63" s="204"/>
      <c r="AG63" s="204" t="s">
        <v>102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ht="25.5" x14ac:dyDescent="0.2">
      <c r="A64" s="224" t="s">
        <v>95</v>
      </c>
      <c r="B64" s="225" t="s">
        <v>61</v>
      </c>
      <c r="C64" s="243" t="s">
        <v>62</v>
      </c>
      <c r="D64" s="226"/>
      <c r="E64" s="227"/>
      <c r="F64" s="228"/>
      <c r="G64" s="229">
        <f>SUMIF(AG65:AG67,"&lt;&gt;NOR",G65:G67)</f>
        <v>0</v>
      </c>
      <c r="H64" s="223"/>
      <c r="I64" s="223">
        <f>SUM(I65:I67)</f>
        <v>0</v>
      </c>
      <c r="J64" s="223"/>
      <c r="K64" s="223">
        <f>SUM(K65:K67)</f>
        <v>0</v>
      </c>
      <c r="L64" s="223"/>
      <c r="M64" s="223">
        <f>SUM(M65:M67)</f>
        <v>0</v>
      </c>
      <c r="N64" s="223"/>
      <c r="O64" s="223">
        <f>SUM(O65:O67)</f>
        <v>0</v>
      </c>
      <c r="P64" s="223"/>
      <c r="Q64" s="223">
        <f>SUM(Q65:Q67)</f>
        <v>0</v>
      </c>
      <c r="R64" s="223"/>
      <c r="S64" s="223"/>
      <c r="T64" s="223"/>
      <c r="U64" s="223"/>
      <c r="V64" s="223">
        <f>SUM(V65:V67)</f>
        <v>0</v>
      </c>
      <c r="W64" s="223"/>
      <c r="AG64" t="s">
        <v>96</v>
      </c>
    </row>
    <row r="65" spans="1:60" outlineLevel="1" x14ac:dyDescent="0.2">
      <c r="A65" s="236">
        <v>54</v>
      </c>
      <c r="B65" s="237" t="s">
        <v>211</v>
      </c>
      <c r="C65" s="244" t="s">
        <v>212</v>
      </c>
      <c r="D65" s="238" t="s">
        <v>146</v>
      </c>
      <c r="E65" s="239">
        <v>6</v>
      </c>
      <c r="F65" s="240"/>
      <c r="G65" s="241">
        <f>ROUND(E65*F65,2)</f>
        <v>0</v>
      </c>
      <c r="H65" s="222"/>
      <c r="I65" s="221">
        <f>ROUND(E65*H65,2)</f>
        <v>0</v>
      </c>
      <c r="J65" s="222"/>
      <c r="K65" s="221">
        <f>ROUND(E65*J65,2)</f>
        <v>0</v>
      </c>
      <c r="L65" s="221">
        <v>21</v>
      </c>
      <c r="M65" s="221">
        <f>G65*(1+L65/100)</f>
        <v>0</v>
      </c>
      <c r="N65" s="221">
        <v>0</v>
      </c>
      <c r="O65" s="221">
        <f>ROUND(E65*N65,2)</f>
        <v>0</v>
      </c>
      <c r="P65" s="221">
        <v>0</v>
      </c>
      <c r="Q65" s="221">
        <f>ROUND(E65*P65,2)</f>
        <v>0</v>
      </c>
      <c r="R65" s="221"/>
      <c r="S65" s="221" t="s">
        <v>100</v>
      </c>
      <c r="T65" s="221" t="s">
        <v>101</v>
      </c>
      <c r="U65" s="221">
        <v>0</v>
      </c>
      <c r="V65" s="221">
        <f>ROUND(E65*U65,2)</f>
        <v>0</v>
      </c>
      <c r="W65" s="221"/>
      <c r="X65" s="204"/>
      <c r="Y65" s="204"/>
      <c r="Z65" s="204"/>
      <c r="AA65" s="204"/>
      <c r="AB65" s="204"/>
      <c r="AC65" s="204"/>
      <c r="AD65" s="204"/>
      <c r="AE65" s="204"/>
      <c r="AF65" s="204"/>
      <c r="AG65" s="204" t="s">
        <v>102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outlineLevel="1" x14ac:dyDescent="0.2">
      <c r="A66" s="236">
        <v>55</v>
      </c>
      <c r="B66" s="237" t="s">
        <v>213</v>
      </c>
      <c r="C66" s="244" t="s">
        <v>214</v>
      </c>
      <c r="D66" s="238" t="s">
        <v>99</v>
      </c>
      <c r="E66" s="239">
        <v>55.2</v>
      </c>
      <c r="F66" s="240"/>
      <c r="G66" s="241">
        <f>ROUND(E66*F66,2)</f>
        <v>0</v>
      </c>
      <c r="H66" s="222"/>
      <c r="I66" s="221">
        <f>ROUND(E66*H66,2)</f>
        <v>0</v>
      </c>
      <c r="J66" s="222"/>
      <c r="K66" s="221">
        <f>ROUND(E66*J66,2)</f>
        <v>0</v>
      </c>
      <c r="L66" s="221">
        <v>21</v>
      </c>
      <c r="M66" s="221">
        <f>G66*(1+L66/100)</f>
        <v>0</v>
      </c>
      <c r="N66" s="221">
        <v>0</v>
      </c>
      <c r="O66" s="221">
        <f>ROUND(E66*N66,2)</f>
        <v>0</v>
      </c>
      <c r="P66" s="221">
        <v>0</v>
      </c>
      <c r="Q66" s="221">
        <f>ROUND(E66*P66,2)</f>
        <v>0</v>
      </c>
      <c r="R66" s="221"/>
      <c r="S66" s="221" t="s">
        <v>100</v>
      </c>
      <c r="T66" s="221" t="s">
        <v>101</v>
      </c>
      <c r="U66" s="221">
        <v>0</v>
      </c>
      <c r="V66" s="221">
        <f>ROUND(E66*U66,2)</f>
        <v>0</v>
      </c>
      <c r="W66" s="221"/>
      <c r="X66" s="204"/>
      <c r="Y66" s="204"/>
      <c r="Z66" s="204"/>
      <c r="AA66" s="204"/>
      <c r="AB66" s="204"/>
      <c r="AC66" s="204"/>
      <c r="AD66" s="204"/>
      <c r="AE66" s="204"/>
      <c r="AF66" s="204"/>
      <c r="AG66" s="204" t="s">
        <v>102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outlineLevel="1" x14ac:dyDescent="0.2">
      <c r="A67" s="236">
        <v>56</v>
      </c>
      <c r="B67" s="237" t="s">
        <v>215</v>
      </c>
      <c r="C67" s="244" t="s">
        <v>216</v>
      </c>
      <c r="D67" s="238" t="s">
        <v>126</v>
      </c>
      <c r="E67" s="239">
        <v>3.7</v>
      </c>
      <c r="F67" s="240"/>
      <c r="G67" s="241">
        <f>ROUND(E67*F67,2)</f>
        <v>0</v>
      </c>
      <c r="H67" s="222"/>
      <c r="I67" s="221">
        <f>ROUND(E67*H67,2)</f>
        <v>0</v>
      </c>
      <c r="J67" s="222"/>
      <c r="K67" s="221">
        <f>ROUND(E67*J67,2)</f>
        <v>0</v>
      </c>
      <c r="L67" s="221">
        <v>21</v>
      </c>
      <c r="M67" s="221">
        <f>G67*(1+L67/100)</f>
        <v>0</v>
      </c>
      <c r="N67" s="221">
        <v>0</v>
      </c>
      <c r="O67" s="221">
        <f>ROUND(E67*N67,2)</f>
        <v>0</v>
      </c>
      <c r="P67" s="221">
        <v>0</v>
      </c>
      <c r="Q67" s="221">
        <f>ROUND(E67*P67,2)</f>
        <v>0</v>
      </c>
      <c r="R67" s="221"/>
      <c r="S67" s="221" t="s">
        <v>100</v>
      </c>
      <c r="T67" s="221" t="s">
        <v>101</v>
      </c>
      <c r="U67" s="221">
        <v>0</v>
      </c>
      <c r="V67" s="221">
        <f>ROUND(E67*U67,2)</f>
        <v>0</v>
      </c>
      <c r="W67" s="221"/>
      <c r="X67" s="204"/>
      <c r="Y67" s="204"/>
      <c r="Z67" s="204"/>
      <c r="AA67" s="204"/>
      <c r="AB67" s="204"/>
      <c r="AC67" s="204"/>
      <c r="AD67" s="204"/>
      <c r="AE67" s="204"/>
      <c r="AF67" s="204"/>
      <c r="AG67" s="204" t="s">
        <v>102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x14ac:dyDescent="0.2">
      <c r="A68" s="224" t="s">
        <v>95</v>
      </c>
      <c r="B68" s="225" t="s">
        <v>63</v>
      </c>
      <c r="C68" s="243" t="s">
        <v>64</v>
      </c>
      <c r="D68" s="226"/>
      <c r="E68" s="227"/>
      <c r="F68" s="228"/>
      <c r="G68" s="229">
        <f>SUMIF(AG69:AG70,"&lt;&gt;NOR",G69:G70)</f>
        <v>0</v>
      </c>
      <c r="H68" s="223"/>
      <c r="I68" s="223">
        <f>SUM(I69:I70)</f>
        <v>0</v>
      </c>
      <c r="J68" s="223"/>
      <c r="K68" s="223">
        <f>SUM(K69:K70)</f>
        <v>0</v>
      </c>
      <c r="L68" s="223"/>
      <c r="M68" s="223">
        <f>SUM(M69:M70)</f>
        <v>0</v>
      </c>
      <c r="N68" s="223"/>
      <c r="O68" s="223">
        <f>SUM(O69:O70)</f>
        <v>0</v>
      </c>
      <c r="P68" s="223"/>
      <c r="Q68" s="223">
        <f>SUM(Q69:Q70)</f>
        <v>0</v>
      </c>
      <c r="R68" s="223"/>
      <c r="S68" s="223"/>
      <c r="T68" s="223"/>
      <c r="U68" s="223"/>
      <c r="V68" s="223">
        <f>SUM(V69:V70)</f>
        <v>0</v>
      </c>
      <c r="W68" s="223"/>
      <c r="AG68" t="s">
        <v>96</v>
      </c>
    </row>
    <row r="69" spans="1:60" outlineLevel="1" x14ac:dyDescent="0.2">
      <c r="A69" s="236">
        <v>57</v>
      </c>
      <c r="B69" s="237" t="s">
        <v>217</v>
      </c>
      <c r="C69" s="244" t="s">
        <v>218</v>
      </c>
      <c r="D69" s="238" t="s">
        <v>99</v>
      </c>
      <c r="E69" s="239">
        <v>76</v>
      </c>
      <c r="F69" s="240"/>
      <c r="G69" s="241">
        <f>ROUND(E69*F69,2)</f>
        <v>0</v>
      </c>
      <c r="H69" s="222"/>
      <c r="I69" s="221">
        <f>ROUND(E69*H69,2)</f>
        <v>0</v>
      </c>
      <c r="J69" s="222"/>
      <c r="K69" s="221">
        <f>ROUND(E69*J69,2)</f>
        <v>0</v>
      </c>
      <c r="L69" s="221">
        <v>21</v>
      </c>
      <c r="M69" s="221">
        <f>G69*(1+L69/100)</f>
        <v>0</v>
      </c>
      <c r="N69" s="221">
        <v>0</v>
      </c>
      <c r="O69" s="221">
        <f>ROUND(E69*N69,2)</f>
        <v>0</v>
      </c>
      <c r="P69" s="221">
        <v>0</v>
      </c>
      <c r="Q69" s="221">
        <f>ROUND(E69*P69,2)</f>
        <v>0</v>
      </c>
      <c r="R69" s="221"/>
      <c r="S69" s="221" t="s">
        <v>100</v>
      </c>
      <c r="T69" s="221" t="s">
        <v>101</v>
      </c>
      <c r="U69" s="221">
        <v>0</v>
      </c>
      <c r="V69" s="221">
        <f>ROUND(E69*U69,2)</f>
        <v>0</v>
      </c>
      <c r="W69" s="221"/>
      <c r="X69" s="204"/>
      <c r="Y69" s="204"/>
      <c r="Z69" s="204"/>
      <c r="AA69" s="204"/>
      <c r="AB69" s="204"/>
      <c r="AC69" s="204"/>
      <c r="AD69" s="204"/>
      <c r="AE69" s="204"/>
      <c r="AF69" s="204"/>
      <c r="AG69" s="204" t="s">
        <v>102</v>
      </c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ht="22.5" outlineLevel="1" x14ac:dyDescent="0.2">
      <c r="A70" s="236">
        <v>58</v>
      </c>
      <c r="B70" s="237" t="s">
        <v>219</v>
      </c>
      <c r="C70" s="244" t="s">
        <v>220</v>
      </c>
      <c r="D70" s="238" t="s">
        <v>109</v>
      </c>
      <c r="E70" s="239">
        <v>1</v>
      </c>
      <c r="F70" s="240"/>
      <c r="G70" s="241">
        <f>ROUND(E70*F70,2)</f>
        <v>0</v>
      </c>
      <c r="H70" s="222"/>
      <c r="I70" s="221">
        <f>ROUND(E70*H70,2)</f>
        <v>0</v>
      </c>
      <c r="J70" s="222"/>
      <c r="K70" s="221">
        <f>ROUND(E70*J70,2)</f>
        <v>0</v>
      </c>
      <c r="L70" s="221">
        <v>21</v>
      </c>
      <c r="M70" s="221">
        <f>G70*(1+L70/100)</f>
        <v>0</v>
      </c>
      <c r="N70" s="221">
        <v>0</v>
      </c>
      <c r="O70" s="221">
        <f>ROUND(E70*N70,2)</f>
        <v>0</v>
      </c>
      <c r="P70" s="221">
        <v>0</v>
      </c>
      <c r="Q70" s="221">
        <f>ROUND(E70*P70,2)</f>
        <v>0</v>
      </c>
      <c r="R70" s="221"/>
      <c r="S70" s="221" t="s">
        <v>100</v>
      </c>
      <c r="T70" s="221" t="s">
        <v>101</v>
      </c>
      <c r="U70" s="221">
        <v>0</v>
      </c>
      <c r="V70" s="221">
        <f>ROUND(E70*U70,2)</f>
        <v>0</v>
      </c>
      <c r="W70" s="221"/>
      <c r="X70" s="204"/>
      <c r="Y70" s="204"/>
      <c r="Z70" s="204"/>
      <c r="AA70" s="204"/>
      <c r="AB70" s="204"/>
      <c r="AC70" s="204"/>
      <c r="AD70" s="204"/>
      <c r="AE70" s="204"/>
      <c r="AF70" s="204"/>
      <c r="AG70" s="204" t="s">
        <v>102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x14ac:dyDescent="0.2">
      <c r="A71" s="224" t="s">
        <v>95</v>
      </c>
      <c r="B71" s="225" t="s">
        <v>65</v>
      </c>
      <c r="C71" s="243" t="s">
        <v>66</v>
      </c>
      <c r="D71" s="226"/>
      <c r="E71" s="227"/>
      <c r="F71" s="228"/>
      <c r="G71" s="229">
        <f>SUMIF(AG72:AG72,"&lt;&gt;NOR",G72:G72)</f>
        <v>0</v>
      </c>
      <c r="H71" s="223"/>
      <c r="I71" s="223">
        <f>SUM(I72:I72)</f>
        <v>0</v>
      </c>
      <c r="J71" s="223"/>
      <c r="K71" s="223">
        <f>SUM(K72:K72)</f>
        <v>0</v>
      </c>
      <c r="L71" s="223"/>
      <c r="M71" s="223">
        <f>SUM(M72:M72)</f>
        <v>0</v>
      </c>
      <c r="N71" s="223"/>
      <c r="O71" s="223">
        <f>SUM(O72:O72)</f>
        <v>0</v>
      </c>
      <c r="P71" s="223"/>
      <c r="Q71" s="223">
        <f>SUM(Q72:Q72)</f>
        <v>0</v>
      </c>
      <c r="R71" s="223"/>
      <c r="S71" s="223"/>
      <c r="T71" s="223"/>
      <c r="U71" s="223"/>
      <c r="V71" s="223">
        <f>SUM(V72:V72)</f>
        <v>0</v>
      </c>
      <c r="W71" s="223"/>
      <c r="AG71" t="s">
        <v>96</v>
      </c>
    </row>
    <row r="72" spans="1:60" outlineLevel="1" x14ac:dyDescent="0.2">
      <c r="A72" s="236">
        <v>59</v>
      </c>
      <c r="B72" s="237" t="s">
        <v>221</v>
      </c>
      <c r="C72" s="244" t="s">
        <v>222</v>
      </c>
      <c r="D72" s="238" t="s">
        <v>109</v>
      </c>
      <c r="E72" s="239">
        <v>1</v>
      </c>
      <c r="F72" s="240"/>
      <c r="G72" s="241">
        <f>ROUND(E72*F72,2)</f>
        <v>0</v>
      </c>
      <c r="H72" s="222"/>
      <c r="I72" s="221">
        <f>ROUND(E72*H72,2)</f>
        <v>0</v>
      </c>
      <c r="J72" s="222"/>
      <c r="K72" s="221">
        <f>ROUND(E72*J72,2)</f>
        <v>0</v>
      </c>
      <c r="L72" s="221">
        <v>21</v>
      </c>
      <c r="M72" s="221">
        <f>G72*(1+L72/100)</f>
        <v>0</v>
      </c>
      <c r="N72" s="221">
        <v>0</v>
      </c>
      <c r="O72" s="221">
        <f>ROUND(E72*N72,2)</f>
        <v>0</v>
      </c>
      <c r="P72" s="221">
        <v>0</v>
      </c>
      <c r="Q72" s="221">
        <f>ROUND(E72*P72,2)</f>
        <v>0</v>
      </c>
      <c r="R72" s="221"/>
      <c r="S72" s="221" t="s">
        <v>100</v>
      </c>
      <c r="T72" s="221" t="s">
        <v>101</v>
      </c>
      <c r="U72" s="221">
        <v>0</v>
      </c>
      <c r="V72" s="221">
        <f>ROUND(E72*U72,2)</f>
        <v>0</v>
      </c>
      <c r="W72" s="221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102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x14ac:dyDescent="0.2">
      <c r="A73" s="224" t="s">
        <v>95</v>
      </c>
      <c r="B73" s="225" t="s">
        <v>67</v>
      </c>
      <c r="C73" s="243" t="s">
        <v>68</v>
      </c>
      <c r="D73" s="226"/>
      <c r="E73" s="227"/>
      <c r="F73" s="228"/>
      <c r="G73" s="229">
        <f>SUMIF(AG74:AG77,"&lt;&gt;NOR",G74:G77)</f>
        <v>0</v>
      </c>
      <c r="H73" s="223"/>
      <c r="I73" s="223">
        <f>SUM(I74:I77)</f>
        <v>0</v>
      </c>
      <c r="J73" s="223"/>
      <c r="K73" s="223">
        <f>SUM(K74:K77)</f>
        <v>0</v>
      </c>
      <c r="L73" s="223"/>
      <c r="M73" s="223">
        <f>SUM(M74:M77)</f>
        <v>0</v>
      </c>
      <c r="N73" s="223"/>
      <c r="O73" s="223">
        <f>SUM(O74:O77)</f>
        <v>0</v>
      </c>
      <c r="P73" s="223"/>
      <c r="Q73" s="223">
        <f>SUM(Q74:Q77)</f>
        <v>0</v>
      </c>
      <c r="R73" s="223"/>
      <c r="S73" s="223"/>
      <c r="T73" s="223"/>
      <c r="U73" s="223"/>
      <c r="V73" s="223">
        <f>SUM(V74:V77)</f>
        <v>0</v>
      </c>
      <c r="W73" s="223"/>
      <c r="AG73" t="s">
        <v>96</v>
      </c>
    </row>
    <row r="74" spans="1:60" outlineLevel="1" x14ac:dyDescent="0.2">
      <c r="A74" s="236">
        <v>60</v>
      </c>
      <c r="B74" s="237" t="s">
        <v>223</v>
      </c>
      <c r="C74" s="244" t="s">
        <v>224</v>
      </c>
      <c r="D74" s="238" t="s">
        <v>146</v>
      </c>
      <c r="E74" s="239">
        <v>4</v>
      </c>
      <c r="F74" s="240"/>
      <c r="G74" s="241">
        <f>ROUND(E74*F74,2)</f>
        <v>0</v>
      </c>
      <c r="H74" s="222"/>
      <c r="I74" s="221">
        <f>ROUND(E74*H74,2)</f>
        <v>0</v>
      </c>
      <c r="J74" s="222"/>
      <c r="K74" s="221">
        <f>ROUND(E74*J74,2)</f>
        <v>0</v>
      </c>
      <c r="L74" s="221">
        <v>21</v>
      </c>
      <c r="M74" s="221">
        <f>G74*(1+L74/100)</f>
        <v>0</v>
      </c>
      <c r="N74" s="221">
        <v>0</v>
      </c>
      <c r="O74" s="221">
        <f>ROUND(E74*N74,2)</f>
        <v>0</v>
      </c>
      <c r="P74" s="221">
        <v>0</v>
      </c>
      <c r="Q74" s="221">
        <f>ROUND(E74*P74,2)</f>
        <v>0</v>
      </c>
      <c r="R74" s="221"/>
      <c r="S74" s="221" t="s">
        <v>100</v>
      </c>
      <c r="T74" s="221" t="s">
        <v>101</v>
      </c>
      <c r="U74" s="221">
        <v>0</v>
      </c>
      <c r="V74" s="221">
        <f>ROUND(E74*U74,2)</f>
        <v>0</v>
      </c>
      <c r="W74" s="221"/>
      <c r="X74" s="204"/>
      <c r="Y74" s="204"/>
      <c r="Z74" s="204"/>
      <c r="AA74" s="204"/>
      <c r="AB74" s="204"/>
      <c r="AC74" s="204"/>
      <c r="AD74" s="204"/>
      <c r="AE74" s="204"/>
      <c r="AF74" s="204"/>
      <c r="AG74" s="204" t="s">
        <v>102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36">
        <v>61</v>
      </c>
      <c r="B75" s="237" t="s">
        <v>225</v>
      </c>
      <c r="C75" s="244" t="s">
        <v>226</v>
      </c>
      <c r="D75" s="238" t="s">
        <v>146</v>
      </c>
      <c r="E75" s="239">
        <v>1</v>
      </c>
      <c r="F75" s="240"/>
      <c r="G75" s="241">
        <f>ROUND(E75*F75,2)</f>
        <v>0</v>
      </c>
      <c r="H75" s="222"/>
      <c r="I75" s="221">
        <f>ROUND(E75*H75,2)</f>
        <v>0</v>
      </c>
      <c r="J75" s="222"/>
      <c r="K75" s="221">
        <f>ROUND(E75*J75,2)</f>
        <v>0</v>
      </c>
      <c r="L75" s="221">
        <v>21</v>
      </c>
      <c r="M75" s="221">
        <f>G75*(1+L75/100)</f>
        <v>0</v>
      </c>
      <c r="N75" s="221">
        <v>0</v>
      </c>
      <c r="O75" s="221">
        <f>ROUND(E75*N75,2)</f>
        <v>0</v>
      </c>
      <c r="P75" s="221">
        <v>0</v>
      </c>
      <c r="Q75" s="221">
        <f>ROUND(E75*P75,2)</f>
        <v>0</v>
      </c>
      <c r="R75" s="221"/>
      <c r="S75" s="221" t="s">
        <v>100</v>
      </c>
      <c r="T75" s="221" t="s">
        <v>101</v>
      </c>
      <c r="U75" s="221">
        <v>0</v>
      </c>
      <c r="V75" s="221">
        <f>ROUND(E75*U75,2)</f>
        <v>0</v>
      </c>
      <c r="W75" s="221"/>
      <c r="X75" s="204"/>
      <c r="Y75" s="204"/>
      <c r="Z75" s="204"/>
      <c r="AA75" s="204"/>
      <c r="AB75" s="204"/>
      <c r="AC75" s="204"/>
      <c r="AD75" s="204"/>
      <c r="AE75" s="204"/>
      <c r="AF75" s="204"/>
      <c r="AG75" s="204" t="s">
        <v>102</v>
      </c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ht="22.5" outlineLevel="1" x14ac:dyDescent="0.2">
      <c r="A76" s="236">
        <v>62</v>
      </c>
      <c r="B76" s="237" t="s">
        <v>227</v>
      </c>
      <c r="C76" s="244" t="s">
        <v>228</v>
      </c>
      <c r="D76" s="238" t="s">
        <v>146</v>
      </c>
      <c r="E76" s="239">
        <v>4</v>
      </c>
      <c r="F76" s="240"/>
      <c r="G76" s="241">
        <f>ROUND(E76*F76,2)</f>
        <v>0</v>
      </c>
      <c r="H76" s="222"/>
      <c r="I76" s="221">
        <f>ROUND(E76*H76,2)</f>
        <v>0</v>
      </c>
      <c r="J76" s="222"/>
      <c r="K76" s="221">
        <f>ROUND(E76*J76,2)</f>
        <v>0</v>
      </c>
      <c r="L76" s="221">
        <v>21</v>
      </c>
      <c r="M76" s="221">
        <f>G76*(1+L76/100)</f>
        <v>0</v>
      </c>
      <c r="N76" s="221">
        <v>0</v>
      </c>
      <c r="O76" s="221">
        <f>ROUND(E76*N76,2)</f>
        <v>0</v>
      </c>
      <c r="P76" s="221">
        <v>0</v>
      </c>
      <c r="Q76" s="221">
        <f>ROUND(E76*P76,2)</f>
        <v>0</v>
      </c>
      <c r="R76" s="221"/>
      <c r="S76" s="221" t="s">
        <v>100</v>
      </c>
      <c r="T76" s="221" t="s">
        <v>101</v>
      </c>
      <c r="U76" s="221">
        <v>0</v>
      </c>
      <c r="V76" s="221">
        <f>ROUND(E76*U76,2)</f>
        <v>0</v>
      </c>
      <c r="W76" s="221"/>
      <c r="X76" s="204"/>
      <c r="Y76" s="204"/>
      <c r="Z76" s="204"/>
      <c r="AA76" s="204"/>
      <c r="AB76" s="204"/>
      <c r="AC76" s="204"/>
      <c r="AD76" s="204"/>
      <c r="AE76" s="204"/>
      <c r="AF76" s="204"/>
      <c r="AG76" s="204" t="s">
        <v>102</v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ht="22.5" outlineLevel="1" x14ac:dyDescent="0.2">
      <c r="A77" s="230">
        <v>63</v>
      </c>
      <c r="B77" s="231" t="s">
        <v>229</v>
      </c>
      <c r="C77" s="245" t="s">
        <v>230</v>
      </c>
      <c r="D77" s="232" t="s">
        <v>146</v>
      </c>
      <c r="E77" s="233">
        <v>1</v>
      </c>
      <c r="F77" s="234"/>
      <c r="G77" s="235">
        <f>ROUND(E77*F77,2)</f>
        <v>0</v>
      </c>
      <c r="H77" s="222"/>
      <c r="I77" s="221">
        <f>ROUND(E77*H77,2)</f>
        <v>0</v>
      </c>
      <c r="J77" s="222"/>
      <c r="K77" s="221">
        <f>ROUND(E77*J77,2)</f>
        <v>0</v>
      </c>
      <c r="L77" s="221">
        <v>21</v>
      </c>
      <c r="M77" s="221">
        <f>G77*(1+L77/100)</f>
        <v>0</v>
      </c>
      <c r="N77" s="221">
        <v>0</v>
      </c>
      <c r="O77" s="221">
        <f>ROUND(E77*N77,2)</f>
        <v>0</v>
      </c>
      <c r="P77" s="221">
        <v>0</v>
      </c>
      <c r="Q77" s="221">
        <f>ROUND(E77*P77,2)</f>
        <v>0</v>
      </c>
      <c r="R77" s="221"/>
      <c r="S77" s="221" t="s">
        <v>100</v>
      </c>
      <c r="T77" s="221" t="s">
        <v>101</v>
      </c>
      <c r="U77" s="221">
        <v>0</v>
      </c>
      <c r="V77" s="221">
        <f>ROUND(E77*U77,2)</f>
        <v>0</v>
      </c>
      <c r="W77" s="221"/>
      <c r="X77" s="204"/>
      <c r="Y77" s="204"/>
      <c r="Z77" s="204"/>
      <c r="AA77" s="204"/>
      <c r="AB77" s="204"/>
      <c r="AC77" s="204"/>
      <c r="AD77" s="204"/>
      <c r="AE77" s="204"/>
      <c r="AF77" s="204"/>
      <c r="AG77" s="204" t="s">
        <v>102</v>
      </c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x14ac:dyDescent="0.2">
      <c r="A78" s="5"/>
      <c r="B78" s="6"/>
      <c r="C78" s="246"/>
      <c r="D78" s="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AE78">
        <v>15</v>
      </c>
      <c r="AF78">
        <v>21</v>
      </c>
    </row>
    <row r="79" spans="1:60" x14ac:dyDescent="0.2">
      <c r="A79" s="207"/>
      <c r="B79" s="208" t="s">
        <v>31</v>
      </c>
      <c r="C79" s="247"/>
      <c r="D79" s="209"/>
      <c r="E79" s="210"/>
      <c r="F79" s="210"/>
      <c r="G79" s="242">
        <f>G8+G35+G49+G64+G68+G71+G73</f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AE79">
        <f>SUMIF(L7:L77,AE78,G7:G77)</f>
        <v>0</v>
      </c>
      <c r="AF79">
        <f>SUMIF(L7:L77,AF78,G7:G77)</f>
        <v>0</v>
      </c>
      <c r="AG79" t="s">
        <v>231</v>
      </c>
    </row>
    <row r="80" spans="1:60" x14ac:dyDescent="0.2">
      <c r="A80" s="5"/>
      <c r="B80" s="6"/>
      <c r="C80" s="246"/>
      <c r="D80" s="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33" x14ac:dyDescent="0.2">
      <c r="A81" s="5"/>
      <c r="B81" s="6"/>
      <c r="C81" s="246"/>
      <c r="D81" s="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33" x14ac:dyDescent="0.2">
      <c r="A82" s="211" t="s">
        <v>232</v>
      </c>
      <c r="B82" s="211"/>
      <c r="C82" s="248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33" x14ac:dyDescent="0.2">
      <c r="A83" s="212"/>
      <c r="B83" s="213"/>
      <c r="C83" s="249"/>
      <c r="D83" s="213"/>
      <c r="E83" s="213"/>
      <c r="F83" s="213"/>
      <c r="G83" s="21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AG83" t="s">
        <v>233</v>
      </c>
    </row>
    <row r="84" spans="1:33" x14ac:dyDescent="0.2">
      <c r="A84" s="215"/>
      <c r="B84" s="216"/>
      <c r="C84" s="250"/>
      <c r="D84" s="216"/>
      <c r="E84" s="216"/>
      <c r="F84" s="216"/>
      <c r="G84" s="21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33" x14ac:dyDescent="0.2">
      <c r="A85" s="215"/>
      <c r="B85" s="216"/>
      <c r="C85" s="250"/>
      <c r="D85" s="216"/>
      <c r="E85" s="216"/>
      <c r="F85" s="216"/>
      <c r="G85" s="21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33" x14ac:dyDescent="0.2">
      <c r="A86" s="215"/>
      <c r="B86" s="216"/>
      <c r="C86" s="250"/>
      <c r="D86" s="216"/>
      <c r="E86" s="216"/>
      <c r="F86" s="216"/>
      <c r="G86" s="217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33" x14ac:dyDescent="0.2">
      <c r="A87" s="218"/>
      <c r="B87" s="219"/>
      <c r="C87" s="251"/>
      <c r="D87" s="219"/>
      <c r="E87" s="219"/>
      <c r="F87" s="219"/>
      <c r="G87" s="22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33" x14ac:dyDescent="0.2">
      <c r="A88" s="5"/>
      <c r="B88" s="6"/>
      <c r="C88" s="246"/>
      <c r="D88" s="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33" x14ac:dyDescent="0.2">
      <c r="C89" s="252"/>
      <c r="D89" s="188"/>
      <c r="AG89" t="s">
        <v>234</v>
      </c>
    </row>
    <row r="90" spans="1:33" x14ac:dyDescent="0.2">
      <c r="D90" s="188"/>
    </row>
    <row r="91" spans="1:33" x14ac:dyDescent="0.2">
      <c r="D91" s="188"/>
    </row>
    <row r="92" spans="1:33" x14ac:dyDescent="0.2">
      <c r="D92" s="188"/>
    </row>
    <row r="93" spans="1:33" x14ac:dyDescent="0.2">
      <c r="D93" s="188"/>
    </row>
    <row r="94" spans="1:33" x14ac:dyDescent="0.2">
      <c r="D94" s="188"/>
    </row>
    <row r="95" spans="1:33" x14ac:dyDescent="0.2">
      <c r="D95" s="188"/>
    </row>
    <row r="96" spans="1:33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82:C82"/>
    <mergeCell ref="A83:G87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71</v>
      </c>
    </row>
    <row r="2" spans="1:60" ht="24.95" customHeight="1" x14ac:dyDescent="0.2">
      <c r="A2" s="190" t="s">
        <v>8</v>
      </c>
      <c r="B2" s="77" t="s">
        <v>43</v>
      </c>
      <c r="C2" s="193" t="s">
        <v>44</v>
      </c>
      <c r="D2" s="191"/>
      <c r="E2" s="191"/>
      <c r="F2" s="191"/>
      <c r="G2" s="192"/>
      <c r="AG2" t="s">
        <v>72</v>
      </c>
    </row>
    <row r="3" spans="1:60" ht="24.95" customHeight="1" x14ac:dyDescent="0.2">
      <c r="A3" s="190" t="s">
        <v>9</v>
      </c>
      <c r="B3" s="77" t="s">
        <v>49</v>
      </c>
      <c r="C3" s="193" t="s">
        <v>50</v>
      </c>
      <c r="D3" s="191"/>
      <c r="E3" s="191"/>
      <c r="F3" s="191"/>
      <c r="G3" s="192"/>
      <c r="AC3" s="125" t="s">
        <v>72</v>
      </c>
      <c r="AG3" t="s">
        <v>73</v>
      </c>
    </row>
    <row r="4" spans="1:60" ht="24.95" customHeight="1" x14ac:dyDescent="0.2">
      <c r="A4" s="194" t="s">
        <v>10</v>
      </c>
      <c r="B4" s="195" t="s">
        <v>48</v>
      </c>
      <c r="C4" s="196" t="s">
        <v>50</v>
      </c>
      <c r="D4" s="197"/>
      <c r="E4" s="197"/>
      <c r="F4" s="197"/>
      <c r="G4" s="198"/>
      <c r="AG4" t="s">
        <v>74</v>
      </c>
    </row>
    <row r="5" spans="1:60" x14ac:dyDescent="0.2">
      <c r="D5" s="188"/>
    </row>
    <row r="6" spans="1:60" ht="38.25" x14ac:dyDescent="0.2">
      <c r="A6" s="200" t="s">
        <v>75</v>
      </c>
      <c r="B6" s="202" t="s">
        <v>76</v>
      </c>
      <c r="C6" s="202" t="s">
        <v>77</v>
      </c>
      <c r="D6" s="201" t="s">
        <v>78</v>
      </c>
      <c r="E6" s="200" t="s">
        <v>79</v>
      </c>
      <c r="F6" s="199" t="s">
        <v>80</v>
      </c>
      <c r="G6" s="200" t="s">
        <v>31</v>
      </c>
      <c r="H6" s="203" t="s">
        <v>32</v>
      </c>
      <c r="I6" s="203" t="s">
        <v>81</v>
      </c>
      <c r="J6" s="203" t="s">
        <v>33</v>
      </c>
      <c r="K6" s="203" t="s">
        <v>82</v>
      </c>
      <c r="L6" s="203" t="s">
        <v>83</v>
      </c>
      <c r="M6" s="203" t="s">
        <v>84</v>
      </c>
      <c r="N6" s="203" t="s">
        <v>85</v>
      </c>
      <c r="O6" s="203" t="s">
        <v>86</v>
      </c>
      <c r="P6" s="203" t="s">
        <v>87</v>
      </c>
      <c r="Q6" s="203" t="s">
        <v>88</v>
      </c>
      <c r="R6" s="203" t="s">
        <v>89</v>
      </c>
      <c r="S6" s="203" t="s">
        <v>90</v>
      </c>
      <c r="T6" s="203" t="s">
        <v>91</v>
      </c>
      <c r="U6" s="203" t="s">
        <v>92</v>
      </c>
      <c r="V6" s="203" t="s">
        <v>93</v>
      </c>
      <c r="W6" s="203" t="s">
        <v>94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ht="25.5" x14ac:dyDescent="0.2">
      <c r="A8" s="224" t="s">
        <v>95</v>
      </c>
      <c r="B8" s="225" t="s">
        <v>48</v>
      </c>
      <c r="C8" s="243" t="s">
        <v>56</v>
      </c>
      <c r="D8" s="226"/>
      <c r="E8" s="227"/>
      <c r="F8" s="228"/>
      <c r="G8" s="229">
        <f>SUMIF(AG9:AG16,"&lt;&gt;NOR",G9:G16)</f>
        <v>0</v>
      </c>
      <c r="H8" s="223"/>
      <c r="I8" s="223">
        <f>SUM(I9:I16)</f>
        <v>0</v>
      </c>
      <c r="J8" s="223"/>
      <c r="K8" s="223">
        <f>SUM(K9:K16)</f>
        <v>0</v>
      </c>
      <c r="L8" s="223"/>
      <c r="M8" s="223">
        <f>SUM(M9:M16)</f>
        <v>0</v>
      </c>
      <c r="N8" s="223"/>
      <c r="O8" s="223">
        <f>SUM(O9:O16)</f>
        <v>0</v>
      </c>
      <c r="P8" s="223"/>
      <c r="Q8" s="223">
        <f>SUM(Q9:Q16)</f>
        <v>0</v>
      </c>
      <c r="R8" s="223"/>
      <c r="S8" s="223"/>
      <c r="T8" s="223"/>
      <c r="U8" s="223"/>
      <c r="V8" s="223">
        <f>SUM(V9:V16)</f>
        <v>0</v>
      </c>
      <c r="W8" s="223"/>
      <c r="AG8" t="s">
        <v>96</v>
      </c>
    </row>
    <row r="9" spans="1:60" outlineLevel="1" x14ac:dyDescent="0.2">
      <c r="A9" s="236">
        <v>1</v>
      </c>
      <c r="B9" s="237" t="s">
        <v>235</v>
      </c>
      <c r="C9" s="244" t="s">
        <v>236</v>
      </c>
      <c r="D9" s="238" t="s">
        <v>146</v>
      </c>
      <c r="E9" s="239">
        <v>4</v>
      </c>
      <c r="F9" s="240"/>
      <c r="G9" s="241">
        <f>ROUND(E9*F9,2)</f>
        <v>0</v>
      </c>
      <c r="H9" s="222"/>
      <c r="I9" s="221">
        <f>ROUND(E9*H9,2)</f>
        <v>0</v>
      </c>
      <c r="J9" s="222"/>
      <c r="K9" s="221">
        <f>ROUND(E9*J9,2)</f>
        <v>0</v>
      </c>
      <c r="L9" s="221">
        <v>15</v>
      </c>
      <c r="M9" s="221">
        <f>G9*(1+L9/100)</f>
        <v>0</v>
      </c>
      <c r="N9" s="221">
        <v>0</v>
      </c>
      <c r="O9" s="221">
        <f>ROUND(E9*N9,2)</f>
        <v>0</v>
      </c>
      <c r="P9" s="221">
        <v>0</v>
      </c>
      <c r="Q9" s="221">
        <f>ROUND(E9*P9,2)</f>
        <v>0</v>
      </c>
      <c r="R9" s="221"/>
      <c r="S9" s="221" t="s">
        <v>100</v>
      </c>
      <c r="T9" s="221" t="s">
        <v>101</v>
      </c>
      <c r="U9" s="221">
        <v>0</v>
      </c>
      <c r="V9" s="221">
        <f>ROUND(E9*U9,2)</f>
        <v>0</v>
      </c>
      <c r="W9" s="221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102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36">
        <v>2</v>
      </c>
      <c r="B10" s="237" t="s">
        <v>237</v>
      </c>
      <c r="C10" s="244" t="s">
        <v>238</v>
      </c>
      <c r="D10" s="238" t="s">
        <v>146</v>
      </c>
      <c r="E10" s="239">
        <v>10</v>
      </c>
      <c r="F10" s="240"/>
      <c r="G10" s="241">
        <f>ROUND(E10*F10,2)</f>
        <v>0</v>
      </c>
      <c r="H10" s="222"/>
      <c r="I10" s="221">
        <f>ROUND(E10*H10,2)</f>
        <v>0</v>
      </c>
      <c r="J10" s="222"/>
      <c r="K10" s="221">
        <f>ROUND(E10*J10,2)</f>
        <v>0</v>
      </c>
      <c r="L10" s="221">
        <v>15</v>
      </c>
      <c r="M10" s="221">
        <f>G10*(1+L10/100)</f>
        <v>0</v>
      </c>
      <c r="N10" s="221">
        <v>0</v>
      </c>
      <c r="O10" s="221">
        <f>ROUND(E10*N10,2)</f>
        <v>0</v>
      </c>
      <c r="P10" s="221">
        <v>0</v>
      </c>
      <c r="Q10" s="221">
        <f>ROUND(E10*P10,2)</f>
        <v>0</v>
      </c>
      <c r="R10" s="221"/>
      <c r="S10" s="221" t="s">
        <v>100</v>
      </c>
      <c r="T10" s="221" t="s">
        <v>101</v>
      </c>
      <c r="U10" s="221">
        <v>0</v>
      </c>
      <c r="V10" s="221">
        <f>ROUND(E10*U10,2)</f>
        <v>0</v>
      </c>
      <c r="W10" s="221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102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36">
        <v>3</v>
      </c>
      <c r="B11" s="237" t="s">
        <v>239</v>
      </c>
      <c r="C11" s="244" t="s">
        <v>240</v>
      </c>
      <c r="D11" s="238" t="s">
        <v>146</v>
      </c>
      <c r="E11" s="239">
        <v>10</v>
      </c>
      <c r="F11" s="240"/>
      <c r="G11" s="241">
        <f>ROUND(E11*F11,2)</f>
        <v>0</v>
      </c>
      <c r="H11" s="222"/>
      <c r="I11" s="221">
        <f>ROUND(E11*H11,2)</f>
        <v>0</v>
      </c>
      <c r="J11" s="222"/>
      <c r="K11" s="221">
        <f>ROUND(E11*J11,2)</f>
        <v>0</v>
      </c>
      <c r="L11" s="221">
        <v>15</v>
      </c>
      <c r="M11" s="221">
        <f>G11*(1+L11/100)</f>
        <v>0</v>
      </c>
      <c r="N11" s="221">
        <v>0</v>
      </c>
      <c r="O11" s="221">
        <f>ROUND(E11*N11,2)</f>
        <v>0</v>
      </c>
      <c r="P11" s="221">
        <v>0</v>
      </c>
      <c r="Q11" s="221">
        <f>ROUND(E11*P11,2)</f>
        <v>0</v>
      </c>
      <c r="R11" s="221"/>
      <c r="S11" s="221" t="s">
        <v>100</v>
      </c>
      <c r="T11" s="221" t="s">
        <v>101</v>
      </c>
      <c r="U11" s="221">
        <v>0</v>
      </c>
      <c r="V11" s="221">
        <f>ROUND(E11*U11,2)</f>
        <v>0</v>
      </c>
      <c r="W11" s="221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102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36">
        <v>4</v>
      </c>
      <c r="B12" s="237" t="s">
        <v>241</v>
      </c>
      <c r="C12" s="244" t="s">
        <v>242</v>
      </c>
      <c r="D12" s="238" t="s">
        <v>146</v>
      </c>
      <c r="E12" s="239">
        <v>10</v>
      </c>
      <c r="F12" s="240"/>
      <c r="G12" s="241">
        <f>ROUND(E12*F12,2)</f>
        <v>0</v>
      </c>
      <c r="H12" s="222"/>
      <c r="I12" s="221">
        <f>ROUND(E12*H12,2)</f>
        <v>0</v>
      </c>
      <c r="J12" s="222"/>
      <c r="K12" s="221">
        <f>ROUND(E12*J12,2)</f>
        <v>0</v>
      </c>
      <c r="L12" s="221">
        <v>15</v>
      </c>
      <c r="M12" s="221">
        <f>G12*(1+L12/100)</f>
        <v>0</v>
      </c>
      <c r="N12" s="221">
        <v>0</v>
      </c>
      <c r="O12" s="221">
        <f>ROUND(E12*N12,2)</f>
        <v>0</v>
      </c>
      <c r="P12" s="221">
        <v>0</v>
      </c>
      <c r="Q12" s="221">
        <f>ROUND(E12*P12,2)</f>
        <v>0</v>
      </c>
      <c r="R12" s="221"/>
      <c r="S12" s="221" t="s">
        <v>100</v>
      </c>
      <c r="T12" s="221" t="s">
        <v>101</v>
      </c>
      <c r="U12" s="221">
        <v>0</v>
      </c>
      <c r="V12" s="221">
        <f>ROUND(E12*U12,2)</f>
        <v>0</v>
      </c>
      <c r="W12" s="221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102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36">
        <v>5</v>
      </c>
      <c r="B13" s="237" t="s">
        <v>243</v>
      </c>
      <c r="C13" s="244" t="s">
        <v>244</v>
      </c>
      <c r="D13" s="238" t="s">
        <v>146</v>
      </c>
      <c r="E13" s="239">
        <v>10</v>
      </c>
      <c r="F13" s="240"/>
      <c r="G13" s="241">
        <f>ROUND(E13*F13,2)</f>
        <v>0</v>
      </c>
      <c r="H13" s="222"/>
      <c r="I13" s="221">
        <f>ROUND(E13*H13,2)</f>
        <v>0</v>
      </c>
      <c r="J13" s="222"/>
      <c r="K13" s="221">
        <f>ROUND(E13*J13,2)</f>
        <v>0</v>
      </c>
      <c r="L13" s="221">
        <v>15</v>
      </c>
      <c r="M13" s="221">
        <f>G13*(1+L13/100)</f>
        <v>0</v>
      </c>
      <c r="N13" s="221">
        <v>0</v>
      </c>
      <c r="O13" s="221">
        <f>ROUND(E13*N13,2)</f>
        <v>0</v>
      </c>
      <c r="P13" s="221">
        <v>0</v>
      </c>
      <c r="Q13" s="221">
        <f>ROUND(E13*P13,2)</f>
        <v>0</v>
      </c>
      <c r="R13" s="221"/>
      <c r="S13" s="221" t="s">
        <v>100</v>
      </c>
      <c r="T13" s="221" t="s">
        <v>101</v>
      </c>
      <c r="U13" s="221">
        <v>0</v>
      </c>
      <c r="V13" s="221">
        <f>ROUND(E13*U13,2)</f>
        <v>0</v>
      </c>
      <c r="W13" s="221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102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22.5" outlineLevel="1" x14ac:dyDescent="0.2">
      <c r="A14" s="236">
        <v>6</v>
      </c>
      <c r="B14" s="237" t="s">
        <v>245</v>
      </c>
      <c r="C14" s="244" t="s">
        <v>246</v>
      </c>
      <c r="D14" s="238" t="s">
        <v>146</v>
      </c>
      <c r="E14" s="239">
        <v>20</v>
      </c>
      <c r="F14" s="240"/>
      <c r="G14" s="241">
        <f>ROUND(E14*F14,2)</f>
        <v>0</v>
      </c>
      <c r="H14" s="222"/>
      <c r="I14" s="221">
        <f>ROUND(E14*H14,2)</f>
        <v>0</v>
      </c>
      <c r="J14" s="222"/>
      <c r="K14" s="221">
        <f>ROUND(E14*J14,2)</f>
        <v>0</v>
      </c>
      <c r="L14" s="221">
        <v>15</v>
      </c>
      <c r="M14" s="221">
        <f>G14*(1+L14/100)</f>
        <v>0</v>
      </c>
      <c r="N14" s="221">
        <v>0</v>
      </c>
      <c r="O14" s="221">
        <f>ROUND(E14*N14,2)</f>
        <v>0</v>
      </c>
      <c r="P14" s="221">
        <v>0</v>
      </c>
      <c r="Q14" s="221">
        <f>ROUND(E14*P14,2)</f>
        <v>0</v>
      </c>
      <c r="R14" s="221"/>
      <c r="S14" s="221" t="s">
        <v>100</v>
      </c>
      <c r="T14" s="221" t="s">
        <v>101</v>
      </c>
      <c r="U14" s="221">
        <v>0</v>
      </c>
      <c r="V14" s="221">
        <f>ROUND(E14*U14,2)</f>
        <v>0</v>
      </c>
      <c r="W14" s="221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102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36">
        <v>7</v>
      </c>
      <c r="B15" s="237" t="s">
        <v>247</v>
      </c>
      <c r="C15" s="244" t="s">
        <v>248</v>
      </c>
      <c r="D15" s="238" t="s">
        <v>146</v>
      </c>
      <c r="E15" s="239">
        <v>30</v>
      </c>
      <c r="F15" s="240"/>
      <c r="G15" s="241">
        <f>ROUND(E15*F15,2)</f>
        <v>0</v>
      </c>
      <c r="H15" s="222"/>
      <c r="I15" s="221">
        <f>ROUND(E15*H15,2)</f>
        <v>0</v>
      </c>
      <c r="J15" s="222"/>
      <c r="K15" s="221">
        <f>ROUND(E15*J15,2)</f>
        <v>0</v>
      </c>
      <c r="L15" s="221">
        <v>15</v>
      </c>
      <c r="M15" s="221">
        <f>G15*(1+L15/100)</f>
        <v>0</v>
      </c>
      <c r="N15" s="221">
        <v>0</v>
      </c>
      <c r="O15" s="221">
        <f>ROUND(E15*N15,2)</f>
        <v>0</v>
      </c>
      <c r="P15" s="221">
        <v>0</v>
      </c>
      <c r="Q15" s="221">
        <f>ROUND(E15*P15,2)</f>
        <v>0</v>
      </c>
      <c r="R15" s="221"/>
      <c r="S15" s="221" t="s">
        <v>100</v>
      </c>
      <c r="T15" s="221" t="s">
        <v>101</v>
      </c>
      <c r="U15" s="221">
        <v>0</v>
      </c>
      <c r="V15" s="221">
        <f>ROUND(E15*U15,2)</f>
        <v>0</v>
      </c>
      <c r="W15" s="221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102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36">
        <v>8</v>
      </c>
      <c r="B16" s="237" t="s">
        <v>249</v>
      </c>
      <c r="C16" s="244" t="s">
        <v>250</v>
      </c>
      <c r="D16" s="238" t="s">
        <v>146</v>
      </c>
      <c r="E16" s="239">
        <v>1</v>
      </c>
      <c r="F16" s="240"/>
      <c r="G16" s="241">
        <f>ROUND(E16*F16,2)</f>
        <v>0</v>
      </c>
      <c r="H16" s="222"/>
      <c r="I16" s="221">
        <f>ROUND(E16*H16,2)</f>
        <v>0</v>
      </c>
      <c r="J16" s="222"/>
      <c r="K16" s="221">
        <f>ROUND(E16*J16,2)</f>
        <v>0</v>
      </c>
      <c r="L16" s="221">
        <v>15</v>
      </c>
      <c r="M16" s="221">
        <f>G16*(1+L16/100)</f>
        <v>0</v>
      </c>
      <c r="N16" s="221">
        <v>0</v>
      </c>
      <c r="O16" s="221">
        <f>ROUND(E16*N16,2)</f>
        <v>0</v>
      </c>
      <c r="P16" s="221">
        <v>0</v>
      </c>
      <c r="Q16" s="221">
        <f>ROUND(E16*P16,2)</f>
        <v>0</v>
      </c>
      <c r="R16" s="221"/>
      <c r="S16" s="221" t="s">
        <v>100</v>
      </c>
      <c r="T16" s="221" t="s">
        <v>101</v>
      </c>
      <c r="U16" s="221">
        <v>0</v>
      </c>
      <c r="V16" s="221">
        <f>ROUND(E16*U16,2)</f>
        <v>0</v>
      </c>
      <c r="W16" s="221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102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25.5" x14ac:dyDescent="0.2">
      <c r="A17" s="224" t="s">
        <v>95</v>
      </c>
      <c r="B17" s="225" t="s">
        <v>57</v>
      </c>
      <c r="C17" s="243" t="s">
        <v>59</v>
      </c>
      <c r="D17" s="226"/>
      <c r="E17" s="227"/>
      <c r="F17" s="228"/>
      <c r="G17" s="229">
        <f>SUMIF(AG18:AG23,"&lt;&gt;NOR",G18:G23)</f>
        <v>0</v>
      </c>
      <c r="H17" s="223"/>
      <c r="I17" s="223">
        <f>SUM(I18:I23)</f>
        <v>0</v>
      </c>
      <c r="J17" s="223"/>
      <c r="K17" s="223">
        <f>SUM(K18:K23)</f>
        <v>0</v>
      </c>
      <c r="L17" s="223"/>
      <c r="M17" s="223">
        <f>SUM(M18:M23)</f>
        <v>0</v>
      </c>
      <c r="N17" s="223"/>
      <c r="O17" s="223">
        <f>SUM(O18:O23)</f>
        <v>0</v>
      </c>
      <c r="P17" s="223"/>
      <c r="Q17" s="223">
        <f>SUM(Q18:Q23)</f>
        <v>0</v>
      </c>
      <c r="R17" s="223"/>
      <c r="S17" s="223"/>
      <c r="T17" s="223"/>
      <c r="U17" s="223"/>
      <c r="V17" s="223">
        <f>SUM(V18:V23)</f>
        <v>0</v>
      </c>
      <c r="W17" s="223"/>
      <c r="AG17" t="s">
        <v>96</v>
      </c>
    </row>
    <row r="18" spans="1:60" outlineLevel="1" x14ac:dyDescent="0.2">
      <c r="A18" s="236">
        <v>9</v>
      </c>
      <c r="B18" s="237" t="s">
        <v>251</v>
      </c>
      <c r="C18" s="244" t="s">
        <v>252</v>
      </c>
      <c r="D18" s="238" t="s">
        <v>146</v>
      </c>
      <c r="E18" s="239">
        <v>7</v>
      </c>
      <c r="F18" s="240"/>
      <c r="G18" s="241">
        <f>ROUND(E18*F18,2)</f>
        <v>0</v>
      </c>
      <c r="H18" s="222"/>
      <c r="I18" s="221">
        <f>ROUND(E18*H18,2)</f>
        <v>0</v>
      </c>
      <c r="J18" s="222"/>
      <c r="K18" s="221">
        <f>ROUND(E18*J18,2)</f>
        <v>0</v>
      </c>
      <c r="L18" s="221">
        <v>15</v>
      </c>
      <c r="M18" s="221">
        <f>G18*(1+L18/100)</f>
        <v>0</v>
      </c>
      <c r="N18" s="221">
        <v>0</v>
      </c>
      <c r="O18" s="221">
        <f>ROUND(E18*N18,2)</f>
        <v>0</v>
      </c>
      <c r="P18" s="221">
        <v>0</v>
      </c>
      <c r="Q18" s="221">
        <f>ROUND(E18*P18,2)</f>
        <v>0</v>
      </c>
      <c r="R18" s="221"/>
      <c r="S18" s="221" t="s">
        <v>100</v>
      </c>
      <c r="T18" s="221" t="s">
        <v>101</v>
      </c>
      <c r="U18" s="221">
        <v>0</v>
      </c>
      <c r="V18" s="221">
        <f>ROUND(E18*U18,2)</f>
        <v>0</v>
      </c>
      <c r="W18" s="221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102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36">
        <v>10</v>
      </c>
      <c r="B19" s="237" t="s">
        <v>253</v>
      </c>
      <c r="C19" s="244" t="s">
        <v>254</v>
      </c>
      <c r="D19" s="238" t="s">
        <v>146</v>
      </c>
      <c r="E19" s="239">
        <v>129</v>
      </c>
      <c r="F19" s="240"/>
      <c r="G19" s="241">
        <f>ROUND(E19*F19,2)</f>
        <v>0</v>
      </c>
      <c r="H19" s="222"/>
      <c r="I19" s="221">
        <f>ROUND(E19*H19,2)</f>
        <v>0</v>
      </c>
      <c r="J19" s="222"/>
      <c r="K19" s="221">
        <f>ROUND(E19*J19,2)</f>
        <v>0</v>
      </c>
      <c r="L19" s="221">
        <v>15</v>
      </c>
      <c r="M19" s="221">
        <f>G19*(1+L19/100)</f>
        <v>0</v>
      </c>
      <c r="N19" s="221">
        <v>0</v>
      </c>
      <c r="O19" s="221">
        <f>ROUND(E19*N19,2)</f>
        <v>0</v>
      </c>
      <c r="P19" s="221">
        <v>0</v>
      </c>
      <c r="Q19" s="221">
        <f>ROUND(E19*P19,2)</f>
        <v>0</v>
      </c>
      <c r="R19" s="221"/>
      <c r="S19" s="221" t="s">
        <v>100</v>
      </c>
      <c r="T19" s="221" t="s">
        <v>101</v>
      </c>
      <c r="U19" s="221">
        <v>0</v>
      </c>
      <c r="V19" s="221">
        <f>ROUND(E19*U19,2)</f>
        <v>0</v>
      </c>
      <c r="W19" s="221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102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36">
        <v>11</v>
      </c>
      <c r="B20" s="237" t="s">
        <v>255</v>
      </c>
      <c r="C20" s="244" t="s">
        <v>256</v>
      </c>
      <c r="D20" s="238" t="s">
        <v>146</v>
      </c>
      <c r="E20" s="239">
        <v>10</v>
      </c>
      <c r="F20" s="240"/>
      <c r="G20" s="241">
        <f>ROUND(E20*F20,2)</f>
        <v>0</v>
      </c>
      <c r="H20" s="222"/>
      <c r="I20" s="221">
        <f>ROUND(E20*H20,2)</f>
        <v>0</v>
      </c>
      <c r="J20" s="222"/>
      <c r="K20" s="221">
        <f>ROUND(E20*J20,2)</f>
        <v>0</v>
      </c>
      <c r="L20" s="221">
        <v>15</v>
      </c>
      <c r="M20" s="221">
        <f>G20*(1+L20/100)</f>
        <v>0</v>
      </c>
      <c r="N20" s="221">
        <v>0</v>
      </c>
      <c r="O20" s="221">
        <f>ROUND(E20*N20,2)</f>
        <v>0</v>
      </c>
      <c r="P20" s="221">
        <v>0</v>
      </c>
      <c r="Q20" s="221">
        <f>ROUND(E20*P20,2)</f>
        <v>0</v>
      </c>
      <c r="R20" s="221"/>
      <c r="S20" s="221" t="s">
        <v>100</v>
      </c>
      <c r="T20" s="221" t="s">
        <v>101</v>
      </c>
      <c r="U20" s="221">
        <v>0</v>
      </c>
      <c r="V20" s="221">
        <f>ROUND(E20*U20,2)</f>
        <v>0</v>
      </c>
      <c r="W20" s="221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102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36">
        <v>12</v>
      </c>
      <c r="B21" s="237" t="s">
        <v>257</v>
      </c>
      <c r="C21" s="244" t="s">
        <v>258</v>
      </c>
      <c r="D21" s="238" t="s">
        <v>146</v>
      </c>
      <c r="E21" s="239">
        <v>7</v>
      </c>
      <c r="F21" s="240"/>
      <c r="G21" s="241">
        <f>ROUND(E21*F21,2)</f>
        <v>0</v>
      </c>
      <c r="H21" s="222"/>
      <c r="I21" s="221">
        <f>ROUND(E21*H21,2)</f>
        <v>0</v>
      </c>
      <c r="J21" s="222"/>
      <c r="K21" s="221">
        <f>ROUND(E21*J21,2)</f>
        <v>0</v>
      </c>
      <c r="L21" s="221">
        <v>15</v>
      </c>
      <c r="M21" s="221">
        <f>G21*(1+L21/100)</f>
        <v>0</v>
      </c>
      <c r="N21" s="221">
        <v>0</v>
      </c>
      <c r="O21" s="221">
        <f>ROUND(E21*N21,2)</f>
        <v>0</v>
      </c>
      <c r="P21" s="221">
        <v>0</v>
      </c>
      <c r="Q21" s="221">
        <f>ROUND(E21*P21,2)</f>
        <v>0</v>
      </c>
      <c r="R21" s="221"/>
      <c r="S21" s="221" t="s">
        <v>100</v>
      </c>
      <c r="T21" s="221" t="s">
        <v>101</v>
      </c>
      <c r="U21" s="221">
        <v>0</v>
      </c>
      <c r="V21" s="221">
        <f>ROUND(E21*U21,2)</f>
        <v>0</v>
      </c>
      <c r="W21" s="221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102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36">
        <v>13</v>
      </c>
      <c r="B22" s="237" t="s">
        <v>259</v>
      </c>
      <c r="C22" s="244" t="s">
        <v>260</v>
      </c>
      <c r="D22" s="238" t="s">
        <v>146</v>
      </c>
      <c r="E22" s="239">
        <v>295</v>
      </c>
      <c r="F22" s="240"/>
      <c r="G22" s="241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15</v>
      </c>
      <c r="M22" s="221">
        <f>G22*(1+L22/100)</f>
        <v>0</v>
      </c>
      <c r="N22" s="221">
        <v>0</v>
      </c>
      <c r="O22" s="221">
        <f>ROUND(E22*N22,2)</f>
        <v>0</v>
      </c>
      <c r="P22" s="221">
        <v>0</v>
      </c>
      <c r="Q22" s="221">
        <f>ROUND(E22*P22,2)</f>
        <v>0</v>
      </c>
      <c r="R22" s="221"/>
      <c r="S22" s="221" t="s">
        <v>100</v>
      </c>
      <c r="T22" s="221" t="s">
        <v>101</v>
      </c>
      <c r="U22" s="221">
        <v>0</v>
      </c>
      <c r="V22" s="221">
        <f>ROUND(E22*U22,2)</f>
        <v>0</v>
      </c>
      <c r="W22" s="221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102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30">
        <v>14</v>
      </c>
      <c r="B23" s="231" t="s">
        <v>261</v>
      </c>
      <c r="C23" s="245" t="s">
        <v>262</v>
      </c>
      <c r="D23" s="232" t="s">
        <v>146</v>
      </c>
      <c r="E23" s="233">
        <v>60</v>
      </c>
      <c r="F23" s="234"/>
      <c r="G23" s="235">
        <f>ROUND(E23*F23,2)</f>
        <v>0</v>
      </c>
      <c r="H23" s="222"/>
      <c r="I23" s="221">
        <f>ROUND(E23*H23,2)</f>
        <v>0</v>
      </c>
      <c r="J23" s="222"/>
      <c r="K23" s="221">
        <f>ROUND(E23*J23,2)</f>
        <v>0</v>
      </c>
      <c r="L23" s="221">
        <v>15</v>
      </c>
      <c r="M23" s="221">
        <f>G23*(1+L23/100)</f>
        <v>0</v>
      </c>
      <c r="N23" s="221">
        <v>0</v>
      </c>
      <c r="O23" s="221">
        <f>ROUND(E23*N23,2)</f>
        <v>0</v>
      </c>
      <c r="P23" s="221">
        <v>0</v>
      </c>
      <c r="Q23" s="221">
        <f>ROUND(E23*P23,2)</f>
        <v>0</v>
      </c>
      <c r="R23" s="221"/>
      <c r="S23" s="221" t="s">
        <v>100</v>
      </c>
      <c r="T23" s="221" t="s">
        <v>101</v>
      </c>
      <c r="U23" s="221">
        <v>0</v>
      </c>
      <c r="V23" s="221">
        <f>ROUND(E23*U23,2)</f>
        <v>0</v>
      </c>
      <c r="W23" s="221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102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x14ac:dyDescent="0.2">
      <c r="A24" s="5"/>
      <c r="B24" s="6"/>
      <c r="C24" s="246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AE24">
        <v>15</v>
      </c>
      <c r="AF24">
        <v>21</v>
      </c>
    </row>
    <row r="25" spans="1:60" x14ac:dyDescent="0.2">
      <c r="A25" s="207"/>
      <c r="B25" s="208" t="s">
        <v>31</v>
      </c>
      <c r="C25" s="247"/>
      <c r="D25" s="209"/>
      <c r="E25" s="210"/>
      <c r="F25" s="210"/>
      <c r="G25" s="242">
        <f>G8+G17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AE25">
        <f>SUMIF(L7:L23,AE24,G7:G23)</f>
        <v>0</v>
      </c>
      <c r="AF25">
        <f>SUMIF(L7:L23,AF24,G7:G23)</f>
        <v>0</v>
      </c>
      <c r="AG25" t="s">
        <v>231</v>
      </c>
    </row>
    <row r="26" spans="1:60" x14ac:dyDescent="0.2">
      <c r="A26" s="5"/>
      <c r="B26" s="6"/>
      <c r="C26" s="246"/>
      <c r="D26" s="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60" x14ac:dyDescent="0.2">
      <c r="A27" s="5"/>
      <c r="B27" s="6"/>
      <c r="C27" s="246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60" x14ac:dyDescent="0.2">
      <c r="A28" s="211" t="s">
        <v>232</v>
      </c>
      <c r="B28" s="211"/>
      <c r="C28" s="248"/>
      <c r="D28" s="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60" x14ac:dyDescent="0.2">
      <c r="A29" s="212"/>
      <c r="B29" s="213"/>
      <c r="C29" s="249"/>
      <c r="D29" s="213"/>
      <c r="E29" s="213"/>
      <c r="F29" s="213"/>
      <c r="G29" s="21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AG29" t="s">
        <v>233</v>
      </c>
    </row>
    <row r="30" spans="1:60" x14ac:dyDescent="0.2">
      <c r="A30" s="215"/>
      <c r="B30" s="216"/>
      <c r="C30" s="250"/>
      <c r="D30" s="216"/>
      <c r="E30" s="216"/>
      <c r="F30" s="216"/>
      <c r="G30" s="21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60" x14ac:dyDescent="0.2">
      <c r="A31" s="215"/>
      <c r="B31" s="216"/>
      <c r="C31" s="250"/>
      <c r="D31" s="216"/>
      <c r="E31" s="216"/>
      <c r="F31" s="216"/>
      <c r="G31" s="21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60" x14ac:dyDescent="0.2">
      <c r="A32" s="215"/>
      <c r="B32" s="216"/>
      <c r="C32" s="250"/>
      <c r="D32" s="216"/>
      <c r="E32" s="216"/>
      <c r="F32" s="216"/>
      <c r="G32" s="21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33" x14ac:dyDescent="0.2">
      <c r="A33" s="218"/>
      <c r="B33" s="219"/>
      <c r="C33" s="251"/>
      <c r="D33" s="219"/>
      <c r="E33" s="219"/>
      <c r="F33" s="219"/>
      <c r="G33" s="22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33" x14ac:dyDescent="0.2">
      <c r="A34" s="5"/>
      <c r="B34" s="6"/>
      <c r="C34" s="246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33" x14ac:dyDescent="0.2">
      <c r="C35" s="252"/>
      <c r="D35" s="188"/>
      <c r="AG35" t="s">
        <v>234</v>
      </c>
    </row>
    <row r="36" spans="1:33" x14ac:dyDescent="0.2">
      <c r="D36" s="188"/>
    </row>
    <row r="37" spans="1:33" x14ac:dyDescent="0.2">
      <c r="D37" s="188"/>
    </row>
    <row r="38" spans="1:33" x14ac:dyDescent="0.2">
      <c r="D38" s="188"/>
    </row>
    <row r="39" spans="1:33" x14ac:dyDescent="0.2">
      <c r="D39" s="188"/>
    </row>
    <row r="40" spans="1:33" x14ac:dyDescent="0.2">
      <c r="D40" s="188"/>
    </row>
    <row r="41" spans="1:33" x14ac:dyDescent="0.2">
      <c r="D41" s="188"/>
    </row>
    <row r="42" spans="1:33" x14ac:dyDescent="0.2">
      <c r="D42" s="188"/>
    </row>
    <row r="43" spans="1:33" x14ac:dyDescent="0.2">
      <c r="D43" s="188"/>
    </row>
    <row r="44" spans="1:33" x14ac:dyDescent="0.2">
      <c r="D44" s="188"/>
    </row>
    <row r="45" spans="1:33" x14ac:dyDescent="0.2">
      <c r="D45" s="188"/>
    </row>
    <row r="46" spans="1:33" x14ac:dyDescent="0.2">
      <c r="D46" s="188"/>
    </row>
    <row r="47" spans="1:33" x14ac:dyDescent="0.2">
      <c r="D47" s="188"/>
    </row>
    <row r="48" spans="1:33" x14ac:dyDescent="0.2">
      <c r="D48" s="188"/>
    </row>
    <row r="49" spans="4:4" x14ac:dyDescent="0.2">
      <c r="D49" s="188"/>
    </row>
    <row r="50" spans="4:4" x14ac:dyDescent="0.2">
      <c r="D50" s="188"/>
    </row>
    <row r="51" spans="4:4" x14ac:dyDescent="0.2">
      <c r="D51" s="188"/>
    </row>
    <row r="52" spans="4:4" x14ac:dyDescent="0.2">
      <c r="D52" s="188"/>
    </row>
    <row r="53" spans="4:4" x14ac:dyDescent="0.2">
      <c r="D53" s="188"/>
    </row>
    <row r="54" spans="4:4" x14ac:dyDescent="0.2">
      <c r="D54" s="188"/>
    </row>
    <row r="55" spans="4:4" x14ac:dyDescent="0.2">
      <c r="D55" s="188"/>
    </row>
    <row r="56" spans="4:4" x14ac:dyDescent="0.2">
      <c r="D56" s="188"/>
    </row>
    <row r="57" spans="4:4" x14ac:dyDescent="0.2">
      <c r="D57" s="188"/>
    </row>
    <row r="58" spans="4:4" x14ac:dyDescent="0.2">
      <c r="D58" s="188"/>
    </row>
    <row r="59" spans="4:4" x14ac:dyDescent="0.2">
      <c r="D59" s="188"/>
    </row>
    <row r="60" spans="4:4" x14ac:dyDescent="0.2">
      <c r="D60" s="188"/>
    </row>
    <row r="61" spans="4:4" x14ac:dyDescent="0.2">
      <c r="D61" s="188"/>
    </row>
    <row r="62" spans="4:4" x14ac:dyDescent="0.2">
      <c r="D62" s="188"/>
    </row>
    <row r="63" spans="4:4" x14ac:dyDescent="0.2">
      <c r="D63" s="188"/>
    </row>
    <row r="64" spans="4:4" x14ac:dyDescent="0.2">
      <c r="D64" s="188"/>
    </row>
    <row r="65" spans="4:4" x14ac:dyDescent="0.2">
      <c r="D65" s="188"/>
    </row>
    <row r="66" spans="4:4" x14ac:dyDescent="0.2">
      <c r="D66" s="188"/>
    </row>
    <row r="67" spans="4:4" x14ac:dyDescent="0.2">
      <c r="D67" s="188"/>
    </row>
    <row r="68" spans="4:4" x14ac:dyDescent="0.2">
      <c r="D68" s="188"/>
    </row>
    <row r="69" spans="4:4" x14ac:dyDescent="0.2">
      <c r="D69" s="188"/>
    </row>
    <row r="70" spans="4:4" x14ac:dyDescent="0.2">
      <c r="D70" s="188"/>
    </row>
    <row r="71" spans="4:4" x14ac:dyDescent="0.2">
      <c r="D71" s="188"/>
    </row>
    <row r="72" spans="4:4" x14ac:dyDescent="0.2">
      <c r="D72" s="188"/>
    </row>
    <row r="73" spans="4:4" x14ac:dyDescent="0.2">
      <c r="D73" s="188"/>
    </row>
    <row r="74" spans="4:4" x14ac:dyDescent="0.2">
      <c r="D74" s="188"/>
    </row>
    <row r="75" spans="4:4" x14ac:dyDescent="0.2">
      <c r="D75" s="188"/>
    </row>
    <row r="76" spans="4:4" x14ac:dyDescent="0.2">
      <c r="D76" s="188"/>
    </row>
    <row r="77" spans="4:4" x14ac:dyDescent="0.2">
      <c r="D77" s="188"/>
    </row>
    <row r="78" spans="4:4" x14ac:dyDescent="0.2">
      <c r="D78" s="188"/>
    </row>
    <row r="79" spans="4:4" x14ac:dyDescent="0.2">
      <c r="D79" s="188"/>
    </row>
    <row r="80" spans="4:4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mergeCells count="6">
    <mergeCell ref="A1:G1"/>
    <mergeCell ref="C2:G2"/>
    <mergeCell ref="C3:G3"/>
    <mergeCell ref="C4:G4"/>
    <mergeCell ref="A28:C28"/>
    <mergeCell ref="A29:G33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48</vt:i4>
      </vt:variant>
    </vt:vector>
  </HeadingPairs>
  <TitlesOfParts>
    <vt:vector size="53" baseType="lpstr">
      <vt:lpstr>Pokyny pro vyplnění</vt:lpstr>
      <vt:lpstr>Stavba</vt:lpstr>
      <vt:lpstr>VzorPolozky</vt:lpstr>
      <vt:lpstr>03 01 Pol</vt:lpstr>
      <vt:lpstr>03-01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'03 01 Pol'!Názvy_tisku</vt:lpstr>
      <vt:lpstr>'03-01 01 Pol'!Názvy_tisku</vt:lpstr>
      <vt:lpstr>oadresa</vt:lpstr>
      <vt:lpstr>Stavba!Objednatel</vt:lpstr>
      <vt:lpstr>Stavba!Objekt</vt:lpstr>
      <vt:lpstr>'03 01 Pol'!Oblast_tisku</vt:lpstr>
      <vt:lpstr>'03-01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Teleki</dc:creator>
  <cp:lastModifiedBy>Marián Teleki</cp:lastModifiedBy>
  <cp:lastPrinted>2014-02-28T09:52:57Z</cp:lastPrinted>
  <dcterms:created xsi:type="dcterms:W3CDTF">2009-04-08T07:15:50Z</dcterms:created>
  <dcterms:modified xsi:type="dcterms:W3CDTF">2017-08-24T04:54:21Z</dcterms:modified>
</cp:coreProperties>
</file>