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60" yWindow="270" windowWidth="18735" windowHeight="11760" activeTab="3"/>
  </bookViews>
  <sheets>
    <sheet name="Pokyny pro vyplnění" sheetId="11" r:id="rId1"/>
    <sheet name="Stavba" sheetId="1" r:id="rId2"/>
    <sheet name="VzorPolozky" sheetId="10" state="hidden" r:id="rId3"/>
    <sheet name="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'1 1 Pol'!$A$1:$W$342</definedName>
    <definedName name="_xlnm.Print_Area" localSheetId="1">Stavba!$A$1:$J$68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7" i="1" l="1"/>
  <c r="I66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BA266" i="12"/>
  <c r="BA262" i="12"/>
  <c r="BA138" i="12"/>
  <c r="BA133" i="12"/>
  <c r="BA104" i="12"/>
  <c r="BA88" i="12"/>
  <c r="BA83" i="12"/>
  <c r="BA46" i="12"/>
  <c r="BA43" i="12"/>
  <c r="BA40" i="12"/>
  <c r="BA37" i="12"/>
  <c r="BA29" i="12"/>
  <c r="BA21" i="12"/>
  <c r="G9" i="12"/>
  <c r="G8" i="12" s="1"/>
  <c r="I49" i="1" s="1"/>
  <c r="I16" i="1" s="1"/>
  <c r="I9" i="12"/>
  <c r="I8" i="12" s="1"/>
  <c r="K9" i="12"/>
  <c r="K8" i="12" s="1"/>
  <c r="O9" i="12"/>
  <c r="O8" i="12" s="1"/>
  <c r="Q9" i="12"/>
  <c r="Q8" i="12" s="1"/>
  <c r="V9" i="12"/>
  <c r="V8" i="12" s="1"/>
  <c r="G13" i="12"/>
  <c r="I13" i="12"/>
  <c r="K13" i="12"/>
  <c r="M13" i="12"/>
  <c r="O13" i="12"/>
  <c r="Q13" i="12"/>
  <c r="V13" i="12"/>
  <c r="G17" i="12"/>
  <c r="M17" i="12" s="1"/>
  <c r="I17" i="12"/>
  <c r="K17" i="12"/>
  <c r="O17" i="12"/>
  <c r="Q17" i="12"/>
  <c r="V17" i="12"/>
  <c r="G20" i="12"/>
  <c r="I20" i="12"/>
  <c r="K20" i="12"/>
  <c r="M20" i="12"/>
  <c r="O20" i="12"/>
  <c r="Q20" i="12"/>
  <c r="V20" i="12"/>
  <c r="G28" i="12"/>
  <c r="M28" i="12" s="1"/>
  <c r="I28" i="12"/>
  <c r="K28" i="12"/>
  <c r="O28" i="12"/>
  <c r="Q28" i="12"/>
  <c r="V28" i="12"/>
  <c r="G36" i="12"/>
  <c r="I36" i="12"/>
  <c r="K36" i="12"/>
  <c r="M36" i="12"/>
  <c r="O36" i="12"/>
  <c r="Q36" i="12"/>
  <c r="V36" i="12"/>
  <c r="G39" i="12"/>
  <c r="M39" i="12" s="1"/>
  <c r="I39" i="12"/>
  <c r="K39" i="12"/>
  <c r="O39" i="12"/>
  <c r="Q39" i="12"/>
  <c r="V39" i="12"/>
  <c r="G42" i="12"/>
  <c r="I42" i="12"/>
  <c r="K42" i="12"/>
  <c r="M42" i="12"/>
  <c r="O42" i="12"/>
  <c r="Q42" i="12"/>
  <c r="V42" i="12"/>
  <c r="G45" i="12"/>
  <c r="M45" i="12" s="1"/>
  <c r="I45" i="12"/>
  <c r="K45" i="12"/>
  <c r="O45" i="12"/>
  <c r="Q45" i="12"/>
  <c r="V45" i="12"/>
  <c r="G48" i="12"/>
  <c r="I48" i="12"/>
  <c r="K48" i="12"/>
  <c r="M48" i="12"/>
  <c r="O48" i="12"/>
  <c r="Q48" i="12"/>
  <c r="V48" i="12"/>
  <c r="G56" i="12"/>
  <c r="M56" i="12" s="1"/>
  <c r="I56" i="12"/>
  <c r="K56" i="12"/>
  <c r="O56" i="12"/>
  <c r="Q56" i="12"/>
  <c r="V56" i="12"/>
  <c r="G60" i="12"/>
  <c r="I60" i="12"/>
  <c r="K60" i="12"/>
  <c r="M60" i="12"/>
  <c r="O60" i="12"/>
  <c r="Q60" i="12"/>
  <c r="V60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70" i="12"/>
  <c r="M70" i="12" s="1"/>
  <c r="I70" i="12"/>
  <c r="K70" i="12"/>
  <c r="O70" i="12"/>
  <c r="Q70" i="12"/>
  <c r="V70" i="12"/>
  <c r="G73" i="12"/>
  <c r="I73" i="12"/>
  <c r="K73" i="12"/>
  <c r="M73" i="12"/>
  <c r="O73" i="12"/>
  <c r="Q73" i="12"/>
  <c r="V73" i="12"/>
  <c r="G76" i="12"/>
  <c r="M76" i="12" s="1"/>
  <c r="I76" i="12"/>
  <c r="K76" i="12"/>
  <c r="O76" i="12"/>
  <c r="Q76" i="12"/>
  <c r="V76" i="12"/>
  <c r="G78" i="12"/>
  <c r="I78" i="12"/>
  <c r="K78" i="12"/>
  <c r="M78" i="12"/>
  <c r="O78" i="12"/>
  <c r="Q78" i="12"/>
  <c r="V78" i="12"/>
  <c r="G80" i="12"/>
  <c r="M80" i="12" s="1"/>
  <c r="I80" i="12"/>
  <c r="K80" i="12"/>
  <c r="O80" i="12"/>
  <c r="Q80" i="12"/>
  <c r="V80" i="12"/>
  <c r="G82" i="12"/>
  <c r="I82" i="12"/>
  <c r="K82" i="12"/>
  <c r="M82" i="12"/>
  <c r="O82" i="12"/>
  <c r="Q82" i="12"/>
  <c r="V82" i="12"/>
  <c r="G87" i="12"/>
  <c r="M87" i="12" s="1"/>
  <c r="I87" i="12"/>
  <c r="K87" i="12"/>
  <c r="O87" i="12"/>
  <c r="Q87" i="12"/>
  <c r="V87" i="12"/>
  <c r="G94" i="12"/>
  <c r="I94" i="12"/>
  <c r="K94" i="12"/>
  <c r="M94" i="12"/>
  <c r="O94" i="12"/>
  <c r="Q94" i="12"/>
  <c r="V94" i="12"/>
  <c r="G98" i="12"/>
  <c r="M98" i="12" s="1"/>
  <c r="I98" i="12"/>
  <c r="K98" i="12"/>
  <c r="O98" i="12"/>
  <c r="Q98" i="12"/>
  <c r="V98" i="12"/>
  <c r="G100" i="12"/>
  <c r="I100" i="12"/>
  <c r="K100" i="12"/>
  <c r="M100" i="12"/>
  <c r="O100" i="12"/>
  <c r="Q100" i="12"/>
  <c r="V100" i="12"/>
  <c r="G103" i="12"/>
  <c r="M103" i="12" s="1"/>
  <c r="I103" i="12"/>
  <c r="K103" i="12"/>
  <c r="O103" i="12"/>
  <c r="Q103" i="12"/>
  <c r="V103" i="12"/>
  <c r="G109" i="12"/>
  <c r="I109" i="12"/>
  <c r="K109" i="12"/>
  <c r="M109" i="12"/>
  <c r="O109" i="12"/>
  <c r="Q109" i="12"/>
  <c r="V109" i="12"/>
  <c r="G110" i="12"/>
  <c r="M110" i="12" s="1"/>
  <c r="I110" i="12"/>
  <c r="K110" i="12"/>
  <c r="O110" i="12"/>
  <c r="Q110" i="12"/>
  <c r="V110" i="12"/>
  <c r="G113" i="12"/>
  <c r="G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6" i="12"/>
  <c r="I116" i="12"/>
  <c r="K116" i="12"/>
  <c r="M116" i="12"/>
  <c r="O116" i="12"/>
  <c r="Q116" i="12"/>
  <c r="V116" i="12"/>
  <c r="G119" i="12"/>
  <c r="M119" i="12" s="1"/>
  <c r="I119" i="12"/>
  <c r="K119" i="12"/>
  <c r="O119" i="12"/>
  <c r="Q119" i="12"/>
  <c r="V119" i="12"/>
  <c r="G123" i="12"/>
  <c r="I123" i="12"/>
  <c r="K123" i="12"/>
  <c r="M123" i="12"/>
  <c r="O123" i="12"/>
  <c r="Q123" i="12"/>
  <c r="V123" i="12"/>
  <c r="G128" i="12"/>
  <c r="M128" i="12" s="1"/>
  <c r="I128" i="12"/>
  <c r="K128" i="12"/>
  <c r="O128" i="12"/>
  <c r="Q128" i="12"/>
  <c r="V128" i="12"/>
  <c r="G132" i="12"/>
  <c r="I132" i="12"/>
  <c r="K132" i="12"/>
  <c r="M132" i="12"/>
  <c r="O132" i="12"/>
  <c r="Q132" i="12"/>
  <c r="V132" i="12"/>
  <c r="G137" i="12"/>
  <c r="M137" i="12" s="1"/>
  <c r="I137" i="12"/>
  <c r="K137" i="12"/>
  <c r="O137" i="12"/>
  <c r="Q137" i="12"/>
  <c r="V137" i="12"/>
  <c r="G142" i="12"/>
  <c r="I142" i="12"/>
  <c r="K142" i="12"/>
  <c r="M142" i="12"/>
  <c r="O142" i="12"/>
  <c r="Q142" i="12"/>
  <c r="V142" i="12"/>
  <c r="G144" i="12"/>
  <c r="M144" i="12" s="1"/>
  <c r="I144" i="12"/>
  <c r="K144" i="12"/>
  <c r="O144" i="12"/>
  <c r="Q144" i="12"/>
  <c r="V144" i="12"/>
  <c r="G146" i="12"/>
  <c r="I146" i="12"/>
  <c r="K146" i="12"/>
  <c r="M146" i="12"/>
  <c r="O146" i="12"/>
  <c r="Q146" i="12"/>
  <c r="V146" i="12"/>
  <c r="G149" i="12"/>
  <c r="M149" i="12" s="1"/>
  <c r="I149" i="12"/>
  <c r="K149" i="12"/>
  <c r="O149" i="12"/>
  <c r="Q149" i="12"/>
  <c r="V149" i="12"/>
  <c r="G152" i="12"/>
  <c r="I152" i="12"/>
  <c r="K152" i="12"/>
  <c r="M152" i="12"/>
  <c r="O152" i="12"/>
  <c r="Q152" i="12"/>
  <c r="V152" i="12"/>
  <c r="G154" i="12"/>
  <c r="M154" i="12" s="1"/>
  <c r="I154" i="12"/>
  <c r="K154" i="12"/>
  <c r="O154" i="12"/>
  <c r="Q154" i="12"/>
  <c r="V154" i="12"/>
  <c r="G157" i="12"/>
  <c r="M157" i="12" s="1"/>
  <c r="I157" i="12"/>
  <c r="K157" i="12"/>
  <c r="K156" i="12" s="1"/>
  <c r="O157" i="12"/>
  <c r="O156" i="12" s="1"/>
  <c r="Q157" i="12"/>
  <c r="V157" i="12"/>
  <c r="V156" i="12" s="1"/>
  <c r="G160" i="12"/>
  <c r="I160" i="12"/>
  <c r="I156" i="12" s="1"/>
  <c r="K160" i="12"/>
  <c r="M160" i="12"/>
  <c r="O160" i="12"/>
  <c r="Q160" i="12"/>
  <c r="Q156" i="12" s="1"/>
  <c r="V160" i="12"/>
  <c r="G163" i="12"/>
  <c r="M163" i="12" s="1"/>
  <c r="I163" i="12"/>
  <c r="K163" i="12"/>
  <c r="O163" i="12"/>
  <c r="Q163" i="12"/>
  <c r="V163" i="12"/>
  <c r="G166" i="12"/>
  <c r="I166" i="12"/>
  <c r="K166" i="12"/>
  <c r="M166" i="12"/>
  <c r="O166" i="12"/>
  <c r="Q166" i="12"/>
  <c r="V166" i="12"/>
  <c r="G169" i="12"/>
  <c r="M169" i="12" s="1"/>
  <c r="I169" i="12"/>
  <c r="K169" i="12"/>
  <c r="O169" i="12"/>
  <c r="Q169" i="12"/>
  <c r="V169" i="12"/>
  <c r="G172" i="12"/>
  <c r="I172" i="12"/>
  <c r="K172" i="12"/>
  <c r="M172" i="12"/>
  <c r="O172" i="12"/>
  <c r="Q172" i="12"/>
  <c r="V172" i="12"/>
  <c r="G176" i="12"/>
  <c r="M176" i="12" s="1"/>
  <c r="I176" i="12"/>
  <c r="K176" i="12"/>
  <c r="O176" i="12"/>
  <c r="Q176" i="12"/>
  <c r="V176" i="12"/>
  <c r="G179" i="12"/>
  <c r="I179" i="12"/>
  <c r="K179" i="12"/>
  <c r="M179" i="12"/>
  <c r="O179" i="12"/>
  <c r="Q179" i="12"/>
  <c r="V179" i="12"/>
  <c r="G181" i="12"/>
  <c r="M181" i="12" s="1"/>
  <c r="I181" i="12"/>
  <c r="K181" i="12"/>
  <c r="O181" i="12"/>
  <c r="Q181" i="12"/>
  <c r="V181" i="12"/>
  <c r="G184" i="12"/>
  <c r="G183" i="12" s="1"/>
  <c r="I184" i="12"/>
  <c r="I183" i="12" s="1"/>
  <c r="K184" i="12"/>
  <c r="K183" i="12" s="1"/>
  <c r="O184" i="12"/>
  <c r="O183" i="12" s="1"/>
  <c r="Q184" i="12"/>
  <c r="Q183" i="12" s="1"/>
  <c r="V184" i="12"/>
  <c r="V183" i="12" s="1"/>
  <c r="G188" i="12"/>
  <c r="I188" i="12"/>
  <c r="K188" i="12"/>
  <c r="M188" i="12"/>
  <c r="O188" i="12"/>
  <c r="Q188" i="12"/>
  <c r="V188" i="12"/>
  <c r="G192" i="12"/>
  <c r="M192" i="12" s="1"/>
  <c r="I192" i="12"/>
  <c r="K192" i="12"/>
  <c r="O192" i="12"/>
  <c r="Q192" i="12"/>
  <c r="V192" i="12"/>
  <c r="G196" i="12"/>
  <c r="I196" i="12"/>
  <c r="K196" i="12"/>
  <c r="M196" i="12"/>
  <c r="O196" i="12"/>
  <c r="Q196" i="12"/>
  <c r="V196" i="12"/>
  <c r="G198" i="12"/>
  <c r="M198" i="12" s="1"/>
  <c r="I198" i="12"/>
  <c r="K198" i="12"/>
  <c r="O198" i="12"/>
  <c r="Q198" i="12"/>
  <c r="V198" i="12"/>
  <c r="I201" i="12"/>
  <c r="Q201" i="12"/>
  <c r="G202" i="12"/>
  <c r="M202" i="12" s="1"/>
  <c r="M201" i="12" s="1"/>
  <c r="I202" i="12"/>
  <c r="K202" i="12"/>
  <c r="K201" i="12" s="1"/>
  <c r="O202" i="12"/>
  <c r="O201" i="12" s="1"/>
  <c r="Q202" i="12"/>
  <c r="V202" i="12"/>
  <c r="V201" i="12" s="1"/>
  <c r="G206" i="12"/>
  <c r="G205" i="12" s="1"/>
  <c r="I206" i="12"/>
  <c r="I205" i="12" s="1"/>
  <c r="K206" i="12"/>
  <c r="K205" i="12" s="1"/>
  <c r="O206" i="12"/>
  <c r="O205" i="12" s="1"/>
  <c r="Q206" i="12"/>
  <c r="Q205" i="12" s="1"/>
  <c r="V206" i="12"/>
  <c r="V205" i="12" s="1"/>
  <c r="G209" i="12"/>
  <c r="I209" i="12"/>
  <c r="K209" i="12"/>
  <c r="M209" i="12"/>
  <c r="O209" i="12"/>
  <c r="Q209" i="12"/>
  <c r="V209" i="12"/>
  <c r="G212" i="12"/>
  <c r="I212" i="12"/>
  <c r="K212" i="12"/>
  <c r="M212" i="12"/>
  <c r="O212" i="12"/>
  <c r="Q212" i="12"/>
  <c r="V212" i="12"/>
  <c r="G215" i="12"/>
  <c r="M215" i="12" s="1"/>
  <c r="I215" i="12"/>
  <c r="K215" i="12"/>
  <c r="O215" i="12"/>
  <c r="Q215" i="12"/>
  <c r="V215" i="12"/>
  <c r="G218" i="12"/>
  <c r="M218" i="12" s="1"/>
  <c r="I218" i="12"/>
  <c r="K218" i="12"/>
  <c r="O218" i="12"/>
  <c r="Q218" i="12"/>
  <c r="V218" i="12"/>
  <c r="G221" i="12"/>
  <c r="I221" i="12"/>
  <c r="K221" i="12"/>
  <c r="M221" i="12"/>
  <c r="O221" i="12"/>
  <c r="Q221" i="12"/>
  <c r="V221" i="12"/>
  <c r="G224" i="12"/>
  <c r="I224" i="12"/>
  <c r="K224" i="12"/>
  <c r="M224" i="12"/>
  <c r="O224" i="12"/>
  <c r="Q224" i="12"/>
  <c r="V224" i="12"/>
  <c r="G226" i="12"/>
  <c r="O226" i="12"/>
  <c r="G227" i="12"/>
  <c r="M227" i="12" s="1"/>
  <c r="M226" i="12" s="1"/>
  <c r="I227" i="12"/>
  <c r="I226" i="12" s="1"/>
  <c r="K227" i="12"/>
  <c r="K226" i="12" s="1"/>
  <c r="O227" i="12"/>
  <c r="Q227" i="12"/>
  <c r="Q226" i="12" s="1"/>
  <c r="V227" i="12"/>
  <c r="V226" i="12" s="1"/>
  <c r="G230" i="12"/>
  <c r="I230" i="12"/>
  <c r="K230" i="12"/>
  <c r="M230" i="12"/>
  <c r="O230" i="12"/>
  <c r="Q230" i="12"/>
  <c r="V230" i="12"/>
  <c r="G232" i="12"/>
  <c r="I232" i="12"/>
  <c r="K232" i="12"/>
  <c r="M232" i="12"/>
  <c r="O232" i="12"/>
  <c r="Q232" i="12"/>
  <c r="V232" i="12"/>
  <c r="G236" i="12"/>
  <c r="M236" i="12" s="1"/>
  <c r="I236" i="12"/>
  <c r="I235" i="12" s="1"/>
  <c r="K236" i="12"/>
  <c r="K235" i="12" s="1"/>
  <c r="O236" i="12"/>
  <c r="Q236" i="12"/>
  <c r="Q235" i="12" s="1"/>
  <c r="V236" i="12"/>
  <c r="V235" i="12" s="1"/>
  <c r="G238" i="12"/>
  <c r="I238" i="12"/>
  <c r="K238" i="12"/>
  <c r="M238" i="12"/>
  <c r="O238" i="12"/>
  <c r="Q238" i="12"/>
  <c r="V238" i="12"/>
  <c r="G240" i="12"/>
  <c r="I240" i="12"/>
  <c r="K240" i="12"/>
  <c r="M240" i="12"/>
  <c r="O240" i="12"/>
  <c r="Q240" i="12"/>
  <c r="V240" i="12"/>
  <c r="G242" i="12"/>
  <c r="M242" i="12" s="1"/>
  <c r="I242" i="12"/>
  <c r="K242" i="12"/>
  <c r="O242" i="12"/>
  <c r="O235" i="12" s="1"/>
  <c r="Q242" i="12"/>
  <c r="V242" i="12"/>
  <c r="G243" i="12"/>
  <c r="M243" i="12" s="1"/>
  <c r="I243" i="12"/>
  <c r="K243" i="12"/>
  <c r="O243" i="12"/>
  <c r="Q243" i="12"/>
  <c r="V243" i="12"/>
  <c r="G244" i="12"/>
  <c r="I244" i="12"/>
  <c r="K244" i="12"/>
  <c r="M244" i="12"/>
  <c r="O244" i="12"/>
  <c r="Q244" i="12"/>
  <c r="V244" i="12"/>
  <c r="G245" i="12"/>
  <c r="I245" i="12"/>
  <c r="K245" i="12"/>
  <c r="M245" i="12"/>
  <c r="O245" i="12"/>
  <c r="Q245" i="12"/>
  <c r="V245" i="12"/>
  <c r="G246" i="12"/>
  <c r="O246" i="12"/>
  <c r="G247" i="12"/>
  <c r="M247" i="12" s="1"/>
  <c r="M246" i="12" s="1"/>
  <c r="I247" i="12"/>
  <c r="I246" i="12" s="1"/>
  <c r="K247" i="12"/>
  <c r="K246" i="12" s="1"/>
  <c r="O247" i="12"/>
  <c r="Q247" i="12"/>
  <c r="Q246" i="12" s="1"/>
  <c r="V247" i="12"/>
  <c r="V246" i="12" s="1"/>
  <c r="G250" i="12"/>
  <c r="I250" i="12"/>
  <c r="K250" i="12"/>
  <c r="M250" i="12"/>
  <c r="O250" i="12"/>
  <c r="Q250" i="12"/>
  <c r="V250" i="12"/>
  <c r="G253" i="12"/>
  <c r="I253" i="12"/>
  <c r="K253" i="12"/>
  <c r="M253" i="12"/>
  <c r="O253" i="12"/>
  <c r="Q253" i="12"/>
  <c r="V253" i="12"/>
  <c r="G255" i="12"/>
  <c r="O255" i="12"/>
  <c r="G256" i="12"/>
  <c r="M256" i="12" s="1"/>
  <c r="M255" i="12" s="1"/>
  <c r="I256" i="12"/>
  <c r="I255" i="12" s="1"/>
  <c r="K256" i="12"/>
  <c r="K255" i="12" s="1"/>
  <c r="O256" i="12"/>
  <c r="Q256" i="12"/>
  <c r="Q255" i="12" s="1"/>
  <c r="V256" i="12"/>
  <c r="V255" i="12" s="1"/>
  <c r="I257" i="12"/>
  <c r="K257" i="12"/>
  <c r="Q257" i="12"/>
  <c r="V257" i="12"/>
  <c r="G258" i="12"/>
  <c r="G257" i="12" s="1"/>
  <c r="I258" i="12"/>
  <c r="K258" i="12"/>
  <c r="M258" i="12"/>
  <c r="M257" i="12" s="1"/>
  <c r="O258" i="12"/>
  <c r="O257" i="12" s="1"/>
  <c r="Q258" i="12"/>
  <c r="V258" i="12"/>
  <c r="G260" i="12"/>
  <c r="O260" i="12"/>
  <c r="G261" i="12"/>
  <c r="M261" i="12" s="1"/>
  <c r="M260" i="12" s="1"/>
  <c r="I261" i="12"/>
  <c r="I260" i="12" s="1"/>
  <c r="K261" i="12"/>
  <c r="K260" i="12" s="1"/>
  <c r="O261" i="12"/>
  <c r="Q261" i="12"/>
  <c r="Q260" i="12" s="1"/>
  <c r="V261" i="12"/>
  <c r="V260" i="12" s="1"/>
  <c r="G265" i="12"/>
  <c r="I265" i="12"/>
  <c r="K265" i="12"/>
  <c r="M265" i="12"/>
  <c r="O265" i="12"/>
  <c r="Q265" i="12"/>
  <c r="V265" i="12"/>
  <c r="G272" i="12"/>
  <c r="M272" i="12" s="1"/>
  <c r="M271" i="12" s="1"/>
  <c r="I272" i="12"/>
  <c r="I271" i="12" s="1"/>
  <c r="K272" i="12"/>
  <c r="O272" i="12"/>
  <c r="O271" i="12" s="1"/>
  <c r="Q272" i="12"/>
  <c r="Q271" i="12" s="1"/>
  <c r="V272" i="12"/>
  <c r="G274" i="12"/>
  <c r="M274" i="12" s="1"/>
  <c r="I274" i="12"/>
  <c r="K274" i="12"/>
  <c r="K271" i="12" s="1"/>
  <c r="O274" i="12"/>
  <c r="Q274" i="12"/>
  <c r="V274" i="12"/>
  <c r="V271" i="12" s="1"/>
  <c r="G276" i="12"/>
  <c r="I276" i="12"/>
  <c r="K276" i="12"/>
  <c r="M276" i="12"/>
  <c r="O276" i="12"/>
  <c r="Q276" i="12"/>
  <c r="V276" i="12"/>
  <c r="K278" i="12"/>
  <c r="V278" i="12"/>
  <c r="G279" i="12"/>
  <c r="M279" i="12" s="1"/>
  <c r="M278" i="12" s="1"/>
  <c r="I279" i="12"/>
  <c r="I278" i="12" s="1"/>
  <c r="K279" i="12"/>
  <c r="O279" i="12"/>
  <c r="O278" i="12" s="1"/>
  <c r="Q279" i="12"/>
  <c r="Q278" i="12" s="1"/>
  <c r="V279" i="12"/>
  <c r="I280" i="12"/>
  <c r="Q280" i="12"/>
  <c r="G281" i="12"/>
  <c r="I281" i="12"/>
  <c r="K281" i="12"/>
  <c r="K280" i="12" s="1"/>
  <c r="M281" i="12"/>
  <c r="M280" i="12" s="1"/>
  <c r="O281" i="12"/>
  <c r="Q281" i="12"/>
  <c r="V281" i="12"/>
  <c r="V280" i="12" s="1"/>
  <c r="G285" i="12"/>
  <c r="G280" i="12" s="1"/>
  <c r="I285" i="12"/>
  <c r="K285" i="12"/>
  <c r="M285" i="12"/>
  <c r="O285" i="12"/>
  <c r="O280" i="12" s="1"/>
  <c r="Q285" i="12"/>
  <c r="V285" i="12"/>
  <c r="G287" i="12"/>
  <c r="O287" i="12"/>
  <c r="G288" i="12"/>
  <c r="M288" i="12" s="1"/>
  <c r="M287" i="12" s="1"/>
  <c r="I288" i="12"/>
  <c r="I287" i="12" s="1"/>
  <c r="K288" i="12"/>
  <c r="K287" i="12" s="1"/>
  <c r="O288" i="12"/>
  <c r="Q288" i="12"/>
  <c r="Q287" i="12" s="1"/>
  <c r="V288" i="12"/>
  <c r="V287" i="12" s="1"/>
  <c r="G291" i="12"/>
  <c r="I291" i="12"/>
  <c r="K291" i="12"/>
  <c r="M291" i="12"/>
  <c r="O291" i="12"/>
  <c r="Q291" i="12"/>
  <c r="V291" i="12"/>
  <c r="G294" i="12"/>
  <c r="M294" i="12" s="1"/>
  <c r="I294" i="12"/>
  <c r="K294" i="12"/>
  <c r="O294" i="12"/>
  <c r="Q294" i="12"/>
  <c r="V294" i="12"/>
  <c r="G297" i="12"/>
  <c r="M297" i="12" s="1"/>
  <c r="I297" i="12"/>
  <c r="K297" i="12"/>
  <c r="O297" i="12"/>
  <c r="Q297" i="12"/>
  <c r="V297" i="12"/>
  <c r="G299" i="12"/>
  <c r="I299" i="12"/>
  <c r="K299" i="12"/>
  <c r="M299" i="12"/>
  <c r="O299" i="12"/>
  <c r="Q299" i="12"/>
  <c r="V299" i="12"/>
  <c r="G301" i="12"/>
  <c r="I301" i="12"/>
  <c r="K301" i="12"/>
  <c r="M301" i="12"/>
  <c r="O301" i="12"/>
  <c r="Q301" i="12"/>
  <c r="V301" i="12"/>
  <c r="G303" i="12"/>
  <c r="M303" i="12" s="1"/>
  <c r="I303" i="12"/>
  <c r="K303" i="12"/>
  <c r="O303" i="12"/>
  <c r="Q303" i="12"/>
  <c r="V303" i="12"/>
  <c r="G305" i="12"/>
  <c r="M305" i="12" s="1"/>
  <c r="I305" i="12"/>
  <c r="K305" i="12"/>
  <c r="O305" i="12"/>
  <c r="Q305" i="12"/>
  <c r="V305" i="12"/>
  <c r="G307" i="12"/>
  <c r="I307" i="12"/>
  <c r="K307" i="12"/>
  <c r="M307" i="12"/>
  <c r="O307" i="12"/>
  <c r="Q307" i="12"/>
  <c r="V307" i="12"/>
  <c r="G309" i="12"/>
  <c r="I309" i="12"/>
  <c r="K309" i="12"/>
  <c r="M309" i="12"/>
  <c r="O309" i="12"/>
  <c r="Q309" i="12"/>
  <c r="V309" i="12"/>
  <c r="G311" i="12"/>
  <c r="M311" i="12" s="1"/>
  <c r="I311" i="12"/>
  <c r="K311" i="12"/>
  <c r="O311" i="12"/>
  <c r="Q311" i="12"/>
  <c r="V311" i="12"/>
  <c r="G313" i="12"/>
  <c r="M313" i="12" s="1"/>
  <c r="I313" i="12"/>
  <c r="K313" i="12"/>
  <c r="O313" i="12"/>
  <c r="Q313" i="12"/>
  <c r="V313" i="12"/>
  <c r="G315" i="12"/>
  <c r="I315" i="12"/>
  <c r="K315" i="12"/>
  <c r="M315" i="12"/>
  <c r="O315" i="12"/>
  <c r="Q315" i="12"/>
  <c r="V315" i="12"/>
  <c r="G316" i="12"/>
  <c r="I316" i="12"/>
  <c r="K316" i="12"/>
  <c r="M316" i="12"/>
  <c r="O316" i="12"/>
  <c r="Q316" i="12"/>
  <c r="V316" i="12"/>
  <c r="G319" i="12"/>
  <c r="M319" i="12" s="1"/>
  <c r="I319" i="12"/>
  <c r="K319" i="12"/>
  <c r="O319" i="12"/>
  <c r="Q319" i="12"/>
  <c r="V319" i="12"/>
  <c r="G320" i="12"/>
  <c r="M320" i="12" s="1"/>
  <c r="I320" i="12"/>
  <c r="K320" i="12"/>
  <c r="O320" i="12"/>
  <c r="Q320" i="12"/>
  <c r="V320" i="12"/>
  <c r="G321" i="12"/>
  <c r="I321" i="12"/>
  <c r="K321" i="12"/>
  <c r="M321" i="12"/>
  <c r="O321" i="12"/>
  <c r="Q321" i="12"/>
  <c r="V321" i="12"/>
  <c r="G322" i="12"/>
  <c r="I322" i="12"/>
  <c r="K322" i="12"/>
  <c r="M322" i="12"/>
  <c r="O322" i="12"/>
  <c r="Q322" i="12"/>
  <c r="V322" i="12"/>
  <c r="G323" i="12"/>
  <c r="M323" i="12" s="1"/>
  <c r="I323" i="12"/>
  <c r="K323" i="12"/>
  <c r="O323" i="12"/>
  <c r="Q323" i="12"/>
  <c r="V323" i="12"/>
  <c r="G324" i="12"/>
  <c r="M324" i="12" s="1"/>
  <c r="I324" i="12"/>
  <c r="K324" i="12"/>
  <c r="O324" i="12"/>
  <c r="Q324" i="12"/>
  <c r="V324" i="12"/>
  <c r="G325" i="12"/>
  <c r="I325" i="12"/>
  <c r="K325" i="12"/>
  <c r="M325" i="12"/>
  <c r="O325" i="12"/>
  <c r="Q325" i="12"/>
  <c r="V325" i="12"/>
  <c r="G328" i="12"/>
  <c r="G327" i="12" s="1"/>
  <c r="I328" i="12"/>
  <c r="I327" i="12" s="1"/>
  <c r="K328" i="12"/>
  <c r="O328" i="12"/>
  <c r="O327" i="12" s="1"/>
  <c r="Q328" i="12"/>
  <c r="Q327" i="12" s="1"/>
  <c r="V328" i="12"/>
  <c r="G329" i="12"/>
  <c r="M329" i="12" s="1"/>
  <c r="I329" i="12"/>
  <c r="K329" i="12"/>
  <c r="K327" i="12" s="1"/>
  <c r="O329" i="12"/>
  <c r="Q329" i="12"/>
  <c r="V329" i="12"/>
  <c r="V327" i="12" s="1"/>
  <c r="G330" i="12"/>
  <c r="I330" i="12"/>
  <c r="K330" i="12"/>
  <c r="M330" i="12"/>
  <c r="O330" i="12"/>
  <c r="Q330" i="12"/>
  <c r="V330" i="12"/>
  <c r="G331" i="12"/>
  <c r="I331" i="12"/>
  <c r="K331" i="12"/>
  <c r="M331" i="12"/>
  <c r="O331" i="12"/>
  <c r="Q331" i="12"/>
  <c r="V331" i="12"/>
  <c r="G332" i="12"/>
  <c r="M332" i="12" s="1"/>
  <c r="I332" i="12"/>
  <c r="K332" i="12"/>
  <c r="O332" i="12"/>
  <c r="Q332" i="12"/>
  <c r="V332" i="12"/>
  <c r="G334" i="12"/>
  <c r="I334" i="12"/>
  <c r="K334" i="12"/>
  <c r="K333" i="12" s="1"/>
  <c r="M334" i="12"/>
  <c r="M333" i="12" s="1"/>
  <c r="O334" i="12"/>
  <c r="Q334" i="12"/>
  <c r="V334" i="12"/>
  <c r="V333" i="12" s="1"/>
  <c r="G335" i="12"/>
  <c r="G333" i="12" s="1"/>
  <c r="I335" i="12"/>
  <c r="K335" i="12"/>
  <c r="M335" i="12"/>
  <c r="O335" i="12"/>
  <c r="O333" i="12" s="1"/>
  <c r="Q335" i="12"/>
  <c r="V335" i="12"/>
  <c r="G336" i="12"/>
  <c r="M336" i="12" s="1"/>
  <c r="I336" i="12"/>
  <c r="K336" i="12"/>
  <c r="O336" i="12"/>
  <c r="Q336" i="12"/>
  <c r="V336" i="12"/>
  <c r="G337" i="12"/>
  <c r="M337" i="12" s="1"/>
  <c r="I337" i="12"/>
  <c r="I333" i="12" s="1"/>
  <c r="K337" i="12"/>
  <c r="O337" i="12"/>
  <c r="Q337" i="12"/>
  <c r="Q333" i="12" s="1"/>
  <c r="V337" i="12"/>
  <c r="G338" i="12"/>
  <c r="I338" i="12"/>
  <c r="K338" i="12"/>
  <c r="M338" i="12"/>
  <c r="O338" i="12"/>
  <c r="Q338" i="12"/>
  <c r="V338" i="12"/>
  <c r="G339" i="12"/>
  <c r="I339" i="12"/>
  <c r="K339" i="12"/>
  <c r="M339" i="12"/>
  <c r="O339" i="12"/>
  <c r="Q339" i="12"/>
  <c r="V339" i="12"/>
  <c r="AE341" i="12"/>
  <c r="F41" i="1" s="1"/>
  <c r="I20" i="1"/>
  <c r="I19" i="1"/>
  <c r="I18" i="1"/>
  <c r="AF341" i="12" l="1"/>
  <c r="G40" i="1" s="1"/>
  <c r="V293" i="12"/>
  <c r="O293" i="12"/>
  <c r="F40" i="1"/>
  <c r="I293" i="12"/>
  <c r="K293" i="12"/>
  <c r="Q293" i="12"/>
  <c r="F39" i="1"/>
  <c r="M293" i="12"/>
  <c r="M235" i="12"/>
  <c r="M156" i="12"/>
  <c r="M328" i="12"/>
  <c r="M327" i="12" s="1"/>
  <c r="M206" i="12"/>
  <c r="M205" i="12" s="1"/>
  <c r="G201" i="12"/>
  <c r="M184" i="12"/>
  <c r="M183" i="12" s="1"/>
  <c r="G156" i="12"/>
  <c r="M113" i="12"/>
  <c r="M112" i="12" s="1"/>
  <c r="M9" i="12"/>
  <c r="M8" i="12" s="1"/>
  <c r="G293" i="12"/>
  <c r="G278" i="12"/>
  <c r="G271" i="12"/>
  <c r="G235" i="12"/>
  <c r="J28" i="1"/>
  <c r="J26" i="1"/>
  <c r="G38" i="1"/>
  <c r="F38" i="1"/>
  <c r="H32" i="1"/>
  <c r="J23" i="1"/>
  <c r="J24" i="1"/>
  <c r="J25" i="1"/>
  <c r="J27" i="1"/>
  <c r="E24" i="1"/>
  <c r="E26" i="1"/>
  <c r="G41" i="1" l="1"/>
  <c r="H41" i="1" s="1"/>
  <c r="I41" i="1" s="1"/>
  <c r="G39" i="1"/>
  <c r="G42" i="1" s="1"/>
  <c r="G25" i="1" s="1"/>
  <c r="A25" i="1" s="1"/>
  <c r="A26" i="1" s="1"/>
  <c r="G26" i="1" s="1"/>
  <c r="H40" i="1"/>
  <c r="I40" i="1" s="1"/>
  <c r="H39" i="1"/>
  <c r="F42" i="1"/>
  <c r="G341" i="12"/>
  <c r="I65" i="1"/>
  <c r="H42" i="1" l="1"/>
  <c r="I39" i="1"/>
  <c r="I42" i="1" s="1"/>
  <c r="I17" i="1"/>
  <c r="I21" i="1" s="1"/>
  <c r="I68" i="1"/>
  <c r="G28" i="1"/>
  <c r="G23" i="1"/>
  <c r="A23" i="1" s="1"/>
  <c r="A24" i="1" s="1"/>
  <c r="G24" i="1" s="1"/>
  <c r="A27" i="1" s="1"/>
  <c r="A29" i="1" s="1"/>
  <c r="G29" i="1" s="1"/>
  <c r="G27" i="1" s="1"/>
  <c r="J67" i="1" l="1"/>
  <c r="J62" i="1"/>
  <c r="J49" i="1"/>
  <c r="J64" i="1"/>
  <c r="J59" i="1"/>
  <c r="J66" i="1"/>
  <c r="J58" i="1"/>
  <c r="J53" i="1"/>
  <c r="J61" i="1"/>
  <c r="J51" i="1"/>
  <c r="J52" i="1"/>
  <c r="J50" i="1"/>
  <c r="J55" i="1"/>
  <c r="J63" i="1"/>
  <c r="J54" i="1"/>
  <c r="J60" i="1"/>
  <c r="J56" i="1"/>
  <c r="J57" i="1"/>
  <c r="J65" i="1"/>
  <c r="J41" i="1"/>
  <c r="J40" i="1"/>
  <c r="J39" i="1"/>
  <c r="J42" i="1" s="1"/>
  <c r="J68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<sst xmlns="http://schemas.openxmlformats.org/spreadsheetml/2006/main" count="1421" uniqueCount="531">
  <si>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</si>
  <si>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</si>
  <si>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</si>
  <si>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</si>
  <si>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</si>
  <si>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</si>
  <si>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</si>
  <si>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</si>
  <si>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</si>
  <si>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</si>
  <si>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</si>
  <si>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</si>
  <si>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</si>
  <si>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</si>
  <si>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</si>
  <si>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</si>
  <si>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</si>
  <si>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</si>
  <si>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</si>
  <si>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</si>
  <si>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</si>
  <si>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</si>
  <si>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</si>
  <si>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</si>
  <si>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</si>
  <si>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</si>
  <si>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</si>
  <si>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</si>
  <si>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</si>
  <si>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</si>
  <si>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</si>
  <si>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</si>
  <si>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</si>
  <si>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</si>
  <si>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</si>
  <si>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</si>
  <si>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</si>
  <si>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</si>
  <si>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</si>
  <si>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</si>
  <si>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</si>
  <si>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</si>
  <si>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</si>
  <si>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1</t>
  </si>
  <si>
    <t>Architektonicko-stavební řešení</t>
  </si>
  <si>
    <t>Rekonstrukce školního hřiště a obnova oplocení v areálu Francouzská 101,Brno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</si>
  <si>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</si>
  <si>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</si>
  <si>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</si>
  <si>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</si>
  <si>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</si>
  <si>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</si>
  <si>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</si>
  <si>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Zemní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</si>
  <si>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</si>
  <si>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</si>
  <si>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</si>
  <si>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</si>
  <si>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</si>
  <si>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</si>
  <si>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</si>
  <si>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</si>
  <si>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511</t>
  </si>
  <si>
    <t>Umělý trávník</t>
  </si>
  <si>
    <t>62</t>
  </si>
  <si>
    <t>Úpravy povrchů vnější</t>
  </si>
  <si>
    <t>8</t>
  </si>
  <si>
    <t>Trubní vedení</t>
  </si>
  <si>
    <t>91</t>
  </si>
  <si>
    <t>Doplňující práce na komunikaci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</si>
  <si>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</si>
  <si>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</si>
  <si>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</si>
  <si>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</si>
  <si>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</si>
  <si>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</si>
  <si>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97</t>
  </si>
  <si>
    <t>Prorážení otvorů</t>
  </si>
  <si>
    <t>99</t>
  </si>
  <si>
    <t>Staveništní přesun hmot</t>
  </si>
  <si>
    <t>711</t>
  </si>
  <si>
    <t>Izolace proti vodě</t>
  </si>
  <si>
    <t>765</t>
  </si>
  <si>
    <t>Krytiny tvrdé</t>
  </si>
  <si>
    <t>767</t>
  </si>
  <si>
    <t>Konstrukce zámečnické</t>
  </si>
  <si>
    <t>D96</t>
  </si>
  <si>
    <t>Přesuny suti a vybouraných hmot</t>
  </si>
  <si>
    <t>PSU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</si>
  <si>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</si>
  <si>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</si>
  <si>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</si>
  <si>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</si>
  <si>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</si>
  <si>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</si>
  <si>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</si>
  <si>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</si>
  <si>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</si>
  <si>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</si>
  <si>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</si>
  <si>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</si>
  <si>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</si>
  <si>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</si>
  <si>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</si>
  <si>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</si>
  <si>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</si>
  <si>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</si>
  <si>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</si>
  <si>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</si>
  <si>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</si>
  <si>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</si>
  <si>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</si>
  <si>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</si>
  <si>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</si>
  <si>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</si>
  <si>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</si>
  <si>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</si>
  <si>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</si>
  <si>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122201101R00</t>
  </si>
  <si>
    <t>Odkopávky a  prokopávky nezapažené v hornině 3_x000D_
 do 100 m3</t>
  </si>
  <si>
    <t>m3</t>
  </si>
  <si>
    <t>800-1</t>
  </si>
  <si>
    <t>RTS 17/ I</t>
  </si>
  <si>
    <t>POL1_</t>
  </si>
  <si>
    <t>s přehozením výkopku na vzdálenost do 3 m nebo s naložením na dopravní prostředek,</t>
  </si>
  <si>
    <t>SPI</t>
  </si>
  <si>
    <t>HTU : (17,377*41,30-(24,00*12,923))*0,35</t>
  </si>
  <si>
    <t>VV</t>
  </si>
  <si>
    <t>pro obsyp STP : (30,3+41,30)*2*1,00*0,20+5*1,00*1,00*0,20</t>
  </si>
  <si>
    <t>122201109R00</t>
  </si>
  <si>
    <t>Odkopávky a  prokopávky nezapažené v hornině 3_x000D_
 příplatek k cenám za lepivost horniny</t>
  </si>
  <si>
    <t>130901121R00</t>
  </si>
  <si>
    <t>Bourání konstrukcí v hloubených vykopávkách z betonu, prostého, pneumatickým kladivem</t>
  </si>
  <si>
    <t>s přemístěním suti na hromady na vzdálenost do 20 m nebo s uložením na dopravní prostředek,</t>
  </si>
  <si>
    <t>patky boutraného oplocení : 22*0,40*0,40*0,60</t>
  </si>
  <si>
    <t>132201110R00</t>
  </si>
  <si>
    <t>Hloubení rýh šířky do 60 cm do 50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</si>
  <si>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</si>
  <si>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Začátek provozního součtu</t>
  </si>
  <si>
    <t xml:space="preserve">  DN100 : 17,60*8+7,2+5,20+4,0*1,00</t>
  </si>
  <si>
    <t xml:space="preserve">  22,80+30,178+29,20+26,4+22,80</t>
  </si>
  <si>
    <t xml:space="preserve">  DN150 : 11,60*2+16,50+10,50+15,00</t>
  </si>
  <si>
    <t>Konec provozního součtu</t>
  </si>
  <si>
    <t>353,778*0,30*(0,30+0,45)/2</t>
  </si>
  <si>
    <t>132201119R00</t>
  </si>
  <si>
    <t xml:space="preserve">Hloubení rýh šířky do 60 cm příplatek za lepivost, v hornině 3,  </t>
  </si>
  <si>
    <t>132201210R00</t>
  </si>
  <si>
    <t xml:space="preserve">Hloubení rýh šířky přes 60 do 200 cm do 50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</si>
  <si>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</si>
  <si>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za patou zdi A : (38,182+9,529)*1,80*0,80</t>
  </si>
  <si>
    <t>132201219R00</t>
  </si>
  <si>
    <t xml:space="preserve">Hloubení rýh šířky přes 60 do 200 cm příplatek za lepivost, v hornině 3,  </t>
  </si>
  <si>
    <t>133201101R00</t>
  </si>
  <si>
    <t>Hloubení šachet v hornině 3_x000D_
 do 100 m3</t>
  </si>
  <si>
    <t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t>
  </si>
  <si>
    <t>šachty vč rozšíření : (0,80+1,10+0,25)*2,00*2,00*3</t>
  </si>
  <si>
    <t>133201109R00</t>
  </si>
  <si>
    <t>Hloubení šachet v hornině 3_x000D_
 příplatek za lepivost horniny</t>
  </si>
  <si>
    <t>139601102R00</t>
  </si>
  <si>
    <t>Ruční výkop jam, rýh a šachet v hornině 3</t>
  </si>
  <si>
    <t>s přehozením na vzdálenost do 5 m nebo s naložením na ruční dopravní prostředek</t>
  </si>
  <si>
    <t>pro vzpěry oplocení A-předpoklad 16ks : 0,45*0,45*0,60*16</t>
  </si>
  <si>
    <t>stěna D : 29,212*0,50*0,60*2</t>
  </si>
  <si>
    <t>oplocení v1800 : 23*0,40*0,40*0,90</t>
  </si>
  <si>
    <t>oplocení v4000 : (18+16)*0,40*0,40*0,90</t>
  </si>
  <si>
    <t>stěna C : 15,00*2,10*1,20</t>
  </si>
  <si>
    <t>snížení opěrné stěny-CAD : 34,50</t>
  </si>
  <si>
    <t>151101101R00</t>
  </si>
  <si>
    <t>Zřízení pažení a rozepření stěn rýh příložné  pro jakoukoliv mezerovitost, hloubky do 2 m</t>
  </si>
  <si>
    <t>m2</t>
  </si>
  <si>
    <t>pro podzemní vedení pro všechny šířky rýhy,</t>
  </si>
  <si>
    <t xml:space="preserve">jednostranně : </t>
  </si>
  <si>
    <t>za patou stěny A-zaokrouhleno : 48,0*2,00</t>
  </si>
  <si>
    <t>151101111R00</t>
  </si>
  <si>
    <t>Odstranění pažení a rozepření rýh příložné , hloubky do 2 m</t>
  </si>
  <si>
    <t>pro podzemní vedení s uložením materiálu na vzdálenost do 3 m od kraje výkopu,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</si>
  <si>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</si>
  <si>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</si>
  <si>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</si>
  <si>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162201101R00</t>
  </si>
  <si>
    <t>Vodorovné přemístění výkopku z horniny 1 až 4, na vzdálenost do 20 m</t>
  </si>
  <si>
    <t>po suchu, bez ohledu na druh dopravního prostředku, bez naložení výkopku, avšak se složením bez rozhrnutí,</t>
  </si>
  <si>
    <t>na mezideponii : 172,27133+39,80002+68,70384+25,80+65,4792-96,09996+34,50</t>
  </si>
  <si>
    <t>162701105R00</t>
  </si>
  <si>
    <t>Vodorovné přemístění výkopku z horniny 1 až 4, na vzdálenost přes 9 000  do 10 000 m</t>
  </si>
  <si>
    <t>162701109R00</t>
  </si>
  <si>
    <t>Vodorovné přemístění výkopku příplatek k ceně za každých dalších i započatých 1 000 m přes 10 000 m_x000D_
 z horniny 1 až 4</t>
  </si>
  <si>
    <t>10*(275,95443+34,50)</t>
  </si>
  <si>
    <t>162702199R00</t>
  </si>
  <si>
    <t>Poplatek za skládku zeminy</t>
  </si>
  <si>
    <t>167101102R00</t>
  </si>
  <si>
    <t>Nakládání, skládání, překládání neulehlého výkopku nakládání výkopku_x000D_
 přes 100 m3, z horniny 1 až 4</t>
  </si>
  <si>
    <t>171201201R00</t>
  </si>
  <si>
    <t>Uložení sypaniny na dočasnou skládku tak, že na 1 m2 plochy připadá přes 2 m3 výkopku nebo ornice</t>
  </si>
  <si>
    <t>175101101R00</t>
  </si>
  <si>
    <t>Obsyp potrubí bez prohození sypaniny</t>
  </si>
  <si>
    <t>sypaninou z vhodných hornin tř. 1 - 4 nebo materiálem připraveným podél výkopu ve vzdálenosti do 3 m od jeho kraje, pro jakoukoliv hloubku výkopu a jakoukoliv míru zhutnění,</t>
  </si>
  <si>
    <t>drenáž : 353,778*0,30*((0,30+0,45)/2-0,10)</t>
  </si>
  <si>
    <t>-353,778*3,14*0,05*0,05</t>
  </si>
  <si>
    <t>za patou stěny A-zaokrouhleno : 48,0*0,60*0,30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</si>
  <si>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</si>
  <si>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</si>
  <si>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</si>
  <si>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za patou zdi A-výkop : (38,182+9,529)*1,80*0,80</t>
  </si>
  <si>
    <t>za patou stěny A-zaokrouhleno-vytlačená zemina obsypem potrubí : -48,0*0,60*0,30</t>
  </si>
  <si>
    <t>stěna D-zpětně : 29,212*0,50*0,60*2</t>
  </si>
  <si>
    <t>odpočet objemu šachet : -(0,80+1,10+0,25)*3,14*0,60*0,60*3</t>
  </si>
  <si>
    <t>181101102R00</t>
  </si>
  <si>
    <t>Úprava pláně v zářezech v hornině 1 až 4, se zhutněním</t>
  </si>
  <si>
    <t>vyrovnáním výškových rozdílů, ploch vodorovných a ploch do sklonu 1 : 5.</t>
  </si>
  <si>
    <t>volejbal : 17,377*24,00</t>
  </si>
  <si>
    <t>basketbal : 17,30*30,30</t>
  </si>
  <si>
    <t>AP_11919_1</t>
  </si>
  <si>
    <t>Výsadba dřevin s dodávkou dřeviny ,údržba po dobu 24 měsíců, kompletně</t>
  </si>
  <si>
    <t>ks</t>
  </si>
  <si>
    <t>Vlastní</t>
  </si>
  <si>
    <t>Indiv</t>
  </si>
  <si>
    <t>předpoklad : 100</t>
  </si>
  <si>
    <t>111200001RA0</t>
  </si>
  <si>
    <t>Odstranění křovin a stromů o průměru kmene do 100 mm, spálení</t>
  </si>
  <si>
    <t>AP-HSV</t>
  </si>
  <si>
    <t>Součtová</t>
  </si>
  <si>
    <t>POL2_</t>
  </si>
  <si>
    <t>a stromů o průměru kmene do 100 mm, s odstraněním kořenů, s odklizením křovin a stromů na vzdálenost do 50 m a jejich spálením.</t>
  </si>
  <si>
    <t>zaměřeno CAD : 400</t>
  </si>
  <si>
    <t>181300010RAE</t>
  </si>
  <si>
    <t>Rozprostření ornice v rovině nebo svahu do 1 : 5 a osetí travou při tloušťce 150 mm, dovoz ornice ze vzdálenosti 15 000 m</t>
  </si>
  <si>
    <t>vč. urovnání ornice, naložení na skládce, vodorovným přemístěním ornice na místo rozprostření, založení trávníku osetím a dodávky travního semene.</t>
  </si>
  <si>
    <t>plocha celkem CAD : 2000</t>
  </si>
  <si>
    <t>odpočet objektu : -35,00</t>
  </si>
  <si>
    <t>odpočet hřišt : -941,238</t>
  </si>
  <si>
    <t>obsyp STP : -(30,3+41,30)*2*1,00-5*1,00*1,00</t>
  </si>
  <si>
    <t>900100001RXX</t>
  </si>
  <si>
    <t>Oplocení z drátěného pletiva, ocelové sloupky,v1800mm, vč dmtž původního oplocení</t>
  </si>
  <si>
    <t>100 m</t>
  </si>
  <si>
    <t>583312004R</t>
  </si>
  <si>
    <t>kamenivo přírodní těžené frakce 0,0 až 4,0 mm; třída B; Jihomoravský kraj</t>
  </si>
  <si>
    <t>t</t>
  </si>
  <si>
    <t>SPCM</t>
  </si>
  <si>
    <t>POL3_</t>
  </si>
  <si>
    <t>35,04953*1,8*1,1</t>
  </si>
  <si>
    <t>212572121R00</t>
  </si>
  <si>
    <t>Lože trativodu z kameniva drobného těženého</t>
  </si>
  <si>
    <t>10cm pod trubku : 353,778*0,30*0,10</t>
  </si>
  <si>
    <t>48*0,60*0,10</t>
  </si>
  <si>
    <t>212753114R00</t>
  </si>
  <si>
    <t>Plastové drenážní trubky montáž ohebné plastové drenážní trubky do rýhy, DN 100, bez lože</t>
  </si>
  <si>
    <t>m</t>
  </si>
  <si>
    <t>827-1</t>
  </si>
  <si>
    <t xml:space="preserve">drenáž : </t>
  </si>
  <si>
    <t>DN100 : 288,578</t>
  </si>
  <si>
    <t>212753116R00</t>
  </si>
  <si>
    <t>Plastové drenážní trubky montáž ohebné plastové drenážní trubky do rýhy, DN 160, bez lože</t>
  </si>
  <si>
    <t>DN150 : 65,20</t>
  </si>
  <si>
    <t>za patou stěny A-zaokrouhleno : 48,0</t>
  </si>
  <si>
    <t>213151121R00</t>
  </si>
  <si>
    <t>Montáž vsakovacích nádrží položení geotextílie</t>
  </si>
  <si>
    <t>potrubí : (353,778-65,20)*3,14*0,10</t>
  </si>
  <si>
    <t>65,20*3,14*0,15</t>
  </si>
  <si>
    <t>za patou stěny A-zaokrouhleno : 48,0*3,14*0,15</t>
  </si>
  <si>
    <t>dtto,ale obalení obsypu : (0,60+0,30)*2*48,00</t>
  </si>
  <si>
    <t>275313621R00</t>
  </si>
  <si>
    <t>Beton základových patek prostý třídy C 20/25</t>
  </si>
  <si>
    <t>801-1</t>
  </si>
  <si>
    <t>pro vzpěry oplocení A-předpoklad 16ks : 0,45*0,45*0,60*16*1,07</t>
  </si>
  <si>
    <t>oplocení v1800 : 23*0,40*0,40*0,90*1,07</t>
  </si>
  <si>
    <t>oplocení v4000 : (18+16)*0,40*0,40*0,90*1,07</t>
  </si>
  <si>
    <t>275351215R00</t>
  </si>
  <si>
    <t>Bednění stěn základových patek zřízení</t>
  </si>
  <si>
    <t>bednění svislé nebo šikmé (odkloněné), půdorysně přímé nebo zalomené, stěn základových patek ve volných nebo zapažených jámách, rýhách, šachtách, včetně případných vzpěr,</t>
  </si>
  <si>
    <t>pro vzpěry oplocení A-předpoklad 16ks,částečně : 0,45*4*16*0,30</t>
  </si>
  <si>
    <t>oplocení v1800 : 23*0,40*4*0,10</t>
  </si>
  <si>
    <t>oplocení v4000 : (18+16)*0,40*4*0,10</t>
  </si>
  <si>
    <t>275351216R00</t>
  </si>
  <si>
    <t>Bednění stěn základových patek odstranění</t>
  </si>
  <si>
    <t>289905213R00</t>
  </si>
  <si>
    <t>Úprava spár zdiva z lom.kamene hrubého uhlazením</t>
  </si>
  <si>
    <t>stěna C : 15*3,30</t>
  </si>
  <si>
    <t>R_21919_1</t>
  </si>
  <si>
    <t>Napojení drenážního potrubí DN 100-150 do vsakovacího objektu(šachta) - komplet provedení</t>
  </si>
  <si>
    <t>2*2</t>
  </si>
  <si>
    <t>28611001</t>
  </si>
  <si>
    <t>DN100 : 288,578*1,05</t>
  </si>
  <si>
    <t>28611002</t>
  </si>
  <si>
    <t>DN150 : 65,20*1,05</t>
  </si>
  <si>
    <t>28611003</t>
  </si>
  <si>
    <t>Trubka drenážní KG DN 150 vč příslušenství</t>
  </si>
  <si>
    <t>za patou stěny A-zaokrouhleno : 48,0*1,05</t>
  </si>
  <si>
    <t>69366198R</t>
  </si>
  <si>
    <t>geotextilie PP; funkce separační, ochranná, výztužná, filtrační; plošná hmotnost 300 g/m2; zpevněná oboustranně</t>
  </si>
  <si>
    <t>230,33069*1,15</t>
  </si>
  <si>
    <t>311112130RT2</t>
  </si>
  <si>
    <t>Stěny z betonových bednicích tvárnic a betonu šířky 300 mm, zálivka betonem C16/20</t>
  </si>
  <si>
    <t>(ztracené bednění) z betonových tvárnic a zálivka betonem,</t>
  </si>
  <si>
    <t>zed A : (38,182+9,529)*1,40</t>
  </si>
  <si>
    <t>311211126R00</t>
  </si>
  <si>
    <t>Zdivo nadzákladové z lomového kamene na MC 15</t>
  </si>
  <si>
    <t>neopracované pod omítku,</t>
  </si>
  <si>
    <t>zaměřeno CAD : 90,0</t>
  </si>
  <si>
    <t>319201317R00</t>
  </si>
  <si>
    <t>Vyrovnání povrchu zdiva pod omítku maltou ze SMS tloušťka 30 mm</t>
  </si>
  <si>
    <t>maltou ze suché směsi, bez pomocného lešení,</t>
  </si>
  <si>
    <t>stěna D,předpoklad : 29,212*1,90*2</t>
  </si>
  <si>
    <t>338171122R00</t>
  </si>
  <si>
    <t>Osazování sloupků a vzpěr plotových ocelových výšky do 2,60 m, se zabetonováním do 0,5 m3 do předem připravených jamek betonem C 25/30</t>
  </si>
  <si>
    <t>kus</t>
  </si>
  <si>
    <t>801-5</t>
  </si>
  <si>
    <t>trubkových nebo profilovaných</t>
  </si>
  <si>
    <t>oplocení v1800 : 17+6</t>
  </si>
  <si>
    <t>341361821R00</t>
  </si>
  <si>
    <t>Výztuž stěn a příček  z betonářské oceli 10 505(R)</t>
  </si>
  <si>
    <t>rovných i oblých, svislých i šikmých</t>
  </si>
  <si>
    <t>zed A : (38,182+9,529)*1,40*0,008</t>
  </si>
  <si>
    <t>347248211R00</t>
  </si>
  <si>
    <t>Přizdívky a obezdívky z cihel pálených lícových plných, tloušťky 140 mm</t>
  </si>
  <si>
    <t>kotvené sponami. S úpravou spár při zdění.</t>
  </si>
  <si>
    <t>včetně úpravy spár při zdění</t>
  </si>
  <si>
    <t>POP</t>
  </si>
  <si>
    <t>zed A-čelní stěna : (38,182+9,529)*1,60</t>
  </si>
  <si>
    <t>380932217R00</t>
  </si>
  <si>
    <t>Dodatečné vlepování betonářské výztuže vlepení betonářské výztuže, D 16 mm, beton, malta 71,6 MPa</t>
  </si>
  <si>
    <t>801-4</t>
  </si>
  <si>
    <t>vč.8,4ks/m-A+B : 4*(38,182+9,529+27,554)*0,40</t>
  </si>
  <si>
    <t>C : 15*2*0,40</t>
  </si>
  <si>
    <t>R_31611_1</t>
  </si>
  <si>
    <t>Krycí desky s přesahem tl. 50 - 80 mm,beton,spádovaný - dodávka,montáž,přesun, monolitická stříška - zakončení odbouraných stěn</t>
  </si>
  <si>
    <t>snížení opěrky : (12,10+3,50)*0,60</t>
  </si>
  <si>
    <t>R_31823_1</t>
  </si>
  <si>
    <t>Ukončení zdiva stříškou cihlami  Klinker šířky 2x30cm - dodávka,montáž,přesun, podrobněji vč.08</t>
  </si>
  <si>
    <t>zed A : 38,182+9,529</t>
  </si>
  <si>
    <t>417321313R00</t>
  </si>
  <si>
    <t>Železobeton ztužujících pásů a věnců třídy C 16/20</t>
  </si>
  <si>
    <t>stěna A-nadbetonování stávajícího základu : (38,182+9,529)*0,60*0,20</t>
  </si>
  <si>
    <t>stěna B-dtto : 27,554*0,60*0,20</t>
  </si>
  <si>
    <t>stěna C : 15,00*0,30*0,20</t>
  </si>
  <si>
    <t>417351115R00</t>
  </si>
  <si>
    <t>Bednění bočnic ztužujících pásů a věnců včetně vzpěr zřízení</t>
  </si>
  <si>
    <t>stěna A-nadbetonování stávajícího základu : (38,182+9,529)*2*0,20</t>
  </si>
  <si>
    <t>stěna B-dtto : 27,554*2*0,20</t>
  </si>
  <si>
    <t>stěna C : 15,00*2*0,20</t>
  </si>
  <si>
    <t>417351116R00</t>
  </si>
  <si>
    <t>Bednění bočnic ztužujících pásů a věnců včetně vzpěr odstranění</t>
  </si>
  <si>
    <t>417361821R00</t>
  </si>
  <si>
    <t>Výztuž ztužujících pásů a věnců z betonářské oceli 10 505(R)</t>
  </si>
  <si>
    <t>stěna A+B-nadbetonování stávajícího základu,výztuž 90kg/m3 : 9,9318*0,09</t>
  </si>
  <si>
    <t>451572111RK1</t>
  </si>
  <si>
    <t>Lože pod potrubí, stoky a drobné objekty z kameniva drobného těženého 0÷4 mm</t>
  </si>
  <si>
    <t>v otevřeném výkopu,</t>
  </si>
  <si>
    <t>pod šachty : 1*1,*0,25*3</t>
  </si>
  <si>
    <t>564261111R00</t>
  </si>
  <si>
    <t>Podklad nebo podsyp ze štěrkopísku tloušťka po zhutnění 200 mm</t>
  </si>
  <si>
    <t>822-1</t>
  </si>
  <si>
    <t>s rozprostřením, vlhčením a zhutněním</t>
  </si>
  <si>
    <t>pro obsyp STP : (30,3+41,30)*2*1,00+5*1,00*1,00</t>
  </si>
  <si>
    <t>R_51119_1</t>
  </si>
  <si>
    <t>Podklad z kameniva drceného vel.0-4 mm,tl. 30 mm - dodávka,montáž,přesun, podrobněji Technické podmínky- část B (Souhrnná technická zpráva)</t>
  </si>
  <si>
    <t>R_51119_2</t>
  </si>
  <si>
    <t>Podklad z kameniva drceného vel.4-8 mm,tl. 30 mm - dodávka,montáž,přesun, podrobněji Technické podmínky- část B (Souhrnná technická zpráva)</t>
  </si>
  <si>
    <t>R_51119_3</t>
  </si>
  <si>
    <t>Podklad z kameniva drceného vel.8-16 mm,tl. 50 mm - dodávka,montáž,přesun, podrobněji Technické podmínky- část B (Souhrnná technická zpráva)</t>
  </si>
  <si>
    <t>R_51119_4</t>
  </si>
  <si>
    <t>Podklad z kameniva drceného vel.16-32 mm, tl. 80 mm - dodávka,montáž,přesun, podrobněji Technické podmínky- část B (Souhrnná technická zpráva)</t>
  </si>
  <si>
    <t>R_51119_5</t>
  </si>
  <si>
    <t>Podklad z kameniva drceného vel.32-63 mm,tl.160 mm - dodávka,montáž,přesun, podrobněji Technické podmínky- část B (Souhrnná technická zpráva)</t>
  </si>
  <si>
    <t>R_51119_6</t>
  </si>
  <si>
    <t>R_51119_7</t>
  </si>
  <si>
    <t>Lajnování  -vřezané lajny pro volejbal a basketbal , dodávka,montáž</t>
  </si>
  <si>
    <t>zaměřeno CAD : 309</t>
  </si>
  <si>
    <t>620451211R00</t>
  </si>
  <si>
    <t>Postřik izolací nebo neomítaných vnějších stěn maltou cementovou</t>
  </si>
  <si>
    <t>vodotěsných izolací nebo pod obklady apod.</t>
  </si>
  <si>
    <t>stěna D : 29,212*1,90*2</t>
  </si>
  <si>
    <t>622451131R00</t>
  </si>
  <si>
    <t>Omítky vnější cementové stěn nebo štítů hladké stupeň složitosti I až II</t>
  </si>
  <si>
    <t>629451112R00</t>
  </si>
  <si>
    <t>Vyrovnávací vrstva z cementové malty šířky přes 150 do 300 mm</t>
  </si>
  <si>
    <t>pod klempířskými prvky,</t>
  </si>
  <si>
    <t>stěna D : 29,212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</si>
  <si>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</si>
  <si>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</si>
  <si>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</si>
  <si>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</si>
  <si>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</si>
  <si>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</si>
  <si>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</si>
  <si>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899103111RT2</t>
  </si>
  <si>
    <t>Osazení poklopů litinových a ocelových včetně dodávky poklopu litinového s rámem _x000D_
 kruhového D 600 mm</t>
  </si>
  <si>
    <t>59224107R</t>
  </si>
  <si>
    <t>skruž železobetonová TBS; DN = 1 000,0 mm; h = 500,0 mm; s = 90,00 mm; počet stupadel 2; ocelové s PE povlakem</t>
  </si>
  <si>
    <t>59224108R</t>
  </si>
  <si>
    <t>skruž železobetonová TBS; DN = 1 000,0 mm; h = 1 000,0 mm; s = 90,00 mm; počet stupadel 4; ocelové s PE povlakem</t>
  </si>
  <si>
    <t>59224120R</t>
  </si>
  <si>
    <t>skruž železobetonová přechodová; TBR; DN = 625,0 mm; DN 2 = 1 000 mm; h = 600,0 mm; s = 90,00 mm; počet stupadel 1; ocelové s PE povlakem</t>
  </si>
  <si>
    <t>917762111R00</t>
  </si>
  <si>
    <t>Osazení silničního nebo chodníkového obrubníku ležatého, s boční opěrou z betonu prostého, do lože z betonu prostého C 12/15</t>
  </si>
  <si>
    <t>S dodáním hmot pro lože tl. 80-100 mm.</t>
  </si>
  <si>
    <t>vč 01 : (41,30+30,30)*2</t>
  </si>
  <si>
    <t>918101111R00</t>
  </si>
  <si>
    <t>Lože pod obrubníky, krajníky nebo obruby z betonu prostého C 12/15</t>
  </si>
  <si>
    <t>z dlažebních kostek z betonu prostého</t>
  </si>
  <si>
    <t>143,20*0,20*0,20</t>
  </si>
  <si>
    <t>59217460R</t>
  </si>
  <si>
    <t>obrubník silniční materiál beton; l = 1000,0 mm; š = 150,0 mm; h = 250,0 mm; barva šedá</t>
  </si>
  <si>
    <t>143,20*1,05</t>
  </si>
  <si>
    <t>R_94119_1</t>
  </si>
  <si>
    <t>Lešení pomocné - montáž,demontáž,pronájem, dle technologie provádění prací dodavatele</t>
  </si>
  <si>
    <t>kpl</t>
  </si>
  <si>
    <t>R_95119_1</t>
  </si>
  <si>
    <t>Dodávka a osazení ocelové trubky DN100</t>
  </si>
  <si>
    <t>stěna C : 5*2,60</t>
  </si>
  <si>
    <t>962022491R00</t>
  </si>
  <si>
    <t>Bourání zdiva nadzákladového kamenného kamenného_x000D_
 na maltu cementovou</t>
  </si>
  <si>
    <t>801-3</t>
  </si>
  <si>
    <t>nebo vybourání otvorů průřezové plochy přes 4 m2 ve zdivu nadzákladovém, včetně pomocného lešení o výšce podlahy do 1900 mm a pro zatížení do 1,5 kPa  (150 kg/m2),</t>
  </si>
  <si>
    <t>snížení opěrné stěny : 12,10*1,70*0,50</t>
  </si>
  <si>
    <t>3,50*1,10*0,50</t>
  </si>
  <si>
    <t>962032231R00</t>
  </si>
  <si>
    <t>Bourání zdiva nadzákladového cihelného z cihel pálených nebo vápenopískových, na maltu vápenou nebo vápenocementovou</t>
  </si>
  <si>
    <t>nebo vybourání otvorů průřezové plochy přes 4 m2 ve zdivu nadzákladovém, včetně pomocného lešení o výšce podlahy do 1900 mm a pro zatížení do 1,5 kPa  (150 kg/m2)</t>
  </si>
  <si>
    <t>stěna A : (38,182+9,529)*0,45*1,80</t>
  </si>
  <si>
    <t>stěna B : 27,554*0,30*1,80</t>
  </si>
  <si>
    <t>pilíře-nezaměřeno,odhad 10% : 0,10*(38,64591+14,87916)</t>
  </si>
  <si>
    <t>hlavy : (38,182+9,529)*0,45*0,10+27,554*0,30*0,10</t>
  </si>
  <si>
    <t>970031100R00</t>
  </si>
  <si>
    <t>Jádrové vrtání, kruhové prostupy v cihelném zdivu jádrové vrtání, do D 100 mm</t>
  </si>
  <si>
    <t>stěna C : 5*0,30</t>
  </si>
  <si>
    <t>978015281R00</t>
  </si>
  <si>
    <t>Otlučení omítek vápenných nebo vápenocementových vnějších s vyškrabáním spár, s očištěním zdiva_x000D_
 1. až 4. stupni složitosti, v rozsahu do 80 %</t>
  </si>
  <si>
    <t>978023411R00</t>
  </si>
  <si>
    <t>Vysekání, vyškrábání a vyčištění spár zdiva cihelného_x000D_
 mimo komínového</t>
  </si>
  <si>
    <t>R_99928001</t>
  </si>
  <si>
    <t>Přesun hmot</t>
  </si>
  <si>
    <t>POL7_</t>
  </si>
  <si>
    <t>711482011RZ1</t>
  </si>
  <si>
    <t>Izolace proti tlakové vodě profilovanými fóliemi svislá, s komponenty pro uchycení a těsnění, tloušťka s nopy 5 mm</t>
  </si>
  <si>
    <t>800-711</t>
  </si>
  <si>
    <t>včetně dodávky fólie a doplňků,</t>
  </si>
  <si>
    <t>stěna D : 29,212*0,60*2</t>
  </si>
  <si>
    <t>998711201R00</t>
  </si>
  <si>
    <t>Přesun hmot pro izolace proti vodě svisle do 6 m</t>
  </si>
  <si>
    <t>50 m vodorovně měřeno od těžiště půdorysné plochy skládky do těžiště půdorysné plochy objektu</t>
  </si>
  <si>
    <t>765613211R00</t>
  </si>
  <si>
    <t>Pokrytí požárních zdí pálenou krytinou šířky do 300 mm, krytinou drážkovou</t>
  </si>
  <si>
    <t>800-765</t>
  </si>
  <si>
    <t>včetně pokrývačské malty,</t>
  </si>
  <si>
    <t>998765201R00</t>
  </si>
  <si>
    <t>Přesun hmot pro krytiny tvrdé v objektech výšky do 6 m</t>
  </si>
  <si>
    <t>50 m vodorovně</t>
  </si>
  <si>
    <t>767911130R00</t>
  </si>
  <si>
    <t>Montáž oplocení z pletiva strojového, o výšce přes 1,6 do 2,0 m</t>
  </si>
  <si>
    <t>800-767</t>
  </si>
  <si>
    <t>stěna B : 27,554-3,00</t>
  </si>
  <si>
    <t>stěna C : 15,00</t>
  </si>
  <si>
    <t>767911140R00</t>
  </si>
  <si>
    <t>Montáž oplocení z pletiva strojového, o výšce přes 2,0 do 4,0 m</t>
  </si>
  <si>
    <t>oplocení kolem hřiště na basketbal : 2*6,00+31,50</t>
  </si>
  <si>
    <t>767920230R00</t>
  </si>
  <si>
    <t>Montáž vrat a vrátek k oplocení osazovaných na sloupky ocelové, o ploše jednotlivě přes 4 do 6 m2</t>
  </si>
  <si>
    <t>stěna B : 1</t>
  </si>
  <si>
    <t>R_76719_01</t>
  </si>
  <si>
    <t>Demontáž stávající kované mříže a sloupků ,převoz k repasi</t>
  </si>
  <si>
    <t>stěna A : 38,182+9,529</t>
  </si>
  <si>
    <t>R_76719_02</t>
  </si>
  <si>
    <t>Repase stávající demontované kované mříže a sloupků,nátěr</t>
  </si>
  <si>
    <t>R_76719_03</t>
  </si>
  <si>
    <t>Zpětná montáž kované mříže a sloupků</t>
  </si>
  <si>
    <t>R_76719_04</t>
  </si>
  <si>
    <t>Vzpěra ocelová, ATYP,TR38/2,9,povrchová,antikorozní úprava - dodávka,montáž</t>
  </si>
  <si>
    <t>kg</t>
  </si>
  <si>
    <t>předpoklad 16ks,dl 2m : 2,00*2,50*16</t>
  </si>
  <si>
    <t>R_76719_05</t>
  </si>
  <si>
    <t>Sloupky a vzpěry ocelové jackl 60x60x2mm,pozink - dodávka,montáž,spojovací materiál</t>
  </si>
  <si>
    <t>viz TZ,200m+10% spoje : 200*3,60*1,10</t>
  </si>
  <si>
    <t>R_76719_08</t>
  </si>
  <si>
    <t>U100dl.700mm,pozink - dodávka,montáž,spojovací materiál</t>
  </si>
  <si>
    <t>pro kotvení vzpěry oplocení (vč.07) : 18*0,70*10,60*1,10</t>
  </si>
  <si>
    <t>767900040RA0</t>
  </si>
  <si>
    <t>Demontáž oplocení rámového</t>
  </si>
  <si>
    <t>AP-PSV</t>
  </si>
  <si>
    <t>původní oplocení v2000,zaměřeno CAD : 45,0</t>
  </si>
  <si>
    <t>553191</t>
  </si>
  <si>
    <t>Brána ocelová h = 1800 mm š = 3000 mm, 2 sloupky, čtyřhranné pletivo poplast,kování, FAB</t>
  </si>
  <si>
    <t>553192</t>
  </si>
  <si>
    <t>v1800 : 2</t>
  </si>
  <si>
    <t>v4000 : 4</t>
  </si>
  <si>
    <t>553193</t>
  </si>
  <si>
    <t>Držák napínacího drátu - tex,zelená - balení 10 ks</t>
  </si>
  <si>
    <t>553194</t>
  </si>
  <si>
    <t>Plotový sloupek poplastovaný Zn + PVC 48x1,5 mm, zelený, 2400mm</t>
  </si>
  <si>
    <t>553195</t>
  </si>
  <si>
    <t>Vzpěra Zn+ poplast PVC / průměr 42x1,5 mm, barva zelená</t>
  </si>
  <si>
    <t>553196</t>
  </si>
  <si>
    <t>Napínací drát Zn+PVC 2,25/3,4 - 52 bm zelený</t>
  </si>
  <si>
    <t>553197</t>
  </si>
  <si>
    <t>Vázací drát PVC 1,4/2,00 mm,50m, zelený</t>
  </si>
  <si>
    <t>553198</t>
  </si>
  <si>
    <t>Napínací element-komaxit zelená</t>
  </si>
  <si>
    <t>998767101R00</t>
  </si>
  <si>
    <t>Přesun hmot pro kovové stavební doplňk. konstrukce v objektech výšky do 6 m</t>
  </si>
  <si>
    <t>979081111R00</t>
  </si>
  <si>
    <t>Odvoz suti a vybouraných hmot na skládku do 1 km</t>
  </si>
  <si>
    <t>POL8_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</si>
  <si>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</si>
  <si>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</si>
  <si>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</si>
  <si>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</si>
  <si>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</si>
  <si>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</si>
  <si>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979990001R00</t>
  </si>
  <si>
    <t>Poplatek za skládku stavební suti</t>
  </si>
  <si>
    <t>005111020R</t>
  </si>
  <si>
    <t>Vytyčení stavby</t>
  </si>
  <si>
    <t>Soubor</t>
  </si>
  <si>
    <t>POL99_2</t>
  </si>
  <si>
    <t>005111021R</t>
  </si>
  <si>
    <t>Vytyčení inženýrských sítí</t>
  </si>
  <si>
    <t>POL99_8</t>
  </si>
  <si>
    <t>005121010R</t>
  </si>
  <si>
    <t>Vybudování zařízení staveniště</t>
  </si>
  <si>
    <t>005121020R</t>
  </si>
  <si>
    <t xml:space="preserve">Provoz zařízení staveniště </t>
  </si>
  <si>
    <t>005121030R</t>
  </si>
  <si>
    <t>Odstranění zařízení staveniště</t>
  </si>
  <si>
    <t>00512R</t>
  </si>
  <si>
    <t>Zábor veřejného prostranství</t>
  </si>
  <si>
    <t>SUM</t>
  </si>
  <si>
    <t>END</t>
  </si>
  <si>
    <t>Pletivo Zn+ poplastované 1,65/2,5/zelené/role 25m se zapleteným napínacím drátem, výška 1800 m</t>
  </si>
  <si>
    <t>Trubka drenážní  DN 100 vč příslušenství, perforovaná</t>
  </si>
  <si>
    <t>Trubka drenážní  DN 150 vč příslušenství</t>
  </si>
  <si>
    <t>Umělý trávník tl. 18mm vhodný pro uvedené sporty, včetně křemičitého písku - dodávka,montáž,přesun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</si>
</sst>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21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2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28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/>
    </xf>
    <xf numFmtId="3" fontId="7" fillId="5" borderId="29" xfId="0" applyNumberFormat="1" applyFont="1" applyFill="1" applyBorder="1" applyAlignment="1">
      <alignment vertical="center" wrapText="1"/>
    </xf>
    <xf numFmtId="3" fontId="10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>
      <alignment vertical="center"/>
    </xf>
    <xf numFmtId="3" fontId="3" fillId="0" borderId="33" xfId="0" applyNumberFormat="1" applyFont="1" applyBorder="1" applyAlignment="1">
      <alignment horizontal="right" vertical="center" wrapText="1" shrinkToFit="1"/>
    </xf>
    <xf numFmtId="3" fontId="3" fillId="0" borderId="33" xfId="0" applyNumberFormat="1" applyFont="1" applyBorder="1" applyAlignment="1">
      <alignment horizontal="right" vertical="center" shrinkToFit="1"/>
    </xf>
    <xf numFmtId="3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3" fontId="8" fillId="0" borderId="31" xfId="0" applyNumberFormat="1" applyFont="1" applyBorder="1" applyAlignment="1">
      <alignment vertical="center"/>
    </xf>
    <xf numFmtId="3" fontId="8" fillId="0" borderId="33" xfId="0" applyNumberFormat="1" applyFont="1" applyBorder="1" applyAlignment="1">
      <alignment vertical="center" wrapText="1" shrinkToFit="1"/>
    </xf>
    <xf numFmtId="3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3" fontId="0" fillId="0" borderId="31" xfId="0" applyNumberFormat="1" applyBorder="1" applyAlignment="1">
      <alignment horizontal="left" vertical="center"/>
    </xf>
    <xf numFmtId="3" fontId="0" fillId="0" borderId="33" xfId="0" applyNumberFormat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wrapText="1" shrinkToFit="1"/>
    </xf>
    <xf numFmtId="3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5" xfId="0" applyFont="1" applyFill="1" applyBorder="1" applyAlignment="1">
      <alignment vertical="center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quotePrefix="1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3" fontId="0" fillId="0" borderId="32" xfId="0" applyNumberFormat="1" applyBorder="1" applyAlignment="1">
      <alignment vertical="center"/>
    </xf>
    <xf numFmtId="3" fontId="0" fillId="0" borderId="32" xfId="0" applyNumberFormat="1" applyBorder="1" applyAlignment="1">
      <alignment vertical="center" wrapText="1"/>
    </xf>
    <xf numFmtId="3" fontId="8" fillId="0" borderId="32" xfId="0" applyNumberFormat="1" applyFont="1" applyBorder="1" applyAlignment="1">
      <alignment vertical="center"/>
    </xf>
    <xf numFmtId="3" fontId="8" fillId="0" borderId="32" xfId="0" applyNumberFormat="1" applyFont="1" applyBorder="1" applyAlignment="1">
      <alignment vertical="center" wrapText="1"/>
    </xf>
    <xf numFmtId="3" fontId="0" fillId="3" borderId="34" xfId="0" applyNumberFormat="1" applyFill="1" applyBorder="1" applyAlignment="1">
      <alignment vertical="center"/>
    </xf>
    <xf numFmtId="3" fontId="0" fillId="3" borderId="35" xfId="0" applyNumberFormat="1" applyFill="1" applyBorder="1" applyAlignment="1">
      <alignment vertical="center"/>
    </xf>
    <xf numFmtId="3" fontId="0" fillId="3" borderId="36" xfId="0" applyNumberFormat="1" applyFill="1" applyBorder="1" applyAlignment="1">
      <alignment vertical="center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vertical="top" wrapText="1"/>
    </xf>
    <xf numFmtId="0" fontId="16" fillId="0" borderId="18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201" t="s">
        <v>39</v>
      </c>
      <c r="B2" s="201"/>
      <c r="C2" s="201"/>
      <c r="D2" s="201"/>
      <c r="E2" s="201"/>
      <c r="F2" s="201"/>
      <c r="G2" s="201"/>
    </row>
  </sheetData>
  <sheetProtection algorithmName="SHA-512" hashValue="ShXxYnN1sGSaksld7bEOktU4fVZGMh0uL2q5rzxk97iftVG0spMqwpM1oPVEk5oPrTXS1BLO3s3IDXDVxpH05g==" saltValue="uuPPFy6qJyLQTDdspPQDZA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1"/>
  <sheetViews>
    <sheetView showGridLines="0" topLeftCell="B29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228" t="s">
        <v>41</v>
      </c>
      <c r="C1" s="229"/>
      <c r="D1" s="229"/>
      <c r="E1" s="229"/>
      <c r="F1" s="229"/>
      <c r="G1" s="229"/>
      <c r="H1" s="229"/>
      <c r="I1" s="229"/>
      <c r="J1" s="230"/>
    </row>
    <row r="2" spans="1:15" ht="36" customHeight="1" x14ac:dyDescent="0.2">
      <c r="A2" s="3"/>
      <c r="B2" s="80" t="s">
        <v>22</v>
      </c>
      <c r="C2" s="81"/>
      <c r="D2" s="82" t="s">
        <v>43</v>
      </c>
      <c r="E2" s="234" t="s">
        <v>45</v>
      </c>
      <c r="F2" s="235"/>
      <c r="G2" s="235"/>
      <c r="H2" s="235"/>
      <c r="I2" s="235"/>
      <c r="J2" s="236"/>
      <c r="O2" s="2"/>
    </row>
    <row r="3" spans="1:15" ht="27" customHeight="1" x14ac:dyDescent="0.2">
      <c r="A3" s="3"/>
      <c r="B3" s="83" t="s">
        <v>46</v>
      </c>
      <c r="C3" s="81"/>
      <c r="D3" s="84" t="s">
        <v>43</v>
      </c>
      <c r="E3" s="237" t="s">
        <v>45</v>
      </c>
      <c r="F3" s="238"/>
      <c r="G3" s="238"/>
      <c r="H3" s="238"/>
      <c r="I3" s="238"/>
      <c r="J3" s="239"/>
    </row>
    <row r="4" spans="1:15" ht="23.25" customHeight="1" x14ac:dyDescent="0.2">
      <c r="A4" s="79">
        <v>260</v>
      </c>
      <c r="B4" s="85" t="s">
        <v>47</v>
      </c>
      <c r="C4" s="86"/>
      <c r="D4" s="87" t="s">
        <v>43</v>
      </c>
      <c r="E4" s="225" t="s">
        <v>44</v>
      </c>
      <c r="F4" s="226"/>
      <c r="G4" s="226"/>
      <c r="H4" s="226"/>
      <c r="I4" s="226"/>
      <c r="J4" s="227"/>
    </row>
    <row r="5" spans="1:15" ht="24" customHeight="1" x14ac:dyDescent="0.2">
      <c r="A5" s="3"/>
      <c r="B5" s="47" t="s">
        <v>42</v>
      </c>
      <c r="C5" s="4"/>
      <c r="D5" s="32"/>
      <c r="E5" s="25"/>
      <c r="F5" s="25"/>
      <c r="G5" s="25"/>
      <c r="H5" s="27" t="s">
        <v>40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34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20</v>
      </c>
      <c r="C8" s="4"/>
      <c r="D8" s="35"/>
      <c r="E8" s="4"/>
      <c r="F8" s="4"/>
      <c r="G8" s="45"/>
      <c r="H8" s="27" t="s">
        <v>40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34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19</v>
      </c>
      <c r="C11" s="4"/>
      <c r="D11" s="241"/>
      <c r="E11" s="241"/>
      <c r="F11" s="241"/>
      <c r="G11" s="241"/>
      <c r="H11" s="27" t="s">
        <v>40</v>
      </c>
      <c r="I11" s="89"/>
      <c r="J11" s="10"/>
    </row>
    <row r="12" spans="1:15" ht="15.75" customHeight="1" x14ac:dyDescent="0.2">
      <c r="A12" s="3"/>
      <c r="B12" s="41"/>
      <c r="C12" s="25"/>
      <c r="D12" s="223"/>
      <c r="E12" s="223"/>
      <c r="F12" s="223"/>
      <c r="G12" s="223"/>
      <c r="H12" s="27" t="s">
        <v>34</v>
      </c>
      <c r="I12" s="89"/>
      <c r="J12" s="10"/>
    </row>
    <row r="13" spans="1:15" ht="15.75" customHeight="1" x14ac:dyDescent="0.2">
      <c r="A13" s="3"/>
      <c r="B13" s="42"/>
      <c r="C13" s="88"/>
      <c r="D13" s="224"/>
      <c r="E13" s="224"/>
      <c r="F13" s="224"/>
      <c r="G13" s="224"/>
      <c r="H13" s="28"/>
      <c r="I13" s="34"/>
      <c r="J13" s="51"/>
    </row>
    <row r="14" spans="1:15" ht="24" hidden="1" customHeight="1" x14ac:dyDescent="0.2">
      <c r="A14" s="3"/>
      <c r="B14" s="66" t="s">
        <v>21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32</v>
      </c>
      <c r="C15" s="72"/>
      <c r="D15" s="53"/>
      <c r="E15" s="240"/>
      <c r="F15" s="240"/>
      <c r="G15" s="242"/>
      <c r="H15" s="242"/>
      <c r="I15" s="242" t="s">
        <v>29</v>
      </c>
      <c r="J15" s="243"/>
    </row>
    <row r="16" spans="1:15" ht="23.25" customHeight="1" x14ac:dyDescent="0.2">
      <c r="A16" s="141" t="s">
        <v>24</v>
      </c>
      <c r="B16" s="57" t="s">
        <v>24</v>
      </c>
      <c r="C16" s="58"/>
      <c r="D16" s="59"/>
      <c r="E16" s="216"/>
      <c r="F16" s="217"/>
      <c r="G16" s="216"/>
      <c r="H16" s="217"/>
      <c r="I16" s="216">
        <f>SUMIF(F49:F67,A16,I49:I67)+SUMIF(F49:F67,"PSU",I49:I67)</f>
        <v>0</v>
      </c>
      <c r="J16" s="218"/>
    </row>
    <row r="17" spans="1:10" ht="23.25" customHeight="1" x14ac:dyDescent="0.2">
      <c r="A17" s="141" t="s">
        <v>25</v>
      </c>
      <c r="B17" s="57" t="s">
        <v>25</v>
      </c>
      <c r="C17" s="58"/>
      <c r="D17" s="59"/>
      <c r="E17" s="216"/>
      <c r="F17" s="217"/>
      <c r="G17" s="216"/>
      <c r="H17" s="217"/>
      <c r="I17" s="216">
        <f>SUMIF(F49:F67,A17,I49:I67)</f>
        <v>0</v>
      </c>
      <c r="J17" s="218"/>
    </row>
    <row r="18" spans="1:10" ht="23.25" customHeight="1" x14ac:dyDescent="0.2">
      <c r="A18" s="141" t="s">
        <v>26</v>
      </c>
      <c r="B18" s="57" t="s">
        <v>26</v>
      </c>
      <c r="C18" s="58"/>
      <c r="D18" s="59"/>
      <c r="E18" s="216"/>
      <c r="F18" s="217"/>
      <c r="G18" s="216"/>
      <c r="H18" s="217"/>
      <c r="I18" s="216">
        <f>SUMIF(F49:F67,A18,I49:I67)</f>
        <v>0</v>
      </c>
      <c r="J18" s="218"/>
    </row>
    <row r="19" spans="1:10" ht="23.25" customHeight="1" x14ac:dyDescent="0.2">
      <c r="A19" s="141" t="s">
        <v>89</v>
      </c>
      <c r="B19" s="57" t="s">
        <v>27</v>
      </c>
      <c r="C19" s="58"/>
      <c r="D19" s="59"/>
      <c r="E19" s="216"/>
      <c r="F19" s="217"/>
      <c r="G19" s="216"/>
      <c r="H19" s="217"/>
      <c r="I19" s="216">
        <f>SUMIF(F49:F67,A19,I49:I67)</f>
        <v>0</v>
      </c>
      <c r="J19" s="218"/>
    </row>
    <row r="20" spans="1:10" ht="23.25" customHeight="1" x14ac:dyDescent="0.2">
      <c r="A20" s="141" t="s">
        <v>90</v>
      </c>
      <c r="B20" s="57" t="s">
        <v>28</v>
      </c>
      <c r="C20" s="58"/>
      <c r="D20" s="59"/>
      <c r="E20" s="216"/>
      <c r="F20" s="217"/>
      <c r="G20" s="216"/>
      <c r="H20" s="217"/>
      <c r="I20" s="216">
        <f>SUMIF(F49:F67,A20,I49:I67)</f>
        <v>0</v>
      </c>
      <c r="J20" s="218"/>
    </row>
    <row r="21" spans="1:10" ht="23.25" customHeight="1" x14ac:dyDescent="0.2">
      <c r="A21" s="3"/>
      <c r="B21" s="74" t="s">
        <v>29</v>
      </c>
      <c r="C21" s="75"/>
      <c r="D21" s="76"/>
      <c r="E21" s="219"/>
      <c r="F21" s="244"/>
      <c r="G21" s="219"/>
      <c r="H21" s="244"/>
      <c r="I21" s="219">
        <f>SUM(I16:J20)</f>
        <v>0</v>
      </c>
      <c r="J21" s="220"/>
    </row>
    <row r="22" spans="1:10" ht="33" customHeight="1" x14ac:dyDescent="0.2">
      <c r="A22" s="3"/>
      <c r="B22" s="65" t="s">
        <v>33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12</v>
      </c>
      <c r="C23" s="58"/>
      <c r="D23" s="59"/>
      <c r="E23" s="60">
        <v>15</v>
      </c>
      <c r="F23" s="61" t="s">
        <v>0</v>
      </c>
      <c r="G23" s="214">
        <f>ZakladDPHSniVypocet</f>
        <v>0</v>
      </c>
      <c r="H23" s="215"/>
      <c r="I23" s="215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13</v>
      </c>
      <c r="C24" s="58"/>
      <c r="D24" s="59"/>
      <c r="E24" s="60">
        <f>SazbaDPH1</f>
        <v>15</v>
      </c>
      <c r="F24" s="61" t="s">
        <v>0</v>
      </c>
      <c r="G24" s="212">
        <f>IF(A24&gt;50, ROUNDUP(A23, 0), ROUNDDOWN(A23, 0))</f>
        <v>0</v>
      </c>
      <c r="H24" s="213"/>
      <c r="I24" s="213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14</v>
      </c>
      <c r="C25" s="58"/>
      <c r="D25" s="59"/>
      <c r="E25" s="60">
        <v>21</v>
      </c>
      <c r="F25" s="61" t="s">
        <v>0</v>
      </c>
      <c r="G25" s="214">
        <f>ZakladDPHZaklVypocet</f>
        <v>0</v>
      </c>
      <c r="H25" s="215"/>
      <c r="I25" s="215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15</v>
      </c>
      <c r="C26" s="21"/>
      <c r="D26" s="17"/>
      <c r="E26" s="43">
        <f>SazbaDPH2</f>
        <v>21</v>
      </c>
      <c r="F26" s="44" t="s">
        <v>0</v>
      </c>
      <c r="G26" s="231">
        <f>IF(A26&gt;50, ROUNDUP(A25, 0), ROUNDDOWN(A25, 0))</f>
        <v>0</v>
      </c>
      <c r="H26" s="232"/>
      <c r="I26" s="23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4</v>
      </c>
      <c r="C27" s="19"/>
      <c r="D27" s="22"/>
      <c r="E27" s="19"/>
      <c r="F27" s="20"/>
      <c r="G27" s="233">
        <f>CenaCelkem-(ZakladDPHSni+DPHSni+ZakladDPHZakl+DPHZakl)</f>
        <v>0</v>
      </c>
      <c r="H27" s="233"/>
      <c r="I27" s="23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23</v>
      </c>
      <c r="C28" s="119"/>
      <c r="D28" s="119"/>
      <c r="E28" s="120"/>
      <c r="F28" s="121"/>
      <c r="G28" s="222">
        <f>ZakladDPHSniVypocet+ZakladDPHZaklVypocet</f>
        <v>0</v>
      </c>
      <c r="H28" s="222"/>
      <c r="I28" s="222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35</v>
      </c>
      <c r="C29" s="123"/>
      <c r="D29" s="123"/>
      <c r="E29" s="123"/>
      <c r="F29" s="123"/>
      <c r="G29" s="221">
        <f>IF(A29&gt;50, ROUNDUP(A27, 0), ROUNDDOWN(A27, 0))</f>
        <v>0</v>
      </c>
      <c r="H29" s="221"/>
      <c r="I29" s="221"/>
      <c r="J29" s="124" t="s">
        <v>50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11</v>
      </c>
      <c r="D32" s="39"/>
      <c r="E32" s="39"/>
      <c r="F32" s="18" t="s">
        <v>10</v>
      </c>
      <c r="G32" s="39"/>
      <c r="H32" s="40">
        <f ca="1">TODAY()</f>
        <v>42989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11" t="s">
        <v>2</v>
      </c>
      <c r="E35" s="211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16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37</v>
      </c>
      <c r="B38" s="98" t="s">
        <v>17</v>
      </c>
      <c r="C38" s="99" t="s">
        <v>5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18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48</v>
      </c>
      <c r="C39" s="204"/>
      <c r="D39" s="205"/>
      <c r="E39" s="205"/>
      <c r="F39" s="105">
        <f>'1 1 Pol'!AE341</f>
        <v>0</v>
      </c>
      <c r="G39" s="106">
        <f>'1 1 Pol'!AF341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43</v>
      </c>
      <c r="C40" s="206" t="s">
        <v>45</v>
      </c>
      <c r="D40" s="207"/>
      <c r="E40" s="207"/>
      <c r="F40" s="110">
        <f>'1 1 Pol'!AE341</f>
        <v>0</v>
      </c>
      <c r="G40" s="111">
        <f>'1 1 Pol'!AF341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04" t="s">
        <v>44</v>
      </c>
      <c r="D41" s="205"/>
      <c r="E41" s="205"/>
      <c r="F41" s="114">
        <f>'1 1 Pol'!AE341</f>
        <v>0</v>
      </c>
      <c r="G41" s="107">
        <f>'1 1 Pol'!AF341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08" t="s">
        <v>49</v>
      </c>
      <c r="C42" s="209"/>
      <c r="D42" s="209"/>
      <c r="E42" s="210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51</v>
      </c>
    </row>
    <row r="48" spans="1:10" ht="25.5" customHeight="1" x14ac:dyDescent="0.2">
      <c r="A48" s="126"/>
      <c r="B48" s="129" t="s">
        <v>17</v>
      </c>
      <c r="C48" s="129" t="s">
        <v>5</v>
      </c>
      <c r="D48" s="130"/>
      <c r="E48" s="130"/>
      <c r="F48" s="131" t="s">
        <v>52</v>
      </c>
      <c r="G48" s="131"/>
      <c r="H48" s="131"/>
      <c r="I48" s="131" t="s">
        <v>29</v>
      </c>
      <c r="J48" s="131" t="s">
        <v>0</v>
      </c>
    </row>
    <row r="49" spans="1:10" ht="25.5" customHeight="1" x14ac:dyDescent="0.2">
      <c r="A49" s="127"/>
      <c r="B49" s="132" t="s">
        <v>43</v>
      </c>
      <c r="C49" s="202" t="s">
        <v>53</v>
      </c>
      <c r="D49" s="203"/>
      <c r="E49" s="203"/>
      <c r="F49" s="137" t="s">
        <v>24</v>
      </c>
      <c r="G49" s="138"/>
      <c r="H49" s="138"/>
      <c r="I49" s="138">
        <f>'1 1 Pol'!G8</f>
        <v>0</v>
      </c>
      <c r="J49" s="135" t="str">
        <f>IF(I68=0,"",I49/I68*100)</f>
        <v/>
      </c>
    </row>
    <row r="50" spans="1:10" ht="25.5" customHeight="1" x14ac:dyDescent="0.2">
      <c r="A50" s="127"/>
      <c r="B50" s="132" t="s">
        <v>54</v>
      </c>
      <c r="C50" s="202" t="s">
        <v>55</v>
      </c>
      <c r="D50" s="203"/>
      <c r="E50" s="203"/>
      <c r="F50" s="137" t="s">
        <v>24</v>
      </c>
      <c r="G50" s="138"/>
      <c r="H50" s="138"/>
      <c r="I50" s="138">
        <f>'1 1 Pol'!G112</f>
        <v>0</v>
      </c>
      <c r="J50" s="135" t="str">
        <f>IF(I68=0,"",I50/I68*100)</f>
        <v/>
      </c>
    </row>
    <row r="51" spans="1:10" ht="25.5" customHeight="1" x14ac:dyDescent="0.2">
      <c r="A51" s="127"/>
      <c r="B51" s="132" t="s">
        <v>56</v>
      </c>
      <c r="C51" s="202" t="s">
        <v>57</v>
      </c>
      <c r="D51" s="203"/>
      <c r="E51" s="203"/>
      <c r="F51" s="137" t="s">
        <v>24</v>
      </c>
      <c r="G51" s="138"/>
      <c r="H51" s="138"/>
      <c r="I51" s="138">
        <f>'1 1 Pol'!G156</f>
        <v>0</v>
      </c>
      <c r="J51" s="135" t="str">
        <f>IF(I68=0,"",I51/I68*100)</f>
        <v/>
      </c>
    </row>
    <row r="52" spans="1:10" ht="25.5" customHeight="1" x14ac:dyDescent="0.2">
      <c r="A52" s="127"/>
      <c r="B52" s="132" t="s">
        <v>58</v>
      </c>
      <c r="C52" s="202" t="s">
        <v>59</v>
      </c>
      <c r="D52" s="203"/>
      <c r="E52" s="203"/>
      <c r="F52" s="137" t="s">
        <v>24</v>
      </c>
      <c r="G52" s="138"/>
      <c r="H52" s="138"/>
      <c r="I52" s="138">
        <f>'1 1 Pol'!G183</f>
        <v>0</v>
      </c>
      <c r="J52" s="135" t="str">
        <f>IF(I68=0,"",I52/I68*100)</f>
        <v/>
      </c>
    </row>
    <row r="53" spans="1:10" ht="25.5" customHeight="1" x14ac:dyDescent="0.2">
      <c r="A53" s="127"/>
      <c r="B53" s="132" t="s">
        <v>60</v>
      </c>
      <c r="C53" s="202" t="s">
        <v>61</v>
      </c>
      <c r="D53" s="203"/>
      <c r="E53" s="203"/>
      <c r="F53" s="137" t="s">
        <v>24</v>
      </c>
      <c r="G53" s="138"/>
      <c r="H53" s="138"/>
      <c r="I53" s="138">
        <f>'1 1 Pol'!G201</f>
        <v>0</v>
      </c>
      <c r="J53" s="135" t="str">
        <f>IF(I68=0,"",I53/I68*100)</f>
        <v/>
      </c>
    </row>
    <row r="54" spans="1:10" ht="25.5" customHeight="1" x14ac:dyDescent="0.2">
      <c r="A54" s="127"/>
      <c r="B54" s="132" t="s">
        <v>62</v>
      </c>
      <c r="C54" s="202" t="s">
        <v>63</v>
      </c>
      <c r="D54" s="203"/>
      <c r="E54" s="203"/>
      <c r="F54" s="137" t="s">
        <v>24</v>
      </c>
      <c r="G54" s="138"/>
      <c r="H54" s="138"/>
      <c r="I54" s="138">
        <f>'1 1 Pol'!G205</f>
        <v>0</v>
      </c>
      <c r="J54" s="135" t="str">
        <f>IF(I68=0,"",I54/I68*100)</f>
        <v/>
      </c>
    </row>
    <row r="55" spans="1:10" ht="25.5" customHeight="1" x14ac:dyDescent="0.2">
      <c r="A55" s="127"/>
      <c r="B55" s="132" t="s">
        <v>64</v>
      </c>
      <c r="C55" s="202" t="s">
        <v>65</v>
      </c>
      <c r="D55" s="203"/>
      <c r="E55" s="203"/>
      <c r="F55" s="137" t="s">
        <v>24</v>
      </c>
      <c r="G55" s="138"/>
      <c r="H55" s="138"/>
      <c r="I55" s="138">
        <f>'1 1 Pol'!G226</f>
        <v>0</v>
      </c>
      <c r="J55" s="135" t="str">
        <f>IF(I68=0,"",I55/I68*100)</f>
        <v/>
      </c>
    </row>
    <row r="56" spans="1:10" ht="25.5" customHeight="1" x14ac:dyDescent="0.2">
      <c r="A56" s="127"/>
      <c r="B56" s="132" t="s">
        <v>66</v>
      </c>
      <c r="C56" s="202" t="s">
        <v>67</v>
      </c>
      <c r="D56" s="203"/>
      <c r="E56" s="203"/>
      <c r="F56" s="137" t="s">
        <v>24</v>
      </c>
      <c r="G56" s="138"/>
      <c r="H56" s="138"/>
      <c r="I56" s="138">
        <f>'1 1 Pol'!G235</f>
        <v>0</v>
      </c>
      <c r="J56" s="135" t="str">
        <f>IF(I68=0,"",I56/I68*100)</f>
        <v/>
      </c>
    </row>
    <row r="57" spans="1:10" ht="25.5" customHeight="1" x14ac:dyDescent="0.2">
      <c r="A57" s="127"/>
      <c r="B57" s="132" t="s">
        <v>68</v>
      </c>
      <c r="C57" s="202" t="s">
        <v>69</v>
      </c>
      <c r="D57" s="203"/>
      <c r="E57" s="203"/>
      <c r="F57" s="137" t="s">
        <v>24</v>
      </c>
      <c r="G57" s="138"/>
      <c r="H57" s="138"/>
      <c r="I57" s="138">
        <f>'1 1 Pol'!G246</f>
        <v>0</v>
      </c>
      <c r="J57" s="135" t="str">
        <f>IF(I68=0,"",I57/I68*100)</f>
        <v/>
      </c>
    </row>
    <row r="58" spans="1:10" ht="25.5" customHeight="1" x14ac:dyDescent="0.2">
      <c r="A58" s="127"/>
      <c r="B58" s="132" t="s">
        <v>70</v>
      </c>
      <c r="C58" s="202" t="s">
        <v>71</v>
      </c>
      <c r="D58" s="203"/>
      <c r="E58" s="203"/>
      <c r="F58" s="137" t="s">
        <v>24</v>
      </c>
      <c r="G58" s="138"/>
      <c r="H58" s="138"/>
      <c r="I58" s="138">
        <f>'1 1 Pol'!G255</f>
        <v>0</v>
      </c>
      <c r="J58" s="135" t="str">
        <f>IF(I68=0,"",I58/I68*100)</f>
        <v/>
      </c>
    </row>
    <row r="59" spans="1:10" ht="25.5" customHeight="1" x14ac:dyDescent="0.2">
      <c r="A59" s="127"/>
      <c r="B59" s="132" t="s">
        <v>72</v>
      </c>
      <c r="C59" s="202" t="s">
        <v>73</v>
      </c>
      <c r="D59" s="203"/>
      <c r="E59" s="203"/>
      <c r="F59" s="137" t="s">
        <v>24</v>
      </c>
      <c r="G59" s="138"/>
      <c r="H59" s="138"/>
      <c r="I59" s="138">
        <f>'1 1 Pol'!G257</f>
        <v>0</v>
      </c>
      <c r="J59" s="135" t="str">
        <f>IF(I68=0,"",I59/I68*100)</f>
        <v/>
      </c>
    </row>
    <row r="60" spans="1:10" ht="25.5" customHeight="1" x14ac:dyDescent="0.2">
      <c r="A60" s="127"/>
      <c r="B60" s="132" t="s">
        <v>74</v>
      </c>
      <c r="C60" s="202" t="s">
        <v>75</v>
      </c>
      <c r="D60" s="203"/>
      <c r="E60" s="203"/>
      <c r="F60" s="137" t="s">
        <v>24</v>
      </c>
      <c r="G60" s="138"/>
      <c r="H60" s="138"/>
      <c r="I60" s="138">
        <f>'1 1 Pol'!G260</f>
        <v>0</v>
      </c>
      <c r="J60" s="135" t="str">
        <f>IF(I68=0,"",I60/I68*100)</f>
        <v/>
      </c>
    </row>
    <row r="61" spans="1:10" ht="25.5" customHeight="1" x14ac:dyDescent="0.2">
      <c r="A61" s="127"/>
      <c r="B61" s="132" t="s">
        <v>76</v>
      </c>
      <c r="C61" s="202" t="s">
        <v>77</v>
      </c>
      <c r="D61" s="203"/>
      <c r="E61" s="203"/>
      <c r="F61" s="137" t="s">
        <v>24</v>
      </c>
      <c r="G61" s="138"/>
      <c r="H61" s="138"/>
      <c r="I61" s="138">
        <f>'1 1 Pol'!G271</f>
        <v>0</v>
      </c>
      <c r="J61" s="135" t="str">
        <f>IF(I68=0,"",I61/I68*100)</f>
        <v/>
      </c>
    </row>
    <row r="62" spans="1:10" ht="25.5" customHeight="1" x14ac:dyDescent="0.2">
      <c r="A62" s="127"/>
      <c r="B62" s="132" t="s">
        <v>78</v>
      </c>
      <c r="C62" s="202" t="s">
        <v>79</v>
      </c>
      <c r="D62" s="203"/>
      <c r="E62" s="203"/>
      <c r="F62" s="137" t="s">
        <v>24</v>
      </c>
      <c r="G62" s="138"/>
      <c r="H62" s="138"/>
      <c r="I62" s="138">
        <f>'1 1 Pol'!G278</f>
        <v>0</v>
      </c>
      <c r="J62" s="135" t="str">
        <f>IF(I68=0,"",I62/I68*100)</f>
        <v/>
      </c>
    </row>
    <row r="63" spans="1:10" ht="25.5" customHeight="1" x14ac:dyDescent="0.2">
      <c r="A63" s="127"/>
      <c r="B63" s="132" t="s">
        <v>80</v>
      </c>
      <c r="C63" s="202" t="s">
        <v>81</v>
      </c>
      <c r="D63" s="203"/>
      <c r="E63" s="203"/>
      <c r="F63" s="137" t="s">
        <v>25</v>
      </c>
      <c r="G63" s="138"/>
      <c r="H63" s="138"/>
      <c r="I63" s="138">
        <f>'1 1 Pol'!G280</f>
        <v>0</v>
      </c>
      <c r="J63" s="135" t="str">
        <f>IF(I68=0,"",I63/I68*100)</f>
        <v/>
      </c>
    </row>
    <row r="64" spans="1:10" ht="25.5" customHeight="1" x14ac:dyDescent="0.2">
      <c r="A64" s="127"/>
      <c r="B64" s="132" t="s">
        <v>82</v>
      </c>
      <c r="C64" s="202" t="s">
        <v>83</v>
      </c>
      <c r="D64" s="203"/>
      <c r="E64" s="203"/>
      <c r="F64" s="137" t="s">
        <v>25</v>
      </c>
      <c r="G64" s="138"/>
      <c r="H64" s="138"/>
      <c r="I64" s="138">
        <f>'1 1 Pol'!G287</f>
        <v>0</v>
      </c>
      <c r="J64" s="135" t="str">
        <f>IF(I68=0,"",I64/I68*100)</f>
        <v/>
      </c>
    </row>
    <row r="65" spans="1:10" ht="25.5" customHeight="1" x14ac:dyDescent="0.2">
      <c r="A65" s="127"/>
      <c r="B65" s="132" t="s">
        <v>84</v>
      </c>
      <c r="C65" s="202" t="s">
        <v>85</v>
      </c>
      <c r="D65" s="203"/>
      <c r="E65" s="203"/>
      <c r="F65" s="137" t="s">
        <v>25</v>
      </c>
      <c r="G65" s="138"/>
      <c r="H65" s="138"/>
      <c r="I65" s="138">
        <f>'1 1 Pol'!G293</f>
        <v>0</v>
      </c>
      <c r="J65" s="135" t="str">
        <f>IF(I68=0,"",I65/I68*100)</f>
        <v/>
      </c>
    </row>
    <row r="66" spans="1:10" ht="25.5" customHeight="1" x14ac:dyDescent="0.2">
      <c r="A66" s="127"/>
      <c r="B66" s="132" t="s">
        <v>86</v>
      </c>
      <c r="C66" s="202" t="s">
        <v>87</v>
      </c>
      <c r="D66" s="203"/>
      <c r="E66" s="203"/>
      <c r="F66" s="137" t="s">
        <v>88</v>
      </c>
      <c r="G66" s="138"/>
      <c r="H66" s="138"/>
      <c r="I66" s="138">
        <f>'1 1 Pol'!G327</f>
        <v>0</v>
      </c>
      <c r="J66" s="135" t="str">
        <f>IF(I68=0,"",I66/I68*100)</f>
        <v/>
      </c>
    </row>
    <row r="67" spans="1:10" ht="25.5" customHeight="1" x14ac:dyDescent="0.2">
      <c r="A67" s="127"/>
      <c r="B67" s="132" t="s">
        <v>89</v>
      </c>
      <c r="C67" s="202" t="s">
        <v>27</v>
      </c>
      <c r="D67" s="203"/>
      <c r="E67" s="203"/>
      <c r="F67" s="137" t="s">
        <v>89</v>
      </c>
      <c r="G67" s="138"/>
      <c r="H67" s="138"/>
      <c r="I67" s="138">
        <f>'1 1 Pol'!G333</f>
        <v>0</v>
      </c>
      <c r="J67" s="135" t="str">
        <f>IF(I68=0,"",I67/I68*100)</f>
        <v/>
      </c>
    </row>
    <row r="68" spans="1:10" ht="25.5" customHeight="1" x14ac:dyDescent="0.2">
      <c r="A68" s="128"/>
      <c r="B68" s="133" t="s">
        <v>1</v>
      </c>
      <c r="C68" s="133"/>
      <c r="D68" s="134"/>
      <c r="E68" s="134"/>
      <c r="F68" s="139"/>
      <c r="G68" s="140"/>
      <c r="H68" s="140"/>
      <c r="I68" s="140">
        <f>SUM(I49:I67)</f>
        <v>0</v>
      </c>
      <c r="J68" s="136">
        <f>SUM(J49:J67)</f>
        <v>0</v>
      </c>
    </row>
    <row r="69" spans="1:10" x14ac:dyDescent="0.2">
      <c r="F69" s="92"/>
      <c r="G69" s="91"/>
      <c r="H69" s="92"/>
      <c r="I69" s="91"/>
      <c r="J69" s="93"/>
    </row>
    <row r="70" spans="1:10" x14ac:dyDescent="0.2">
      <c r="F70" s="92"/>
      <c r="G70" s="91"/>
      <c r="H70" s="92"/>
      <c r="I70" s="91"/>
      <c r="J70" s="93"/>
    </row>
    <row r="71" spans="1:10" x14ac:dyDescent="0.2">
      <c r="F71" s="92"/>
      <c r="G71" s="91"/>
      <c r="H71" s="92"/>
      <c r="I71" s="91"/>
      <c r="J71" s="93"/>
    </row>
  </sheetData>
  <sheetProtection algorithmName="SHA-512" hashValue="thJGZx5NT6S4wDlx2xnQj/coSqXJqE7kFHd68iCqMHNCzuqHc/xeg86pPlRnyiW4EisFnt/z9lCEFZAkBtz29A==" saltValue="ZhNJ2JyMNuaAO+LIZpbbKQ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9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D13:G13"/>
    <mergeCell ref="E4:J4"/>
    <mergeCell ref="G16:H16"/>
    <mergeCell ref="G17:H17"/>
    <mergeCell ref="E16:F16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C39:E39"/>
    <mergeCell ref="C40:E40"/>
    <mergeCell ref="C41:E41"/>
    <mergeCell ref="B42:E42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5:E65"/>
    <mergeCell ref="C66:E66"/>
    <mergeCell ref="C67:E67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5" t="s">
        <v>6</v>
      </c>
      <c r="B1" s="245"/>
      <c r="C1" s="246"/>
      <c r="D1" s="245"/>
      <c r="E1" s="245"/>
      <c r="F1" s="245"/>
      <c r="G1" s="245"/>
    </row>
    <row r="2" spans="1:7" ht="24.95" customHeight="1" x14ac:dyDescent="0.2">
      <c r="A2" s="78" t="s">
        <v>7</v>
      </c>
      <c r="B2" s="77"/>
      <c r="C2" s="247"/>
      <c r="D2" s="247"/>
      <c r="E2" s="247"/>
      <c r="F2" s="247"/>
      <c r="G2" s="248"/>
    </row>
    <row r="3" spans="1:7" ht="24.95" customHeight="1" x14ac:dyDescent="0.2">
      <c r="A3" s="78" t="s">
        <v>8</v>
      </c>
      <c r="B3" s="77"/>
      <c r="C3" s="247"/>
      <c r="D3" s="247"/>
      <c r="E3" s="247"/>
      <c r="F3" s="247"/>
      <c r="G3" s="248"/>
    </row>
    <row r="4" spans="1:7" ht="24.95" customHeight="1" x14ac:dyDescent="0.2">
      <c r="A4" s="78" t="s">
        <v>9</v>
      </c>
      <c r="B4" s="77"/>
      <c r="C4" s="247"/>
      <c r="D4" s="247"/>
      <c r="E4" s="247"/>
      <c r="F4" s="247"/>
      <c r="G4" s="248"/>
    </row>
    <row r="5" spans="1:7" x14ac:dyDescent="0.2">
      <c r="B5" s="6"/>
      <c r="C5" s="7"/>
      <c r="D5" s="8"/>
    </row>
  </sheetData>
  <sheetProtection algorithmName="SHA-512" hashValue="bvL8/86LCnyYpDtNxVGXFVEMjixSumybAsTc8Ms3C+UZ+C83XKDzkKWOM+E4hJ5CH2zqdWOSBk5GHzWdzoaAIA==" saltValue="htBCuVPmE0eGHoREyGKGwg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zoomScaleNormal="100" workbookViewId="0">
      <pane ySplit="7" topLeftCell="A8" activePane="bottomLeft" state="frozen"/>
      <selection pane="bottomLeft" activeCell="Y13" sqref="Y13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63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0" width="8.42578125" customWidth="1"/>
    <col min="21" max="23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5" t="s">
        <v>91</v>
      </c>
      <c r="B1" s="255"/>
      <c r="C1" s="255"/>
      <c r="D1" s="255"/>
      <c r="E1" s="255"/>
      <c r="F1" s="255"/>
      <c r="G1" s="255"/>
      <c r="AG1" t="s">
        <v>92</v>
      </c>
    </row>
    <row r="2" spans="1:60" ht="24.95" customHeight="1" x14ac:dyDescent="0.2">
      <c r="A2" s="143" t="s">
        <v>7</v>
      </c>
      <c r="B2" s="77" t="s">
        <v>43</v>
      </c>
      <c r="C2" s="256" t="s">
        <v>45</v>
      </c>
      <c r="D2" s="257"/>
      <c r="E2" s="257"/>
      <c r="F2" s="257"/>
      <c r="G2" s="258"/>
      <c r="AG2" t="s">
        <v>93</v>
      </c>
    </row>
    <row r="3" spans="1:60" ht="24.95" customHeight="1" x14ac:dyDescent="0.2">
      <c r="A3" s="143" t="s">
        <v>8</v>
      </c>
      <c r="B3" s="77" t="s">
        <v>43</v>
      </c>
      <c r="C3" s="256" t="s">
        <v>45</v>
      </c>
      <c r="D3" s="257"/>
      <c r="E3" s="257"/>
      <c r="F3" s="257"/>
      <c r="G3" s="258"/>
      <c r="AC3" s="90" t="s">
        <v>93</v>
      </c>
      <c r="AG3" t="s">
        <v>94</v>
      </c>
    </row>
    <row r="4" spans="1:60" ht="24.95" customHeight="1" x14ac:dyDescent="0.2">
      <c r="A4" s="144" t="s">
        <v>9</v>
      </c>
      <c r="B4" s="145" t="s">
        <v>43</v>
      </c>
      <c r="C4" s="259" t="s">
        <v>44</v>
      </c>
      <c r="D4" s="260"/>
      <c r="E4" s="260"/>
      <c r="F4" s="260"/>
      <c r="G4" s="261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29</v>
      </c>
      <c r="H6" s="150" t="s">
        <v>30</v>
      </c>
      <c r="I6" s="150" t="s">
        <v>102</v>
      </c>
      <c r="J6" s="150" t="s">
        <v>31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8" t="s">
        <v>116</v>
      </c>
      <c r="B8" s="169" t="s">
        <v>43</v>
      </c>
      <c r="C8" s="191" t="s">
        <v>53</v>
      </c>
      <c r="D8" s="170"/>
      <c r="E8" s="171"/>
      <c r="F8" s="172"/>
      <c r="G8" s="172">
        <f>SUMIF(AG9:AG111,"&lt;&gt;NOR",G9:G111)</f>
        <v>0</v>
      </c>
      <c r="H8" s="172"/>
      <c r="I8" s="172">
        <f>SUM(I9:I111)</f>
        <v>0</v>
      </c>
      <c r="J8" s="172"/>
      <c r="K8" s="172">
        <f>SUM(K9:K111)</f>
        <v>0</v>
      </c>
      <c r="L8" s="172"/>
      <c r="M8" s="172">
        <f>SUM(M9:M111)</f>
        <v>0</v>
      </c>
      <c r="N8" s="172"/>
      <c r="O8" s="172">
        <f>SUM(O9:O111)</f>
        <v>70.290000000000006</v>
      </c>
      <c r="P8" s="172"/>
      <c r="Q8" s="172">
        <f>SUM(Q9:Q111)</f>
        <v>0</v>
      </c>
      <c r="R8" s="172"/>
      <c r="S8" s="172"/>
      <c r="T8" s="173"/>
      <c r="U8" s="167"/>
      <c r="V8" s="167">
        <f>SUM(V9:V111)</f>
        <v>1332.64</v>
      </c>
      <c r="W8" s="167"/>
      <c r="AG8" t="s">
        <v>117</v>
      </c>
    </row>
    <row r="9" spans="1:60" ht="22.5" outlineLevel="1" x14ac:dyDescent="0.2">
      <c r="A9" s="174">
        <v>1</v>
      </c>
      <c r="B9" s="175" t="s">
        <v>118</v>
      </c>
      <c r="C9" s="192" t="s">
        <v>119</v>
      </c>
      <c r="D9" s="176" t="s">
        <v>120</v>
      </c>
      <c r="E9" s="177">
        <v>172.27133000000001</v>
      </c>
      <c r="F9" s="178"/>
      <c r="G9" s="179">
        <f>ROUND(E9*F9,2)</f>
        <v>0</v>
      </c>
      <c r="H9" s="178"/>
      <c r="I9" s="179">
        <f>ROUND(E9*H9,2)</f>
        <v>0</v>
      </c>
      <c r="J9" s="178"/>
      <c r="K9" s="179">
        <f>ROUND(E9*J9,2)</f>
        <v>0</v>
      </c>
      <c r="L9" s="179">
        <v>21</v>
      </c>
      <c r="M9" s="179">
        <f>G9*(1+L9/100)</f>
        <v>0</v>
      </c>
      <c r="N9" s="179">
        <v>0</v>
      </c>
      <c r="O9" s="179">
        <f>ROUND(E9*N9,2)</f>
        <v>0</v>
      </c>
      <c r="P9" s="179">
        <v>0</v>
      </c>
      <c r="Q9" s="179">
        <f>ROUND(E9*P9,2)</f>
        <v>0</v>
      </c>
      <c r="R9" s="179" t="s">
        <v>121</v>
      </c>
      <c r="S9" s="179" t="s">
        <v>122</v>
      </c>
      <c r="T9" s="180" t="s">
        <v>122</v>
      </c>
      <c r="U9" s="161">
        <v>0.36799999999999999</v>
      </c>
      <c r="V9" s="161">
        <f>ROUND(E9*U9,2)</f>
        <v>63.4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123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251" t="s">
        <v>124</v>
      </c>
      <c r="D10" s="252"/>
      <c r="E10" s="252"/>
      <c r="F10" s="252"/>
      <c r="G10" s="252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125</v>
      </c>
      <c r="AH10" s="151"/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93" t="s">
        <v>126</v>
      </c>
      <c r="D11" s="163"/>
      <c r="E11" s="164">
        <v>142.63133999999999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127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outlineLevel="1" x14ac:dyDescent="0.2">
      <c r="A12" s="158"/>
      <c r="B12" s="159"/>
      <c r="C12" s="193" t="s">
        <v>128</v>
      </c>
      <c r="D12" s="163"/>
      <c r="E12" s="164">
        <v>29.64</v>
      </c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127</v>
      </c>
      <c r="AH12" s="151">
        <v>0</v>
      </c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ht="22.5" outlineLevel="1" x14ac:dyDescent="0.2">
      <c r="A13" s="174">
        <v>2</v>
      </c>
      <c r="B13" s="175" t="s">
        <v>129</v>
      </c>
      <c r="C13" s="192" t="s">
        <v>130</v>
      </c>
      <c r="D13" s="176" t="s">
        <v>120</v>
      </c>
      <c r="E13" s="177">
        <v>172.27133000000001</v>
      </c>
      <c r="F13" s="178"/>
      <c r="G13" s="179">
        <f>ROUND(E13*F13,2)</f>
        <v>0</v>
      </c>
      <c r="H13" s="178"/>
      <c r="I13" s="179">
        <f>ROUND(E13*H13,2)</f>
        <v>0</v>
      </c>
      <c r="J13" s="178"/>
      <c r="K13" s="179">
        <f>ROUND(E13*J13,2)</f>
        <v>0</v>
      </c>
      <c r="L13" s="179">
        <v>21</v>
      </c>
      <c r="M13" s="179">
        <f>G13*(1+L13/100)</f>
        <v>0</v>
      </c>
      <c r="N13" s="179">
        <v>0</v>
      </c>
      <c r="O13" s="179">
        <f>ROUND(E13*N13,2)</f>
        <v>0</v>
      </c>
      <c r="P13" s="179">
        <v>0</v>
      </c>
      <c r="Q13" s="179">
        <f>ROUND(E13*P13,2)</f>
        <v>0</v>
      </c>
      <c r="R13" s="179" t="s">
        <v>121</v>
      </c>
      <c r="S13" s="179" t="s">
        <v>122</v>
      </c>
      <c r="T13" s="180" t="s">
        <v>122</v>
      </c>
      <c r="U13" s="161">
        <v>5.8000000000000003E-2</v>
      </c>
      <c r="V13" s="161">
        <f>ROUND(E13*U13,2)</f>
        <v>9.99</v>
      </c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123</v>
      </c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251" t="s">
        <v>124</v>
      </c>
      <c r="D14" s="252"/>
      <c r="E14" s="252"/>
      <c r="F14" s="252"/>
      <c r="G14" s="252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125</v>
      </c>
      <c r="AH14" s="151"/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outlineLevel="1" x14ac:dyDescent="0.2">
      <c r="A15" s="158"/>
      <c r="B15" s="159"/>
      <c r="C15" s="193" t="s">
        <v>126</v>
      </c>
      <c r="D15" s="163"/>
      <c r="E15" s="164">
        <v>142.63133999999999</v>
      </c>
      <c r="F15" s="161"/>
      <c r="G15" s="161"/>
      <c r="H15" s="161"/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127</v>
      </c>
      <c r="AH15" s="151">
        <v>0</v>
      </c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93" t="s">
        <v>128</v>
      </c>
      <c r="D16" s="163"/>
      <c r="E16" s="164">
        <v>29.64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127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ht="22.5" outlineLevel="1" x14ac:dyDescent="0.2">
      <c r="A17" s="174">
        <v>3</v>
      </c>
      <c r="B17" s="175" t="s">
        <v>131</v>
      </c>
      <c r="C17" s="192" t="s">
        <v>132</v>
      </c>
      <c r="D17" s="176" t="s">
        <v>120</v>
      </c>
      <c r="E17" s="177">
        <v>2.1120000000000001</v>
      </c>
      <c r="F17" s="178"/>
      <c r="G17" s="179">
        <f>ROUND(E17*F17,2)</f>
        <v>0</v>
      </c>
      <c r="H17" s="178"/>
      <c r="I17" s="179">
        <f>ROUND(E17*H17,2)</f>
        <v>0</v>
      </c>
      <c r="J17" s="178"/>
      <c r="K17" s="179">
        <f>ROUND(E17*J17,2)</f>
        <v>0</v>
      </c>
      <c r="L17" s="179">
        <v>21</v>
      </c>
      <c r="M17" s="179">
        <f>G17*(1+L17/100)</f>
        <v>0</v>
      </c>
      <c r="N17" s="179">
        <v>0</v>
      </c>
      <c r="O17" s="179">
        <f>ROUND(E17*N17,2)</f>
        <v>0</v>
      </c>
      <c r="P17" s="179">
        <v>0</v>
      </c>
      <c r="Q17" s="179">
        <f>ROUND(E17*P17,2)</f>
        <v>0</v>
      </c>
      <c r="R17" s="179" t="s">
        <v>121</v>
      </c>
      <c r="S17" s="179" t="s">
        <v>122</v>
      </c>
      <c r="T17" s="180" t="s">
        <v>122</v>
      </c>
      <c r="U17" s="161">
        <v>18.216000000000001</v>
      </c>
      <c r="V17" s="161">
        <f>ROUND(E17*U17,2)</f>
        <v>38.47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123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251" t="s">
        <v>133</v>
      </c>
      <c r="D18" s="252"/>
      <c r="E18" s="252"/>
      <c r="F18" s="252"/>
      <c r="G18" s="252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125</v>
      </c>
      <c r="AH18" s="151"/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93" t="s">
        <v>134</v>
      </c>
      <c r="D19" s="163"/>
      <c r="E19" s="164">
        <v>2.1120000000000001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127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74">
        <v>4</v>
      </c>
      <c r="B20" s="175" t="s">
        <v>135</v>
      </c>
      <c r="C20" s="192" t="s">
        <v>136</v>
      </c>
      <c r="D20" s="176" t="s">
        <v>120</v>
      </c>
      <c r="E20" s="177">
        <v>39.800020000000004</v>
      </c>
      <c r="F20" s="178"/>
      <c r="G20" s="179">
        <f>ROUND(E20*F20,2)</f>
        <v>0</v>
      </c>
      <c r="H20" s="178"/>
      <c r="I20" s="179">
        <f>ROUND(E20*H20,2)</f>
        <v>0</v>
      </c>
      <c r="J20" s="178"/>
      <c r="K20" s="179">
        <f>ROUND(E20*J20,2)</f>
        <v>0</v>
      </c>
      <c r="L20" s="179">
        <v>21</v>
      </c>
      <c r="M20" s="179">
        <f>G20*(1+L20/100)</f>
        <v>0</v>
      </c>
      <c r="N20" s="179">
        <v>0</v>
      </c>
      <c r="O20" s="179">
        <f>ROUND(E20*N20,2)</f>
        <v>0</v>
      </c>
      <c r="P20" s="179">
        <v>0</v>
      </c>
      <c r="Q20" s="179">
        <f>ROUND(E20*P20,2)</f>
        <v>0</v>
      </c>
      <c r="R20" s="179" t="s">
        <v>121</v>
      </c>
      <c r="S20" s="179" t="s">
        <v>122</v>
      </c>
      <c r="T20" s="180" t="s">
        <v>122</v>
      </c>
      <c r="U20" s="161">
        <v>0.36499999999999999</v>
      </c>
      <c r="V20" s="161">
        <f>ROUND(E20*U20,2)</f>
        <v>14.53</v>
      </c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 t="s">
        <v>123</v>
      </c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ht="22.5" outlineLevel="1" x14ac:dyDescent="0.2">
      <c r="A21" s="158"/>
      <c r="B21" s="159"/>
      <c r="C21" s="251" t="s">
        <v>137</v>
      </c>
      <c r="D21" s="252"/>
      <c r="E21" s="252"/>
      <c r="F21" s="252"/>
      <c r="G21" s="252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1"/>
      <c r="S21" s="161"/>
      <c r="T21" s="161"/>
      <c r="U21" s="161"/>
      <c r="V21" s="161"/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125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81" t="str">
        <f>C21</f>
        <v>zapažených i nezapažených s urovnáním dna do předepsaného profilu a spádu, s přehozením výkopku na přilehlém terénu na vzdálenost do 3 m od podélné osy rýhy nebo s naložením výkopku na dopravní prostředek.</v>
      </c>
      <c r="BB21" s="151"/>
      <c r="BC21" s="151"/>
      <c r="BD21" s="151"/>
      <c r="BE21" s="151"/>
      <c r="BF21" s="151"/>
      <c r="BG21" s="151"/>
      <c r="BH21" s="151"/>
    </row>
    <row r="22" spans="1:60" outlineLevel="1" x14ac:dyDescent="0.2">
      <c r="A22" s="158"/>
      <c r="B22" s="159"/>
      <c r="C22" s="194" t="s">
        <v>138</v>
      </c>
      <c r="D22" s="165"/>
      <c r="E22" s="166"/>
      <c r="F22" s="161"/>
      <c r="G22" s="161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1"/>
      <c r="S22" s="161"/>
      <c r="T22" s="161"/>
      <c r="U22" s="161"/>
      <c r="V22" s="161"/>
      <c r="W22" s="161"/>
      <c r="X22" s="151"/>
      <c r="Y22" s="151"/>
      <c r="Z22" s="151"/>
      <c r="AA22" s="151"/>
      <c r="AB22" s="151"/>
      <c r="AC22" s="151"/>
      <c r="AD22" s="151"/>
      <c r="AE22" s="151"/>
      <c r="AF22" s="151"/>
      <c r="AG22" s="151" t="s">
        <v>127</v>
      </c>
      <c r="AH22" s="151"/>
      <c r="AI22" s="151"/>
      <c r="AJ22" s="151"/>
      <c r="AK22" s="151"/>
      <c r="AL22" s="151"/>
      <c r="AM22" s="151"/>
      <c r="AN22" s="151"/>
      <c r="AO22" s="151"/>
      <c r="AP22" s="151"/>
      <c r="AQ22" s="151"/>
      <c r="AR22" s="151"/>
      <c r="AS22" s="151"/>
      <c r="AT22" s="151"/>
      <c r="AU22" s="151"/>
      <c r="AV22" s="151"/>
      <c r="AW22" s="151"/>
      <c r="AX22" s="151"/>
      <c r="AY22" s="151"/>
      <c r="AZ22" s="151"/>
      <c r="BA22" s="151"/>
      <c r="BB22" s="151"/>
      <c r="BC22" s="151"/>
      <c r="BD22" s="151"/>
      <c r="BE22" s="151"/>
      <c r="BF22" s="151"/>
      <c r="BG22" s="151"/>
      <c r="BH22" s="151"/>
    </row>
    <row r="23" spans="1:60" outlineLevel="1" x14ac:dyDescent="0.2">
      <c r="A23" s="158"/>
      <c r="B23" s="159"/>
      <c r="C23" s="195" t="s">
        <v>139</v>
      </c>
      <c r="D23" s="165"/>
      <c r="E23" s="166">
        <v>157.19999999999999</v>
      </c>
      <c r="F23" s="161"/>
      <c r="G23" s="161"/>
      <c r="H23" s="161"/>
      <c r="I23" s="161"/>
      <c r="J23" s="161"/>
      <c r="K23" s="161"/>
      <c r="L23" s="161"/>
      <c r="M23" s="161"/>
      <c r="N23" s="161"/>
      <c r="O23" s="161"/>
      <c r="P23" s="161"/>
      <c r="Q23" s="161"/>
      <c r="R23" s="161"/>
      <c r="S23" s="161"/>
      <c r="T23" s="161"/>
      <c r="U23" s="161"/>
      <c r="V23" s="161"/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127</v>
      </c>
      <c r="AH23" s="151">
        <v>2</v>
      </c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95" t="s">
        <v>140</v>
      </c>
      <c r="D24" s="165"/>
      <c r="E24" s="166">
        <v>131.37799999999999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127</v>
      </c>
      <c r="AH24" s="151">
        <v>2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outlineLevel="1" x14ac:dyDescent="0.2">
      <c r="A25" s="158"/>
      <c r="B25" s="159"/>
      <c r="C25" s="195" t="s">
        <v>141</v>
      </c>
      <c r="D25" s="165"/>
      <c r="E25" s="166">
        <v>65.2</v>
      </c>
      <c r="F25" s="161"/>
      <c r="G25" s="161"/>
      <c r="H25" s="161"/>
      <c r="I25" s="161"/>
      <c r="J25" s="161"/>
      <c r="K25" s="161"/>
      <c r="L25" s="161"/>
      <c r="M25" s="161"/>
      <c r="N25" s="161"/>
      <c r="O25" s="161"/>
      <c r="P25" s="161"/>
      <c r="Q25" s="161"/>
      <c r="R25" s="161"/>
      <c r="S25" s="161"/>
      <c r="T25" s="161"/>
      <c r="U25" s="161"/>
      <c r="V25" s="161"/>
      <c r="W25" s="161"/>
      <c r="X25" s="151"/>
      <c r="Y25" s="151"/>
      <c r="Z25" s="151"/>
      <c r="AA25" s="151"/>
      <c r="AB25" s="151"/>
      <c r="AC25" s="151"/>
      <c r="AD25" s="151"/>
      <c r="AE25" s="151"/>
      <c r="AF25" s="151"/>
      <c r="AG25" s="151" t="s">
        <v>127</v>
      </c>
      <c r="AH25" s="151">
        <v>2</v>
      </c>
      <c r="AI25" s="151"/>
      <c r="AJ25" s="151"/>
      <c r="AK25" s="151"/>
      <c r="AL25" s="151"/>
      <c r="AM25" s="151"/>
      <c r="AN25" s="151"/>
      <c r="AO25" s="151"/>
      <c r="AP25" s="151"/>
      <c r="AQ25" s="151"/>
      <c r="AR25" s="151"/>
      <c r="AS25" s="151"/>
      <c r="AT25" s="151"/>
      <c r="AU25" s="151"/>
      <c r="AV25" s="151"/>
      <c r="AW25" s="151"/>
      <c r="AX25" s="151"/>
      <c r="AY25" s="151"/>
      <c r="AZ25" s="151"/>
      <c r="BA25" s="151"/>
      <c r="BB25" s="151"/>
      <c r="BC25" s="151"/>
      <c r="BD25" s="151"/>
      <c r="BE25" s="151"/>
      <c r="BF25" s="151"/>
      <c r="BG25" s="151"/>
      <c r="BH25" s="151"/>
    </row>
    <row r="26" spans="1:60" outlineLevel="1" x14ac:dyDescent="0.2">
      <c r="A26" s="158"/>
      <c r="B26" s="159"/>
      <c r="C26" s="194" t="s">
        <v>142</v>
      </c>
      <c r="D26" s="165"/>
      <c r="E26" s="166"/>
      <c r="F26" s="161"/>
      <c r="G26" s="161"/>
      <c r="H26" s="161"/>
      <c r="I26" s="161"/>
      <c r="J26" s="161"/>
      <c r="K26" s="161"/>
      <c r="L26" s="161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127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outlineLevel="1" x14ac:dyDescent="0.2">
      <c r="A27" s="158"/>
      <c r="B27" s="159"/>
      <c r="C27" s="193" t="s">
        <v>143</v>
      </c>
      <c r="D27" s="163"/>
      <c r="E27" s="164">
        <v>39.80003</v>
      </c>
      <c r="F27" s="161"/>
      <c r="G27" s="161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1"/>
      <c r="U27" s="161"/>
      <c r="V27" s="161"/>
      <c r="W27" s="161"/>
      <c r="X27" s="151"/>
      <c r="Y27" s="151"/>
      <c r="Z27" s="151"/>
      <c r="AA27" s="151"/>
      <c r="AB27" s="151"/>
      <c r="AC27" s="151"/>
      <c r="AD27" s="151"/>
      <c r="AE27" s="151"/>
      <c r="AF27" s="151"/>
      <c r="AG27" s="151" t="s">
        <v>127</v>
      </c>
      <c r="AH27" s="151">
        <v>0</v>
      </c>
      <c r="AI27" s="151"/>
      <c r="AJ27" s="151"/>
      <c r="AK27" s="151"/>
      <c r="AL27" s="151"/>
      <c r="AM27" s="151"/>
      <c r="AN27" s="151"/>
      <c r="AO27" s="151"/>
      <c r="AP27" s="151"/>
      <c r="AQ27" s="151"/>
      <c r="AR27" s="151"/>
      <c r="AS27" s="151"/>
      <c r="AT27" s="151"/>
      <c r="AU27" s="151"/>
      <c r="AV27" s="151"/>
      <c r="AW27" s="151"/>
      <c r="AX27" s="151"/>
      <c r="AY27" s="151"/>
      <c r="AZ27" s="151"/>
      <c r="BA27" s="151"/>
      <c r="BB27" s="151"/>
      <c r="BC27" s="151"/>
      <c r="BD27" s="151"/>
      <c r="BE27" s="151"/>
      <c r="BF27" s="151"/>
      <c r="BG27" s="151"/>
      <c r="BH27" s="151"/>
    </row>
    <row r="28" spans="1:60" outlineLevel="1" x14ac:dyDescent="0.2">
      <c r="A28" s="174">
        <v>5</v>
      </c>
      <c r="B28" s="175" t="s">
        <v>144</v>
      </c>
      <c r="C28" s="192" t="s">
        <v>145</v>
      </c>
      <c r="D28" s="176" t="s">
        <v>120</v>
      </c>
      <c r="E28" s="177">
        <v>39.800020000000004</v>
      </c>
      <c r="F28" s="178"/>
      <c r="G28" s="179">
        <f>ROUND(E28*F28,2)</f>
        <v>0</v>
      </c>
      <c r="H28" s="178"/>
      <c r="I28" s="179">
        <f>ROUND(E28*H28,2)</f>
        <v>0</v>
      </c>
      <c r="J28" s="178"/>
      <c r="K28" s="179">
        <f>ROUND(E28*J28,2)</f>
        <v>0</v>
      </c>
      <c r="L28" s="179">
        <v>21</v>
      </c>
      <c r="M28" s="179">
        <f>G28*(1+L28/100)</f>
        <v>0</v>
      </c>
      <c r="N28" s="179">
        <v>0</v>
      </c>
      <c r="O28" s="179">
        <f>ROUND(E28*N28,2)</f>
        <v>0</v>
      </c>
      <c r="P28" s="179">
        <v>0</v>
      </c>
      <c r="Q28" s="179">
        <f>ROUND(E28*P28,2)</f>
        <v>0</v>
      </c>
      <c r="R28" s="179" t="s">
        <v>121</v>
      </c>
      <c r="S28" s="179" t="s">
        <v>122</v>
      </c>
      <c r="T28" s="180" t="s">
        <v>122</v>
      </c>
      <c r="U28" s="161">
        <v>0.64680000000000004</v>
      </c>
      <c r="V28" s="161">
        <f>ROUND(E28*U28,2)</f>
        <v>25.74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123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ht="22.5" outlineLevel="1" x14ac:dyDescent="0.2">
      <c r="A29" s="158"/>
      <c r="B29" s="159"/>
      <c r="C29" s="251" t="s">
        <v>137</v>
      </c>
      <c r="D29" s="252"/>
      <c r="E29" s="252"/>
      <c r="F29" s="252"/>
      <c r="G29" s="252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125</v>
      </c>
      <c r="AH29" s="151"/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81" t="str">
        <f>C29</f>
        <v>zapažených i nezapažených s urovnáním dna do předepsaného profilu a spádu, s přehozením výkopku na přilehlém terénu na vzdálenost do 3 m od podélné osy rýhy nebo s naložením výkopku na dopravní prostředek.</v>
      </c>
      <c r="BB29" s="151"/>
      <c r="BC29" s="151"/>
      <c r="BD29" s="151"/>
      <c r="BE29" s="151"/>
      <c r="BF29" s="151"/>
      <c r="BG29" s="151"/>
      <c r="BH29" s="151"/>
    </row>
    <row r="30" spans="1:60" outlineLevel="1" x14ac:dyDescent="0.2">
      <c r="A30" s="158"/>
      <c r="B30" s="159"/>
      <c r="C30" s="194" t="s">
        <v>138</v>
      </c>
      <c r="D30" s="165"/>
      <c r="E30" s="166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1"/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127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58"/>
      <c r="B31" s="159"/>
      <c r="C31" s="195" t="s">
        <v>139</v>
      </c>
      <c r="D31" s="165"/>
      <c r="E31" s="166">
        <v>157.19999999999999</v>
      </c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1"/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127</v>
      </c>
      <c r="AH31" s="151">
        <v>2</v>
      </c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58"/>
      <c r="B32" s="159"/>
      <c r="C32" s="195" t="s">
        <v>140</v>
      </c>
      <c r="D32" s="165"/>
      <c r="E32" s="166">
        <v>131.37799999999999</v>
      </c>
      <c r="F32" s="161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127</v>
      </c>
      <c r="AH32" s="151">
        <v>2</v>
      </c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95" t="s">
        <v>141</v>
      </c>
      <c r="D33" s="165"/>
      <c r="E33" s="166">
        <v>65.2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127</v>
      </c>
      <c r="AH33" s="151">
        <v>2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58"/>
      <c r="B34" s="159"/>
      <c r="C34" s="194" t="s">
        <v>142</v>
      </c>
      <c r="D34" s="165"/>
      <c r="E34" s="166"/>
      <c r="F34" s="161"/>
      <c r="G34" s="161"/>
      <c r="H34" s="161"/>
      <c r="I34" s="161"/>
      <c r="J34" s="161"/>
      <c r="K34" s="161"/>
      <c r="L34" s="161"/>
      <c r="M34" s="161"/>
      <c r="N34" s="161"/>
      <c r="O34" s="161"/>
      <c r="P34" s="161"/>
      <c r="Q34" s="161"/>
      <c r="R34" s="161"/>
      <c r="S34" s="161"/>
      <c r="T34" s="161"/>
      <c r="U34" s="161"/>
      <c r="V34" s="161"/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127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58"/>
      <c r="B35" s="159"/>
      <c r="C35" s="193" t="s">
        <v>143</v>
      </c>
      <c r="D35" s="163"/>
      <c r="E35" s="164">
        <v>39.80003</v>
      </c>
      <c r="F35" s="161"/>
      <c r="G35" s="161"/>
      <c r="H35" s="161"/>
      <c r="I35" s="161"/>
      <c r="J35" s="161"/>
      <c r="K35" s="161"/>
      <c r="L35" s="161"/>
      <c r="M35" s="161"/>
      <c r="N35" s="161"/>
      <c r="O35" s="161"/>
      <c r="P35" s="161"/>
      <c r="Q35" s="161"/>
      <c r="R35" s="161"/>
      <c r="S35" s="161"/>
      <c r="T35" s="161"/>
      <c r="U35" s="161"/>
      <c r="V35" s="161"/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127</v>
      </c>
      <c r="AH35" s="151">
        <v>0</v>
      </c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4">
        <v>6</v>
      </c>
      <c r="B36" s="175" t="s">
        <v>146</v>
      </c>
      <c r="C36" s="192" t="s">
        <v>147</v>
      </c>
      <c r="D36" s="176" t="s">
        <v>120</v>
      </c>
      <c r="E36" s="177">
        <v>68.70384</v>
      </c>
      <c r="F36" s="178"/>
      <c r="G36" s="179">
        <f>ROUND(E36*F36,2)</f>
        <v>0</v>
      </c>
      <c r="H36" s="178"/>
      <c r="I36" s="179">
        <f>ROUND(E36*H36,2)</f>
        <v>0</v>
      </c>
      <c r="J36" s="178"/>
      <c r="K36" s="179">
        <f>ROUND(E36*J36,2)</f>
        <v>0</v>
      </c>
      <c r="L36" s="179">
        <v>21</v>
      </c>
      <c r="M36" s="179">
        <f>G36*(1+L36/100)</f>
        <v>0</v>
      </c>
      <c r="N36" s="179">
        <v>0</v>
      </c>
      <c r="O36" s="179">
        <f>ROUND(E36*N36,2)</f>
        <v>0</v>
      </c>
      <c r="P36" s="179">
        <v>0</v>
      </c>
      <c r="Q36" s="179">
        <f>ROUND(E36*P36,2)</f>
        <v>0</v>
      </c>
      <c r="R36" s="179" t="s">
        <v>121</v>
      </c>
      <c r="S36" s="179" t="s">
        <v>122</v>
      </c>
      <c r="T36" s="180" t="s">
        <v>122</v>
      </c>
      <c r="U36" s="161">
        <v>0.36499999999999999</v>
      </c>
      <c r="V36" s="161">
        <f>ROUND(E36*U36,2)</f>
        <v>25.08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123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33.75" outlineLevel="1" x14ac:dyDescent="0.2">
      <c r="A37" s="158"/>
      <c r="B37" s="159"/>
      <c r="C37" s="251" t="s">
        <v>148</v>
      </c>
      <c r="D37" s="252"/>
      <c r="E37" s="252"/>
      <c r="F37" s="252"/>
      <c r="G37" s="252"/>
      <c r="H37" s="161"/>
      <c r="I37" s="161"/>
      <c r="J37" s="161"/>
      <c r="K37" s="161"/>
      <c r="L37" s="161"/>
      <c r="M37" s="161"/>
      <c r="N37" s="161"/>
      <c r="O37" s="161"/>
      <c r="P37" s="161"/>
      <c r="Q37" s="161"/>
      <c r="R37" s="161"/>
      <c r="S37" s="161"/>
      <c r="T37" s="161"/>
      <c r="U37" s="161"/>
      <c r="V37" s="161"/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81" t="str">
        <f>C37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58"/>
      <c r="B38" s="159"/>
      <c r="C38" s="193" t="s">
        <v>149</v>
      </c>
      <c r="D38" s="163"/>
      <c r="E38" s="164">
        <v>68.70384</v>
      </c>
      <c r="F38" s="161"/>
      <c r="G38" s="161"/>
      <c r="H38" s="161"/>
      <c r="I38" s="161"/>
      <c r="J38" s="161"/>
      <c r="K38" s="161"/>
      <c r="L38" s="161"/>
      <c r="M38" s="161"/>
      <c r="N38" s="161"/>
      <c r="O38" s="161"/>
      <c r="P38" s="161"/>
      <c r="Q38" s="161"/>
      <c r="R38" s="161"/>
      <c r="S38" s="161"/>
      <c r="T38" s="161"/>
      <c r="U38" s="161"/>
      <c r="V38" s="161"/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127</v>
      </c>
      <c r="AH38" s="151">
        <v>0</v>
      </c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outlineLevel="1" x14ac:dyDescent="0.2">
      <c r="A39" s="174">
        <v>7</v>
      </c>
      <c r="B39" s="175" t="s">
        <v>150</v>
      </c>
      <c r="C39" s="192" t="s">
        <v>151</v>
      </c>
      <c r="D39" s="176" t="s">
        <v>120</v>
      </c>
      <c r="E39" s="177">
        <v>68.70384</v>
      </c>
      <c r="F39" s="178"/>
      <c r="G39" s="179">
        <f>ROUND(E39*F39,2)</f>
        <v>0</v>
      </c>
      <c r="H39" s="178"/>
      <c r="I39" s="179">
        <f>ROUND(E39*H39,2)</f>
        <v>0</v>
      </c>
      <c r="J39" s="178"/>
      <c r="K39" s="179">
        <f>ROUND(E39*J39,2)</f>
        <v>0</v>
      </c>
      <c r="L39" s="179">
        <v>21</v>
      </c>
      <c r="M39" s="179">
        <f>G39*(1+L39/100)</f>
        <v>0</v>
      </c>
      <c r="N39" s="179">
        <v>0</v>
      </c>
      <c r="O39" s="179">
        <f>ROUND(E39*N39,2)</f>
        <v>0</v>
      </c>
      <c r="P39" s="179">
        <v>0</v>
      </c>
      <c r="Q39" s="179">
        <f>ROUND(E39*P39,2)</f>
        <v>0</v>
      </c>
      <c r="R39" s="179" t="s">
        <v>121</v>
      </c>
      <c r="S39" s="179" t="s">
        <v>122</v>
      </c>
      <c r="T39" s="180" t="s">
        <v>122</v>
      </c>
      <c r="U39" s="161">
        <v>8.4000000000000005E-2</v>
      </c>
      <c r="V39" s="161">
        <f>ROUND(E39*U39,2)</f>
        <v>5.77</v>
      </c>
      <c r="W39" s="161"/>
      <c r="X39" s="151"/>
      <c r="Y39" s="151"/>
      <c r="Z39" s="151"/>
      <c r="AA39" s="151"/>
      <c r="AB39" s="151"/>
      <c r="AC39" s="151"/>
      <c r="AD39" s="151"/>
      <c r="AE39" s="151"/>
      <c r="AF39" s="151"/>
      <c r="AG39" s="151" t="s">
        <v>123</v>
      </c>
      <c r="AH39" s="151"/>
      <c r="AI39" s="151"/>
      <c r="AJ39" s="151"/>
      <c r="AK39" s="151"/>
      <c r="AL39" s="151"/>
      <c r="AM39" s="151"/>
      <c r="AN39" s="151"/>
      <c r="AO39" s="151"/>
      <c r="AP39" s="151"/>
      <c r="AQ39" s="151"/>
      <c r="AR39" s="151"/>
      <c r="AS39" s="151"/>
      <c r="AT39" s="151"/>
      <c r="AU39" s="151"/>
      <c r="AV39" s="151"/>
      <c r="AW39" s="151"/>
      <c r="AX39" s="151"/>
      <c r="AY39" s="151"/>
      <c r="AZ39" s="151"/>
      <c r="BA39" s="151"/>
      <c r="BB39" s="151"/>
      <c r="BC39" s="151"/>
      <c r="BD39" s="151"/>
      <c r="BE39" s="151"/>
      <c r="BF39" s="151"/>
      <c r="BG39" s="151"/>
      <c r="BH39" s="151"/>
    </row>
    <row r="40" spans="1:60" ht="33.75" outlineLevel="1" x14ac:dyDescent="0.2">
      <c r="A40" s="158"/>
      <c r="B40" s="159"/>
      <c r="C40" s="251" t="s">
        <v>148</v>
      </c>
      <c r="D40" s="252"/>
      <c r="E40" s="252"/>
      <c r="F40" s="252"/>
      <c r="G40" s="252"/>
      <c r="H40" s="161"/>
      <c r="I40" s="161"/>
      <c r="J40" s="161"/>
      <c r="K40" s="161"/>
      <c r="L40" s="161"/>
      <c r="M40" s="161"/>
      <c r="N40" s="161"/>
      <c r="O40" s="161"/>
      <c r="P40" s="161"/>
      <c r="Q40" s="161"/>
      <c r="R40" s="161"/>
      <c r="S40" s="161"/>
      <c r="T40" s="161"/>
      <c r="U40" s="161"/>
      <c r="V40" s="161"/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125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81" t="str">
        <f>C40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40" s="151"/>
      <c r="BC40" s="151"/>
      <c r="BD40" s="151"/>
      <c r="BE40" s="151"/>
      <c r="BF40" s="151"/>
      <c r="BG40" s="151"/>
      <c r="BH40" s="151"/>
    </row>
    <row r="41" spans="1:60" outlineLevel="1" x14ac:dyDescent="0.2">
      <c r="A41" s="158"/>
      <c r="B41" s="159"/>
      <c r="C41" s="193" t="s">
        <v>149</v>
      </c>
      <c r="D41" s="163"/>
      <c r="E41" s="164">
        <v>68.70384</v>
      </c>
      <c r="F41" s="161"/>
      <c r="G41" s="161"/>
      <c r="H41" s="161"/>
      <c r="I41" s="161"/>
      <c r="J41" s="161"/>
      <c r="K41" s="161"/>
      <c r="L41" s="161"/>
      <c r="M41" s="161"/>
      <c r="N41" s="161"/>
      <c r="O41" s="161"/>
      <c r="P41" s="161"/>
      <c r="Q41" s="161"/>
      <c r="R41" s="161"/>
      <c r="S41" s="161"/>
      <c r="T41" s="161"/>
      <c r="U41" s="161"/>
      <c r="V41" s="161"/>
      <c r="W41" s="161"/>
      <c r="X41" s="151"/>
      <c r="Y41" s="151"/>
      <c r="Z41" s="151"/>
      <c r="AA41" s="151"/>
      <c r="AB41" s="151"/>
      <c r="AC41" s="151"/>
      <c r="AD41" s="151"/>
      <c r="AE41" s="151"/>
      <c r="AF41" s="151"/>
      <c r="AG41" s="151" t="s">
        <v>127</v>
      </c>
      <c r="AH41" s="151">
        <v>0</v>
      </c>
      <c r="AI41" s="151"/>
      <c r="AJ41" s="151"/>
      <c r="AK41" s="151"/>
      <c r="AL41" s="151"/>
      <c r="AM41" s="151"/>
      <c r="AN41" s="151"/>
      <c r="AO41" s="151"/>
      <c r="AP41" s="151"/>
      <c r="AQ41" s="151"/>
      <c r="AR41" s="151"/>
      <c r="AS41" s="151"/>
      <c r="AT41" s="151"/>
      <c r="AU41" s="151"/>
      <c r="AV41" s="151"/>
      <c r="AW41" s="151"/>
      <c r="AX41" s="151"/>
      <c r="AY41" s="151"/>
      <c r="AZ41" s="151"/>
      <c r="BA41" s="151"/>
      <c r="BB41" s="151"/>
      <c r="BC41" s="151"/>
      <c r="BD41" s="151"/>
      <c r="BE41" s="151"/>
      <c r="BF41" s="151"/>
      <c r="BG41" s="151"/>
      <c r="BH41" s="151"/>
    </row>
    <row r="42" spans="1:60" ht="22.5" outlineLevel="1" x14ac:dyDescent="0.2">
      <c r="A42" s="174">
        <v>8</v>
      </c>
      <c r="B42" s="175" t="s">
        <v>152</v>
      </c>
      <c r="C42" s="192" t="s">
        <v>153</v>
      </c>
      <c r="D42" s="176" t="s">
        <v>120</v>
      </c>
      <c r="E42" s="177">
        <v>25.8</v>
      </c>
      <c r="F42" s="178"/>
      <c r="G42" s="179">
        <f>ROUND(E42*F42,2)</f>
        <v>0</v>
      </c>
      <c r="H42" s="178"/>
      <c r="I42" s="179">
        <f>ROUND(E42*H42,2)</f>
        <v>0</v>
      </c>
      <c r="J42" s="178"/>
      <c r="K42" s="179">
        <f>ROUND(E42*J42,2)</f>
        <v>0</v>
      </c>
      <c r="L42" s="179">
        <v>21</v>
      </c>
      <c r="M42" s="179">
        <f>G42*(1+L42/100)</f>
        <v>0</v>
      </c>
      <c r="N42" s="179">
        <v>0</v>
      </c>
      <c r="O42" s="179">
        <f>ROUND(E42*N42,2)</f>
        <v>0</v>
      </c>
      <c r="P42" s="179">
        <v>0</v>
      </c>
      <c r="Q42" s="179">
        <f>ROUND(E42*P42,2)</f>
        <v>0</v>
      </c>
      <c r="R42" s="179" t="s">
        <v>121</v>
      </c>
      <c r="S42" s="179" t="s">
        <v>122</v>
      </c>
      <c r="T42" s="180" t="s">
        <v>122</v>
      </c>
      <c r="U42" s="161">
        <v>3.1309999999999998</v>
      </c>
      <c r="V42" s="161">
        <f>ROUND(E42*U42,2)</f>
        <v>80.78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123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ht="33.75" outlineLevel="1" x14ac:dyDescent="0.2">
      <c r="A43" s="158"/>
      <c r="B43" s="159"/>
      <c r="C43" s="251" t="s">
        <v>154</v>
      </c>
      <c r="D43" s="252"/>
      <c r="E43" s="252"/>
      <c r="F43" s="252"/>
      <c r="G43" s="252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125</v>
      </c>
      <c r="AH43" s="151"/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81" t="str">
        <f>C43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93" t="s">
        <v>155</v>
      </c>
      <c r="D44" s="163"/>
      <c r="E44" s="164">
        <v>25.8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127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ht="22.5" outlineLevel="1" x14ac:dyDescent="0.2">
      <c r="A45" s="174">
        <v>9</v>
      </c>
      <c r="B45" s="175" t="s">
        <v>156</v>
      </c>
      <c r="C45" s="192" t="s">
        <v>157</v>
      </c>
      <c r="D45" s="176" t="s">
        <v>120</v>
      </c>
      <c r="E45" s="177">
        <v>25.8</v>
      </c>
      <c r="F45" s="178"/>
      <c r="G45" s="179">
        <f>ROUND(E45*F45,2)</f>
        <v>0</v>
      </c>
      <c r="H45" s="178"/>
      <c r="I45" s="179">
        <f>ROUND(E45*H45,2)</f>
        <v>0</v>
      </c>
      <c r="J45" s="178"/>
      <c r="K45" s="179">
        <f>ROUND(E45*J45,2)</f>
        <v>0</v>
      </c>
      <c r="L45" s="179">
        <v>21</v>
      </c>
      <c r="M45" s="179">
        <f>G45*(1+L45/100)</f>
        <v>0</v>
      </c>
      <c r="N45" s="179">
        <v>0</v>
      </c>
      <c r="O45" s="179">
        <f>ROUND(E45*N45,2)</f>
        <v>0</v>
      </c>
      <c r="P45" s="179">
        <v>0</v>
      </c>
      <c r="Q45" s="179">
        <f>ROUND(E45*P45,2)</f>
        <v>0</v>
      </c>
      <c r="R45" s="179" t="s">
        <v>121</v>
      </c>
      <c r="S45" s="179" t="s">
        <v>122</v>
      </c>
      <c r="T45" s="180" t="s">
        <v>122</v>
      </c>
      <c r="U45" s="161">
        <v>0.47399999999999998</v>
      </c>
      <c r="V45" s="161">
        <f>ROUND(E45*U45,2)</f>
        <v>12.23</v>
      </c>
      <c r="W45" s="161"/>
      <c r="X45" s="151"/>
      <c r="Y45" s="151"/>
      <c r="Z45" s="151"/>
      <c r="AA45" s="151"/>
      <c r="AB45" s="151"/>
      <c r="AC45" s="151"/>
      <c r="AD45" s="151"/>
      <c r="AE45" s="151"/>
      <c r="AF45" s="151"/>
      <c r="AG45" s="151" t="s">
        <v>123</v>
      </c>
      <c r="AH45" s="151"/>
      <c r="AI45" s="151"/>
      <c r="AJ45" s="151"/>
      <c r="AK45" s="151"/>
      <c r="AL45" s="151"/>
      <c r="AM45" s="151"/>
      <c r="AN45" s="151"/>
      <c r="AO45" s="151"/>
      <c r="AP45" s="151"/>
      <c r="AQ45" s="151"/>
      <c r="AR45" s="151"/>
      <c r="AS45" s="151"/>
      <c r="AT45" s="151"/>
      <c r="AU45" s="151"/>
      <c r="AV45" s="151"/>
      <c r="AW45" s="151"/>
      <c r="AX45" s="151"/>
      <c r="AY45" s="151"/>
      <c r="AZ45" s="151"/>
      <c r="BA45" s="151"/>
      <c r="BB45" s="151"/>
      <c r="BC45" s="151"/>
      <c r="BD45" s="151"/>
      <c r="BE45" s="151"/>
      <c r="BF45" s="151"/>
      <c r="BG45" s="151"/>
      <c r="BH45" s="151"/>
    </row>
    <row r="46" spans="1:60" ht="33.75" outlineLevel="1" x14ac:dyDescent="0.2">
      <c r="A46" s="158"/>
      <c r="B46" s="159"/>
      <c r="C46" s="251" t="s">
        <v>154</v>
      </c>
      <c r="D46" s="252"/>
      <c r="E46" s="252"/>
      <c r="F46" s="252"/>
      <c r="G46" s="252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1"/>
      <c r="S46" s="161"/>
      <c r="T46" s="161"/>
      <c r="U46" s="161"/>
      <c r="V46" s="161"/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125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81" t="str">
        <f>C46</f>
        <v>zapažených i nezapažených se svislým přemístění výkopku a urovnáním dna do předepsaného profilu a spádu, s případným nutným přemístěním výkopku ve výkopišti, s přehozením výkopku na přilehlém terénu na vzdálenost do 5 m od hrany šachty nebo s naložením na dopravní prostředek,</v>
      </c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58"/>
      <c r="B47" s="159"/>
      <c r="C47" s="193" t="s">
        <v>155</v>
      </c>
      <c r="D47" s="163"/>
      <c r="E47" s="164">
        <v>25.8</v>
      </c>
      <c r="F47" s="161"/>
      <c r="G47" s="161"/>
      <c r="H47" s="161"/>
      <c r="I47" s="161"/>
      <c r="J47" s="161"/>
      <c r="K47" s="161"/>
      <c r="L47" s="161"/>
      <c r="M47" s="161"/>
      <c r="N47" s="161"/>
      <c r="O47" s="161"/>
      <c r="P47" s="161"/>
      <c r="Q47" s="161"/>
      <c r="R47" s="161"/>
      <c r="S47" s="161"/>
      <c r="T47" s="161"/>
      <c r="U47" s="161"/>
      <c r="V47" s="161"/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127</v>
      </c>
      <c r="AH47" s="151">
        <v>0</v>
      </c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4">
        <v>10</v>
      </c>
      <c r="B48" s="175" t="s">
        <v>158</v>
      </c>
      <c r="C48" s="192" t="s">
        <v>159</v>
      </c>
      <c r="D48" s="176" t="s">
        <v>120</v>
      </c>
      <c r="E48" s="177">
        <v>99.979200000000006</v>
      </c>
      <c r="F48" s="178"/>
      <c r="G48" s="179">
        <f>ROUND(E48*F48,2)</f>
        <v>0</v>
      </c>
      <c r="H48" s="178"/>
      <c r="I48" s="179">
        <f>ROUND(E48*H48,2)</f>
        <v>0</v>
      </c>
      <c r="J48" s="178"/>
      <c r="K48" s="179">
        <f>ROUND(E48*J48,2)</f>
        <v>0</v>
      </c>
      <c r="L48" s="179">
        <v>21</v>
      </c>
      <c r="M48" s="179">
        <f>G48*(1+L48/100)</f>
        <v>0</v>
      </c>
      <c r="N48" s="179">
        <v>0</v>
      </c>
      <c r="O48" s="179">
        <f>ROUND(E48*N48,2)</f>
        <v>0</v>
      </c>
      <c r="P48" s="179">
        <v>0</v>
      </c>
      <c r="Q48" s="179">
        <f>ROUND(E48*P48,2)</f>
        <v>0</v>
      </c>
      <c r="R48" s="179" t="s">
        <v>121</v>
      </c>
      <c r="S48" s="179" t="s">
        <v>122</v>
      </c>
      <c r="T48" s="180" t="s">
        <v>122</v>
      </c>
      <c r="U48" s="161">
        <v>3.5329999999999999</v>
      </c>
      <c r="V48" s="161">
        <f>ROUND(E48*U48,2)</f>
        <v>353.23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123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58"/>
      <c r="B49" s="159"/>
      <c r="C49" s="251" t="s">
        <v>160</v>
      </c>
      <c r="D49" s="252"/>
      <c r="E49" s="252"/>
      <c r="F49" s="252"/>
      <c r="G49" s="252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125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58"/>
      <c r="B50" s="159"/>
      <c r="C50" s="193" t="s">
        <v>161</v>
      </c>
      <c r="D50" s="163"/>
      <c r="E50" s="164">
        <v>1.944</v>
      </c>
      <c r="F50" s="161"/>
      <c r="G50" s="161"/>
      <c r="H50" s="161"/>
      <c r="I50" s="161"/>
      <c r="J50" s="161"/>
      <c r="K50" s="161"/>
      <c r="L50" s="161"/>
      <c r="M50" s="161"/>
      <c r="N50" s="161"/>
      <c r="O50" s="161"/>
      <c r="P50" s="161"/>
      <c r="Q50" s="161"/>
      <c r="R50" s="161"/>
      <c r="S50" s="161"/>
      <c r="T50" s="161"/>
      <c r="U50" s="161"/>
      <c r="V50" s="161"/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127</v>
      </c>
      <c r="AH50" s="151">
        <v>0</v>
      </c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/>
      <c r="B51" s="159"/>
      <c r="C51" s="193" t="s">
        <v>162</v>
      </c>
      <c r="D51" s="163"/>
      <c r="E51" s="164">
        <v>17.527200000000001</v>
      </c>
      <c r="F51" s="161"/>
      <c r="G51" s="161"/>
      <c r="H51" s="161"/>
      <c r="I51" s="161"/>
      <c r="J51" s="161"/>
      <c r="K51" s="161"/>
      <c r="L51" s="161"/>
      <c r="M51" s="161"/>
      <c r="N51" s="161"/>
      <c r="O51" s="161"/>
      <c r="P51" s="161"/>
      <c r="Q51" s="161"/>
      <c r="R51" s="161"/>
      <c r="S51" s="161"/>
      <c r="T51" s="161"/>
      <c r="U51" s="161"/>
      <c r="V51" s="161"/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127</v>
      </c>
      <c r="AH51" s="151">
        <v>0</v>
      </c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outlineLevel="1" x14ac:dyDescent="0.2">
      <c r="A52" s="158"/>
      <c r="B52" s="159"/>
      <c r="C52" s="193" t="s">
        <v>163</v>
      </c>
      <c r="D52" s="163"/>
      <c r="E52" s="164">
        <v>3.3119999999999998</v>
      </c>
      <c r="F52" s="161"/>
      <c r="G52" s="161"/>
      <c r="H52" s="161"/>
      <c r="I52" s="161"/>
      <c r="J52" s="161"/>
      <c r="K52" s="161"/>
      <c r="L52" s="161"/>
      <c r="M52" s="161"/>
      <c r="N52" s="161"/>
      <c r="O52" s="161"/>
      <c r="P52" s="161"/>
      <c r="Q52" s="161"/>
      <c r="R52" s="161"/>
      <c r="S52" s="161"/>
      <c r="T52" s="161"/>
      <c r="U52" s="161"/>
      <c r="V52" s="161"/>
      <c r="W52" s="161"/>
      <c r="X52" s="151"/>
      <c r="Y52" s="151"/>
      <c r="Z52" s="151"/>
      <c r="AA52" s="151"/>
      <c r="AB52" s="151"/>
      <c r="AC52" s="151"/>
      <c r="AD52" s="151"/>
      <c r="AE52" s="151"/>
      <c r="AF52" s="151"/>
      <c r="AG52" s="151" t="s">
        <v>127</v>
      </c>
      <c r="AH52" s="151">
        <v>0</v>
      </c>
      <c r="AI52" s="151"/>
      <c r="AJ52" s="151"/>
      <c r="AK52" s="151"/>
      <c r="AL52" s="151"/>
      <c r="AM52" s="151"/>
      <c r="AN52" s="151"/>
      <c r="AO52" s="151"/>
      <c r="AP52" s="151"/>
      <c r="AQ52" s="151"/>
      <c r="AR52" s="151"/>
      <c r="AS52" s="151"/>
      <c r="AT52" s="151"/>
      <c r="AU52" s="151"/>
      <c r="AV52" s="151"/>
      <c r="AW52" s="151"/>
      <c r="AX52" s="151"/>
      <c r="AY52" s="151"/>
      <c r="AZ52" s="151"/>
      <c r="BA52" s="151"/>
      <c r="BB52" s="151"/>
      <c r="BC52" s="151"/>
      <c r="BD52" s="151"/>
      <c r="BE52" s="151"/>
      <c r="BF52" s="151"/>
      <c r="BG52" s="151"/>
      <c r="BH52" s="151"/>
    </row>
    <row r="53" spans="1:60" outlineLevel="1" x14ac:dyDescent="0.2">
      <c r="A53" s="158"/>
      <c r="B53" s="159"/>
      <c r="C53" s="193" t="s">
        <v>164</v>
      </c>
      <c r="D53" s="163"/>
      <c r="E53" s="164">
        <v>4.8959999999999999</v>
      </c>
      <c r="F53" s="161"/>
      <c r="G53" s="161"/>
      <c r="H53" s="161"/>
      <c r="I53" s="161"/>
      <c r="J53" s="161"/>
      <c r="K53" s="161"/>
      <c r="L53" s="161"/>
      <c r="M53" s="161"/>
      <c r="N53" s="161"/>
      <c r="O53" s="161"/>
      <c r="P53" s="161"/>
      <c r="Q53" s="161"/>
      <c r="R53" s="161"/>
      <c r="S53" s="161"/>
      <c r="T53" s="161"/>
      <c r="U53" s="161"/>
      <c r="V53" s="161"/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127</v>
      </c>
      <c r="AH53" s="151">
        <v>0</v>
      </c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58"/>
      <c r="B54" s="159"/>
      <c r="C54" s="193" t="s">
        <v>165</v>
      </c>
      <c r="D54" s="163"/>
      <c r="E54" s="164">
        <v>37.799999999999997</v>
      </c>
      <c r="F54" s="161"/>
      <c r="G54" s="161"/>
      <c r="H54" s="161"/>
      <c r="I54" s="161"/>
      <c r="J54" s="161"/>
      <c r="K54" s="161"/>
      <c r="L54" s="161"/>
      <c r="M54" s="161"/>
      <c r="N54" s="161"/>
      <c r="O54" s="161"/>
      <c r="P54" s="161"/>
      <c r="Q54" s="161"/>
      <c r="R54" s="161"/>
      <c r="S54" s="161"/>
      <c r="T54" s="161"/>
      <c r="U54" s="161"/>
      <c r="V54" s="161"/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127</v>
      </c>
      <c r="AH54" s="151">
        <v>0</v>
      </c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58"/>
      <c r="B55" s="159"/>
      <c r="C55" s="193" t="s">
        <v>166</v>
      </c>
      <c r="D55" s="163"/>
      <c r="E55" s="164">
        <v>34.5</v>
      </c>
      <c r="F55" s="161"/>
      <c r="G55" s="161"/>
      <c r="H55" s="161"/>
      <c r="I55" s="161"/>
      <c r="J55" s="161"/>
      <c r="K55" s="161"/>
      <c r="L55" s="161"/>
      <c r="M55" s="161"/>
      <c r="N55" s="161"/>
      <c r="O55" s="161"/>
      <c r="P55" s="161"/>
      <c r="Q55" s="161"/>
      <c r="R55" s="161"/>
      <c r="S55" s="161"/>
      <c r="T55" s="161"/>
      <c r="U55" s="161"/>
      <c r="V55" s="161"/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127</v>
      </c>
      <c r="AH55" s="151">
        <v>0</v>
      </c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ht="22.5" outlineLevel="1" x14ac:dyDescent="0.2">
      <c r="A56" s="174">
        <v>11</v>
      </c>
      <c r="B56" s="175" t="s">
        <v>167</v>
      </c>
      <c r="C56" s="192" t="s">
        <v>168</v>
      </c>
      <c r="D56" s="176" t="s">
        <v>169</v>
      </c>
      <c r="E56" s="177">
        <v>96</v>
      </c>
      <c r="F56" s="178"/>
      <c r="G56" s="179">
        <f>ROUND(E56*F56,2)</f>
        <v>0</v>
      </c>
      <c r="H56" s="178"/>
      <c r="I56" s="179">
        <f>ROUND(E56*H56,2)</f>
        <v>0</v>
      </c>
      <c r="J56" s="178"/>
      <c r="K56" s="179">
        <f>ROUND(E56*J56,2)</f>
        <v>0</v>
      </c>
      <c r="L56" s="179">
        <v>21</v>
      </c>
      <c r="M56" s="179">
        <f>G56*(1+L56/100)</f>
        <v>0</v>
      </c>
      <c r="N56" s="179">
        <v>9.8999999999999999E-4</v>
      </c>
      <c r="O56" s="179">
        <f>ROUND(E56*N56,2)</f>
        <v>0.1</v>
      </c>
      <c r="P56" s="179">
        <v>0</v>
      </c>
      <c r="Q56" s="179">
        <f>ROUND(E56*P56,2)</f>
        <v>0</v>
      </c>
      <c r="R56" s="179" t="s">
        <v>121</v>
      </c>
      <c r="S56" s="179" t="s">
        <v>122</v>
      </c>
      <c r="T56" s="180" t="s">
        <v>122</v>
      </c>
      <c r="U56" s="161">
        <v>0.23599999999999999</v>
      </c>
      <c r="V56" s="161">
        <f>ROUND(E56*U56,2)</f>
        <v>22.66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123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58"/>
      <c r="B57" s="159"/>
      <c r="C57" s="251" t="s">
        <v>170</v>
      </c>
      <c r="D57" s="252"/>
      <c r="E57" s="252"/>
      <c r="F57" s="252"/>
      <c r="G57" s="252"/>
      <c r="H57" s="161"/>
      <c r="I57" s="161"/>
      <c r="J57" s="161"/>
      <c r="K57" s="161"/>
      <c r="L57" s="161"/>
      <c r="M57" s="161"/>
      <c r="N57" s="161"/>
      <c r="O57" s="161"/>
      <c r="P57" s="161"/>
      <c r="Q57" s="161"/>
      <c r="R57" s="161"/>
      <c r="S57" s="161"/>
      <c r="T57" s="161"/>
      <c r="U57" s="161"/>
      <c r="V57" s="161"/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125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58"/>
      <c r="B58" s="159"/>
      <c r="C58" s="193" t="s">
        <v>171</v>
      </c>
      <c r="D58" s="163"/>
      <c r="E58" s="164"/>
      <c r="F58" s="161"/>
      <c r="G58" s="161"/>
      <c r="H58" s="161"/>
      <c r="I58" s="161"/>
      <c r="J58" s="161"/>
      <c r="K58" s="161"/>
      <c r="L58" s="161"/>
      <c r="M58" s="161"/>
      <c r="N58" s="161"/>
      <c r="O58" s="161"/>
      <c r="P58" s="161"/>
      <c r="Q58" s="161"/>
      <c r="R58" s="161"/>
      <c r="S58" s="161"/>
      <c r="T58" s="161"/>
      <c r="U58" s="161"/>
      <c r="V58" s="161"/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127</v>
      </c>
      <c r="AH58" s="151">
        <v>0</v>
      </c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58"/>
      <c r="B59" s="159"/>
      <c r="C59" s="193" t="s">
        <v>172</v>
      </c>
      <c r="D59" s="163"/>
      <c r="E59" s="164">
        <v>96</v>
      </c>
      <c r="F59" s="161"/>
      <c r="G59" s="161"/>
      <c r="H59" s="161"/>
      <c r="I59" s="161"/>
      <c r="J59" s="161"/>
      <c r="K59" s="161"/>
      <c r="L59" s="161"/>
      <c r="M59" s="161"/>
      <c r="N59" s="161"/>
      <c r="O59" s="161"/>
      <c r="P59" s="161"/>
      <c r="Q59" s="161"/>
      <c r="R59" s="161"/>
      <c r="S59" s="161"/>
      <c r="T59" s="161"/>
      <c r="U59" s="161"/>
      <c r="V59" s="161"/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127</v>
      </c>
      <c r="AH59" s="151">
        <v>0</v>
      </c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4">
        <v>12</v>
      </c>
      <c r="B60" s="175" t="s">
        <v>173</v>
      </c>
      <c r="C60" s="192" t="s">
        <v>174</v>
      </c>
      <c r="D60" s="176" t="s">
        <v>169</v>
      </c>
      <c r="E60" s="177">
        <v>96</v>
      </c>
      <c r="F60" s="178"/>
      <c r="G60" s="179">
        <f>ROUND(E60*F60,2)</f>
        <v>0</v>
      </c>
      <c r="H60" s="178"/>
      <c r="I60" s="179">
        <f>ROUND(E60*H60,2)</f>
        <v>0</v>
      </c>
      <c r="J60" s="178"/>
      <c r="K60" s="179">
        <f>ROUND(E60*J60,2)</f>
        <v>0</v>
      </c>
      <c r="L60" s="179">
        <v>21</v>
      </c>
      <c r="M60" s="179">
        <f>G60*(1+L60/100)</f>
        <v>0</v>
      </c>
      <c r="N60" s="179">
        <v>0</v>
      </c>
      <c r="O60" s="179">
        <f>ROUND(E60*N60,2)</f>
        <v>0</v>
      </c>
      <c r="P60" s="179">
        <v>0</v>
      </c>
      <c r="Q60" s="179">
        <f>ROUND(E60*P60,2)</f>
        <v>0</v>
      </c>
      <c r="R60" s="179" t="s">
        <v>121</v>
      </c>
      <c r="S60" s="179" t="s">
        <v>122</v>
      </c>
      <c r="T60" s="180" t="s">
        <v>122</v>
      </c>
      <c r="U60" s="161">
        <v>7.0000000000000007E-2</v>
      </c>
      <c r="V60" s="161">
        <f>ROUND(E60*U60,2)</f>
        <v>6.72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123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58"/>
      <c r="B61" s="159"/>
      <c r="C61" s="251" t="s">
        <v>175</v>
      </c>
      <c r="D61" s="252"/>
      <c r="E61" s="252"/>
      <c r="F61" s="252"/>
      <c r="G61" s="252"/>
      <c r="H61" s="161"/>
      <c r="I61" s="161"/>
      <c r="J61" s="161"/>
      <c r="K61" s="161"/>
      <c r="L61" s="161"/>
      <c r="M61" s="161"/>
      <c r="N61" s="161"/>
      <c r="O61" s="161"/>
      <c r="P61" s="161"/>
      <c r="Q61" s="161"/>
      <c r="R61" s="161"/>
      <c r="S61" s="161"/>
      <c r="T61" s="161"/>
      <c r="U61" s="161"/>
      <c r="V61" s="161"/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125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58"/>
      <c r="B62" s="159"/>
      <c r="C62" s="193" t="s">
        <v>171</v>
      </c>
      <c r="D62" s="163"/>
      <c r="E62" s="164"/>
      <c r="F62" s="161"/>
      <c r="G62" s="161"/>
      <c r="H62" s="161"/>
      <c r="I62" s="161"/>
      <c r="J62" s="161"/>
      <c r="K62" s="161"/>
      <c r="L62" s="161"/>
      <c r="M62" s="161"/>
      <c r="N62" s="161"/>
      <c r="O62" s="161"/>
      <c r="P62" s="161"/>
      <c r="Q62" s="161"/>
      <c r="R62" s="161"/>
      <c r="S62" s="161"/>
      <c r="T62" s="161"/>
      <c r="U62" s="161"/>
      <c r="V62" s="161"/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127</v>
      </c>
      <c r="AH62" s="151">
        <v>0</v>
      </c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/>
      <c r="B63" s="159"/>
      <c r="C63" s="193" t="s">
        <v>172</v>
      </c>
      <c r="D63" s="163"/>
      <c r="E63" s="164">
        <v>96</v>
      </c>
      <c r="F63" s="161"/>
      <c r="G63" s="161"/>
      <c r="H63" s="161"/>
      <c r="I63" s="161"/>
      <c r="J63" s="161"/>
      <c r="K63" s="161"/>
      <c r="L63" s="161"/>
      <c r="M63" s="161"/>
      <c r="N63" s="161"/>
      <c r="O63" s="161"/>
      <c r="P63" s="161"/>
      <c r="Q63" s="161"/>
      <c r="R63" s="161"/>
      <c r="S63" s="161"/>
      <c r="T63" s="161"/>
      <c r="U63" s="161"/>
      <c r="V63" s="161"/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127</v>
      </c>
      <c r="AH63" s="151">
        <v>0</v>
      </c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outlineLevel="1" x14ac:dyDescent="0.2">
      <c r="A64" s="174">
        <v>13</v>
      </c>
      <c r="B64" s="175" t="s">
        <v>176</v>
      </c>
      <c r="C64" s="192" t="s">
        <v>177</v>
      </c>
      <c r="D64" s="176" t="s">
        <v>120</v>
      </c>
      <c r="E64" s="177">
        <v>68.70384</v>
      </c>
      <c r="F64" s="178"/>
      <c r="G64" s="179">
        <f>ROUND(E64*F64,2)</f>
        <v>0</v>
      </c>
      <c r="H64" s="178"/>
      <c r="I64" s="179">
        <f>ROUND(E64*H64,2)</f>
        <v>0</v>
      </c>
      <c r="J64" s="178"/>
      <c r="K64" s="179">
        <f>ROUND(E64*J64,2)</f>
        <v>0</v>
      </c>
      <c r="L64" s="179">
        <v>21</v>
      </c>
      <c r="M64" s="179">
        <f>G64*(1+L64/100)</f>
        <v>0</v>
      </c>
      <c r="N64" s="179">
        <v>0</v>
      </c>
      <c r="O64" s="179">
        <f>ROUND(E64*N64,2)</f>
        <v>0</v>
      </c>
      <c r="P64" s="179">
        <v>0</v>
      </c>
      <c r="Q64" s="179">
        <f>ROUND(E64*P64,2)</f>
        <v>0</v>
      </c>
      <c r="R64" s="179" t="s">
        <v>121</v>
      </c>
      <c r="S64" s="179" t="s">
        <v>122</v>
      </c>
      <c r="T64" s="180" t="s">
        <v>122</v>
      </c>
      <c r="U64" s="161">
        <v>0.34499999999999997</v>
      </c>
      <c r="V64" s="161">
        <f>ROUND(E64*U64,2)</f>
        <v>23.7</v>
      </c>
      <c r="W64" s="161"/>
      <c r="X64" s="151"/>
      <c r="Y64" s="151"/>
      <c r="Z64" s="151"/>
      <c r="AA64" s="151"/>
      <c r="AB64" s="151"/>
      <c r="AC64" s="151"/>
      <c r="AD64" s="151"/>
      <c r="AE64" s="151"/>
      <c r="AF64" s="151"/>
      <c r="AG64" s="151" t="s">
        <v>123</v>
      </c>
      <c r="AH64" s="151"/>
      <c r="AI64" s="151"/>
      <c r="AJ64" s="151"/>
      <c r="AK64" s="151"/>
      <c r="AL64" s="151"/>
      <c r="AM64" s="151"/>
      <c r="AN64" s="151"/>
      <c r="AO64" s="151"/>
      <c r="AP64" s="151"/>
      <c r="AQ64" s="151"/>
      <c r="AR64" s="151"/>
      <c r="AS64" s="151"/>
      <c r="AT64" s="151"/>
      <c r="AU64" s="151"/>
      <c r="AV64" s="151"/>
      <c r="AW64" s="151"/>
      <c r="AX64" s="151"/>
      <c r="AY64" s="151"/>
      <c r="AZ64" s="151"/>
      <c r="BA64" s="151"/>
      <c r="BB64" s="151"/>
      <c r="BC64" s="151"/>
      <c r="BD64" s="151"/>
      <c r="BE64" s="151"/>
      <c r="BF64" s="151"/>
      <c r="BG64" s="151"/>
      <c r="BH64" s="151"/>
    </row>
    <row r="65" spans="1:60" outlineLevel="1" x14ac:dyDescent="0.2">
      <c r="A65" s="158"/>
      <c r="B65" s="159"/>
      <c r="C65" s="251" t="s">
        <v>178</v>
      </c>
      <c r="D65" s="252"/>
      <c r="E65" s="252"/>
      <c r="F65" s="252"/>
      <c r="G65" s="252"/>
      <c r="H65" s="161"/>
      <c r="I65" s="161"/>
      <c r="J65" s="161"/>
      <c r="K65" s="161"/>
      <c r="L65" s="161"/>
      <c r="M65" s="161"/>
      <c r="N65" s="161"/>
      <c r="O65" s="161"/>
      <c r="P65" s="161"/>
      <c r="Q65" s="161"/>
      <c r="R65" s="161"/>
      <c r="S65" s="161"/>
      <c r="T65" s="161"/>
      <c r="U65" s="161"/>
      <c r="V65" s="161"/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58"/>
      <c r="B66" s="159"/>
      <c r="C66" s="193" t="s">
        <v>149</v>
      </c>
      <c r="D66" s="163"/>
      <c r="E66" s="164">
        <v>68.70384</v>
      </c>
      <c r="F66" s="161"/>
      <c r="G66" s="161"/>
      <c r="H66" s="161"/>
      <c r="I66" s="161"/>
      <c r="J66" s="161"/>
      <c r="K66" s="161"/>
      <c r="L66" s="161"/>
      <c r="M66" s="161"/>
      <c r="N66" s="161"/>
      <c r="O66" s="161"/>
      <c r="P66" s="161"/>
      <c r="Q66" s="161"/>
      <c r="R66" s="161"/>
      <c r="S66" s="161"/>
      <c r="T66" s="161"/>
      <c r="U66" s="161"/>
      <c r="V66" s="161"/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127</v>
      </c>
      <c r="AH66" s="151">
        <v>0</v>
      </c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4">
        <v>14</v>
      </c>
      <c r="B67" s="175" t="s">
        <v>179</v>
      </c>
      <c r="C67" s="192" t="s">
        <v>180</v>
      </c>
      <c r="D67" s="176" t="s">
        <v>120</v>
      </c>
      <c r="E67" s="177">
        <v>310.45443</v>
      </c>
      <c r="F67" s="178"/>
      <c r="G67" s="179">
        <f>ROUND(E67*F67,2)</f>
        <v>0</v>
      </c>
      <c r="H67" s="178"/>
      <c r="I67" s="179">
        <f>ROUND(E67*H67,2)</f>
        <v>0</v>
      </c>
      <c r="J67" s="178"/>
      <c r="K67" s="179">
        <f>ROUND(E67*J67,2)</f>
        <v>0</v>
      </c>
      <c r="L67" s="179">
        <v>21</v>
      </c>
      <c r="M67" s="179">
        <f>G67*(1+L67/100)</f>
        <v>0</v>
      </c>
      <c r="N67" s="179">
        <v>0</v>
      </c>
      <c r="O67" s="179">
        <f>ROUND(E67*N67,2)</f>
        <v>0</v>
      </c>
      <c r="P67" s="179">
        <v>0</v>
      </c>
      <c r="Q67" s="179">
        <f>ROUND(E67*P67,2)</f>
        <v>0</v>
      </c>
      <c r="R67" s="179" t="s">
        <v>121</v>
      </c>
      <c r="S67" s="179" t="s">
        <v>122</v>
      </c>
      <c r="T67" s="180" t="s">
        <v>122</v>
      </c>
      <c r="U67" s="161">
        <v>8.6999999999999994E-2</v>
      </c>
      <c r="V67" s="161">
        <f>ROUND(E67*U67,2)</f>
        <v>27.01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123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/>
      <c r="B68" s="159"/>
      <c r="C68" s="251" t="s">
        <v>181</v>
      </c>
      <c r="D68" s="252"/>
      <c r="E68" s="252"/>
      <c r="F68" s="252"/>
      <c r="G68" s="252"/>
      <c r="H68" s="161"/>
      <c r="I68" s="161"/>
      <c r="J68" s="161"/>
      <c r="K68" s="161"/>
      <c r="L68" s="161"/>
      <c r="M68" s="161"/>
      <c r="N68" s="161"/>
      <c r="O68" s="161"/>
      <c r="P68" s="161"/>
      <c r="Q68" s="161"/>
      <c r="R68" s="161"/>
      <c r="S68" s="161"/>
      <c r="T68" s="161"/>
      <c r="U68" s="161"/>
      <c r="V68" s="161"/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125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outlineLevel="1" x14ac:dyDescent="0.2">
      <c r="A69" s="158"/>
      <c r="B69" s="159"/>
      <c r="C69" s="193" t="s">
        <v>182</v>
      </c>
      <c r="D69" s="163"/>
      <c r="E69" s="164">
        <v>310.45443</v>
      </c>
      <c r="F69" s="161"/>
      <c r="G69" s="161"/>
      <c r="H69" s="161"/>
      <c r="I69" s="161"/>
      <c r="J69" s="161"/>
      <c r="K69" s="161"/>
      <c r="L69" s="161"/>
      <c r="M69" s="161"/>
      <c r="N69" s="161"/>
      <c r="O69" s="161"/>
      <c r="P69" s="161"/>
      <c r="Q69" s="161"/>
      <c r="R69" s="161"/>
      <c r="S69" s="161"/>
      <c r="T69" s="161"/>
      <c r="U69" s="161"/>
      <c r="V69" s="161"/>
      <c r="W69" s="161"/>
      <c r="X69" s="151"/>
      <c r="Y69" s="151"/>
      <c r="Z69" s="151"/>
      <c r="AA69" s="151"/>
      <c r="AB69" s="151"/>
      <c r="AC69" s="151"/>
      <c r="AD69" s="151"/>
      <c r="AE69" s="151"/>
      <c r="AF69" s="151"/>
      <c r="AG69" s="151" t="s">
        <v>127</v>
      </c>
      <c r="AH69" s="151">
        <v>0</v>
      </c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51"/>
      <c r="AY69" s="151"/>
      <c r="AZ69" s="151"/>
      <c r="BA69" s="151"/>
      <c r="BB69" s="151"/>
      <c r="BC69" s="151"/>
      <c r="BD69" s="151"/>
      <c r="BE69" s="151"/>
      <c r="BF69" s="151"/>
      <c r="BG69" s="151"/>
      <c r="BH69" s="151"/>
    </row>
    <row r="70" spans="1:60" ht="22.5" outlineLevel="1" x14ac:dyDescent="0.2">
      <c r="A70" s="174">
        <v>15</v>
      </c>
      <c r="B70" s="175" t="s">
        <v>183</v>
      </c>
      <c r="C70" s="192" t="s">
        <v>184</v>
      </c>
      <c r="D70" s="176" t="s">
        <v>120</v>
      </c>
      <c r="E70" s="177">
        <v>310.45443</v>
      </c>
      <c r="F70" s="178"/>
      <c r="G70" s="179">
        <f>ROUND(E70*F70,2)</f>
        <v>0</v>
      </c>
      <c r="H70" s="178"/>
      <c r="I70" s="179">
        <f>ROUND(E70*H70,2)</f>
        <v>0</v>
      </c>
      <c r="J70" s="178"/>
      <c r="K70" s="179">
        <f>ROUND(E70*J70,2)</f>
        <v>0</v>
      </c>
      <c r="L70" s="179">
        <v>21</v>
      </c>
      <c r="M70" s="179">
        <f>G70*(1+L70/100)</f>
        <v>0</v>
      </c>
      <c r="N70" s="179">
        <v>0</v>
      </c>
      <c r="O70" s="179">
        <f>ROUND(E70*N70,2)</f>
        <v>0</v>
      </c>
      <c r="P70" s="179">
        <v>0</v>
      </c>
      <c r="Q70" s="179">
        <f>ROUND(E70*P70,2)</f>
        <v>0</v>
      </c>
      <c r="R70" s="179" t="s">
        <v>121</v>
      </c>
      <c r="S70" s="179" t="s">
        <v>122</v>
      </c>
      <c r="T70" s="180" t="s">
        <v>122</v>
      </c>
      <c r="U70" s="161">
        <v>1.0999999999999999E-2</v>
      </c>
      <c r="V70" s="161">
        <f>ROUND(E70*U70,2)</f>
        <v>3.41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123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58"/>
      <c r="B71" s="159"/>
      <c r="C71" s="251" t="s">
        <v>181</v>
      </c>
      <c r="D71" s="252"/>
      <c r="E71" s="252"/>
      <c r="F71" s="252"/>
      <c r="G71" s="252"/>
      <c r="H71" s="161"/>
      <c r="I71" s="161"/>
      <c r="J71" s="161"/>
      <c r="K71" s="161"/>
      <c r="L71" s="161"/>
      <c r="M71" s="161"/>
      <c r="N71" s="161"/>
      <c r="O71" s="161"/>
      <c r="P71" s="161"/>
      <c r="Q71" s="161"/>
      <c r="R71" s="161"/>
      <c r="S71" s="161"/>
      <c r="T71" s="161"/>
      <c r="U71" s="161"/>
      <c r="V71" s="161"/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125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58"/>
      <c r="B72" s="159"/>
      <c r="C72" s="193" t="s">
        <v>182</v>
      </c>
      <c r="D72" s="163"/>
      <c r="E72" s="164">
        <v>310.45443</v>
      </c>
      <c r="F72" s="161"/>
      <c r="G72" s="161"/>
      <c r="H72" s="161"/>
      <c r="I72" s="161"/>
      <c r="J72" s="161"/>
      <c r="K72" s="161"/>
      <c r="L72" s="161"/>
      <c r="M72" s="161"/>
      <c r="N72" s="161"/>
      <c r="O72" s="161"/>
      <c r="P72" s="161"/>
      <c r="Q72" s="161"/>
      <c r="R72" s="161"/>
      <c r="S72" s="161"/>
      <c r="T72" s="161"/>
      <c r="U72" s="161"/>
      <c r="V72" s="161"/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127</v>
      </c>
      <c r="AH72" s="151">
        <v>0</v>
      </c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ht="33.75" outlineLevel="1" x14ac:dyDescent="0.2">
      <c r="A73" s="174">
        <v>16</v>
      </c>
      <c r="B73" s="175" t="s">
        <v>185</v>
      </c>
      <c r="C73" s="192" t="s">
        <v>186</v>
      </c>
      <c r="D73" s="176" t="s">
        <v>120</v>
      </c>
      <c r="E73" s="177">
        <v>3104.5443</v>
      </c>
      <c r="F73" s="178"/>
      <c r="G73" s="179">
        <f>ROUND(E73*F73,2)</f>
        <v>0</v>
      </c>
      <c r="H73" s="178"/>
      <c r="I73" s="179">
        <f>ROUND(E73*H73,2)</f>
        <v>0</v>
      </c>
      <c r="J73" s="178"/>
      <c r="K73" s="179">
        <f>ROUND(E73*J73,2)</f>
        <v>0</v>
      </c>
      <c r="L73" s="179">
        <v>21</v>
      </c>
      <c r="M73" s="179">
        <f>G73*(1+L73/100)</f>
        <v>0</v>
      </c>
      <c r="N73" s="179">
        <v>0</v>
      </c>
      <c r="O73" s="179">
        <f>ROUND(E73*N73,2)</f>
        <v>0</v>
      </c>
      <c r="P73" s="179">
        <v>0</v>
      </c>
      <c r="Q73" s="179">
        <f>ROUND(E73*P73,2)</f>
        <v>0</v>
      </c>
      <c r="R73" s="179" t="s">
        <v>121</v>
      </c>
      <c r="S73" s="179" t="s">
        <v>122</v>
      </c>
      <c r="T73" s="180" t="s">
        <v>122</v>
      </c>
      <c r="U73" s="161">
        <v>0</v>
      </c>
      <c r="V73" s="161">
        <f>ROUND(E73*U73,2)</f>
        <v>0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123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58"/>
      <c r="B74" s="159"/>
      <c r="C74" s="251" t="s">
        <v>181</v>
      </c>
      <c r="D74" s="252"/>
      <c r="E74" s="252"/>
      <c r="F74" s="252"/>
      <c r="G74" s="252"/>
      <c r="H74" s="161"/>
      <c r="I74" s="161"/>
      <c r="J74" s="161"/>
      <c r="K74" s="161"/>
      <c r="L74" s="161"/>
      <c r="M74" s="161"/>
      <c r="N74" s="161"/>
      <c r="O74" s="161"/>
      <c r="P74" s="161"/>
      <c r="Q74" s="161"/>
      <c r="R74" s="161"/>
      <c r="S74" s="161"/>
      <c r="T74" s="161"/>
      <c r="U74" s="161"/>
      <c r="V74" s="161"/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125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58"/>
      <c r="B75" s="159"/>
      <c r="C75" s="193" t="s">
        <v>187</v>
      </c>
      <c r="D75" s="163"/>
      <c r="E75" s="164">
        <v>3104.5443</v>
      </c>
      <c r="F75" s="161"/>
      <c r="G75" s="161"/>
      <c r="H75" s="161"/>
      <c r="I75" s="161"/>
      <c r="J75" s="161"/>
      <c r="K75" s="161"/>
      <c r="L75" s="161"/>
      <c r="M75" s="161"/>
      <c r="N75" s="161"/>
      <c r="O75" s="161"/>
      <c r="P75" s="161"/>
      <c r="Q75" s="161"/>
      <c r="R75" s="161"/>
      <c r="S75" s="161"/>
      <c r="T75" s="161"/>
      <c r="U75" s="161"/>
      <c r="V75" s="161"/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127</v>
      </c>
      <c r="AH75" s="151">
        <v>0</v>
      </c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4">
        <v>17</v>
      </c>
      <c r="B76" s="175" t="s">
        <v>188</v>
      </c>
      <c r="C76" s="192" t="s">
        <v>189</v>
      </c>
      <c r="D76" s="176" t="s">
        <v>120</v>
      </c>
      <c r="E76" s="177">
        <v>310.45443</v>
      </c>
      <c r="F76" s="178"/>
      <c r="G76" s="179">
        <f>ROUND(E76*F76,2)</f>
        <v>0</v>
      </c>
      <c r="H76" s="178"/>
      <c r="I76" s="179">
        <f>ROUND(E76*H76,2)</f>
        <v>0</v>
      </c>
      <c r="J76" s="178"/>
      <c r="K76" s="179">
        <f>ROUND(E76*J76,2)</f>
        <v>0</v>
      </c>
      <c r="L76" s="179">
        <v>21</v>
      </c>
      <c r="M76" s="179">
        <f>G76*(1+L76/100)</f>
        <v>0</v>
      </c>
      <c r="N76" s="179">
        <v>0</v>
      </c>
      <c r="O76" s="179">
        <f>ROUND(E76*N76,2)</f>
        <v>0</v>
      </c>
      <c r="P76" s="179">
        <v>0</v>
      </c>
      <c r="Q76" s="179">
        <f>ROUND(E76*P76,2)</f>
        <v>0</v>
      </c>
      <c r="R76" s="179"/>
      <c r="S76" s="179" t="s">
        <v>122</v>
      </c>
      <c r="T76" s="180" t="s">
        <v>122</v>
      </c>
      <c r="U76" s="161">
        <v>0</v>
      </c>
      <c r="V76" s="161">
        <f>ROUND(E76*U76,2)</f>
        <v>0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123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58"/>
      <c r="B77" s="159"/>
      <c r="C77" s="193" t="s">
        <v>182</v>
      </c>
      <c r="D77" s="163"/>
      <c r="E77" s="164">
        <v>310.45443</v>
      </c>
      <c r="F77" s="161"/>
      <c r="G77" s="161"/>
      <c r="H77" s="161"/>
      <c r="I77" s="161"/>
      <c r="J77" s="161"/>
      <c r="K77" s="161"/>
      <c r="L77" s="161"/>
      <c r="M77" s="161"/>
      <c r="N77" s="161"/>
      <c r="O77" s="161"/>
      <c r="P77" s="161"/>
      <c r="Q77" s="161"/>
      <c r="R77" s="161"/>
      <c r="S77" s="161"/>
      <c r="T77" s="161"/>
      <c r="U77" s="161"/>
      <c r="V77" s="161"/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127</v>
      </c>
      <c r="AH77" s="151">
        <v>0</v>
      </c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ht="22.5" outlineLevel="1" x14ac:dyDescent="0.2">
      <c r="A78" s="174">
        <v>18</v>
      </c>
      <c r="B78" s="175" t="s">
        <v>190</v>
      </c>
      <c r="C78" s="192" t="s">
        <v>191</v>
      </c>
      <c r="D78" s="176" t="s">
        <v>120</v>
      </c>
      <c r="E78" s="177">
        <v>310.45443</v>
      </c>
      <c r="F78" s="178"/>
      <c r="G78" s="179">
        <f>ROUND(E78*F78,2)</f>
        <v>0</v>
      </c>
      <c r="H78" s="178"/>
      <c r="I78" s="179">
        <f>ROUND(E78*H78,2)</f>
        <v>0</v>
      </c>
      <c r="J78" s="178"/>
      <c r="K78" s="179">
        <f>ROUND(E78*J78,2)</f>
        <v>0</v>
      </c>
      <c r="L78" s="179">
        <v>21</v>
      </c>
      <c r="M78" s="179">
        <f>G78*(1+L78/100)</f>
        <v>0</v>
      </c>
      <c r="N78" s="179">
        <v>0</v>
      </c>
      <c r="O78" s="179">
        <f>ROUND(E78*N78,2)</f>
        <v>0</v>
      </c>
      <c r="P78" s="179">
        <v>0</v>
      </c>
      <c r="Q78" s="179">
        <f>ROUND(E78*P78,2)</f>
        <v>0</v>
      </c>
      <c r="R78" s="179" t="s">
        <v>121</v>
      </c>
      <c r="S78" s="179" t="s">
        <v>122</v>
      </c>
      <c r="T78" s="180" t="s">
        <v>122</v>
      </c>
      <c r="U78" s="161">
        <v>5.2999999999999999E-2</v>
      </c>
      <c r="V78" s="161">
        <f>ROUND(E78*U78,2)</f>
        <v>16.45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123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outlineLevel="1" x14ac:dyDescent="0.2">
      <c r="A79" s="158"/>
      <c r="B79" s="159"/>
      <c r="C79" s="193" t="s">
        <v>182</v>
      </c>
      <c r="D79" s="163"/>
      <c r="E79" s="164">
        <v>310.45443</v>
      </c>
      <c r="F79" s="161"/>
      <c r="G79" s="161"/>
      <c r="H79" s="161"/>
      <c r="I79" s="161"/>
      <c r="J79" s="161"/>
      <c r="K79" s="161"/>
      <c r="L79" s="161"/>
      <c r="M79" s="161"/>
      <c r="N79" s="161"/>
      <c r="O79" s="161"/>
      <c r="P79" s="161"/>
      <c r="Q79" s="161"/>
      <c r="R79" s="161"/>
      <c r="S79" s="161"/>
      <c r="T79" s="161"/>
      <c r="U79" s="161"/>
      <c r="V79" s="161"/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127</v>
      </c>
      <c r="AH79" s="151">
        <v>0</v>
      </c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4">
        <v>19</v>
      </c>
      <c r="B80" s="175" t="s">
        <v>192</v>
      </c>
      <c r="C80" s="192" t="s">
        <v>193</v>
      </c>
      <c r="D80" s="176" t="s">
        <v>120</v>
      </c>
      <c r="E80" s="177">
        <v>310.45443</v>
      </c>
      <c r="F80" s="178"/>
      <c r="G80" s="179">
        <f>ROUND(E80*F80,2)</f>
        <v>0</v>
      </c>
      <c r="H80" s="178"/>
      <c r="I80" s="179">
        <f>ROUND(E80*H80,2)</f>
        <v>0</v>
      </c>
      <c r="J80" s="178"/>
      <c r="K80" s="179">
        <f>ROUND(E80*J80,2)</f>
        <v>0</v>
      </c>
      <c r="L80" s="179">
        <v>21</v>
      </c>
      <c r="M80" s="179">
        <f>G80*(1+L80/100)</f>
        <v>0</v>
      </c>
      <c r="N80" s="179">
        <v>0</v>
      </c>
      <c r="O80" s="179">
        <f>ROUND(E80*N80,2)</f>
        <v>0</v>
      </c>
      <c r="P80" s="179">
        <v>0</v>
      </c>
      <c r="Q80" s="179">
        <f>ROUND(E80*P80,2)</f>
        <v>0</v>
      </c>
      <c r="R80" s="179" t="s">
        <v>121</v>
      </c>
      <c r="S80" s="179" t="s">
        <v>122</v>
      </c>
      <c r="T80" s="180" t="s">
        <v>122</v>
      </c>
      <c r="U80" s="161">
        <v>8.9999999999999993E-3</v>
      </c>
      <c r="V80" s="161">
        <f>ROUND(E80*U80,2)</f>
        <v>2.79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123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outlineLevel="1" x14ac:dyDescent="0.2">
      <c r="A81" s="158"/>
      <c r="B81" s="159"/>
      <c r="C81" s="193" t="s">
        <v>182</v>
      </c>
      <c r="D81" s="163"/>
      <c r="E81" s="164">
        <v>310.45443</v>
      </c>
      <c r="F81" s="161"/>
      <c r="G81" s="161"/>
      <c r="H81" s="161"/>
      <c r="I81" s="161"/>
      <c r="J81" s="161"/>
      <c r="K81" s="161"/>
      <c r="L81" s="161"/>
      <c r="M81" s="161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127</v>
      </c>
      <c r="AH81" s="151">
        <v>0</v>
      </c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4">
        <v>20</v>
      </c>
      <c r="B82" s="175" t="s">
        <v>194</v>
      </c>
      <c r="C82" s="192" t="s">
        <v>195</v>
      </c>
      <c r="D82" s="176" t="s">
        <v>120</v>
      </c>
      <c r="E82" s="177">
        <v>35.049529999999997</v>
      </c>
      <c r="F82" s="178"/>
      <c r="G82" s="179">
        <f>ROUND(E82*F82,2)</f>
        <v>0</v>
      </c>
      <c r="H82" s="178"/>
      <c r="I82" s="179">
        <f>ROUND(E82*H82,2)</f>
        <v>0</v>
      </c>
      <c r="J82" s="178"/>
      <c r="K82" s="179">
        <f>ROUND(E82*J82,2)</f>
        <v>0</v>
      </c>
      <c r="L82" s="179">
        <v>21</v>
      </c>
      <c r="M82" s="179">
        <f>G82*(1+L82/100)</f>
        <v>0</v>
      </c>
      <c r="N82" s="179">
        <v>0</v>
      </c>
      <c r="O82" s="179">
        <f>ROUND(E82*N82,2)</f>
        <v>0</v>
      </c>
      <c r="P82" s="179">
        <v>0</v>
      </c>
      <c r="Q82" s="179">
        <f>ROUND(E82*P82,2)</f>
        <v>0</v>
      </c>
      <c r="R82" s="179" t="s">
        <v>121</v>
      </c>
      <c r="S82" s="179" t="s">
        <v>122</v>
      </c>
      <c r="T82" s="180" t="s">
        <v>122</v>
      </c>
      <c r="U82" s="161">
        <v>1.587</v>
      </c>
      <c r="V82" s="161">
        <f>ROUND(E82*U82,2)</f>
        <v>55.62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123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ht="22.5" outlineLevel="1" x14ac:dyDescent="0.2">
      <c r="A83" s="158"/>
      <c r="B83" s="159"/>
      <c r="C83" s="251" t="s">
        <v>196</v>
      </c>
      <c r="D83" s="252"/>
      <c r="E83" s="252"/>
      <c r="F83" s="252"/>
      <c r="G83" s="252"/>
      <c r="H83" s="161"/>
      <c r="I83" s="161"/>
      <c r="J83" s="161"/>
      <c r="K83" s="161"/>
      <c r="L83" s="161"/>
      <c r="M83" s="161"/>
      <c r="N83" s="161"/>
      <c r="O83" s="161"/>
      <c r="P83" s="161"/>
      <c r="Q83" s="161"/>
      <c r="R83" s="161"/>
      <c r="S83" s="161"/>
      <c r="T83" s="161"/>
      <c r="U83" s="161"/>
      <c r="V83" s="161"/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125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81" t="str">
        <f>C83</f>
        <v>sypaninou z vhodných hornin tř. 1 - 4 nebo materiálem připraveným podél výkopu ve vzdálenosti do 3 m od jeho kraje, pro jakoukoliv hloubku výkopu a jakoukoliv míru zhutnění,</v>
      </c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58"/>
      <c r="B84" s="159"/>
      <c r="C84" s="193" t="s">
        <v>197</v>
      </c>
      <c r="D84" s="163"/>
      <c r="E84" s="164">
        <v>29.186689999999999</v>
      </c>
      <c r="F84" s="161"/>
      <c r="G84" s="161"/>
      <c r="H84" s="161"/>
      <c r="I84" s="161"/>
      <c r="J84" s="161"/>
      <c r="K84" s="161"/>
      <c r="L84" s="161"/>
      <c r="M84" s="161"/>
      <c r="N84" s="161"/>
      <c r="O84" s="161"/>
      <c r="P84" s="161"/>
      <c r="Q84" s="161"/>
      <c r="R84" s="161"/>
      <c r="S84" s="161"/>
      <c r="T84" s="161"/>
      <c r="U84" s="161"/>
      <c r="V84" s="161"/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127</v>
      </c>
      <c r="AH84" s="151">
        <v>0</v>
      </c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58"/>
      <c r="B85" s="159"/>
      <c r="C85" s="193" t="s">
        <v>198</v>
      </c>
      <c r="D85" s="163"/>
      <c r="E85" s="164">
        <v>-2.7771599999999999</v>
      </c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1"/>
      <c r="Q85" s="161"/>
      <c r="R85" s="161"/>
      <c r="S85" s="161"/>
      <c r="T85" s="161"/>
      <c r="U85" s="161"/>
      <c r="V85" s="161"/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127</v>
      </c>
      <c r="AH85" s="151">
        <v>0</v>
      </c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58"/>
      <c r="B86" s="159"/>
      <c r="C86" s="193" t="s">
        <v>199</v>
      </c>
      <c r="D86" s="163"/>
      <c r="E86" s="164">
        <v>8.64</v>
      </c>
      <c r="F86" s="161"/>
      <c r="G86" s="161"/>
      <c r="H86" s="161"/>
      <c r="I86" s="161"/>
      <c r="J86" s="161"/>
      <c r="K86" s="161"/>
      <c r="L86" s="161"/>
      <c r="M86" s="161"/>
      <c r="N86" s="161"/>
      <c r="O86" s="161"/>
      <c r="P86" s="161"/>
      <c r="Q86" s="161"/>
      <c r="R86" s="161"/>
      <c r="S86" s="161"/>
      <c r="T86" s="161"/>
      <c r="U86" s="161"/>
      <c r="V86" s="161"/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127</v>
      </c>
      <c r="AH86" s="151">
        <v>0</v>
      </c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74">
        <v>21</v>
      </c>
      <c r="B87" s="175" t="s">
        <v>200</v>
      </c>
      <c r="C87" s="192" t="s">
        <v>201</v>
      </c>
      <c r="D87" s="176" t="s">
        <v>120</v>
      </c>
      <c r="E87" s="177">
        <v>96.099959999999996</v>
      </c>
      <c r="F87" s="178"/>
      <c r="G87" s="179">
        <f>ROUND(E87*F87,2)</f>
        <v>0</v>
      </c>
      <c r="H87" s="178"/>
      <c r="I87" s="179">
        <f>ROUND(E87*H87,2)</f>
        <v>0</v>
      </c>
      <c r="J87" s="178"/>
      <c r="K87" s="179">
        <f>ROUND(E87*J87,2)</f>
        <v>0</v>
      </c>
      <c r="L87" s="179">
        <v>21</v>
      </c>
      <c r="M87" s="179">
        <f>G87*(1+L87/100)</f>
        <v>0</v>
      </c>
      <c r="N87" s="179">
        <v>0</v>
      </c>
      <c r="O87" s="179">
        <f>ROUND(E87*N87,2)</f>
        <v>0</v>
      </c>
      <c r="P87" s="179">
        <v>0</v>
      </c>
      <c r="Q87" s="179">
        <f>ROUND(E87*P87,2)</f>
        <v>0</v>
      </c>
      <c r="R87" s="179" t="s">
        <v>121</v>
      </c>
      <c r="S87" s="179" t="s">
        <v>122</v>
      </c>
      <c r="T87" s="180" t="s">
        <v>122</v>
      </c>
      <c r="U87" s="161">
        <v>2.1949999999999998</v>
      </c>
      <c r="V87" s="161">
        <f>ROUND(E87*U87,2)</f>
        <v>210.94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123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ht="22.5" outlineLevel="1" x14ac:dyDescent="0.2">
      <c r="A88" s="158"/>
      <c r="B88" s="159"/>
      <c r="C88" s="251" t="s">
        <v>202</v>
      </c>
      <c r="D88" s="252"/>
      <c r="E88" s="252"/>
      <c r="F88" s="252"/>
      <c r="G88" s="252"/>
      <c r="H88" s="161"/>
      <c r="I88" s="161"/>
      <c r="J88" s="161"/>
      <c r="K88" s="161"/>
      <c r="L88" s="161"/>
      <c r="M88" s="161"/>
      <c r="N88" s="161"/>
      <c r="O88" s="161"/>
      <c r="P88" s="161"/>
      <c r="Q88" s="161"/>
      <c r="R88" s="161"/>
      <c r="S88" s="161"/>
      <c r="T88" s="161"/>
      <c r="U88" s="161"/>
      <c r="V88" s="161"/>
      <c r="W88" s="161"/>
      <c r="X88" s="151"/>
      <c r="Y88" s="151"/>
      <c r="Z88" s="151"/>
      <c r="AA88" s="151"/>
      <c r="AB88" s="151"/>
      <c r="AC88" s="151"/>
      <c r="AD88" s="151"/>
      <c r="AE88" s="151"/>
      <c r="AF88" s="151"/>
      <c r="AG88" s="151" t="s">
        <v>125</v>
      </c>
      <c r="AH88" s="151"/>
      <c r="AI88" s="151"/>
      <c r="AJ88" s="151"/>
      <c r="AK88" s="151"/>
      <c r="AL88" s="151"/>
      <c r="AM88" s="151"/>
      <c r="AN88" s="151"/>
      <c r="AO88" s="151"/>
      <c r="AP88" s="151"/>
      <c r="AQ88" s="151"/>
      <c r="AR88" s="151"/>
      <c r="AS88" s="151"/>
      <c r="AT88" s="151"/>
      <c r="AU88" s="151"/>
      <c r="AV88" s="151"/>
      <c r="AW88" s="151"/>
      <c r="AX88" s="151"/>
      <c r="AY88" s="151"/>
      <c r="AZ88" s="151"/>
      <c r="BA88" s="181" t="str">
        <f>C88</f>
        <v>sypaninou z vhodných hornin tř. 1 - 4 nebo materiálem, uloženým ve vzdálenosti do 30 m od vnějšího kraje objektu, pro jakoukoliv míru zhutnění,</v>
      </c>
      <c r="BB88" s="151"/>
      <c r="BC88" s="151"/>
      <c r="BD88" s="151"/>
      <c r="BE88" s="151"/>
      <c r="BF88" s="151"/>
      <c r="BG88" s="151"/>
      <c r="BH88" s="151"/>
    </row>
    <row r="89" spans="1:60" outlineLevel="1" x14ac:dyDescent="0.2">
      <c r="A89" s="158"/>
      <c r="B89" s="159"/>
      <c r="C89" s="193" t="s">
        <v>203</v>
      </c>
      <c r="D89" s="163"/>
      <c r="E89" s="164">
        <v>68.70384</v>
      </c>
      <c r="F89" s="161"/>
      <c r="G89" s="161"/>
      <c r="H89" s="161"/>
      <c r="I89" s="161"/>
      <c r="J89" s="161"/>
      <c r="K89" s="161"/>
      <c r="L89" s="161"/>
      <c r="M89" s="161"/>
      <c r="N89" s="161"/>
      <c r="O89" s="161"/>
      <c r="P89" s="161"/>
      <c r="Q89" s="161"/>
      <c r="R89" s="161"/>
      <c r="S89" s="161"/>
      <c r="T89" s="161"/>
      <c r="U89" s="161"/>
      <c r="V89" s="161"/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127</v>
      </c>
      <c r="AH89" s="151">
        <v>0</v>
      </c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outlineLevel="1" x14ac:dyDescent="0.2">
      <c r="A90" s="158"/>
      <c r="B90" s="159"/>
      <c r="C90" s="193" t="s">
        <v>204</v>
      </c>
      <c r="D90" s="163"/>
      <c r="E90" s="164">
        <v>-8.64</v>
      </c>
      <c r="F90" s="161"/>
      <c r="G90" s="161"/>
      <c r="H90" s="161"/>
      <c r="I90" s="161"/>
      <c r="J90" s="161"/>
      <c r="K90" s="161"/>
      <c r="L90" s="161"/>
      <c r="M90" s="161"/>
      <c r="N90" s="161"/>
      <c r="O90" s="161"/>
      <c r="P90" s="161"/>
      <c r="Q90" s="161"/>
      <c r="R90" s="161"/>
      <c r="S90" s="161"/>
      <c r="T90" s="161"/>
      <c r="U90" s="161"/>
      <c r="V90" s="161"/>
      <c r="W90" s="161"/>
      <c r="X90" s="151"/>
      <c r="Y90" s="151"/>
      <c r="Z90" s="151"/>
      <c r="AA90" s="151"/>
      <c r="AB90" s="151"/>
      <c r="AC90" s="151"/>
      <c r="AD90" s="151"/>
      <c r="AE90" s="151"/>
      <c r="AF90" s="151"/>
      <c r="AG90" s="151" t="s">
        <v>127</v>
      </c>
      <c r="AH90" s="151">
        <v>0</v>
      </c>
      <c r="AI90" s="151"/>
      <c r="AJ90" s="151"/>
      <c r="AK90" s="151"/>
      <c r="AL90" s="151"/>
      <c r="AM90" s="151"/>
      <c r="AN90" s="151"/>
      <c r="AO90" s="151"/>
      <c r="AP90" s="151"/>
      <c r="AQ90" s="151"/>
      <c r="AR90" s="151"/>
      <c r="AS90" s="151"/>
      <c r="AT90" s="151"/>
      <c r="AU90" s="151"/>
      <c r="AV90" s="151"/>
      <c r="AW90" s="151"/>
      <c r="AX90" s="151"/>
      <c r="AY90" s="151"/>
      <c r="AZ90" s="151"/>
      <c r="BA90" s="151"/>
      <c r="BB90" s="151"/>
      <c r="BC90" s="151"/>
      <c r="BD90" s="151"/>
      <c r="BE90" s="151"/>
      <c r="BF90" s="151"/>
      <c r="BG90" s="151"/>
      <c r="BH90" s="151"/>
    </row>
    <row r="91" spans="1:60" outlineLevel="1" x14ac:dyDescent="0.2">
      <c r="A91" s="158"/>
      <c r="B91" s="159"/>
      <c r="C91" s="193" t="s">
        <v>205</v>
      </c>
      <c r="D91" s="163"/>
      <c r="E91" s="164">
        <v>17.527200000000001</v>
      </c>
      <c r="F91" s="161"/>
      <c r="G91" s="161"/>
      <c r="H91" s="161"/>
      <c r="I91" s="161"/>
      <c r="J91" s="161"/>
      <c r="K91" s="161"/>
      <c r="L91" s="161"/>
      <c r="M91" s="161"/>
      <c r="N91" s="161"/>
      <c r="O91" s="161"/>
      <c r="P91" s="161"/>
      <c r="Q91" s="161"/>
      <c r="R91" s="161"/>
      <c r="S91" s="161"/>
      <c r="T91" s="161"/>
      <c r="U91" s="161"/>
      <c r="V91" s="161"/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127</v>
      </c>
      <c r="AH91" s="151">
        <v>0</v>
      </c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93" t="s">
        <v>155</v>
      </c>
      <c r="D92" s="163"/>
      <c r="E92" s="164">
        <v>25.8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127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outlineLevel="1" x14ac:dyDescent="0.2">
      <c r="A93" s="158"/>
      <c r="B93" s="159"/>
      <c r="C93" s="193" t="s">
        <v>206</v>
      </c>
      <c r="D93" s="163"/>
      <c r="E93" s="164">
        <v>-7.29108</v>
      </c>
      <c r="F93" s="161"/>
      <c r="G93" s="161"/>
      <c r="H93" s="161"/>
      <c r="I93" s="161"/>
      <c r="J93" s="161"/>
      <c r="K93" s="161"/>
      <c r="L93" s="161"/>
      <c r="M93" s="161"/>
      <c r="N93" s="161"/>
      <c r="O93" s="161"/>
      <c r="P93" s="161"/>
      <c r="Q93" s="161"/>
      <c r="R93" s="161"/>
      <c r="S93" s="161"/>
      <c r="T93" s="161"/>
      <c r="U93" s="161"/>
      <c r="V93" s="161"/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127</v>
      </c>
      <c r="AH93" s="151">
        <v>0</v>
      </c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outlineLevel="1" x14ac:dyDescent="0.2">
      <c r="A94" s="174">
        <v>22</v>
      </c>
      <c r="B94" s="175" t="s">
        <v>207</v>
      </c>
      <c r="C94" s="192" t="s">
        <v>208</v>
      </c>
      <c r="D94" s="176" t="s">
        <v>169</v>
      </c>
      <c r="E94" s="177">
        <v>941.23800000000006</v>
      </c>
      <c r="F94" s="178"/>
      <c r="G94" s="179">
        <f>ROUND(E94*F94,2)</f>
        <v>0</v>
      </c>
      <c r="H94" s="178"/>
      <c r="I94" s="179">
        <f>ROUND(E94*H94,2)</f>
        <v>0</v>
      </c>
      <c r="J94" s="178"/>
      <c r="K94" s="179">
        <f>ROUND(E94*J94,2)</f>
        <v>0</v>
      </c>
      <c r="L94" s="179">
        <v>21</v>
      </c>
      <c r="M94" s="179">
        <f>G94*(1+L94/100)</f>
        <v>0</v>
      </c>
      <c r="N94" s="179">
        <v>0</v>
      </c>
      <c r="O94" s="179">
        <f>ROUND(E94*N94,2)</f>
        <v>0</v>
      </c>
      <c r="P94" s="179">
        <v>0</v>
      </c>
      <c r="Q94" s="179">
        <f>ROUND(E94*P94,2)</f>
        <v>0</v>
      </c>
      <c r="R94" s="179" t="s">
        <v>121</v>
      </c>
      <c r="S94" s="179" t="s">
        <v>122</v>
      </c>
      <c r="T94" s="180" t="s">
        <v>122</v>
      </c>
      <c r="U94" s="161">
        <v>1.7999999999999999E-2</v>
      </c>
      <c r="V94" s="161">
        <f>ROUND(E94*U94,2)</f>
        <v>16.940000000000001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123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251" t="s">
        <v>209</v>
      </c>
      <c r="D95" s="252"/>
      <c r="E95" s="252"/>
      <c r="F95" s="252"/>
      <c r="G95" s="252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125</v>
      </c>
      <c r="AH95" s="151"/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outlineLevel="1" x14ac:dyDescent="0.2">
      <c r="A96" s="158"/>
      <c r="B96" s="159"/>
      <c r="C96" s="193" t="s">
        <v>210</v>
      </c>
      <c r="D96" s="163"/>
      <c r="E96" s="164">
        <v>417.048</v>
      </c>
      <c r="F96" s="161"/>
      <c r="G96" s="161"/>
      <c r="H96" s="161"/>
      <c r="I96" s="161"/>
      <c r="J96" s="161"/>
      <c r="K96" s="161"/>
      <c r="L96" s="161"/>
      <c r="M96" s="161"/>
      <c r="N96" s="161"/>
      <c r="O96" s="161"/>
      <c r="P96" s="161"/>
      <c r="Q96" s="161"/>
      <c r="R96" s="161"/>
      <c r="S96" s="161"/>
      <c r="T96" s="161"/>
      <c r="U96" s="161"/>
      <c r="V96" s="161"/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127</v>
      </c>
      <c r="AH96" s="151">
        <v>0</v>
      </c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93" t="s">
        <v>211</v>
      </c>
      <c r="D97" s="163"/>
      <c r="E97" s="164">
        <v>524.19000000000005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127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74">
        <v>23</v>
      </c>
      <c r="B98" s="175" t="s">
        <v>212</v>
      </c>
      <c r="C98" s="192" t="s">
        <v>213</v>
      </c>
      <c r="D98" s="176" t="s">
        <v>214</v>
      </c>
      <c r="E98" s="177">
        <v>100</v>
      </c>
      <c r="F98" s="178"/>
      <c r="G98" s="179">
        <f>ROUND(E98*F98,2)</f>
        <v>0</v>
      </c>
      <c r="H98" s="178"/>
      <c r="I98" s="179">
        <f>ROUND(E98*H98,2)</f>
        <v>0</v>
      </c>
      <c r="J98" s="178"/>
      <c r="K98" s="179">
        <f>ROUND(E98*J98,2)</f>
        <v>0</v>
      </c>
      <c r="L98" s="179">
        <v>21</v>
      </c>
      <c r="M98" s="179">
        <f>G98*(1+L98/100)</f>
        <v>0</v>
      </c>
      <c r="N98" s="179">
        <v>0</v>
      </c>
      <c r="O98" s="179">
        <f>ROUND(E98*N98,2)</f>
        <v>0</v>
      </c>
      <c r="P98" s="179">
        <v>0</v>
      </c>
      <c r="Q98" s="179">
        <f>ROUND(E98*P98,2)</f>
        <v>0</v>
      </c>
      <c r="R98" s="179"/>
      <c r="S98" s="179" t="s">
        <v>215</v>
      </c>
      <c r="T98" s="180" t="s">
        <v>216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123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outlineLevel="1" x14ac:dyDescent="0.2">
      <c r="A99" s="158"/>
      <c r="B99" s="159"/>
      <c r="C99" s="193" t="s">
        <v>217</v>
      </c>
      <c r="D99" s="163"/>
      <c r="E99" s="164">
        <v>100</v>
      </c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  <c r="S99" s="161"/>
      <c r="T99" s="161"/>
      <c r="U99" s="161"/>
      <c r="V99" s="161"/>
      <c r="W99" s="161"/>
      <c r="X99" s="151"/>
      <c r="Y99" s="151"/>
      <c r="Z99" s="151"/>
      <c r="AA99" s="151"/>
      <c r="AB99" s="151"/>
      <c r="AC99" s="151"/>
      <c r="AD99" s="151"/>
      <c r="AE99" s="151"/>
      <c r="AF99" s="151"/>
      <c r="AG99" s="151" t="s">
        <v>127</v>
      </c>
      <c r="AH99" s="151">
        <v>0</v>
      </c>
      <c r="AI99" s="151"/>
      <c r="AJ99" s="151"/>
      <c r="AK99" s="151"/>
      <c r="AL99" s="151"/>
      <c r="AM99" s="151"/>
      <c r="AN99" s="151"/>
      <c r="AO99" s="151"/>
      <c r="AP99" s="151"/>
      <c r="AQ99" s="151"/>
      <c r="AR99" s="151"/>
      <c r="AS99" s="151"/>
      <c r="AT99" s="151"/>
      <c r="AU99" s="151"/>
      <c r="AV99" s="151"/>
      <c r="AW99" s="151"/>
      <c r="AX99" s="151"/>
      <c r="AY99" s="151"/>
      <c r="AZ99" s="151"/>
      <c r="BA99" s="151"/>
      <c r="BB99" s="151"/>
      <c r="BC99" s="151"/>
      <c r="BD99" s="151"/>
      <c r="BE99" s="151"/>
      <c r="BF99" s="151"/>
      <c r="BG99" s="151"/>
      <c r="BH99" s="151"/>
    </row>
    <row r="100" spans="1:60" outlineLevel="1" x14ac:dyDescent="0.2">
      <c r="A100" s="174">
        <v>24</v>
      </c>
      <c r="B100" s="175" t="s">
        <v>218</v>
      </c>
      <c r="C100" s="192" t="s">
        <v>219</v>
      </c>
      <c r="D100" s="176" t="s">
        <v>169</v>
      </c>
      <c r="E100" s="177">
        <v>400</v>
      </c>
      <c r="F100" s="178"/>
      <c r="G100" s="179">
        <f>ROUND(E100*F100,2)</f>
        <v>0</v>
      </c>
      <c r="H100" s="178"/>
      <c r="I100" s="179">
        <f>ROUND(E100*H100,2)</f>
        <v>0</v>
      </c>
      <c r="J100" s="178"/>
      <c r="K100" s="179">
        <f>ROUND(E100*J100,2)</f>
        <v>0</v>
      </c>
      <c r="L100" s="179">
        <v>21</v>
      </c>
      <c r="M100" s="179">
        <f>G100*(1+L100/100)</f>
        <v>0</v>
      </c>
      <c r="N100" s="179">
        <v>5.0000000000000002E-5</v>
      </c>
      <c r="O100" s="179">
        <f>ROUND(E100*N100,2)</f>
        <v>0.02</v>
      </c>
      <c r="P100" s="179">
        <v>0</v>
      </c>
      <c r="Q100" s="179">
        <f>ROUND(E100*P100,2)</f>
        <v>0</v>
      </c>
      <c r="R100" s="179" t="s">
        <v>220</v>
      </c>
      <c r="S100" s="179" t="s">
        <v>122</v>
      </c>
      <c r="T100" s="180" t="s">
        <v>221</v>
      </c>
      <c r="U100" s="161">
        <v>0.20200000000000001</v>
      </c>
      <c r="V100" s="161">
        <f>ROUND(E100*U100,2)</f>
        <v>80.8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222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251" t="s">
        <v>223</v>
      </c>
      <c r="D101" s="252"/>
      <c r="E101" s="252"/>
      <c r="F101" s="252"/>
      <c r="G101" s="252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125</v>
      </c>
      <c r="AH101" s="151"/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58"/>
      <c r="B102" s="159"/>
      <c r="C102" s="193" t="s">
        <v>224</v>
      </c>
      <c r="D102" s="163"/>
      <c r="E102" s="164">
        <v>400</v>
      </c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  <c r="S102" s="161"/>
      <c r="T102" s="161"/>
      <c r="U102" s="161"/>
      <c r="V102" s="161"/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127</v>
      </c>
      <c r="AH102" s="151">
        <v>0</v>
      </c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ht="22.5" outlineLevel="1" x14ac:dyDescent="0.2">
      <c r="A103" s="174">
        <v>25</v>
      </c>
      <c r="B103" s="175" t="s">
        <v>225</v>
      </c>
      <c r="C103" s="192" t="s">
        <v>226</v>
      </c>
      <c r="D103" s="176" t="s">
        <v>169</v>
      </c>
      <c r="E103" s="177">
        <v>875.56200000000001</v>
      </c>
      <c r="F103" s="178"/>
      <c r="G103" s="179">
        <f>ROUND(E103*F103,2)</f>
        <v>0</v>
      </c>
      <c r="H103" s="178"/>
      <c r="I103" s="179">
        <f>ROUND(E103*H103,2)</f>
        <v>0</v>
      </c>
      <c r="J103" s="178"/>
      <c r="K103" s="179">
        <f>ROUND(E103*J103,2)</f>
        <v>0</v>
      </c>
      <c r="L103" s="179">
        <v>21</v>
      </c>
      <c r="M103" s="179">
        <f>G103*(1+L103/100)</f>
        <v>0</v>
      </c>
      <c r="N103" s="179">
        <v>3.0000000000000001E-5</v>
      </c>
      <c r="O103" s="179">
        <f>ROUND(E103*N103,2)</f>
        <v>0.03</v>
      </c>
      <c r="P103" s="179">
        <v>0</v>
      </c>
      <c r="Q103" s="179">
        <f>ROUND(E103*P103,2)</f>
        <v>0</v>
      </c>
      <c r="R103" s="179" t="s">
        <v>220</v>
      </c>
      <c r="S103" s="179" t="s">
        <v>122</v>
      </c>
      <c r="T103" s="180" t="s">
        <v>221</v>
      </c>
      <c r="U103" s="161">
        <v>0.25752000000000003</v>
      </c>
      <c r="V103" s="161">
        <f>ROUND(E103*U103,2)</f>
        <v>225.47</v>
      </c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222</v>
      </c>
      <c r="AH103" s="151"/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58"/>
      <c r="B104" s="159"/>
      <c r="C104" s="251" t="s">
        <v>227</v>
      </c>
      <c r="D104" s="252"/>
      <c r="E104" s="252"/>
      <c r="F104" s="252"/>
      <c r="G104" s="252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  <c r="S104" s="161"/>
      <c r="T104" s="161"/>
      <c r="U104" s="161"/>
      <c r="V104" s="161"/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125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81" t="str">
        <f>C104</f>
        <v>vč. urovnání ornice, naložení na skládce, vodorovným přemístěním ornice na místo rozprostření, založení trávníku osetím a dodávky travního semene.</v>
      </c>
      <c r="BB104" s="151"/>
      <c r="BC104" s="151"/>
      <c r="BD104" s="151"/>
      <c r="BE104" s="151"/>
      <c r="BF104" s="151"/>
      <c r="BG104" s="151"/>
      <c r="BH104" s="151"/>
    </row>
    <row r="105" spans="1:60" outlineLevel="1" x14ac:dyDescent="0.2">
      <c r="A105" s="158"/>
      <c r="B105" s="159"/>
      <c r="C105" s="193" t="s">
        <v>228</v>
      </c>
      <c r="D105" s="163"/>
      <c r="E105" s="164">
        <v>2000</v>
      </c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  <c r="S105" s="161"/>
      <c r="T105" s="161"/>
      <c r="U105" s="161"/>
      <c r="V105" s="161"/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127</v>
      </c>
      <c r="AH105" s="151">
        <v>0</v>
      </c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93" t="s">
        <v>229</v>
      </c>
      <c r="D106" s="163"/>
      <c r="E106" s="164">
        <v>-35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127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/>
      <c r="B107" s="159"/>
      <c r="C107" s="193" t="s">
        <v>230</v>
      </c>
      <c r="D107" s="163"/>
      <c r="E107" s="164">
        <v>-941.23800000000006</v>
      </c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  <c r="S107" s="161"/>
      <c r="T107" s="161"/>
      <c r="U107" s="161"/>
      <c r="V107" s="161"/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127</v>
      </c>
      <c r="AH107" s="151">
        <v>0</v>
      </c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outlineLevel="1" x14ac:dyDescent="0.2">
      <c r="A108" s="158"/>
      <c r="B108" s="159"/>
      <c r="C108" s="193" t="s">
        <v>231</v>
      </c>
      <c r="D108" s="163"/>
      <c r="E108" s="164">
        <v>-148.19999999999999</v>
      </c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  <c r="S108" s="161"/>
      <c r="T108" s="161"/>
      <c r="U108" s="161"/>
      <c r="V108" s="161"/>
      <c r="W108" s="161"/>
      <c r="X108" s="151"/>
      <c r="Y108" s="151"/>
      <c r="Z108" s="151"/>
      <c r="AA108" s="151"/>
      <c r="AB108" s="151"/>
      <c r="AC108" s="151"/>
      <c r="AD108" s="151"/>
      <c r="AE108" s="151"/>
      <c r="AF108" s="151"/>
      <c r="AG108" s="151" t="s">
        <v>127</v>
      </c>
      <c r="AH108" s="151">
        <v>0</v>
      </c>
      <c r="AI108" s="151"/>
      <c r="AJ108" s="151"/>
      <c r="AK108" s="151"/>
      <c r="AL108" s="151"/>
      <c r="AM108" s="151"/>
      <c r="AN108" s="151"/>
      <c r="AO108" s="151"/>
      <c r="AP108" s="151"/>
      <c r="AQ108" s="151"/>
      <c r="AR108" s="151"/>
      <c r="AS108" s="151"/>
      <c r="AT108" s="151"/>
      <c r="AU108" s="151"/>
      <c r="AV108" s="151"/>
      <c r="AW108" s="151"/>
      <c r="AX108" s="151"/>
      <c r="AY108" s="151"/>
      <c r="AZ108" s="151"/>
      <c r="BA108" s="151"/>
      <c r="BB108" s="151"/>
      <c r="BC108" s="151"/>
      <c r="BD108" s="151"/>
      <c r="BE108" s="151"/>
      <c r="BF108" s="151"/>
      <c r="BG108" s="151"/>
      <c r="BH108" s="151"/>
    </row>
    <row r="109" spans="1:60" outlineLevel="1" x14ac:dyDescent="0.2">
      <c r="A109" s="182">
        <v>26</v>
      </c>
      <c r="B109" s="183" t="s">
        <v>232</v>
      </c>
      <c r="C109" s="196" t="s">
        <v>233</v>
      </c>
      <c r="D109" s="184" t="s">
        <v>234</v>
      </c>
      <c r="E109" s="185">
        <v>0.14000000000000001</v>
      </c>
      <c r="F109" s="186"/>
      <c r="G109" s="187">
        <f>ROUND(E109*F109,2)</f>
        <v>0</v>
      </c>
      <c r="H109" s="186"/>
      <c r="I109" s="187">
        <f>ROUND(E109*H109,2)</f>
        <v>0</v>
      </c>
      <c r="J109" s="186"/>
      <c r="K109" s="187">
        <f>ROUND(E109*J109,2)</f>
        <v>0</v>
      </c>
      <c r="L109" s="187">
        <v>21</v>
      </c>
      <c r="M109" s="187">
        <f>G109*(1+L109/100)</f>
        <v>0</v>
      </c>
      <c r="N109" s="187">
        <v>5.2591200000000002</v>
      </c>
      <c r="O109" s="187">
        <f>ROUND(E109*N109,2)</f>
        <v>0.74</v>
      </c>
      <c r="P109" s="187">
        <v>0</v>
      </c>
      <c r="Q109" s="187">
        <f>ROUND(E109*P109,2)</f>
        <v>0</v>
      </c>
      <c r="R109" s="187"/>
      <c r="S109" s="187" t="s">
        <v>215</v>
      </c>
      <c r="T109" s="188" t="s">
        <v>221</v>
      </c>
      <c r="U109" s="161">
        <v>77.960909999999998</v>
      </c>
      <c r="V109" s="161">
        <f>ROUND(E109*U109,2)</f>
        <v>10.91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222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74">
        <v>27</v>
      </c>
      <c r="B110" s="175" t="s">
        <v>235</v>
      </c>
      <c r="C110" s="192" t="s">
        <v>236</v>
      </c>
      <c r="D110" s="176" t="s">
        <v>237</v>
      </c>
      <c r="E110" s="177">
        <v>69.398070000000004</v>
      </c>
      <c r="F110" s="178"/>
      <c r="G110" s="179">
        <f>ROUND(E110*F110,2)</f>
        <v>0</v>
      </c>
      <c r="H110" s="178"/>
      <c r="I110" s="179">
        <f>ROUND(E110*H110,2)</f>
        <v>0</v>
      </c>
      <c r="J110" s="178"/>
      <c r="K110" s="179">
        <f>ROUND(E110*J110,2)</f>
        <v>0</v>
      </c>
      <c r="L110" s="179">
        <v>21</v>
      </c>
      <c r="M110" s="179">
        <f>G110*(1+L110/100)</f>
        <v>0</v>
      </c>
      <c r="N110" s="179">
        <v>1</v>
      </c>
      <c r="O110" s="179">
        <f>ROUND(E110*N110,2)</f>
        <v>69.400000000000006</v>
      </c>
      <c r="P110" s="179">
        <v>0</v>
      </c>
      <c r="Q110" s="179">
        <f>ROUND(E110*P110,2)</f>
        <v>0</v>
      </c>
      <c r="R110" s="179" t="s">
        <v>238</v>
      </c>
      <c r="S110" s="179" t="s">
        <v>122</v>
      </c>
      <c r="T110" s="180" t="s">
        <v>122</v>
      </c>
      <c r="U110" s="161">
        <v>0</v>
      </c>
      <c r="V110" s="161">
        <f>ROUND(E110*U110,2)</f>
        <v>0</v>
      </c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239</v>
      </c>
      <c r="AH110" s="151"/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58"/>
      <c r="B111" s="159"/>
      <c r="C111" s="193" t="s">
        <v>240</v>
      </c>
      <c r="D111" s="163"/>
      <c r="E111" s="164">
        <v>69.398070000000004</v>
      </c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  <c r="S111" s="161"/>
      <c r="T111" s="161"/>
      <c r="U111" s="161"/>
      <c r="V111" s="161"/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127</v>
      </c>
      <c r="AH111" s="151">
        <v>0</v>
      </c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8" t="s">
        <v>116</v>
      </c>
      <c r="B112" s="169" t="s">
        <v>54</v>
      </c>
      <c r="C112" s="191" t="s">
        <v>55</v>
      </c>
      <c r="D112" s="170"/>
      <c r="E112" s="171"/>
      <c r="F112" s="172"/>
      <c r="G112" s="172">
        <f>SUMIF(AG113:AG155,"&lt;&gt;NOR",G113:G155)</f>
        <v>0</v>
      </c>
      <c r="H112" s="172"/>
      <c r="I112" s="172">
        <f>SUM(I113:I155)</f>
        <v>0</v>
      </c>
      <c r="J112" s="172"/>
      <c r="K112" s="172">
        <f>SUM(K113:K155)</f>
        <v>0</v>
      </c>
      <c r="L112" s="172"/>
      <c r="M112" s="172">
        <f>SUM(M113:M155)</f>
        <v>0</v>
      </c>
      <c r="N112" s="172"/>
      <c r="O112" s="172">
        <f>SUM(O113:O155)</f>
        <v>54.24</v>
      </c>
      <c r="P112" s="172"/>
      <c r="Q112" s="172">
        <f>SUM(Q113:Q155)</f>
        <v>0</v>
      </c>
      <c r="R112" s="172"/>
      <c r="S112" s="172"/>
      <c r="T112" s="173"/>
      <c r="U112" s="167"/>
      <c r="V112" s="167">
        <f>SUM(V113:V155)</f>
        <v>123.57000000000002</v>
      </c>
      <c r="W112" s="167"/>
      <c r="AG112" t="s">
        <v>117</v>
      </c>
    </row>
    <row r="113" spans="1:60" outlineLevel="1" x14ac:dyDescent="0.2">
      <c r="A113" s="174">
        <v>28</v>
      </c>
      <c r="B113" s="175" t="s">
        <v>241</v>
      </c>
      <c r="C113" s="192" t="s">
        <v>242</v>
      </c>
      <c r="D113" s="176" t="s">
        <v>120</v>
      </c>
      <c r="E113" s="177">
        <v>13.49334</v>
      </c>
      <c r="F113" s="178"/>
      <c r="G113" s="179">
        <f>ROUND(E113*F113,2)</f>
        <v>0</v>
      </c>
      <c r="H113" s="178"/>
      <c r="I113" s="179">
        <f>ROUND(E113*H113,2)</f>
        <v>0</v>
      </c>
      <c r="J113" s="178"/>
      <c r="K113" s="179">
        <f>ROUND(E113*J113,2)</f>
        <v>0</v>
      </c>
      <c r="L113" s="179">
        <v>21</v>
      </c>
      <c r="M113" s="179">
        <f>G113*(1+L113/100)</f>
        <v>0</v>
      </c>
      <c r="N113" s="179">
        <v>1.9205000000000001</v>
      </c>
      <c r="O113" s="179">
        <f>ROUND(E113*N113,2)</f>
        <v>25.91</v>
      </c>
      <c r="P113" s="179">
        <v>0</v>
      </c>
      <c r="Q113" s="179">
        <f>ROUND(E113*P113,2)</f>
        <v>0</v>
      </c>
      <c r="R113" s="179"/>
      <c r="S113" s="179" t="s">
        <v>122</v>
      </c>
      <c r="T113" s="180" t="s">
        <v>122</v>
      </c>
      <c r="U113" s="161">
        <v>1.5840000000000001</v>
      </c>
      <c r="V113" s="161">
        <f>ROUND(E113*U113,2)</f>
        <v>21.37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123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outlineLevel="1" x14ac:dyDescent="0.2">
      <c r="A114" s="158"/>
      <c r="B114" s="159"/>
      <c r="C114" s="193" t="s">
        <v>243</v>
      </c>
      <c r="D114" s="163"/>
      <c r="E114" s="164">
        <v>10.613340000000001</v>
      </c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  <c r="S114" s="161"/>
      <c r="T114" s="161"/>
      <c r="U114" s="161"/>
      <c r="V114" s="161"/>
      <c r="W114" s="161"/>
      <c r="X114" s="151"/>
      <c r="Y114" s="151"/>
      <c r="Z114" s="151"/>
      <c r="AA114" s="151"/>
      <c r="AB114" s="151"/>
      <c r="AC114" s="151"/>
      <c r="AD114" s="151"/>
      <c r="AE114" s="151"/>
      <c r="AF114" s="151"/>
      <c r="AG114" s="151" t="s">
        <v>127</v>
      </c>
      <c r="AH114" s="151">
        <v>0</v>
      </c>
      <c r="AI114" s="151"/>
      <c r="AJ114" s="151"/>
      <c r="AK114" s="151"/>
      <c r="AL114" s="151"/>
      <c r="AM114" s="151"/>
      <c r="AN114" s="151"/>
      <c r="AO114" s="151"/>
      <c r="AP114" s="151"/>
      <c r="AQ114" s="151"/>
      <c r="AR114" s="151"/>
      <c r="AS114" s="151"/>
      <c r="AT114" s="151"/>
      <c r="AU114" s="151"/>
      <c r="AV114" s="151"/>
      <c r="AW114" s="151"/>
      <c r="AX114" s="151"/>
      <c r="AY114" s="151"/>
      <c r="AZ114" s="151"/>
      <c r="BA114" s="151"/>
      <c r="BB114" s="151"/>
      <c r="BC114" s="151"/>
      <c r="BD114" s="151"/>
      <c r="BE114" s="151"/>
      <c r="BF114" s="151"/>
      <c r="BG114" s="151"/>
      <c r="BH114" s="151"/>
    </row>
    <row r="115" spans="1:60" outlineLevel="1" x14ac:dyDescent="0.2">
      <c r="A115" s="158"/>
      <c r="B115" s="159"/>
      <c r="C115" s="193" t="s">
        <v>244</v>
      </c>
      <c r="D115" s="163"/>
      <c r="E115" s="164">
        <v>2.88</v>
      </c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  <c r="S115" s="161"/>
      <c r="T115" s="161"/>
      <c r="U115" s="161"/>
      <c r="V115" s="161"/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127</v>
      </c>
      <c r="AH115" s="151">
        <v>0</v>
      </c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ht="22.5" outlineLevel="1" x14ac:dyDescent="0.2">
      <c r="A116" s="174">
        <v>29</v>
      </c>
      <c r="B116" s="175" t="s">
        <v>245</v>
      </c>
      <c r="C116" s="192" t="s">
        <v>246</v>
      </c>
      <c r="D116" s="176" t="s">
        <v>247</v>
      </c>
      <c r="E116" s="177">
        <v>288.57799999999997</v>
      </c>
      <c r="F116" s="178"/>
      <c r="G116" s="179">
        <f>ROUND(E116*F116,2)</f>
        <v>0</v>
      </c>
      <c r="H116" s="178"/>
      <c r="I116" s="179">
        <f>ROUND(E116*H116,2)</f>
        <v>0</v>
      </c>
      <c r="J116" s="178"/>
      <c r="K116" s="179">
        <f>ROUND(E116*J116,2)</f>
        <v>0</v>
      </c>
      <c r="L116" s="179">
        <v>21</v>
      </c>
      <c r="M116" s="179">
        <f>G116*(1+L116/100)</f>
        <v>0</v>
      </c>
      <c r="N116" s="179">
        <v>0</v>
      </c>
      <c r="O116" s="179">
        <f>ROUND(E116*N116,2)</f>
        <v>0</v>
      </c>
      <c r="P116" s="179">
        <v>0</v>
      </c>
      <c r="Q116" s="179">
        <f>ROUND(E116*P116,2)</f>
        <v>0</v>
      </c>
      <c r="R116" s="179" t="s">
        <v>248</v>
      </c>
      <c r="S116" s="179" t="s">
        <v>122</v>
      </c>
      <c r="T116" s="180" t="s">
        <v>122</v>
      </c>
      <c r="U116" s="161">
        <v>5.5E-2</v>
      </c>
      <c r="V116" s="161">
        <f>ROUND(E116*U116,2)</f>
        <v>15.87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123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58"/>
      <c r="B117" s="159"/>
      <c r="C117" s="193" t="s">
        <v>249</v>
      </c>
      <c r="D117" s="163"/>
      <c r="E117" s="164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  <c r="S117" s="161"/>
      <c r="T117" s="161"/>
      <c r="U117" s="161"/>
      <c r="V117" s="161"/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127</v>
      </c>
      <c r="AH117" s="151">
        <v>0</v>
      </c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58"/>
      <c r="B118" s="159"/>
      <c r="C118" s="193" t="s">
        <v>250</v>
      </c>
      <c r="D118" s="163"/>
      <c r="E118" s="164">
        <v>288.57799999999997</v>
      </c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  <c r="S118" s="161"/>
      <c r="T118" s="161"/>
      <c r="U118" s="161"/>
      <c r="V118" s="161"/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127</v>
      </c>
      <c r="AH118" s="151">
        <v>0</v>
      </c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ht="22.5" outlineLevel="1" x14ac:dyDescent="0.2">
      <c r="A119" s="174">
        <v>30</v>
      </c>
      <c r="B119" s="175" t="s">
        <v>251</v>
      </c>
      <c r="C119" s="192" t="s">
        <v>252</v>
      </c>
      <c r="D119" s="176" t="s">
        <v>247</v>
      </c>
      <c r="E119" s="177">
        <v>113.2</v>
      </c>
      <c r="F119" s="178"/>
      <c r="G119" s="179">
        <f>ROUND(E119*F119,2)</f>
        <v>0</v>
      </c>
      <c r="H119" s="178"/>
      <c r="I119" s="179">
        <f>ROUND(E119*H119,2)</f>
        <v>0</v>
      </c>
      <c r="J119" s="178"/>
      <c r="K119" s="179">
        <f>ROUND(E119*J119,2)</f>
        <v>0</v>
      </c>
      <c r="L119" s="179">
        <v>21</v>
      </c>
      <c r="M119" s="179">
        <f>G119*(1+L119/100)</f>
        <v>0</v>
      </c>
      <c r="N119" s="179">
        <v>0</v>
      </c>
      <c r="O119" s="179">
        <f>ROUND(E119*N119,2)</f>
        <v>0</v>
      </c>
      <c r="P119" s="179">
        <v>0</v>
      </c>
      <c r="Q119" s="179">
        <f>ROUND(E119*P119,2)</f>
        <v>0</v>
      </c>
      <c r="R119" s="179" t="s">
        <v>248</v>
      </c>
      <c r="S119" s="179" t="s">
        <v>122</v>
      </c>
      <c r="T119" s="180" t="s">
        <v>122</v>
      </c>
      <c r="U119" s="161">
        <v>6.0999999999999999E-2</v>
      </c>
      <c r="V119" s="161">
        <f>ROUND(E119*U119,2)</f>
        <v>6.91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123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58"/>
      <c r="B120" s="159"/>
      <c r="C120" s="193" t="s">
        <v>249</v>
      </c>
      <c r="D120" s="163"/>
      <c r="E120" s="164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  <c r="S120" s="161"/>
      <c r="T120" s="161"/>
      <c r="U120" s="161"/>
      <c r="V120" s="161"/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127</v>
      </c>
      <c r="AH120" s="151">
        <v>0</v>
      </c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outlineLevel="1" x14ac:dyDescent="0.2">
      <c r="A121" s="158"/>
      <c r="B121" s="159"/>
      <c r="C121" s="193" t="s">
        <v>253</v>
      </c>
      <c r="D121" s="163"/>
      <c r="E121" s="164">
        <v>65.2</v>
      </c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51"/>
      <c r="Y121" s="151"/>
      <c r="Z121" s="151"/>
      <c r="AA121" s="151"/>
      <c r="AB121" s="151"/>
      <c r="AC121" s="151"/>
      <c r="AD121" s="151"/>
      <c r="AE121" s="151"/>
      <c r="AF121" s="151"/>
      <c r="AG121" s="151" t="s">
        <v>127</v>
      </c>
      <c r="AH121" s="151">
        <v>0</v>
      </c>
      <c r="AI121" s="151"/>
      <c r="AJ121" s="151"/>
      <c r="AK121" s="151"/>
      <c r="AL121" s="151"/>
      <c r="AM121" s="151"/>
      <c r="AN121" s="151"/>
      <c r="AO121" s="151"/>
      <c r="AP121" s="151"/>
      <c r="AQ121" s="151"/>
      <c r="AR121" s="151"/>
      <c r="AS121" s="151"/>
      <c r="AT121" s="151"/>
      <c r="AU121" s="151"/>
      <c r="AV121" s="151"/>
      <c r="AW121" s="151"/>
      <c r="AX121" s="151"/>
      <c r="AY121" s="151"/>
      <c r="AZ121" s="151"/>
      <c r="BA121" s="151"/>
      <c r="BB121" s="151"/>
      <c r="BC121" s="151"/>
      <c r="BD121" s="151"/>
      <c r="BE121" s="151"/>
      <c r="BF121" s="151"/>
      <c r="BG121" s="151"/>
      <c r="BH121" s="151"/>
    </row>
    <row r="122" spans="1:60" outlineLevel="1" x14ac:dyDescent="0.2">
      <c r="A122" s="158"/>
      <c r="B122" s="159"/>
      <c r="C122" s="193" t="s">
        <v>254</v>
      </c>
      <c r="D122" s="163"/>
      <c r="E122" s="164">
        <v>48</v>
      </c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127</v>
      </c>
      <c r="AH122" s="151">
        <v>0</v>
      </c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4">
        <v>31</v>
      </c>
      <c r="B123" s="175" t="s">
        <v>255</v>
      </c>
      <c r="C123" s="192" t="s">
        <v>256</v>
      </c>
      <c r="D123" s="176" t="s">
        <v>169</v>
      </c>
      <c r="E123" s="177">
        <v>230.33069</v>
      </c>
      <c r="F123" s="178"/>
      <c r="G123" s="179">
        <f>ROUND(E123*F123,2)</f>
        <v>0</v>
      </c>
      <c r="H123" s="178"/>
      <c r="I123" s="179">
        <f>ROUND(E123*H123,2)</f>
        <v>0</v>
      </c>
      <c r="J123" s="178"/>
      <c r="K123" s="179">
        <f>ROUND(E123*J123,2)</f>
        <v>0</v>
      </c>
      <c r="L123" s="179">
        <v>21</v>
      </c>
      <c r="M123" s="179">
        <f>G123*(1+L123/100)</f>
        <v>0</v>
      </c>
      <c r="N123" s="179">
        <v>4.0000000000000003E-5</v>
      </c>
      <c r="O123" s="179">
        <f>ROUND(E123*N123,2)</f>
        <v>0.01</v>
      </c>
      <c r="P123" s="179">
        <v>0</v>
      </c>
      <c r="Q123" s="179">
        <f>ROUND(E123*P123,2)</f>
        <v>0</v>
      </c>
      <c r="R123" s="179" t="s">
        <v>248</v>
      </c>
      <c r="S123" s="179" t="s">
        <v>122</v>
      </c>
      <c r="T123" s="180" t="s">
        <v>122</v>
      </c>
      <c r="U123" s="161">
        <v>0.06</v>
      </c>
      <c r="V123" s="161">
        <f>ROUND(E123*U123,2)</f>
        <v>13.82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123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58"/>
      <c r="B124" s="159"/>
      <c r="C124" s="193" t="s">
        <v>257</v>
      </c>
      <c r="D124" s="163"/>
      <c r="E124" s="164">
        <v>90.613489999999999</v>
      </c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127</v>
      </c>
      <c r="AH124" s="151">
        <v>0</v>
      </c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outlineLevel="1" x14ac:dyDescent="0.2">
      <c r="A125" s="158"/>
      <c r="B125" s="159"/>
      <c r="C125" s="193" t="s">
        <v>258</v>
      </c>
      <c r="D125" s="163"/>
      <c r="E125" s="164">
        <v>30.709199999999999</v>
      </c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51"/>
      <c r="Y125" s="151"/>
      <c r="Z125" s="151"/>
      <c r="AA125" s="151"/>
      <c r="AB125" s="151"/>
      <c r="AC125" s="151"/>
      <c r="AD125" s="151"/>
      <c r="AE125" s="151"/>
      <c r="AF125" s="151"/>
      <c r="AG125" s="151" t="s">
        <v>127</v>
      </c>
      <c r="AH125" s="151">
        <v>0</v>
      </c>
      <c r="AI125" s="151"/>
      <c r="AJ125" s="151"/>
      <c r="AK125" s="151"/>
      <c r="AL125" s="151"/>
      <c r="AM125" s="151"/>
      <c r="AN125" s="151"/>
      <c r="AO125" s="151"/>
      <c r="AP125" s="151"/>
      <c r="AQ125" s="151"/>
      <c r="AR125" s="151"/>
      <c r="AS125" s="151"/>
      <c r="AT125" s="151"/>
      <c r="AU125" s="151"/>
      <c r="AV125" s="151"/>
      <c r="AW125" s="151"/>
      <c r="AX125" s="151"/>
      <c r="AY125" s="151"/>
      <c r="AZ125" s="151"/>
      <c r="BA125" s="151"/>
      <c r="BB125" s="151"/>
      <c r="BC125" s="151"/>
      <c r="BD125" s="151"/>
      <c r="BE125" s="151"/>
      <c r="BF125" s="151"/>
      <c r="BG125" s="151"/>
      <c r="BH125" s="151"/>
    </row>
    <row r="126" spans="1:60" outlineLevel="1" x14ac:dyDescent="0.2">
      <c r="A126" s="158"/>
      <c r="B126" s="159"/>
      <c r="C126" s="193" t="s">
        <v>259</v>
      </c>
      <c r="D126" s="163"/>
      <c r="E126" s="164">
        <v>22.608000000000001</v>
      </c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51"/>
      <c r="Y126" s="151"/>
      <c r="Z126" s="151"/>
      <c r="AA126" s="151"/>
      <c r="AB126" s="151"/>
      <c r="AC126" s="151"/>
      <c r="AD126" s="151"/>
      <c r="AE126" s="151"/>
      <c r="AF126" s="151"/>
      <c r="AG126" s="151" t="s">
        <v>127</v>
      </c>
      <c r="AH126" s="151">
        <v>0</v>
      </c>
      <c r="AI126" s="151"/>
      <c r="AJ126" s="151"/>
      <c r="AK126" s="151"/>
      <c r="AL126" s="151"/>
      <c r="AM126" s="151"/>
      <c r="AN126" s="151"/>
      <c r="AO126" s="151"/>
      <c r="AP126" s="151"/>
      <c r="AQ126" s="151"/>
      <c r="AR126" s="151"/>
      <c r="AS126" s="151"/>
      <c r="AT126" s="151"/>
      <c r="AU126" s="151"/>
      <c r="AV126" s="151"/>
      <c r="AW126" s="151"/>
      <c r="AX126" s="151"/>
      <c r="AY126" s="151"/>
      <c r="AZ126" s="151"/>
      <c r="BA126" s="151"/>
      <c r="BB126" s="151"/>
      <c r="BC126" s="151"/>
      <c r="BD126" s="151"/>
      <c r="BE126" s="151"/>
      <c r="BF126" s="151"/>
      <c r="BG126" s="151"/>
      <c r="BH126" s="151"/>
    </row>
    <row r="127" spans="1:60" outlineLevel="1" x14ac:dyDescent="0.2">
      <c r="A127" s="158"/>
      <c r="B127" s="159"/>
      <c r="C127" s="193" t="s">
        <v>260</v>
      </c>
      <c r="D127" s="163"/>
      <c r="E127" s="164">
        <v>86.4</v>
      </c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51"/>
      <c r="Y127" s="151"/>
      <c r="Z127" s="151"/>
      <c r="AA127" s="151"/>
      <c r="AB127" s="151"/>
      <c r="AC127" s="151"/>
      <c r="AD127" s="151"/>
      <c r="AE127" s="151"/>
      <c r="AF127" s="151"/>
      <c r="AG127" s="151" t="s">
        <v>127</v>
      </c>
      <c r="AH127" s="151">
        <v>0</v>
      </c>
      <c r="AI127" s="151"/>
      <c r="AJ127" s="151"/>
      <c r="AK127" s="151"/>
      <c r="AL127" s="151"/>
      <c r="AM127" s="151"/>
      <c r="AN127" s="151"/>
      <c r="AO127" s="151"/>
      <c r="AP127" s="151"/>
      <c r="AQ127" s="151"/>
      <c r="AR127" s="151"/>
      <c r="AS127" s="151"/>
      <c r="AT127" s="151"/>
      <c r="AU127" s="151"/>
      <c r="AV127" s="151"/>
      <c r="AW127" s="151"/>
      <c r="AX127" s="151"/>
      <c r="AY127" s="151"/>
      <c r="AZ127" s="151"/>
      <c r="BA127" s="151"/>
      <c r="BB127" s="151"/>
      <c r="BC127" s="151"/>
      <c r="BD127" s="151"/>
      <c r="BE127" s="151"/>
      <c r="BF127" s="151"/>
      <c r="BG127" s="151"/>
      <c r="BH127" s="151"/>
    </row>
    <row r="128" spans="1:60" outlineLevel="1" x14ac:dyDescent="0.2">
      <c r="A128" s="174">
        <v>32</v>
      </c>
      <c r="B128" s="175" t="s">
        <v>261</v>
      </c>
      <c r="C128" s="192" t="s">
        <v>262</v>
      </c>
      <c r="D128" s="176" t="s">
        <v>120</v>
      </c>
      <c r="E128" s="177">
        <v>10.862640000000001</v>
      </c>
      <c r="F128" s="178"/>
      <c r="G128" s="179">
        <f>ROUND(E128*F128,2)</f>
        <v>0</v>
      </c>
      <c r="H128" s="178"/>
      <c r="I128" s="179">
        <f>ROUND(E128*H128,2)</f>
        <v>0</v>
      </c>
      <c r="J128" s="178"/>
      <c r="K128" s="179">
        <f>ROUND(E128*J128,2)</f>
        <v>0</v>
      </c>
      <c r="L128" s="179">
        <v>21</v>
      </c>
      <c r="M128" s="179">
        <f>G128*(1+L128/100)</f>
        <v>0</v>
      </c>
      <c r="N128" s="179">
        <v>2.5249999999999999</v>
      </c>
      <c r="O128" s="179">
        <f>ROUND(E128*N128,2)</f>
        <v>27.43</v>
      </c>
      <c r="P128" s="179">
        <v>0</v>
      </c>
      <c r="Q128" s="179">
        <f>ROUND(E128*P128,2)</f>
        <v>0</v>
      </c>
      <c r="R128" s="179" t="s">
        <v>263</v>
      </c>
      <c r="S128" s="179" t="s">
        <v>122</v>
      </c>
      <c r="T128" s="180" t="s">
        <v>122</v>
      </c>
      <c r="U128" s="161">
        <v>0.47699999999999998</v>
      </c>
      <c r="V128" s="161">
        <f>ROUND(E128*U128,2)</f>
        <v>5.18</v>
      </c>
      <c r="W128" s="161"/>
      <c r="X128" s="151"/>
      <c r="Y128" s="151"/>
      <c r="Z128" s="151"/>
      <c r="AA128" s="151"/>
      <c r="AB128" s="151"/>
      <c r="AC128" s="151"/>
      <c r="AD128" s="151"/>
      <c r="AE128" s="151"/>
      <c r="AF128" s="151"/>
      <c r="AG128" s="151" t="s">
        <v>123</v>
      </c>
      <c r="AH128" s="151"/>
      <c r="AI128" s="151"/>
      <c r="AJ128" s="151"/>
      <c r="AK128" s="151"/>
      <c r="AL128" s="151"/>
      <c r="AM128" s="151"/>
      <c r="AN128" s="151"/>
      <c r="AO128" s="151"/>
      <c r="AP128" s="151"/>
      <c r="AQ128" s="151"/>
      <c r="AR128" s="151"/>
      <c r="AS128" s="151"/>
      <c r="AT128" s="151"/>
      <c r="AU128" s="151"/>
      <c r="AV128" s="151"/>
      <c r="AW128" s="151"/>
      <c r="AX128" s="151"/>
      <c r="AY128" s="151"/>
      <c r="AZ128" s="151"/>
      <c r="BA128" s="151"/>
      <c r="BB128" s="151"/>
      <c r="BC128" s="151"/>
      <c r="BD128" s="151"/>
      <c r="BE128" s="151"/>
      <c r="BF128" s="151"/>
      <c r="BG128" s="151"/>
      <c r="BH128" s="151"/>
    </row>
    <row r="129" spans="1:60" outlineLevel="1" x14ac:dyDescent="0.2">
      <c r="A129" s="158"/>
      <c r="B129" s="159"/>
      <c r="C129" s="193" t="s">
        <v>264</v>
      </c>
      <c r="D129" s="163"/>
      <c r="E129" s="164">
        <v>2.0800800000000002</v>
      </c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51"/>
      <c r="Y129" s="151"/>
      <c r="Z129" s="151"/>
      <c r="AA129" s="151"/>
      <c r="AB129" s="151"/>
      <c r="AC129" s="151"/>
      <c r="AD129" s="151"/>
      <c r="AE129" s="151"/>
      <c r="AF129" s="151"/>
      <c r="AG129" s="151" t="s">
        <v>127</v>
      </c>
      <c r="AH129" s="151">
        <v>0</v>
      </c>
      <c r="AI129" s="151"/>
      <c r="AJ129" s="151"/>
      <c r="AK129" s="151"/>
      <c r="AL129" s="151"/>
      <c r="AM129" s="151"/>
      <c r="AN129" s="151"/>
      <c r="AO129" s="151"/>
      <c r="AP129" s="151"/>
      <c r="AQ129" s="151"/>
      <c r="AR129" s="151"/>
      <c r="AS129" s="151"/>
      <c r="AT129" s="151"/>
      <c r="AU129" s="151"/>
      <c r="AV129" s="151"/>
      <c r="AW129" s="151"/>
      <c r="AX129" s="151"/>
      <c r="AY129" s="151"/>
      <c r="AZ129" s="151"/>
      <c r="BA129" s="151"/>
      <c r="BB129" s="151"/>
      <c r="BC129" s="151"/>
      <c r="BD129" s="151"/>
      <c r="BE129" s="151"/>
      <c r="BF129" s="151"/>
      <c r="BG129" s="151"/>
      <c r="BH129" s="151"/>
    </row>
    <row r="130" spans="1:60" outlineLevel="1" x14ac:dyDescent="0.2">
      <c r="A130" s="158"/>
      <c r="B130" s="159"/>
      <c r="C130" s="193" t="s">
        <v>265</v>
      </c>
      <c r="D130" s="163"/>
      <c r="E130" s="164">
        <v>3.5438399999999999</v>
      </c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51"/>
      <c r="Y130" s="151"/>
      <c r="Z130" s="151"/>
      <c r="AA130" s="151"/>
      <c r="AB130" s="151"/>
      <c r="AC130" s="151"/>
      <c r="AD130" s="151"/>
      <c r="AE130" s="151"/>
      <c r="AF130" s="151"/>
      <c r="AG130" s="151" t="s">
        <v>127</v>
      </c>
      <c r="AH130" s="151">
        <v>0</v>
      </c>
      <c r="AI130" s="151"/>
      <c r="AJ130" s="151"/>
      <c r="AK130" s="151"/>
      <c r="AL130" s="151"/>
      <c r="AM130" s="151"/>
      <c r="AN130" s="151"/>
      <c r="AO130" s="151"/>
      <c r="AP130" s="151"/>
      <c r="AQ130" s="151"/>
      <c r="AR130" s="151"/>
      <c r="AS130" s="151"/>
      <c r="AT130" s="151"/>
      <c r="AU130" s="151"/>
      <c r="AV130" s="151"/>
      <c r="AW130" s="151"/>
      <c r="AX130" s="151"/>
      <c r="AY130" s="151"/>
      <c r="AZ130" s="151"/>
      <c r="BA130" s="151"/>
      <c r="BB130" s="151"/>
      <c r="BC130" s="151"/>
      <c r="BD130" s="151"/>
      <c r="BE130" s="151"/>
      <c r="BF130" s="151"/>
      <c r="BG130" s="151"/>
      <c r="BH130" s="151"/>
    </row>
    <row r="131" spans="1:60" outlineLevel="1" x14ac:dyDescent="0.2">
      <c r="A131" s="158"/>
      <c r="B131" s="159"/>
      <c r="C131" s="193" t="s">
        <v>266</v>
      </c>
      <c r="D131" s="163"/>
      <c r="E131" s="164">
        <v>5.2387199999999998</v>
      </c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51"/>
      <c r="Y131" s="151"/>
      <c r="Z131" s="151"/>
      <c r="AA131" s="151"/>
      <c r="AB131" s="151"/>
      <c r="AC131" s="151"/>
      <c r="AD131" s="151"/>
      <c r="AE131" s="151"/>
      <c r="AF131" s="151"/>
      <c r="AG131" s="151" t="s">
        <v>127</v>
      </c>
      <c r="AH131" s="151">
        <v>0</v>
      </c>
      <c r="AI131" s="151"/>
      <c r="AJ131" s="151"/>
      <c r="AK131" s="151"/>
      <c r="AL131" s="151"/>
      <c r="AM131" s="151"/>
      <c r="AN131" s="151"/>
      <c r="AO131" s="151"/>
      <c r="AP131" s="151"/>
      <c r="AQ131" s="151"/>
      <c r="AR131" s="151"/>
      <c r="AS131" s="151"/>
      <c r="AT131" s="151"/>
      <c r="AU131" s="151"/>
      <c r="AV131" s="151"/>
      <c r="AW131" s="151"/>
      <c r="AX131" s="151"/>
      <c r="AY131" s="151"/>
      <c r="AZ131" s="151"/>
      <c r="BA131" s="151"/>
      <c r="BB131" s="151"/>
      <c r="BC131" s="151"/>
      <c r="BD131" s="151"/>
      <c r="BE131" s="151"/>
      <c r="BF131" s="151"/>
      <c r="BG131" s="151"/>
      <c r="BH131" s="151"/>
    </row>
    <row r="132" spans="1:60" outlineLevel="1" x14ac:dyDescent="0.2">
      <c r="A132" s="174">
        <v>33</v>
      </c>
      <c r="B132" s="175" t="s">
        <v>267</v>
      </c>
      <c r="C132" s="192" t="s">
        <v>268</v>
      </c>
      <c r="D132" s="176" t="s">
        <v>169</v>
      </c>
      <c r="E132" s="177">
        <v>17.760000000000002</v>
      </c>
      <c r="F132" s="178"/>
      <c r="G132" s="179">
        <f>ROUND(E132*F132,2)</f>
        <v>0</v>
      </c>
      <c r="H132" s="178"/>
      <c r="I132" s="179">
        <f>ROUND(E132*H132,2)</f>
        <v>0</v>
      </c>
      <c r="J132" s="178"/>
      <c r="K132" s="179">
        <f>ROUND(E132*J132,2)</f>
        <v>0</v>
      </c>
      <c r="L132" s="179">
        <v>21</v>
      </c>
      <c r="M132" s="179">
        <f>G132*(1+L132/100)</f>
        <v>0</v>
      </c>
      <c r="N132" s="179">
        <v>3.9199999999999999E-2</v>
      </c>
      <c r="O132" s="179">
        <f>ROUND(E132*N132,2)</f>
        <v>0.7</v>
      </c>
      <c r="P132" s="179">
        <v>0</v>
      </c>
      <c r="Q132" s="179">
        <f>ROUND(E132*P132,2)</f>
        <v>0</v>
      </c>
      <c r="R132" s="179" t="s">
        <v>263</v>
      </c>
      <c r="S132" s="179" t="s">
        <v>122</v>
      </c>
      <c r="T132" s="180" t="s">
        <v>122</v>
      </c>
      <c r="U132" s="161">
        <v>1.05</v>
      </c>
      <c r="V132" s="161">
        <f>ROUND(E132*U132,2)</f>
        <v>18.649999999999999</v>
      </c>
      <c r="W132" s="161"/>
      <c r="X132" s="151"/>
      <c r="Y132" s="151"/>
      <c r="Z132" s="151"/>
      <c r="AA132" s="151"/>
      <c r="AB132" s="151"/>
      <c r="AC132" s="151"/>
      <c r="AD132" s="151"/>
      <c r="AE132" s="151"/>
      <c r="AF132" s="151"/>
      <c r="AG132" s="151" t="s">
        <v>123</v>
      </c>
      <c r="AH132" s="151"/>
      <c r="AI132" s="151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  <c r="BE132" s="151"/>
      <c r="BF132" s="151"/>
      <c r="BG132" s="151"/>
      <c r="BH132" s="151"/>
    </row>
    <row r="133" spans="1:60" ht="22.5" outlineLevel="1" x14ac:dyDescent="0.2">
      <c r="A133" s="158"/>
      <c r="B133" s="159"/>
      <c r="C133" s="251" t="s">
        <v>269</v>
      </c>
      <c r="D133" s="252"/>
      <c r="E133" s="252"/>
      <c r="F133" s="252"/>
      <c r="G133" s="252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51"/>
      <c r="Y133" s="151"/>
      <c r="Z133" s="151"/>
      <c r="AA133" s="151"/>
      <c r="AB133" s="151"/>
      <c r="AC133" s="151"/>
      <c r="AD133" s="151"/>
      <c r="AE133" s="151"/>
      <c r="AF133" s="151"/>
      <c r="AG133" s="151" t="s">
        <v>125</v>
      </c>
      <c r="AH133" s="151"/>
      <c r="AI133" s="151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81" t="str">
        <f>C133</f>
        <v>bednění svislé nebo šikmé (odkloněné), půdorysně přímé nebo zalomené, stěn základových patek ve volných nebo zapažených jámách, rýhách, šachtách, včetně případných vzpěr,</v>
      </c>
      <c r="BB133" s="151"/>
      <c r="BC133" s="151"/>
      <c r="BD133" s="151"/>
      <c r="BE133" s="151"/>
      <c r="BF133" s="151"/>
      <c r="BG133" s="151"/>
      <c r="BH133" s="151"/>
    </row>
    <row r="134" spans="1:60" outlineLevel="1" x14ac:dyDescent="0.2">
      <c r="A134" s="158"/>
      <c r="B134" s="159"/>
      <c r="C134" s="193" t="s">
        <v>270</v>
      </c>
      <c r="D134" s="163"/>
      <c r="E134" s="164">
        <v>8.64</v>
      </c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51"/>
      <c r="Y134" s="151"/>
      <c r="Z134" s="151"/>
      <c r="AA134" s="151"/>
      <c r="AB134" s="151"/>
      <c r="AC134" s="151"/>
      <c r="AD134" s="151"/>
      <c r="AE134" s="151"/>
      <c r="AF134" s="151"/>
      <c r="AG134" s="151" t="s">
        <v>127</v>
      </c>
      <c r="AH134" s="151">
        <v>0</v>
      </c>
      <c r="AI134" s="151"/>
      <c r="AJ134" s="151"/>
      <c r="AK134" s="151"/>
      <c r="AL134" s="151"/>
      <c r="AM134" s="151"/>
      <c r="AN134" s="151"/>
      <c r="AO134" s="151"/>
      <c r="AP134" s="151"/>
      <c r="AQ134" s="151"/>
      <c r="AR134" s="151"/>
      <c r="AS134" s="151"/>
      <c r="AT134" s="151"/>
      <c r="AU134" s="151"/>
      <c r="AV134" s="151"/>
      <c r="AW134" s="151"/>
      <c r="AX134" s="151"/>
      <c r="AY134" s="151"/>
      <c r="AZ134" s="151"/>
      <c r="BA134" s="151"/>
      <c r="BB134" s="151"/>
      <c r="BC134" s="151"/>
      <c r="BD134" s="151"/>
      <c r="BE134" s="151"/>
      <c r="BF134" s="151"/>
      <c r="BG134" s="151"/>
      <c r="BH134" s="151"/>
    </row>
    <row r="135" spans="1:60" outlineLevel="1" x14ac:dyDescent="0.2">
      <c r="A135" s="158"/>
      <c r="B135" s="159"/>
      <c r="C135" s="193" t="s">
        <v>271</v>
      </c>
      <c r="D135" s="163"/>
      <c r="E135" s="164">
        <v>3.68</v>
      </c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51"/>
      <c r="Y135" s="151"/>
      <c r="Z135" s="151"/>
      <c r="AA135" s="151"/>
      <c r="AB135" s="151"/>
      <c r="AC135" s="151"/>
      <c r="AD135" s="151"/>
      <c r="AE135" s="151"/>
      <c r="AF135" s="151"/>
      <c r="AG135" s="151" t="s">
        <v>127</v>
      </c>
      <c r="AH135" s="151">
        <v>0</v>
      </c>
      <c r="AI135" s="151"/>
      <c r="AJ135" s="151"/>
      <c r="AK135" s="151"/>
      <c r="AL135" s="151"/>
      <c r="AM135" s="151"/>
      <c r="AN135" s="151"/>
      <c r="AO135" s="151"/>
      <c r="AP135" s="151"/>
      <c r="AQ135" s="151"/>
      <c r="AR135" s="151"/>
      <c r="AS135" s="151"/>
      <c r="AT135" s="151"/>
      <c r="AU135" s="151"/>
      <c r="AV135" s="151"/>
      <c r="AW135" s="151"/>
      <c r="AX135" s="151"/>
      <c r="AY135" s="151"/>
      <c r="AZ135" s="151"/>
      <c r="BA135" s="151"/>
      <c r="BB135" s="151"/>
      <c r="BC135" s="151"/>
      <c r="BD135" s="151"/>
      <c r="BE135" s="151"/>
      <c r="BF135" s="151"/>
      <c r="BG135" s="151"/>
      <c r="BH135" s="151"/>
    </row>
    <row r="136" spans="1:60" outlineLevel="1" x14ac:dyDescent="0.2">
      <c r="A136" s="158"/>
      <c r="B136" s="159"/>
      <c r="C136" s="193" t="s">
        <v>272</v>
      </c>
      <c r="D136" s="163"/>
      <c r="E136" s="164">
        <v>5.44</v>
      </c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51"/>
      <c r="Y136" s="151"/>
      <c r="Z136" s="151"/>
      <c r="AA136" s="151"/>
      <c r="AB136" s="151"/>
      <c r="AC136" s="151"/>
      <c r="AD136" s="151"/>
      <c r="AE136" s="151"/>
      <c r="AF136" s="151"/>
      <c r="AG136" s="151" t="s">
        <v>127</v>
      </c>
      <c r="AH136" s="151">
        <v>0</v>
      </c>
      <c r="AI136" s="151"/>
      <c r="AJ136" s="151"/>
      <c r="AK136" s="151"/>
      <c r="AL136" s="151"/>
      <c r="AM136" s="151"/>
      <c r="AN136" s="151"/>
      <c r="AO136" s="151"/>
      <c r="AP136" s="151"/>
      <c r="AQ136" s="151"/>
      <c r="AR136" s="151"/>
      <c r="AS136" s="151"/>
      <c r="AT136" s="151"/>
      <c r="AU136" s="151"/>
      <c r="AV136" s="151"/>
      <c r="AW136" s="151"/>
      <c r="AX136" s="151"/>
      <c r="AY136" s="151"/>
      <c r="AZ136" s="151"/>
      <c r="BA136" s="151"/>
      <c r="BB136" s="151"/>
      <c r="BC136" s="151"/>
      <c r="BD136" s="151"/>
      <c r="BE136" s="151"/>
      <c r="BF136" s="151"/>
      <c r="BG136" s="151"/>
      <c r="BH136" s="151"/>
    </row>
    <row r="137" spans="1:60" outlineLevel="1" x14ac:dyDescent="0.2">
      <c r="A137" s="174">
        <v>34</v>
      </c>
      <c r="B137" s="175" t="s">
        <v>273</v>
      </c>
      <c r="C137" s="192" t="s">
        <v>274</v>
      </c>
      <c r="D137" s="176" t="s">
        <v>169</v>
      </c>
      <c r="E137" s="177">
        <v>17.760000000000002</v>
      </c>
      <c r="F137" s="178"/>
      <c r="G137" s="179">
        <f>ROUND(E137*F137,2)</f>
        <v>0</v>
      </c>
      <c r="H137" s="178"/>
      <c r="I137" s="179">
        <f>ROUND(E137*H137,2)</f>
        <v>0</v>
      </c>
      <c r="J137" s="178"/>
      <c r="K137" s="179">
        <f>ROUND(E137*J137,2)</f>
        <v>0</v>
      </c>
      <c r="L137" s="179">
        <v>21</v>
      </c>
      <c r="M137" s="179">
        <f>G137*(1+L137/100)</f>
        <v>0</v>
      </c>
      <c r="N137" s="179">
        <v>0</v>
      </c>
      <c r="O137" s="179">
        <f>ROUND(E137*N137,2)</f>
        <v>0</v>
      </c>
      <c r="P137" s="179">
        <v>0</v>
      </c>
      <c r="Q137" s="179">
        <f>ROUND(E137*P137,2)</f>
        <v>0</v>
      </c>
      <c r="R137" s="179" t="s">
        <v>263</v>
      </c>
      <c r="S137" s="179" t="s">
        <v>122</v>
      </c>
      <c r="T137" s="180" t="s">
        <v>122</v>
      </c>
      <c r="U137" s="161">
        <v>0.32</v>
      </c>
      <c r="V137" s="161">
        <f>ROUND(E137*U137,2)</f>
        <v>5.68</v>
      </c>
      <c r="W137" s="161"/>
      <c r="X137" s="151"/>
      <c r="Y137" s="151"/>
      <c r="Z137" s="151"/>
      <c r="AA137" s="151"/>
      <c r="AB137" s="151"/>
      <c r="AC137" s="151"/>
      <c r="AD137" s="151"/>
      <c r="AE137" s="151"/>
      <c r="AF137" s="151"/>
      <c r="AG137" s="151" t="s">
        <v>123</v>
      </c>
      <c r="AH137" s="151"/>
      <c r="AI137" s="151"/>
      <c r="AJ137" s="151"/>
      <c r="AK137" s="151"/>
      <c r="AL137" s="151"/>
      <c r="AM137" s="151"/>
      <c r="AN137" s="151"/>
      <c r="AO137" s="151"/>
      <c r="AP137" s="151"/>
      <c r="AQ137" s="151"/>
      <c r="AR137" s="151"/>
      <c r="AS137" s="151"/>
      <c r="AT137" s="151"/>
      <c r="AU137" s="151"/>
      <c r="AV137" s="151"/>
      <c r="AW137" s="151"/>
      <c r="AX137" s="151"/>
      <c r="AY137" s="151"/>
      <c r="AZ137" s="151"/>
      <c r="BA137" s="151"/>
      <c r="BB137" s="151"/>
      <c r="BC137" s="151"/>
      <c r="BD137" s="151"/>
      <c r="BE137" s="151"/>
      <c r="BF137" s="151"/>
      <c r="BG137" s="151"/>
      <c r="BH137" s="151"/>
    </row>
    <row r="138" spans="1:60" ht="22.5" outlineLevel="1" x14ac:dyDescent="0.2">
      <c r="A138" s="158"/>
      <c r="B138" s="159"/>
      <c r="C138" s="251" t="s">
        <v>269</v>
      </c>
      <c r="D138" s="252"/>
      <c r="E138" s="252"/>
      <c r="F138" s="252"/>
      <c r="G138" s="252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51"/>
      <c r="Y138" s="151"/>
      <c r="Z138" s="151"/>
      <c r="AA138" s="151"/>
      <c r="AB138" s="151"/>
      <c r="AC138" s="151"/>
      <c r="AD138" s="151"/>
      <c r="AE138" s="151"/>
      <c r="AF138" s="151"/>
      <c r="AG138" s="151" t="s">
        <v>125</v>
      </c>
      <c r="AH138" s="151"/>
      <c r="AI138" s="151"/>
      <c r="AJ138" s="151"/>
      <c r="AK138" s="151"/>
      <c r="AL138" s="151"/>
      <c r="AM138" s="151"/>
      <c r="AN138" s="151"/>
      <c r="AO138" s="151"/>
      <c r="AP138" s="151"/>
      <c r="AQ138" s="151"/>
      <c r="AR138" s="151"/>
      <c r="AS138" s="151"/>
      <c r="AT138" s="151"/>
      <c r="AU138" s="151"/>
      <c r="AV138" s="151"/>
      <c r="AW138" s="151"/>
      <c r="AX138" s="151"/>
      <c r="AY138" s="151"/>
      <c r="AZ138" s="151"/>
      <c r="BA138" s="181" t="str">
        <f>C138</f>
        <v>bednění svislé nebo šikmé (odkloněné), půdorysně přímé nebo zalomené, stěn základových patek ve volných nebo zapažených jámách, rýhách, šachtách, včetně případných vzpěr,</v>
      </c>
      <c r="BB138" s="151"/>
      <c r="BC138" s="151"/>
      <c r="BD138" s="151"/>
      <c r="BE138" s="151"/>
      <c r="BF138" s="151"/>
      <c r="BG138" s="151"/>
      <c r="BH138" s="151"/>
    </row>
    <row r="139" spans="1:60" outlineLevel="1" x14ac:dyDescent="0.2">
      <c r="A139" s="158"/>
      <c r="B139" s="159"/>
      <c r="C139" s="193" t="s">
        <v>270</v>
      </c>
      <c r="D139" s="163"/>
      <c r="E139" s="164">
        <v>8.64</v>
      </c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51"/>
      <c r="Y139" s="151"/>
      <c r="Z139" s="151"/>
      <c r="AA139" s="151"/>
      <c r="AB139" s="151"/>
      <c r="AC139" s="151"/>
      <c r="AD139" s="151"/>
      <c r="AE139" s="151"/>
      <c r="AF139" s="151"/>
      <c r="AG139" s="151" t="s">
        <v>127</v>
      </c>
      <c r="AH139" s="151">
        <v>0</v>
      </c>
      <c r="AI139" s="151"/>
      <c r="AJ139" s="151"/>
      <c r="AK139" s="151"/>
      <c r="AL139" s="151"/>
      <c r="AM139" s="151"/>
      <c r="AN139" s="151"/>
      <c r="AO139" s="151"/>
      <c r="AP139" s="151"/>
      <c r="AQ139" s="151"/>
      <c r="AR139" s="151"/>
      <c r="AS139" s="151"/>
      <c r="AT139" s="151"/>
      <c r="AU139" s="151"/>
      <c r="AV139" s="151"/>
      <c r="AW139" s="151"/>
      <c r="AX139" s="151"/>
      <c r="AY139" s="151"/>
      <c r="AZ139" s="151"/>
      <c r="BA139" s="151"/>
      <c r="BB139" s="151"/>
      <c r="BC139" s="151"/>
      <c r="BD139" s="151"/>
      <c r="BE139" s="151"/>
      <c r="BF139" s="151"/>
      <c r="BG139" s="151"/>
      <c r="BH139" s="151"/>
    </row>
    <row r="140" spans="1:60" outlineLevel="1" x14ac:dyDescent="0.2">
      <c r="A140" s="158"/>
      <c r="B140" s="159"/>
      <c r="C140" s="193" t="s">
        <v>271</v>
      </c>
      <c r="D140" s="163"/>
      <c r="E140" s="164">
        <v>3.68</v>
      </c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51"/>
      <c r="Y140" s="151"/>
      <c r="Z140" s="151"/>
      <c r="AA140" s="151"/>
      <c r="AB140" s="151"/>
      <c r="AC140" s="151"/>
      <c r="AD140" s="151"/>
      <c r="AE140" s="151"/>
      <c r="AF140" s="151"/>
      <c r="AG140" s="151" t="s">
        <v>127</v>
      </c>
      <c r="AH140" s="151">
        <v>0</v>
      </c>
      <c r="AI140" s="151"/>
      <c r="AJ140" s="151"/>
      <c r="AK140" s="151"/>
      <c r="AL140" s="151"/>
      <c r="AM140" s="151"/>
      <c r="AN140" s="151"/>
      <c r="AO140" s="151"/>
      <c r="AP140" s="151"/>
      <c r="AQ140" s="151"/>
      <c r="AR140" s="151"/>
      <c r="AS140" s="151"/>
      <c r="AT140" s="151"/>
      <c r="AU140" s="151"/>
      <c r="AV140" s="151"/>
      <c r="AW140" s="151"/>
      <c r="AX140" s="151"/>
      <c r="AY140" s="151"/>
      <c r="AZ140" s="151"/>
      <c r="BA140" s="151"/>
      <c r="BB140" s="151"/>
      <c r="BC140" s="151"/>
      <c r="BD140" s="151"/>
      <c r="BE140" s="151"/>
      <c r="BF140" s="151"/>
      <c r="BG140" s="151"/>
      <c r="BH140" s="151"/>
    </row>
    <row r="141" spans="1:60" outlineLevel="1" x14ac:dyDescent="0.2">
      <c r="A141" s="158"/>
      <c r="B141" s="159"/>
      <c r="C141" s="193" t="s">
        <v>272</v>
      </c>
      <c r="D141" s="163"/>
      <c r="E141" s="164">
        <v>5.44</v>
      </c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51"/>
      <c r="Y141" s="151"/>
      <c r="Z141" s="151"/>
      <c r="AA141" s="151"/>
      <c r="AB141" s="151"/>
      <c r="AC141" s="151"/>
      <c r="AD141" s="151"/>
      <c r="AE141" s="151"/>
      <c r="AF141" s="151"/>
      <c r="AG141" s="151" t="s">
        <v>127</v>
      </c>
      <c r="AH141" s="151">
        <v>0</v>
      </c>
      <c r="AI141" s="151"/>
      <c r="AJ141" s="151"/>
      <c r="AK141" s="151"/>
      <c r="AL141" s="151"/>
      <c r="AM141" s="151"/>
      <c r="AN141" s="151"/>
      <c r="AO141" s="151"/>
      <c r="AP141" s="151"/>
      <c r="AQ141" s="151"/>
      <c r="AR141" s="151"/>
      <c r="AS141" s="151"/>
      <c r="AT141" s="151"/>
      <c r="AU141" s="151"/>
      <c r="AV141" s="151"/>
      <c r="AW141" s="151"/>
      <c r="AX141" s="151"/>
      <c r="AY141" s="151"/>
      <c r="AZ141" s="151"/>
      <c r="BA141" s="151"/>
      <c r="BB141" s="151"/>
      <c r="BC141" s="151"/>
      <c r="BD141" s="151"/>
      <c r="BE141" s="151"/>
      <c r="BF141" s="151"/>
      <c r="BG141" s="151"/>
      <c r="BH141" s="151"/>
    </row>
    <row r="142" spans="1:60" outlineLevel="1" x14ac:dyDescent="0.2">
      <c r="A142" s="174">
        <v>35</v>
      </c>
      <c r="B142" s="175" t="s">
        <v>275</v>
      </c>
      <c r="C142" s="192" t="s">
        <v>276</v>
      </c>
      <c r="D142" s="176" t="s">
        <v>169</v>
      </c>
      <c r="E142" s="177">
        <v>49.5</v>
      </c>
      <c r="F142" s="178"/>
      <c r="G142" s="179">
        <f>ROUND(E142*F142,2)</f>
        <v>0</v>
      </c>
      <c r="H142" s="178"/>
      <c r="I142" s="179">
        <f>ROUND(E142*H142,2)</f>
        <v>0</v>
      </c>
      <c r="J142" s="178"/>
      <c r="K142" s="179">
        <f>ROUND(E142*J142,2)</f>
        <v>0</v>
      </c>
      <c r="L142" s="179">
        <v>21</v>
      </c>
      <c r="M142" s="179">
        <f>G142*(1+L142/100)</f>
        <v>0</v>
      </c>
      <c r="N142" s="179">
        <v>0</v>
      </c>
      <c r="O142" s="179">
        <f>ROUND(E142*N142,2)</f>
        <v>0</v>
      </c>
      <c r="P142" s="179">
        <v>0</v>
      </c>
      <c r="Q142" s="179">
        <f>ROUND(E142*P142,2)</f>
        <v>0</v>
      </c>
      <c r="R142" s="179"/>
      <c r="S142" s="179" t="s">
        <v>122</v>
      </c>
      <c r="T142" s="180" t="s">
        <v>122</v>
      </c>
      <c r="U142" s="161">
        <v>0.72899999999999998</v>
      </c>
      <c r="V142" s="161">
        <f>ROUND(E142*U142,2)</f>
        <v>36.090000000000003</v>
      </c>
      <c r="W142" s="161"/>
      <c r="X142" s="151"/>
      <c r="Y142" s="151"/>
      <c r="Z142" s="151"/>
      <c r="AA142" s="151"/>
      <c r="AB142" s="151"/>
      <c r="AC142" s="151"/>
      <c r="AD142" s="151"/>
      <c r="AE142" s="151"/>
      <c r="AF142" s="151"/>
      <c r="AG142" s="151" t="s">
        <v>123</v>
      </c>
      <c r="AH142" s="151"/>
      <c r="AI142" s="151"/>
      <c r="AJ142" s="151"/>
      <c r="AK142" s="151"/>
      <c r="AL142" s="151"/>
      <c r="AM142" s="151"/>
      <c r="AN142" s="151"/>
      <c r="AO142" s="151"/>
      <c r="AP142" s="151"/>
      <c r="AQ142" s="151"/>
      <c r="AR142" s="151"/>
      <c r="AS142" s="151"/>
      <c r="AT142" s="151"/>
      <c r="AU142" s="151"/>
      <c r="AV142" s="151"/>
      <c r="AW142" s="151"/>
      <c r="AX142" s="151"/>
      <c r="AY142" s="151"/>
      <c r="AZ142" s="151"/>
      <c r="BA142" s="151"/>
      <c r="BB142" s="151"/>
      <c r="BC142" s="151"/>
      <c r="BD142" s="151"/>
      <c r="BE142" s="151"/>
      <c r="BF142" s="151"/>
      <c r="BG142" s="151"/>
      <c r="BH142" s="151"/>
    </row>
    <row r="143" spans="1:60" outlineLevel="1" x14ac:dyDescent="0.2">
      <c r="A143" s="158"/>
      <c r="B143" s="159"/>
      <c r="C143" s="193" t="s">
        <v>277</v>
      </c>
      <c r="D143" s="163"/>
      <c r="E143" s="164">
        <v>49.5</v>
      </c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51"/>
      <c r="Y143" s="151"/>
      <c r="Z143" s="151"/>
      <c r="AA143" s="151"/>
      <c r="AB143" s="151"/>
      <c r="AC143" s="151"/>
      <c r="AD143" s="151"/>
      <c r="AE143" s="151"/>
      <c r="AF143" s="151"/>
      <c r="AG143" s="151" t="s">
        <v>127</v>
      </c>
      <c r="AH143" s="151">
        <v>0</v>
      </c>
      <c r="AI143" s="151"/>
      <c r="AJ143" s="151"/>
      <c r="AK143" s="151"/>
      <c r="AL143" s="151"/>
      <c r="AM143" s="151"/>
      <c r="AN143" s="151"/>
      <c r="AO143" s="151"/>
      <c r="AP143" s="151"/>
      <c r="AQ143" s="151"/>
      <c r="AR143" s="151"/>
      <c r="AS143" s="151"/>
      <c r="AT143" s="151"/>
      <c r="AU143" s="151"/>
      <c r="AV143" s="151"/>
      <c r="AW143" s="151"/>
      <c r="AX143" s="151"/>
      <c r="AY143" s="151"/>
      <c r="AZ143" s="151"/>
      <c r="BA143" s="151"/>
      <c r="BB143" s="151"/>
      <c r="BC143" s="151"/>
      <c r="BD143" s="151"/>
      <c r="BE143" s="151"/>
      <c r="BF143" s="151"/>
      <c r="BG143" s="151"/>
      <c r="BH143" s="151"/>
    </row>
    <row r="144" spans="1:60" ht="22.5" outlineLevel="1" x14ac:dyDescent="0.2">
      <c r="A144" s="174">
        <v>36</v>
      </c>
      <c r="B144" s="175" t="s">
        <v>278</v>
      </c>
      <c r="C144" s="192" t="s">
        <v>279</v>
      </c>
      <c r="D144" s="176" t="s">
        <v>214</v>
      </c>
      <c r="E144" s="177">
        <v>4</v>
      </c>
      <c r="F144" s="178"/>
      <c r="G144" s="179">
        <f>ROUND(E144*F144,2)</f>
        <v>0</v>
      </c>
      <c r="H144" s="178"/>
      <c r="I144" s="179">
        <f>ROUND(E144*H144,2)</f>
        <v>0</v>
      </c>
      <c r="J144" s="178"/>
      <c r="K144" s="179">
        <f>ROUND(E144*J144,2)</f>
        <v>0</v>
      </c>
      <c r="L144" s="179">
        <v>21</v>
      </c>
      <c r="M144" s="179">
        <f>G144*(1+L144/100)</f>
        <v>0</v>
      </c>
      <c r="N144" s="179">
        <v>0</v>
      </c>
      <c r="O144" s="179">
        <f>ROUND(E144*N144,2)</f>
        <v>0</v>
      </c>
      <c r="P144" s="179">
        <v>0</v>
      </c>
      <c r="Q144" s="179">
        <f>ROUND(E144*P144,2)</f>
        <v>0</v>
      </c>
      <c r="R144" s="179"/>
      <c r="S144" s="179" t="s">
        <v>215</v>
      </c>
      <c r="T144" s="180" t="s">
        <v>216</v>
      </c>
      <c r="U144" s="161">
        <v>0</v>
      </c>
      <c r="V144" s="161">
        <f>ROUND(E144*U144,2)</f>
        <v>0</v>
      </c>
      <c r="W144" s="161"/>
      <c r="X144" s="151"/>
      <c r="Y144" s="151"/>
      <c r="Z144" s="151"/>
      <c r="AA144" s="151"/>
      <c r="AB144" s="151"/>
      <c r="AC144" s="151"/>
      <c r="AD144" s="151"/>
      <c r="AE144" s="151"/>
      <c r="AF144" s="151"/>
      <c r="AG144" s="151" t="s">
        <v>123</v>
      </c>
      <c r="AH144" s="151"/>
      <c r="AI144" s="151"/>
      <c r="AJ144" s="151"/>
      <c r="AK144" s="151"/>
      <c r="AL144" s="151"/>
      <c r="AM144" s="151"/>
      <c r="AN144" s="151"/>
      <c r="AO144" s="151"/>
      <c r="AP144" s="151"/>
      <c r="AQ144" s="151"/>
      <c r="AR144" s="151"/>
      <c r="AS144" s="151"/>
      <c r="AT144" s="151"/>
      <c r="AU144" s="151"/>
      <c r="AV144" s="151"/>
      <c r="AW144" s="151"/>
      <c r="AX144" s="151"/>
      <c r="AY144" s="151"/>
      <c r="AZ144" s="151"/>
      <c r="BA144" s="151"/>
      <c r="BB144" s="151"/>
      <c r="BC144" s="151"/>
      <c r="BD144" s="151"/>
      <c r="BE144" s="151"/>
      <c r="BF144" s="151"/>
      <c r="BG144" s="151"/>
      <c r="BH144" s="151"/>
    </row>
    <row r="145" spans="1:60" outlineLevel="1" x14ac:dyDescent="0.2">
      <c r="A145" s="158"/>
      <c r="B145" s="159"/>
      <c r="C145" s="193" t="s">
        <v>280</v>
      </c>
      <c r="D145" s="163"/>
      <c r="E145" s="164">
        <v>4</v>
      </c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51"/>
      <c r="Y145" s="151"/>
      <c r="Z145" s="151"/>
      <c r="AA145" s="151"/>
      <c r="AB145" s="151"/>
      <c r="AC145" s="151"/>
      <c r="AD145" s="151"/>
      <c r="AE145" s="151"/>
      <c r="AF145" s="151"/>
      <c r="AG145" s="151" t="s">
        <v>127</v>
      </c>
      <c r="AH145" s="151">
        <v>0</v>
      </c>
      <c r="AI145" s="151"/>
      <c r="AJ145" s="151"/>
      <c r="AK145" s="151"/>
      <c r="AL145" s="151"/>
      <c r="AM145" s="151"/>
      <c r="AN145" s="151"/>
      <c r="AO145" s="151"/>
      <c r="AP145" s="151"/>
      <c r="AQ145" s="151"/>
      <c r="AR145" s="151"/>
      <c r="AS145" s="151"/>
      <c r="AT145" s="151"/>
      <c r="AU145" s="151"/>
      <c r="AV145" s="151"/>
      <c r="AW145" s="151"/>
      <c r="AX145" s="151"/>
      <c r="AY145" s="151"/>
      <c r="AZ145" s="151"/>
      <c r="BA145" s="151"/>
      <c r="BB145" s="151"/>
      <c r="BC145" s="151"/>
      <c r="BD145" s="151"/>
      <c r="BE145" s="151"/>
      <c r="BF145" s="151"/>
      <c r="BG145" s="151"/>
      <c r="BH145" s="151"/>
    </row>
    <row r="146" spans="1:60" outlineLevel="1" x14ac:dyDescent="0.2">
      <c r="A146" s="174">
        <v>37</v>
      </c>
      <c r="B146" s="175" t="s">
        <v>281</v>
      </c>
      <c r="C146" s="192" t="s">
        <v>528</v>
      </c>
      <c r="D146" s="176" t="s">
        <v>247</v>
      </c>
      <c r="E146" s="177">
        <v>303.00689999999997</v>
      </c>
      <c r="F146" s="178"/>
      <c r="G146" s="179">
        <f>ROUND(E146*F146,2)</f>
        <v>0</v>
      </c>
      <c r="H146" s="178"/>
      <c r="I146" s="179">
        <f>ROUND(E146*H146,2)</f>
        <v>0</v>
      </c>
      <c r="J146" s="178"/>
      <c r="K146" s="179">
        <f>ROUND(E146*J146,2)</f>
        <v>0</v>
      </c>
      <c r="L146" s="179">
        <v>21</v>
      </c>
      <c r="M146" s="179">
        <f>G146*(1+L146/100)</f>
        <v>0</v>
      </c>
      <c r="N146" s="179">
        <v>3.6000000000000002E-4</v>
      </c>
      <c r="O146" s="179">
        <f>ROUND(E146*N146,2)</f>
        <v>0.11</v>
      </c>
      <c r="P146" s="179">
        <v>0</v>
      </c>
      <c r="Q146" s="179">
        <f>ROUND(E146*P146,2)</f>
        <v>0</v>
      </c>
      <c r="R146" s="179"/>
      <c r="S146" s="179" t="s">
        <v>215</v>
      </c>
      <c r="T146" s="180" t="s">
        <v>122</v>
      </c>
      <c r="U146" s="161">
        <v>0</v>
      </c>
      <c r="V146" s="161">
        <f>ROUND(E146*U146,2)</f>
        <v>0</v>
      </c>
      <c r="W146" s="161"/>
      <c r="X146" s="151"/>
      <c r="Y146" s="151"/>
      <c r="Z146" s="151"/>
      <c r="AA146" s="151"/>
      <c r="AB146" s="151"/>
      <c r="AC146" s="151"/>
      <c r="AD146" s="151"/>
      <c r="AE146" s="151"/>
      <c r="AF146" s="151"/>
      <c r="AG146" s="151" t="s">
        <v>239</v>
      </c>
      <c r="AH146" s="151"/>
      <c r="AI146" s="151"/>
      <c r="AJ146" s="151"/>
      <c r="AK146" s="151"/>
      <c r="AL146" s="151"/>
      <c r="AM146" s="151"/>
      <c r="AN146" s="151"/>
      <c r="AO146" s="151"/>
      <c r="AP146" s="151"/>
      <c r="AQ146" s="151"/>
      <c r="AR146" s="151"/>
      <c r="AS146" s="151"/>
      <c r="AT146" s="151"/>
      <c r="AU146" s="151"/>
      <c r="AV146" s="151"/>
      <c r="AW146" s="151"/>
      <c r="AX146" s="151"/>
      <c r="AY146" s="151"/>
      <c r="AZ146" s="151"/>
      <c r="BA146" s="151"/>
      <c r="BB146" s="151"/>
      <c r="BC146" s="151"/>
      <c r="BD146" s="151"/>
      <c r="BE146" s="151"/>
      <c r="BF146" s="151"/>
      <c r="BG146" s="151"/>
      <c r="BH146" s="151"/>
    </row>
    <row r="147" spans="1:60" outlineLevel="1" x14ac:dyDescent="0.2">
      <c r="A147" s="158"/>
      <c r="B147" s="159"/>
      <c r="C147" s="193" t="s">
        <v>249</v>
      </c>
      <c r="D147" s="163"/>
      <c r="E147" s="164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51"/>
      <c r="Y147" s="151"/>
      <c r="Z147" s="151"/>
      <c r="AA147" s="151"/>
      <c r="AB147" s="151"/>
      <c r="AC147" s="151"/>
      <c r="AD147" s="151"/>
      <c r="AE147" s="151"/>
      <c r="AF147" s="151"/>
      <c r="AG147" s="151" t="s">
        <v>127</v>
      </c>
      <c r="AH147" s="151">
        <v>0</v>
      </c>
      <c r="AI147" s="151"/>
      <c r="AJ147" s="151"/>
      <c r="AK147" s="151"/>
      <c r="AL147" s="151"/>
      <c r="AM147" s="151"/>
      <c r="AN147" s="151"/>
      <c r="AO147" s="151"/>
      <c r="AP147" s="151"/>
      <c r="AQ147" s="151"/>
      <c r="AR147" s="151"/>
      <c r="AS147" s="151"/>
      <c r="AT147" s="151"/>
      <c r="AU147" s="151"/>
      <c r="AV147" s="151"/>
      <c r="AW147" s="151"/>
      <c r="AX147" s="151"/>
      <c r="AY147" s="151"/>
      <c r="AZ147" s="151"/>
      <c r="BA147" s="151"/>
      <c r="BB147" s="151"/>
      <c r="BC147" s="151"/>
      <c r="BD147" s="151"/>
      <c r="BE147" s="151"/>
      <c r="BF147" s="151"/>
      <c r="BG147" s="151"/>
      <c r="BH147" s="151"/>
    </row>
    <row r="148" spans="1:60" outlineLevel="1" x14ac:dyDescent="0.2">
      <c r="A148" s="158"/>
      <c r="B148" s="159"/>
      <c r="C148" s="193" t="s">
        <v>282</v>
      </c>
      <c r="D148" s="163"/>
      <c r="E148" s="164">
        <v>303.00689999999997</v>
      </c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51"/>
      <c r="Y148" s="151"/>
      <c r="Z148" s="151"/>
      <c r="AA148" s="151"/>
      <c r="AB148" s="151"/>
      <c r="AC148" s="151"/>
      <c r="AD148" s="151"/>
      <c r="AE148" s="151"/>
      <c r="AF148" s="151"/>
      <c r="AG148" s="151" t="s">
        <v>127</v>
      </c>
      <c r="AH148" s="151">
        <v>0</v>
      </c>
      <c r="AI148" s="151"/>
      <c r="AJ148" s="151"/>
      <c r="AK148" s="151"/>
      <c r="AL148" s="151"/>
      <c r="AM148" s="151"/>
      <c r="AN148" s="151"/>
      <c r="AO148" s="151"/>
      <c r="AP148" s="151"/>
      <c r="AQ148" s="151"/>
      <c r="AR148" s="151"/>
      <c r="AS148" s="151"/>
      <c r="AT148" s="151"/>
      <c r="AU148" s="151"/>
      <c r="AV148" s="151"/>
      <c r="AW148" s="151"/>
      <c r="AX148" s="151"/>
      <c r="AY148" s="151"/>
      <c r="AZ148" s="151"/>
      <c r="BA148" s="151"/>
      <c r="BB148" s="151"/>
      <c r="BC148" s="151"/>
      <c r="BD148" s="151"/>
      <c r="BE148" s="151"/>
      <c r="BF148" s="151"/>
      <c r="BG148" s="151"/>
      <c r="BH148" s="151"/>
    </row>
    <row r="149" spans="1:60" outlineLevel="1" x14ac:dyDescent="0.2">
      <c r="A149" s="174">
        <v>38</v>
      </c>
      <c r="B149" s="175" t="s">
        <v>283</v>
      </c>
      <c r="C149" s="192" t="s">
        <v>529</v>
      </c>
      <c r="D149" s="176" t="s">
        <v>247</v>
      </c>
      <c r="E149" s="177">
        <v>68.459999999999994</v>
      </c>
      <c r="F149" s="178"/>
      <c r="G149" s="179">
        <f>ROUND(E149*F149,2)</f>
        <v>0</v>
      </c>
      <c r="H149" s="178"/>
      <c r="I149" s="179">
        <f>ROUND(E149*H149,2)</f>
        <v>0</v>
      </c>
      <c r="J149" s="178"/>
      <c r="K149" s="179">
        <f>ROUND(E149*J149,2)</f>
        <v>0</v>
      </c>
      <c r="L149" s="179">
        <v>21</v>
      </c>
      <c r="M149" s="179">
        <f>G149*(1+L149/100)</f>
        <v>0</v>
      </c>
      <c r="N149" s="179">
        <v>0</v>
      </c>
      <c r="O149" s="179">
        <f>ROUND(E149*N149,2)</f>
        <v>0</v>
      </c>
      <c r="P149" s="179">
        <v>0</v>
      </c>
      <c r="Q149" s="179">
        <f>ROUND(E149*P149,2)</f>
        <v>0</v>
      </c>
      <c r="R149" s="179"/>
      <c r="S149" s="179" t="s">
        <v>215</v>
      </c>
      <c r="T149" s="180" t="s">
        <v>216</v>
      </c>
      <c r="U149" s="161">
        <v>0</v>
      </c>
      <c r="V149" s="161">
        <f>ROUND(E149*U149,2)</f>
        <v>0</v>
      </c>
      <c r="W149" s="161"/>
      <c r="X149" s="151"/>
      <c r="Y149" s="151"/>
      <c r="Z149" s="151"/>
      <c r="AA149" s="151"/>
      <c r="AB149" s="151"/>
      <c r="AC149" s="151"/>
      <c r="AD149" s="151"/>
      <c r="AE149" s="151"/>
      <c r="AF149" s="151"/>
      <c r="AG149" s="151" t="s">
        <v>239</v>
      </c>
      <c r="AH149" s="151"/>
      <c r="AI149" s="151"/>
      <c r="AJ149" s="151"/>
      <c r="AK149" s="151"/>
      <c r="AL149" s="151"/>
      <c r="AM149" s="151"/>
      <c r="AN149" s="151"/>
      <c r="AO149" s="151"/>
      <c r="AP149" s="151"/>
      <c r="AQ149" s="151"/>
      <c r="AR149" s="151"/>
      <c r="AS149" s="151"/>
      <c r="AT149" s="151"/>
      <c r="AU149" s="151"/>
      <c r="AV149" s="151"/>
      <c r="AW149" s="151"/>
      <c r="AX149" s="151"/>
      <c r="AY149" s="151"/>
      <c r="AZ149" s="151"/>
      <c r="BA149" s="151"/>
      <c r="BB149" s="151"/>
      <c r="BC149" s="151"/>
      <c r="BD149" s="151"/>
      <c r="BE149" s="151"/>
      <c r="BF149" s="151"/>
      <c r="BG149" s="151"/>
      <c r="BH149" s="151"/>
    </row>
    <row r="150" spans="1:60" outlineLevel="1" x14ac:dyDescent="0.2">
      <c r="A150" s="158"/>
      <c r="B150" s="159"/>
      <c r="C150" s="193" t="s">
        <v>249</v>
      </c>
      <c r="D150" s="163"/>
      <c r="E150" s="164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51"/>
      <c r="Y150" s="151"/>
      <c r="Z150" s="151"/>
      <c r="AA150" s="151"/>
      <c r="AB150" s="151"/>
      <c r="AC150" s="151"/>
      <c r="AD150" s="151"/>
      <c r="AE150" s="151"/>
      <c r="AF150" s="151"/>
      <c r="AG150" s="151" t="s">
        <v>127</v>
      </c>
      <c r="AH150" s="151">
        <v>0</v>
      </c>
      <c r="AI150" s="151"/>
      <c r="AJ150" s="151"/>
      <c r="AK150" s="151"/>
      <c r="AL150" s="151"/>
      <c r="AM150" s="151"/>
      <c r="AN150" s="151"/>
      <c r="AO150" s="151"/>
      <c r="AP150" s="151"/>
      <c r="AQ150" s="151"/>
      <c r="AR150" s="151"/>
      <c r="AS150" s="151"/>
      <c r="AT150" s="151"/>
      <c r="AU150" s="151"/>
      <c r="AV150" s="151"/>
      <c r="AW150" s="151"/>
      <c r="AX150" s="151"/>
      <c r="AY150" s="151"/>
      <c r="AZ150" s="151"/>
      <c r="BA150" s="151"/>
      <c r="BB150" s="151"/>
      <c r="BC150" s="151"/>
      <c r="BD150" s="151"/>
      <c r="BE150" s="151"/>
      <c r="BF150" s="151"/>
      <c r="BG150" s="151"/>
      <c r="BH150" s="151"/>
    </row>
    <row r="151" spans="1:60" outlineLevel="1" x14ac:dyDescent="0.2">
      <c r="A151" s="158"/>
      <c r="B151" s="159"/>
      <c r="C151" s="193" t="s">
        <v>284</v>
      </c>
      <c r="D151" s="163"/>
      <c r="E151" s="164">
        <v>68.459999999999994</v>
      </c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51"/>
      <c r="Y151" s="151"/>
      <c r="Z151" s="151"/>
      <c r="AA151" s="151"/>
      <c r="AB151" s="151"/>
      <c r="AC151" s="151"/>
      <c r="AD151" s="151"/>
      <c r="AE151" s="151"/>
      <c r="AF151" s="151"/>
      <c r="AG151" s="151" t="s">
        <v>127</v>
      </c>
      <c r="AH151" s="151">
        <v>0</v>
      </c>
      <c r="AI151" s="151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151"/>
      <c r="BF151" s="151"/>
      <c r="BG151" s="151"/>
      <c r="BH151" s="151"/>
    </row>
    <row r="152" spans="1:60" outlineLevel="1" x14ac:dyDescent="0.2">
      <c r="A152" s="174">
        <v>39</v>
      </c>
      <c r="B152" s="175" t="s">
        <v>285</v>
      </c>
      <c r="C152" s="192" t="s">
        <v>286</v>
      </c>
      <c r="D152" s="176" t="s">
        <v>247</v>
      </c>
      <c r="E152" s="177">
        <v>50.4</v>
      </c>
      <c r="F152" s="178"/>
      <c r="G152" s="179">
        <f>ROUND(E152*F152,2)</f>
        <v>0</v>
      </c>
      <c r="H152" s="178"/>
      <c r="I152" s="179">
        <f>ROUND(E152*H152,2)</f>
        <v>0</v>
      </c>
      <c r="J152" s="178"/>
      <c r="K152" s="179">
        <f>ROUND(E152*J152,2)</f>
        <v>0</v>
      </c>
      <c r="L152" s="179">
        <v>21</v>
      </c>
      <c r="M152" s="179">
        <f>G152*(1+L152/100)</f>
        <v>0</v>
      </c>
      <c r="N152" s="179">
        <v>0</v>
      </c>
      <c r="O152" s="179">
        <f>ROUND(E152*N152,2)</f>
        <v>0</v>
      </c>
      <c r="P152" s="179">
        <v>0</v>
      </c>
      <c r="Q152" s="179">
        <f>ROUND(E152*P152,2)</f>
        <v>0</v>
      </c>
      <c r="R152" s="179"/>
      <c r="S152" s="179" t="s">
        <v>215</v>
      </c>
      <c r="T152" s="180" t="s">
        <v>216</v>
      </c>
      <c r="U152" s="161">
        <v>0</v>
      </c>
      <c r="V152" s="161">
        <f>ROUND(E152*U152,2)</f>
        <v>0</v>
      </c>
      <c r="W152" s="161"/>
      <c r="X152" s="151"/>
      <c r="Y152" s="151"/>
      <c r="Z152" s="151"/>
      <c r="AA152" s="151"/>
      <c r="AB152" s="151"/>
      <c r="AC152" s="151"/>
      <c r="AD152" s="151"/>
      <c r="AE152" s="151"/>
      <c r="AF152" s="151"/>
      <c r="AG152" s="151" t="s">
        <v>239</v>
      </c>
      <c r="AH152" s="151"/>
      <c r="AI152" s="151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151"/>
      <c r="BF152" s="151"/>
      <c r="BG152" s="151"/>
      <c r="BH152" s="151"/>
    </row>
    <row r="153" spans="1:60" outlineLevel="1" x14ac:dyDescent="0.2">
      <c r="A153" s="158"/>
      <c r="B153" s="159"/>
      <c r="C153" s="193" t="s">
        <v>287</v>
      </c>
      <c r="D153" s="163"/>
      <c r="E153" s="164">
        <v>50.4</v>
      </c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51"/>
      <c r="Y153" s="151"/>
      <c r="Z153" s="151"/>
      <c r="AA153" s="151"/>
      <c r="AB153" s="151"/>
      <c r="AC153" s="151"/>
      <c r="AD153" s="151"/>
      <c r="AE153" s="151"/>
      <c r="AF153" s="151"/>
      <c r="AG153" s="151" t="s">
        <v>127</v>
      </c>
      <c r="AH153" s="151">
        <v>0</v>
      </c>
      <c r="AI153" s="151"/>
      <c r="AJ153" s="151"/>
      <c r="AK153" s="151"/>
      <c r="AL153" s="151"/>
      <c r="AM153" s="151"/>
      <c r="AN153" s="151"/>
      <c r="AO153" s="151"/>
      <c r="AP153" s="151"/>
      <c r="AQ153" s="151"/>
      <c r="AR153" s="151"/>
      <c r="AS153" s="151"/>
      <c r="AT153" s="151"/>
      <c r="AU153" s="151"/>
      <c r="AV153" s="151"/>
      <c r="AW153" s="151"/>
      <c r="AX153" s="151"/>
      <c r="AY153" s="151"/>
      <c r="AZ153" s="151"/>
      <c r="BA153" s="151"/>
      <c r="BB153" s="151"/>
      <c r="BC153" s="151"/>
      <c r="BD153" s="151"/>
      <c r="BE153" s="151"/>
      <c r="BF153" s="151"/>
      <c r="BG153" s="151"/>
      <c r="BH153" s="151"/>
    </row>
    <row r="154" spans="1:60" ht="22.5" outlineLevel="1" x14ac:dyDescent="0.2">
      <c r="A154" s="174">
        <v>40</v>
      </c>
      <c r="B154" s="175" t="s">
        <v>288</v>
      </c>
      <c r="C154" s="192" t="s">
        <v>289</v>
      </c>
      <c r="D154" s="176" t="s">
        <v>169</v>
      </c>
      <c r="E154" s="177">
        <v>264.88029</v>
      </c>
      <c r="F154" s="178"/>
      <c r="G154" s="179">
        <f>ROUND(E154*F154,2)</f>
        <v>0</v>
      </c>
      <c r="H154" s="178"/>
      <c r="I154" s="179">
        <f>ROUND(E154*H154,2)</f>
        <v>0</v>
      </c>
      <c r="J154" s="178"/>
      <c r="K154" s="179">
        <f>ROUND(E154*J154,2)</f>
        <v>0</v>
      </c>
      <c r="L154" s="179">
        <v>21</v>
      </c>
      <c r="M154" s="179">
        <f>G154*(1+L154/100)</f>
        <v>0</v>
      </c>
      <c r="N154" s="179">
        <v>2.9999999999999997E-4</v>
      </c>
      <c r="O154" s="179">
        <f>ROUND(E154*N154,2)</f>
        <v>0.08</v>
      </c>
      <c r="P154" s="179">
        <v>0</v>
      </c>
      <c r="Q154" s="179">
        <f>ROUND(E154*P154,2)</f>
        <v>0</v>
      </c>
      <c r="R154" s="179" t="s">
        <v>238</v>
      </c>
      <c r="S154" s="179" t="s">
        <v>122</v>
      </c>
      <c r="T154" s="180" t="s">
        <v>122</v>
      </c>
      <c r="U154" s="161">
        <v>0</v>
      </c>
      <c r="V154" s="161">
        <f>ROUND(E154*U154,2)</f>
        <v>0</v>
      </c>
      <c r="W154" s="161"/>
      <c r="X154" s="151"/>
      <c r="Y154" s="151"/>
      <c r="Z154" s="151"/>
      <c r="AA154" s="151"/>
      <c r="AB154" s="151"/>
      <c r="AC154" s="151"/>
      <c r="AD154" s="151"/>
      <c r="AE154" s="151"/>
      <c r="AF154" s="151"/>
      <c r="AG154" s="151" t="s">
        <v>239</v>
      </c>
      <c r="AH154" s="151"/>
      <c r="AI154" s="151"/>
      <c r="AJ154" s="151"/>
      <c r="AK154" s="151"/>
      <c r="AL154" s="151"/>
      <c r="AM154" s="151"/>
      <c r="AN154" s="151"/>
      <c r="AO154" s="151"/>
      <c r="AP154" s="151"/>
      <c r="AQ154" s="151"/>
      <c r="AR154" s="151"/>
      <c r="AS154" s="151"/>
      <c r="AT154" s="151"/>
      <c r="AU154" s="151"/>
      <c r="AV154" s="151"/>
      <c r="AW154" s="151"/>
      <c r="AX154" s="151"/>
      <c r="AY154" s="151"/>
      <c r="AZ154" s="151"/>
      <c r="BA154" s="151"/>
      <c r="BB154" s="151"/>
      <c r="BC154" s="151"/>
      <c r="BD154" s="151"/>
      <c r="BE154" s="151"/>
      <c r="BF154" s="151"/>
      <c r="BG154" s="151"/>
      <c r="BH154" s="151"/>
    </row>
    <row r="155" spans="1:60" outlineLevel="1" x14ac:dyDescent="0.2">
      <c r="A155" s="158"/>
      <c r="B155" s="159"/>
      <c r="C155" s="193" t="s">
        <v>290</v>
      </c>
      <c r="D155" s="163"/>
      <c r="E155" s="164">
        <v>264.88029</v>
      </c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51"/>
      <c r="Y155" s="151"/>
      <c r="Z155" s="151"/>
      <c r="AA155" s="151"/>
      <c r="AB155" s="151"/>
      <c r="AC155" s="151"/>
      <c r="AD155" s="151"/>
      <c r="AE155" s="151"/>
      <c r="AF155" s="151"/>
      <c r="AG155" s="151" t="s">
        <v>127</v>
      </c>
      <c r="AH155" s="151">
        <v>0</v>
      </c>
      <c r="AI155" s="151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  <c r="BE155" s="151"/>
      <c r="BF155" s="151"/>
      <c r="BG155" s="151"/>
      <c r="BH155" s="151"/>
    </row>
    <row r="156" spans="1:60" x14ac:dyDescent="0.2">
      <c r="A156" s="168" t="s">
        <v>116</v>
      </c>
      <c r="B156" s="169" t="s">
        <v>56</v>
      </c>
      <c r="C156" s="191" t="s">
        <v>57</v>
      </c>
      <c r="D156" s="170"/>
      <c r="E156" s="171"/>
      <c r="F156" s="172"/>
      <c r="G156" s="172">
        <f>SUMIF(AG157:AG182,"&lt;&gt;NOR",G157:G182)</f>
        <v>0</v>
      </c>
      <c r="H156" s="172"/>
      <c r="I156" s="172">
        <f>SUM(I157:I182)</f>
        <v>0</v>
      </c>
      <c r="J156" s="172"/>
      <c r="K156" s="172">
        <f>SUM(K157:K182)</f>
        <v>0</v>
      </c>
      <c r="L156" s="172"/>
      <c r="M156" s="172">
        <f>SUM(M157:M182)</f>
        <v>0</v>
      </c>
      <c r="N156" s="172"/>
      <c r="O156" s="172">
        <f>SUM(O157:O182)</f>
        <v>320.77000000000004</v>
      </c>
      <c r="P156" s="172"/>
      <c r="Q156" s="172">
        <f>SUM(Q157:Q182)</f>
        <v>0</v>
      </c>
      <c r="R156" s="172"/>
      <c r="S156" s="172"/>
      <c r="T156" s="173"/>
      <c r="U156" s="167"/>
      <c r="V156" s="167">
        <f>SUM(V157:V182)</f>
        <v>795.19999999999993</v>
      </c>
      <c r="W156" s="167"/>
      <c r="AG156" t="s">
        <v>117</v>
      </c>
    </row>
    <row r="157" spans="1:60" outlineLevel="1" x14ac:dyDescent="0.2">
      <c r="A157" s="174">
        <v>41</v>
      </c>
      <c r="B157" s="175" t="s">
        <v>291</v>
      </c>
      <c r="C157" s="192" t="s">
        <v>292</v>
      </c>
      <c r="D157" s="176" t="s">
        <v>169</v>
      </c>
      <c r="E157" s="177">
        <v>66.795400000000001</v>
      </c>
      <c r="F157" s="178"/>
      <c r="G157" s="179">
        <f>ROUND(E157*F157,2)</f>
        <v>0</v>
      </c>
      <c r="H157" s="178"/>
      <c r="I157" s="179">
        <f>ROUND(E157*H157,2)</f>
        <v>0</v>
      </c>
      <c r="J157" s="178"/>
      <c r="K157" s="179">
        <f>ROUND(E157*J157,2)</f>
        <v>0</v>
      </c>
      <c r="L157" s="179">
        <v>21</v>
      </c>
      <c r="M157" s="179">
        <f>G157*(1+L157/100)</f>
        <v>0</v>
      </c>
      <c r="N157" s="179">
        <v>0.77122999999999997</v>
      </c>
      <c r="O157" s="179">
        <f>ROUND(E157*N157,2)</f>
        <v>51.51</v>
      </c>
      <c r="P157" s="179">
        <v>0</v>
      </c>
      <c r="Q157" s="179">
        <f>ROUND(E157*P157,2)</f>
        <v>0</v>
      </c>
      <c r="R157" s="179" t="s">
        <v>263</v>
      </c>
      <c r="S157" s="179" t="s">
        <v>122</v>
      </c>
      <c r="T157" s="180" t="s">
        <v>122</v>
      </c>
      <c r="U157" s="161">
        <v>0.93400000000000005</v>
      </c>
      <c r="V157" s="161">
        <f>ROUND(E157*U157,2)</f>
        <v>62.39</v>
      </c>
      <c r="W157" s="161"/>
      <c r="X157" s="151"/>
      <c r="Y157" s="151"/>
      <c r="Z157" s="151"/>
      <c r="AA157" s="151"/>
      <c r="AB157" s="151"/>
      <c r="AC157" s="151"/>
      <c r="AD157" s="151"/>
      <c r="AE157" s="151"/>
      <c r="AF157" s="151"/>
      <c r="AG157" s="151" t="s">
        <v>123</v>
      </c>
      <c r="AH157" s="151"/>
      <c r="AI157" s="151"/>
      <c r="AJ157" s="151"/>
      <c r="AK157" s="151"/>
      <c r="AL157" s="151"/>
      <c r="AM157" s="151"/>
      <c r="AN157" s="151"/>
      <c r="AO157" s="151"/>
      <c r="AP157" s="151"/>
      <c r="AQ157" s="151"/>
      <c r="AR157" s="151"/>
      <c r="AS157" s="151"/>
      <c r="AT157" s="151"/>
      <c r="AU157" s="151"/>
      <c r="AV157" s="151"/>
      <c r="AW157" s="151"/>
      <c r="AX157" s="151"/>
      <c r="AY157" s="151"/>
      <c r="AZ157" s="151"/>
      <c r="BA157" s="151"/>
      <c r="BB157" s="151"/>
      <c r="BC157" s="151"/>
      <c r="BD157" s="151"/>
      <c r="BE157" s="151"/>
      <c r="BF157" s="151"/>
      <c r="BG157" s="151"/>
      <c r="BH157" s="151"/>
    </row>
    <row r="158" spans="1:60" outlineLevel="1" x14ac:dyDescent="0.2">
      <c r="A158" s="158"/>
      <c r="B158" s="159"/>
      <c r="C158" s="251" t="s">
        <v>293</v>
      </c>
      <c r="D158" s="252"/>
      <c r="E158" s="252"/>
      <c r="F158" s="252"/>
      <c r="G158" s="252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51"/>
      <c r="Y158" s="151"/>
      <c r="Z158" s="151"/>
      <c r="AA158" s="151"/>
      <c r="AB158" s="151"/>
      <c r="AC158" s="151"/>
      <c r="AD158" s="151"/>
      <c r="AE158" s="151"/>
      <c r="AF158" s="151"/>
      <c r="AG158" s="151" t="s">
        <v>125</v>
      </c>
      <c r="AH158" s="151"/>
      <c r="AI158" s="151"/>
      <c r="AJ158" s="151"/>
      <c r="AK158" s="151"/>
      <c r="AL158" s="151"/>
      <c r="AM158" s="151"/>
      <c r="AN158" s="151"/>
      <c r="AO158" s="151"/>
      <c r="AP158" s="151"/>
      <c r="AQ158" s="151"/>
      <c r="AR158" s="151"/>
      <c r="AS158" s="151"/>
      <c r="AT158" s="151"/>
      <c r="AU158" s="151"/>
      <c r="AV158" s="151"/>
      <c r="AW158" s="151"/>
      <c r="AX158" s="151"/>
      <c r="AY158" s="151"/>
      <c r="AZ158" s="151"/>
      <c r="BA158" s="151"/>
      <c r="BB158" s="151"/>
      <c r="BC158" s="151"/>
      <c r="BD158" s="151"/>
      <c r="BE158" s="151"/>
      <c r="BF158" s="151"/>
      <c r="BG158" s="151"/>
      <c r="BH158" s="151"/>
    </row>
    <row r="159" spans="1:60" outlineLevel="1" x14ac:dyDescent="0.2">
      <c r="A159" s="158"/>
      <c r="B159" s="159"/>
      <c r="C159" s="193" t="s">
        <v>294</v>
      </c>
      <c r="D159" s="163"/>
      <c r="E159" s="164">
        <v>66.795400000000001</v>
      </c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51"/>
      <c r="Y159" s="151"/>
      <c r="Z159" s="151"/>
      <c r="AA159" s="151"/>
      <c r="AB159" s="151"/>
      <c r="AC159" s="151"/>
      <c r="AD159" s="151"/>
      <c r="AE159" s="151"/>
      <c r="AF159" s="151"/>
      <c r="AG159" s="151" t="s">
        <v>127</v>
      </c>
      <c r="AH159" s="151">
        <v>0</v>
      </c>
      <c r="AI159" s="151"/>
      <c r="AJ159" s="151"/>
      <c r="AK159" s="151"/>
      <c r="AL159" s="151"/>
      <c r="AM159" s="151"/>
      <c r="AN159" s="151"/>
      <c r="AO159" s="151"/>
      <c r="AP159" s="151"/>
      <c r="AQ159" s="151"/>
      <c r="AR159" s="151"/>
      <c r="AS159" s="151"/>
      <c r="AT159" s="151"/>
      <c r="AU159" s="151"/>
      <c r="AV159" s="151"/>
      <c r="AW159" s="151"/>
      <c r="AX159" s="151"/>
      <c r="AY159" s="151"/>
      <c r="AZ159" s="151"/>
      <c r="BA159" s="151"/>
      <c r="BB159" s="151"/>
      <c r="BC159" s="151"/>
      <c r="BD159" s="151"/>
      <c r="BE159" s="151"/>
      <c r="BF159" s="151"/>
      <c r="BG159" s="151"/>
      <c r="BH159" s="151"/>
    </row>
    <row r="160" spans="1:60" outlineLevel="1" x14ac:dyDescent="0.2">
      <c r="A160" s="174">
        <v>42</v>
      </c>
      <c r="B160" s="175" t="s">
        <v>295</v>
      </c>
      <c r="C160" s="192" t="s">
        <v>296</v>
      </c>
      <c r="D160" s="176" t="s">
        <v>120</v>
      </c>
      <c r="E160" s="177">
        <v>90</v>
      </c>
      <c r="F160" s="178"/>
      <c r="G160" s="179">
        <f>ROUND(E160*F160,2)</f>
        <v>0</v>
      </c>
      <c r="H160" s="178"/>
      <c r="I160" s="179">
        <f>ROUND(E160*H160,2)</f>
        <v>0</v>
      </c>
      <c r="J160" s="178"/>
      <c r="K160" s="179">
        <f>ROUND(E160*J160,2)</f>
        <v>0</v>
      </c>
      <c r="L160" s="179">
        <v>21</v>
      </c>
      <c r="M160" s="179">
        <f>G160*(1+L160/100)</f>
        <v>0</v>
      </c>
      <c r="N160" s="179">
        <v>2.6607799999999999</v>
      </c>
      <c r="O160" s="179">
        <f>ROUND(E160*N160,2)</f>
        <v>239.47</v>
      </c>
      <c r="P160" s="179">
        <v>0</v>
      </c>
      <c r="Q160" s="179">
        <f>ROUND(E160*P160,2)</f>
        <v>0</v>
      </c>
      <c r="R160" s="179" t="s">
        <v>263</v>
      </c>
      <c r="S160" s="179" t="s">
        <v>122</v>
      </c>
      <c r="T160" s="180" t="s">
        <v>122</v>
      </c>
      <c r="U160" s="161">
        <v>4.3550000000000004</v>
      </c>
      <c r="V160" s="161">
        <f>ROUND(E160*U160,2)</f>
        <v>391.95</v>
      </c>
      <c r="W160" s="161"/>
      <c r="X160" s="151"/>
      <c r="Y160" s="151"/>
      <c r="Z160" s="151"/>
      <c r="AA160" s="151"/>
      <c r="AB160" s="151"/>
      <c r="AC160" s="151"/>
      <c r="AD160" s="151"/>
      <c r="AE160" s="151"/>
      <c r="AF160" s="151"/>
      <c r="AG160" s="151" t="s">
        <v>123</v>
      </c>
      <c r="AH160" s="151"/>
      <c r="AI160" s="151"/>
      <c r="AJ160" s="151"/>
      <c r="AK160" s="151"/>
      <c r="AL160" s="151"/>
      <c r="AM160" s="151"/>
      <c r="AN160" s="151"/>
      <c r="AO160" s="151"/>
      <c r="AP160" s="151"/>
      <c r="AQ160" s="151"/>
      <c r="AR160" s="151"/>
      <c r="AS160" s="151"/>
      <c r="AT160" s="151"/>
      <c r="AU160" s="151"/>
      <c r="AV160" s="151"/>
      <c r="AW160" s="151"/>
      <c r="AX160" s="151"/>
      <c r="AY160" s="151"/>
      <c r="AZ160" s="151"/>
      <c r="BA160" s="151"/>
      <c r="BB160" s="151"/>
      <c r="BC160" s="151"/>
      <c r="BD160" s="151"/>
      <c r="BE160" s="151"/>
      <c r="BF160" s="151"/>
      <c r="BG160" s="151"/>
      <c r="BH160" s="151"/>
    </row>
    <row r="161" spans="1:60" outlineLevel="1" x14ac:dyDescent="0.2">
      <c r="A161" s="158"/>
      <c r="B161" s="159"/>
      <c r="C161" s="251" t="s">
        <v>297</v>
      </c>
      <c r="D161" s="252"/>
      <c r="E161" s="252"/>
      <c r="F161" s="252"/>
      <c r="G161" s="252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51"/>
      <c r="Y161" s="151"/>
      <c r="Z161" s="151"/>
      <c r="AA161" s="151"/>
      <c r="AB161" s="151"/>
      <c r="AC161" s="151"/>
      <c r="AD161" s="151"/>
      <c r="AE161" s="151"/>
      <c r="AF161" s="151"/>
      <c r="AG161" s="151" t="s">
        <v>125</v>
      </c>
      <c r="AH161" s="151"/>
      <c r="AI161" s="151"/>
      <c r="AJ161" s="151"/>
      <c r="AK161" s="151"/>
      <c r="AL161" s="151"/>
      <c r="AM161" s="151"/>
      <c r="AN161" s="151"/>
      <c r="AO161" s="151"/>
      <c r="AP161" s="151"/>
      <c r="AQ161" s="151"/>
      <c r="AR161" s="151"/>
      <c r="AS161" s="151"/>
      <c r="AT161" s="151"/>
      <c r="AU161" s="151"/>
      <c r="AV161" s="151"/>
      <c r="AW161" s="151"/>
      <c r="AX161" s="151"/>
      <c r="AY161" s="151"/>
      <c r="AZ161" s="151"/>
      <c r="BA161" s="151"/>
      <c r="BB161" s="151"/>
      <c r="BC161" s="151"/>
      <c r="BD161" s="151"/>
      <c r="BE161" s="151"/>
      <c r="BF161" s="151"/>
      <c r="BG161" s="151"/>
      <c r="BH161" s="151"/>
    </row>
    <row r="162" spans="1:60" outlineLevel="1" x14ac:dyDescent="0.2">
      <c r="A162" s="158"/>
      <c r="B162" s="159"/>
      <c r="C162" s="193" t="s">
        <v>298</v>
      </c>
      <c r="D162" s="163"/>
      <c r="E162" s="164">
        <v>90</v>
      </c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51"/>
      <c r="Y162" s="151"/>
      <c r="Z162" s="151"/>
      <c r="AA162" s="151"/>
      <c r="AB162" s="151"/>
      <c r="AC162" s="151"/>
      <c r="AD162" s="151"/>
      <c r="AE162" s="151"/>
      <c r="AF162" s="151"/>
      <c r="AG162" s="151" t="s">
        <v>127</v>
      </c>
      <c r="AH162" s="151">
        <v>0</v>
      </c>
      <c r="AI162" s="151"/>
      <c r="AJ162" s="151"/>
      <c r="AK162" s="151"/>
      <c r="AL162" s="151"/>
      <c r="AM162" s="151"/>
      <c r="AN162" s="151"/>
      <c r="AO162" s="151"/>
      <c r="AP162" s="151"/>
      <c r="AQ162" s="151"/>
      <c r="AR162" s="151"/>
      <c r="AS162" s="151"/>
      <c r="AT162" s="151"/>
      <c r="AU162" s="151"/>
      <c r="AV162" s="151"/>
      <c r="AW162" s="151"/>
      <c r="AX162" s="151"/>
      <c r="AY162" s="151"/>
      <c r="AZ162" s="151"/>
      <c r="BA162" s="151"/>
      <c r="BB162" s="151"/>
      <c r="BC162" s="151"/>
      <c r="BD162" s="151"/>
      <c r="BE162" s="151"/>
      <c r="BF162" s="151"/>
      <c r="BG162" s="151"/>
      <c r="BH162" s="151"/>
    </row>
    <row r="163" spans="1:60" outlineLevel="1" x14ac:dyDescent="0.2">
      <c r="A163" s="174">
        <v>43</v>
      </c>
      <c r="B163" s="175" t="s">
        <v>299</v>
      </c>
      <c r="C163" s="192" t="s">
        <v>300</v>
      </c>
      <c r="D163" s="176" t="s">
        <v>169</v>
      </c>
      <c r="E163" s="177">
        <v>111.0056</v>
      </c>
      <c r="F163" s="178"/>
      <c r="G163" s="179">
        <f>ROUND(E163*F163,2)</f>
        <v>0</v>
      </c>
      <c r="H163" s="178"/>
      <c r="I163" s="179">
        <f>ROUND(E163*H163,2)</f>
        <v>0</v>
      </c>
      <c r="J163" s="178"/>
      <c r="K163" s="179">
        <f>ROUND(E163*J163,2)</f>
        <v>0</v>
      </c>
      <c r="L163" s="179">
        <v>21</v>
      </c>
      <c r="M163" s="179">
        <f>G163*(1+L163/100)</f>
        <v>0</v>
      </c>
      <c r="N163" s="179">
        <v>2.375E-2</v>
      </c>
      <c r="O163" s="179">
        <f>ROUND(E163*N163,2)</f>
        <v>2.64</v>
      </c>
      <c r="P163" s="179">
        <v>0</v>
      </c>
      <c r="Q163" s="179">
        <f>ROUND(E163*P163,2)</f>
        <v>0</v>
      </c>
      <c r="R163" s="179" t="s">
        <v>263</v>
      </c>
      <c r="S163" s="179" t="s">
        <v>122</v>
      </c>
      <c r="T163" s="180" t="s">
        <v>122</v>
      </c>
      <c r="U163" s="161">
        <v>0.44</v>
      </c>
      <c r="V163" s="161">
        <f>ROUND(E163*U163,2)</f>
        <v>48.84</v>
      </c>
      <c r="W163" s="161"/>
      <c r="X163" s="151"/>
      <c r="Y163" s="151"/>
      <c r="Z163" s="151"/>
      <c r="AA163" s="151"/>
      <c r="AB163" s="151"/>
      <c r="AC163" s="151"/>
      <c r="AD163" s="151"/>
      <c r="AE163" s="151"/>
      <c r="AF163" s="151"/>
      <c r="AG163" s="151" t="s">
        <v>123</v>
      </c>
      <c r="AH163" s="151"/>
      <c r="AI163" s="151"/>
      <c r="AJ163" s="151"/>
      <c r="AK163" s="151"/>
      <c r="AL163" s="151"/>
      <c r="AM163" s="151"/>
      <c r="AN163" s="151"/>
      <c r="AO163" s="151"/>
      <c r="AP163" s="151"/>
      <c r="AQ163" s="151"/>
      <c r="AR163" s="151"/>
      <c r="AS163" s="151"/>
      <c r="AT163" s="151"/>
      <c r="AU163" s="151"/>
      <c r="AV163" s="151"/>
      <c r="AW163" s="151"/>
      <c r="AX163" s="151"/>
      <c r="AY163" s="151"/>
      <c r="AZ163" s="151"/>
      <c r="BA163" s="151"/>
      <c r="BB163" s="151"/>
      <c r="BC163" s="151"/>
      <c r="BD163" s="151"/>
      <c r="BE163" s="151"/>
      <c r="BF163" s="151"/>
      <c r="BG163" s="151"/>
      <c r="BH163" s="151"/>
    </row>
    <row r="164" spans="1:60" outlineLevel="1" x14ac:dyDescent="0.2">
      <c r="A164" s="158"/>
      <c r="B164" s="159"/>
      <c r="C164" s="251" t="s">
        <v>301</v>
      </c>
      <c r="D164" s="252"/>
      <c r="E164" s="252"/>
      <c r="F164" s="252"/>
      <c r="G164" s="252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51"/>
      <c r="Y164" s="151"/>
      <c r="Z164" s="151"/>
      <c r="AA164" s="151"/>
      <c r="AB164" s="151"/>
      <c r="AC164" s="151"/>
      <c r="AD164" s="151"/>
      <c r="AE164" s="151"/>
      <c r="AF164" s="151"/>
      <c r="AG164" s="151" t="s">
        <v>125</v>
      </c>
      <c r="AH164" s="151"/>
      <c r="AI164" s="151"/>
      <c r="AJ164" s="151"/>
      <c r="AK164" s="151"/>
      <c r="AL164" s="151"/>
      <c r="AM164" s="151"/>
      <c r="AN164" s="151"/>
      <c r="AO164" s="151"/>
      <c r="AP164" s="151"/>
      <c r="AQ164" s="151"/>
      <c r="AR164" s="151"/>
      <c r="AS164" s="151"/>
      <c r="AT164" s="151"/>
      <c r="AU164" s="151"/>
      <c r="AV164" s="151"/>
      <c r="AW164" s="151"/>
      <c r="AX164" s="151"/>
      <c r="AY164" s="151"/>
      <c r="AZ164" s="151"/>
      <c r="BA164" s="151"/>
      <c r="BB164" s="151"/>
      <c r="BC164" s="151"/>
      <c r="BD164" s="151"/>
      <c r="BE164" s="151"/>
      <c r="BF164" s="151"/>
      <c r="BG164" s="151"/>
      <c r="BH164" s="151"/>
    </row>
    <row r="165" spans="1:60" outlineLevel="1" x14ac:dyDescent="0.2">
      <c r="A165" s="158"/>
      <c r="B165" s="159"/>
      <c r="C165" s="193" t="s">
        <v>302</v>
      </c>
      <c r="D165" s="163"/>
      <c r="E165" s="164">
        <v>111.0056</v>
      </c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51"/>
      <c r="Y165" s="151"/>
      <c r="Z165" s="151"/>
      <c r="AA165" s="151"/>
      <c r="AB165" s="151"/>
      <c r="AC165" s="151"/>
      <c r="AD165" s="151"/>
      <c r="AE165" s="151"/>
      <c r="AF165" s="151"/>
      <c r="AG165" s="151" t="s">
        <v>127</v>
      </c>
      <c r="AH165" s="151">
        <v>0</v>
      </c>
      <c r="AI165" s="151"/>
      <c r="AJ165" s="151"/>
      <c r="AK165" s="151"/>
      <c r="AL165" s="151"/>
      <c r="AM165" s="151"/>
      <c r="AN165" s="151"/>
      <c r="AO165" s="151"/>
      <c r="AP165" s="151"/>
      <c r="AQ165" s="151"/>
      <c r="AR165" s="151"/>
      <c r="AS165" s="151"/>
      <c r="AT165" s="151"/>
      <c r="AU165" s="151"/>
      <c r="AV165" s="151"/>
      <c r="AW165" s="151"/>
      <c r="AX165" s="151"/>
      <c r="AY165" s="151"/>
      <c r="AZ165" s="151"/>
      <c r="BA165" s="151"/>
      <c r="BB165" s="151"/>
      <c r="BC165" s="151"/>
      <c r="BD165" s="151"/>
      <c r="BE165" s="151"/>
      <c r="BF165" s="151"/>
      <c r="BG165" s="151"/>
      <c r="BH165" s="151"/>
    </row>
    <row r="166" spans="1:60" ht="22.5" outlineLevel="1" x14ac:dyDescent="0.2">
      <c r="A166" s="174">
        <v>44</v>
      </c>
      <c r="B166" s="175" t="s">
        <v>303</v>
      </c>
      <c r="C166" s="192" t="s">
        <v>304</v>
      </c>
      <c r="D166" s="176" t="s">
        <v>305</v>
      </c>
      <c r="E166" s="177">
        <v>23</v>
      </c>
      <c r="F166" s="178"/>
      <c r="G166" s="179">
        <f>ROUND(E166*F166,2)</f>
        <v>0</v>
      </c>
      <c r="H166" s="178"/>
      <c r="I166" s="179">
        <f>ROUND(E166*H166,2)</f>
        <v>0</v>
      </c>
      <c r="J166" s="178"/>
      <c r="K166" s="179">
        <f>ROUND(E166*J166,2)</f>
        <v>0</v>
      </c>
      <c r="L166" s="179">
        <v>21</v>
      </c>
      <c r="M166" s="179">
        <f>G166*(1+L166/100)</f>
        <v>0</v>
      </c>
      <c r="N166" s="179">
        <v>0.125</v>
      </c>
      <c r="O166" s="179">
        <f>ROUND(E166*N166,2)</f>
        <v>2.88</v>
      </c>
      <c r="P166" s="179">
        <v>0</v>
      </c>
      <c r="Q166" s="179">
        <f>ROUND(E166*P166,2)</f>
        <v>0</v>
      </c>
      <c r="R166" s="179" t="s">
        <v>306</v>
      </c>
      <c r="S166" s="179" t="s">
        <v>122</v>
      </c>
      <c r="T166" s="180" t="s">
        <v>122</v>
      </c>
      <c r="U166" s="161">
        <v>0.52</v>
      </c>
      <c r="V166" s="161">
        <f>ROUND(E166*U166,2)</f>
        <v>11.96</v>
      </c>
      <c r="W166" s="161"/>
      <c r="X166" s="151"/>
      <c r="Y166" s="151"/>
      <c r="Z166" s="151"/>
      <c r="AA166" s="151"/>
      <c r="AB166" s="151"/>
      <c r="AC166" s="151"/>
      <c r="AD166" s="151"/>
      <c r="AE166" s="151"/>
      <c r="AF166" s="151"/>
      <c r="AG166" s="151" t="s">
        <v>123</v>
      </c>
      <c r="AH166" s="151"/>
      <c r="AI166" s="151"/>
      <c r="AJ166" s="151"/>
      <c r="AK166" s="151"/>
      <c r="AL166" s="151"/>
      <c r="AM166" s="151"/>
      <c r="AN166" s="151"/>
      <c r="AO166" s="151"/>
      <c r="AP166" s="151"/>
      <c r="AQ166" s="151"/>
      <c r="AR166" s="151"/>
      <c r="AS166" s="151"/>
      <c r="AT166" s="151"/>
      <c r="AU166" s="151"/>
      <c r="AV166" s="151"/>
      <c r="AW166" s="151"/>
      <c r="AX166" s="151"/>
      <c r="AY166" s="151"/>
      <c r="AZ166" s="151"/>
      <c r="BA166" s="151"/>
      <c r="BB166" s="151"/>
      <c r="BC166" s="151"/>
      <c r="BD166" s="151"/>
      <c r="BE166" s="151"/>
      <c r="BF166" s="151"/>
      <c r="BG166" s="151"/>
      <c r="BH166" s="151"/>
    </row>
    <row r="167" spans="1:60" outlineLevel="1" x14ac:dyDescent="0.2">
      <c r="A167" s="158"/>
      <c r="B167" s="159"/>
      <c r="C167" s="251" t="s">
        <v>307</v>
      </c>
      <c r="D167" s="252"/>
      <c r="E167" s="252"/>
      <c r="F167" s="252"/>
      <c r="G167" s="252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51"/>
      <c r="Y167" s="151"/>
      <c r="Z167" s="151"/>
      <c r="AA167" s="151"/>
      <c r="AB167" s="151"/>
      <c r="AC167" s="151"/>
      <c r="AD167" s="151"/>
      <c r="AE167" s="151"/>
      <c r="AF167" s="151"/>
      <c r="AG167" s="151" t="s">
        <v>125</v>
      </c>
      <c r="AH167" s="151"/>
      <c r="AI167" s="151"/>
      <c r="AJ167" s="151"/>
      <c r="AK167" s="151"/>
      <c r="AL167" s="151"/>
      <c r="AM167" s="151"/>
      <c r="AN167" s="151"/>
      <c r="AO167" s="151"/>
      <c r="AP167" s="151"/>
      <c r="AQ167" s="151"/>
      <c r="AR167" s="151"/>
      <c r="AS167" s="151"/>
      <c r="AT167" s="151"/>
      <c r="AU167" s="151"/>
      <c r="AV167" s="151"/>
      <c r="AW167" s="151"/>
      <c r="AX167" s="151"/>
      <c r="AY167" s="151"/>
      <c r="AZ167" s="151"/>
      <c r="BA167" s="151"/>
      <c r="BB167" s="151"/>
      <c r="BC167" s="151"/>
      <c r="BD167" s="151"/>
      <c r="BE167" s="151"/>
      <c r="BF167" s="151"/>
      <c r="BG167" s="151"/>
      <c r="BH167" s="151"/>
    </row>
    <row r="168" spans="1:60" outlineLevel="1" x14ac:dyDescent="0.2">
      <c r="A168" s="158"/>
      <c r="B168" s="159"/>
      <c r="C168" s="193" t="s">
        <v>308</v>
      </c>
      <c r="D168" s="163"/>
      <c r="E168" s="164">
        <v>23</v>
      </c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51"/>
      <c r="Y168" s="151"/>
      <c r="Z168" s="151"/>
      <c r="AA168" s="151"/>
      <c r="AB168" s="151"/>
      <c r="AC168" s="151"/>
      <c r="AD168" s="151"/>
      <c r="AE168" s="151"/>
      <c r="AF168" s="151"/>
      <c r="AG168" s="151" t="s">
        <v>127</v>
      </c>
      <c r="AH168" s="151">
        <v>0</v>
      </c>
      <c r="AI168" s="151"/>
      <c r="AJ168" s="151"/>
      <c r="AK168" s="151"/>
      <c r="AL168" s="151"/>
      <c r="AM168" s="151"/>
      <c r="AN168" s="151"/>
      <c r="AO168" s="151"/>
      <c r="AP168" s="151"/>
      <c r="AQ168" s="151"/>
      <c r="AR168" s="151"/>
      <c r="AS168" s="151"/>
      <c r="AT168" s="151"/>
      <c r="AU168" s="151"/>
      <c r="AV168" s="151"/>
      <c r="AW168" s="151"/>
      <c r="AX168" s="151"/>
      <c r="AY168" s="151"/>
      <c r="AZ168" s="151"/>
      <c r="BA168" s="151"/>
      <c r="BB168" s="151"/>
      <c r="BC168" s="151"/>
      <c r="BD168" s="151"/>
      <c r="BE168" s="151"/>
      <c r="BF168" s="151"/>
      <c r="BG168" s="151"/>
      <c r="BH168" s="151"/>
    </row>
    <row r="169" spans="1:60" outlineLevel="1" x14ac:dyDescent="0.2">
      <c r="A169" s="174">
        <v>45</v>
      </c>
      <c r="B169" s="175" t="s">
        <v>309</v>
      </c>
      <c r="C169" s="192" t="s">
        <v>310</v>
      </c>
      <c r="D169" s="176" t="s">
        <v>237</v>
      </c>
      <c r="E169" s="177">
        <v>0.53435999999999995</v>
      </c>
      <c r="F169" s="178"/>
      <c r="G169" s="179">
        <f>ROUND(E169*F169,2)</f>
        <v>0</v>
      </c>
      <c r="H169" s="178"/>
      <c r="I169" s="179">
        <f>ROUND(E169*H169,2)</f>
        <v>0</v>
      </c>
      <c r="J169" s="178"/>
      <c r="K169" s="179">
        <f>ROUND(E169*J169,2)</f>
        <v>0</v>
      </c>
      <c r="L169" s="179">
        <v>21</v>
      </c>
      <c r="M169" s="179">
        <f>G169*(1+L169/100)</f>
        <v>0</v>
      </c>
      <c r="N169" s="179">
        <v>1.02491</v>
      </c>
      <c r="O169" s="179">
        <f>ROUND(E169*N169,2)</f>
        <v>0.55000000000000004</v>
      </c>
      <c r="P169" s="179">
        <v>0</v>
      </c>
      <c r="Q169" s="179">
        <f>ROUND(E169*P169,2)</f>
        <v>0</v>
      </c>
      <c r="R169" s="179" t="s">
        <v>263</v>
      </c>
      <c r="S169" s="179" t="s">
        <v>122</v>
      </c>
      <c r="T169" s="180" t="s">
        <v>122</v>
      </c>
      <c r="U169" s="161">
        <v>24.562000000000001</v>
      </c>
      <c r="V169" s="161">
        <f>ROUND(E169*U169,2)</f>
        <v>13.12</v>
      </c>
      <c r="W169" s="161"/>
      <c r="X169" s="151"/>
      <c r="Y169" s="151"/>
      <c r="Z169" s="151"/>
      <c r="AA169" s="151"/>
      <c r="AB169" s="151"/>
      <c r="AC169" s="151"/>
      <c r="AD169" s="151"/>
      <c r="AE169" s="151"/>
      <c r="AF169" s="151"/>
      <c r="AG169" s="151" t="s">
        <v>123</v>
      </c>
      <c r="AH169" s="151"/>
      <c r="AI169" s="151"/>
      <c r="AJ169" s="151"/>
      <c r="AK169" s="151"/>
      <c r="AL169" s="151"/>
      <c r="AM169" s="151"/>
      <c r="AN169" s="151"/>
      <c r="AO169" s="151"/>
      <c r="AP169" s="151"/>
      <c r="AQ169" s="151"/>
      <c r="AR169" s="151"/>
      <c r="AS169" s="151"/>
      <c r="AT169" s="151"/>
      <c r="AU169" s="151"/>
      <c r="AV169" s="151"/>
      <c r="AW169" s="151"/>
      <c r="AX169" s="151"/>
      <c r="AY169" s="151"/>
      <c r="AZ169" s="151"/>
      <c r="BA169" s="151"/>
      <c r="BB169" s="151"/>
      <c r="BC169" s="151"/>
      <c r="BD169" s="151"/>
      <c r="BE169" s="151"/>
      <c r="BF169" s="151"/>
      <c r="BG169" s="151"/>
      <c r="BH169" s="151"/>
    </row>
    <row r="170" spans="1:60" outlineLevel="1" x14ac:dyDescent="0.2">
      <c r="A170" s="158"/>
      <c r="B170" s="159"/>
      <c r="C170" s="251" t="s">
        <v>311</v>
      </c>
      <c r="D170" s="252"/>
      <c r="E170" s="252"/>
      <c r="F170" s="252"/>
      <c r="G170" s="252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51"/>
      <c r="Y170" s="151"/>
      <c r="Z170" s="151"/>
      <c r="AA170" s="151"/>
      <c r="AB170" s="151"/>
      <c r="AC170" s="151"/>
      <c r="AD170" s="151"/>
      <c r="AE170" s="151"/>
      <c r="AF170" s="151"/>
      <c r="AG170" s="151" t="s">
        <v>125</v>
      </c>
      <c r="AH170" s="151"/>
      <c r="AI170" s="151"/>
      <c r="AJ170" s="151"/>
      <c r="AK170" s="151"/>
      <c r="AL170" s="151"/>
      <c r="AM170" s="151"/>
      <c r="AN170" s="151"/>
      <c r="AO170" s="151"/>
      <c r="AP170" s="151"/>
      <c r="AQ170" s="151"/>
      <c r="AR170" s="151"/>
      <c r="AS170" s="151"/>
      <c r="AT170" s="151"/>
      <c r="AU170" s="151"/>
      <c r="AV170" s="151"/>
      <c r="AW170" s="151"/>
      <c r="AX170" s="151"/>
      <c r="AY170" s="151"/>
      <c r="AZ170" s="151"/>
      <c r="BA170" s="151"/>
      <c r="BB170" s="151"/>
      <c r="BC170" s="151"/>
      <c r="BD170" s="151"/>
      <c r="BE170" s="151"/>
      <c r="BF170" s="151"/>
      <c r="BG170" s="151"/>
      <c r="BH170" s="151"/>
    </row>
    <row r="171" spans="1:60" outlineLevel="1" x14ac:dyDescent="0.2">
      <c r="A171" s="158"/>
      <c r="B171" s="159"/>
      <c r="C171" s="193" t="s">
        <v>312</v>
      </c>
      <c r="D171" s="163"/>
      <c r="E171" s="164">
        <v>0.53435999999999995</v>
      </c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51"/>
      <c r="Y171" s="151"/>
      <c r="Z171" s="151"/>
      <c r="AA171" s="151"/>
      <c r="AB171" s="151"/>
      <c r="AC171" s="151"/>
      <c r="AD171" s="151"/>
      <c r="AE171" s="151"/>
      <c r="AF171" s="151"/>
      <c r="AG171" s="151" t="s">
        <v>127</v>
      </c>
      <c r="AH171" s="151">
        <v>0</v>
      </c>
      <c r="AI171" s="151"/>
      <c r="AJ171" s="151"/>
      <c r="AK171" s="151"/>
      <c r="AL171" s="151"/>
      <c r="AM171" s="151"/>
      <c r="AN171" s="151"/>
      <c r="AO171" s="151"/>
      <c r="AP171" s="151"/>
      <c r="AQ171" s="151"/>
      <c r="AR171" s="151"/>
      <c r="AS171" s="151"/>
      <c r="AT171" s="151"/>
      <c r="AU171" s="151"/>
      <c r="AV171" s="151"/>
      <c r="AW171" s="151"/>
      <c r="AX171" s="151"/>
      <c r="AY171" s="151"/>
      <c r="AZ171" s="151"/>
      <c r="BA171" s="151"/>
      <c r="BB171" s="151"/>
      <c r="BC171" s="151"/>
      <c r="BD171" s="151"/>
      <c r="BE171" s="151"/>
      <c r="BF171" s="151"/>
      <c r="BG171" s="151"/>
      <c r="BH171" s="151"/>
    </row>
    <row r="172" spans="1:60" outlineLevel="1" x14ac:dyDescent="0.2">
      <c r="A172" s="174">
        <v>46</v>
      </c>
      <c r="B172" s="175" t="s">
        <v>313</v>
      </c>
      <c r="C172" s="192" t="s">
        <v>314</v>
      </c>
      <c r="D172" s="176" t="s">
        <v>169</v>
      </c>
      <c r="E172" s="177">
        <v>76.337599999999995</v>
      </c>
      <c r="F172" s="178"/>
      <c r="G172" s="179">
        <f>ROUND(E172*F172,2)</f>
        <v>0</v>
      </c>
      <c r="H172" s="178"/>
      <c r="I172" s="179">
        <f>ROUND(E172*H172,2)</f>
        <v>0</v>
      </c>
      <c r="J172" s="178"/>
      <c r="K172" s="179">
        <f>ROUND(E172*J172,2)</f>
        <v>0</v>
      </c>
      <c r="L172" s="179">
        <v>21</v>
      </c>
      <c r="M172" s="179">
        <f>G172*(1+L172/100)</f>
        <v>0</v>
      </c>
      <c r="N172" s="179">
        <v>0.27156999999999998</v>
      </c>
      <c r="O172" s="179">
        <f>ROUND(E172*N172,2)</f>
        <v>20.73</v>
      </c>
      <c r="P172" s="179">
        <v>0</v>
      </c>
      <c r="Q172" s="179">
        <f>ROUND(E172*P172,2)</f>
        <v>0</v>
      </c>
      <c r="R172" s="179" t="s">
        <v>263</v>
      </c>
      <c r="S172" s="179" t="s">
        <v>122</v>
      </c>
      <c r="T172" s="180" t="s">
        <v>122</v>
      </c>
      <c r="U172" s="161">
        <v>0.92100000000000004</v>
      </c>
      <c r="V172" s="161">
        <f>ROUND(E172*U172,2)</f>
        <v>70.31</v>
      </c>
      <c r="W172" s="161"/>
      <c r="X172" s="151"/>
      <c r="Y172" s="151"/>
      <c r="Z172" s="151"/>
      <c r="AA172" s="151"/>
      <c r="AB172" s="151"/>
      <c r="AC172" s="151"/>
      <c r="AD172" s="151"/>
      <c r="AE172" s="151"/>
      <c r="AF172" s="151"/>
      <c r="AG172" s="151" t="s">
        <v>123</v>
      </c>
      <c r="AH172" s="151"/>
      <c r="AI172" s="151"/>
      <c r="AJ172" s="151"/>
      <c r="AK172" s="151"/>
      <c r="AL172" s="151"/>
      <c r="AM172" s="151"/>
      <c r="AN172" s="151"/>
      <c r="AO172" s="151"/>
      <c r="AP172" s="151"/>
      <c r="AQ172" s="151"/>
      <c r="AR172" s="151"/>
      <c r="AS172" s="151"/>
      <c r="AT172" s="151"/>
      <c r="AU172" s="151"/>
      <c r="AV172" s="151"/>
      <c r="AW172" s="151"/>
      <c r="AX172" s="151"/>
      <c r="AY172" s="151"/>
      <c r="AZ172" s="151"/>
      <c r="BA172" s="151"/>
      <c r="BB172" s="151"/>
      <c r="BC172" s="151"/>
      <c r="BD172" s="151"/>
      <c r="BE172" s="151"/>
      <c r="BF172" s="151"/>
      <c r="BG172" s="151"/>
      <c r="BH172" s="151"/>
    </row>
    <row r="173" spans="1:60" outlineLevel="1" x14ac:dyDescent="0.2">
      <c r="A173" s="158"/>
      <c r="B173" s="159"/>
      <c r="C173" s="251" t="s">
        <v>315</v>
      </c>
      <c r="D173" s="252"/>
      <c r="E173" s="252"/>
      <c r="F173" s="252"/>
      <c r="G173" s="252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51"/>
      <c r="Y173" s="151"/>
      <c r="Z173" s="151"/>
      <c r="AA173" s="151"/>
      <c r="AB173" s="151"/>
      <c r="AC173" s="151"/>
      <c r="AD173" s="151"/>
      <c r="AE173" s="151"/>
      <c r="AF173" s="151"/>
      <c r="AG173" s="151" t="s">
        <v>125</v>
      </c>
      <c r="AH173" s="151"/>
      <c r="AI173" s="151"/>
      <c r="AJ173" s="151"/>
      <c r="AK173" s="151"/>
      <c r="AL173" s="151"/>
      <c r="AM173" s="151"/>
      <c r="AN173" s="151"/>
      <c r="AO173" s="151"/>
      <c r="AP173" s="151"/>
      <c r="AQ173" s="151"/>
      <c r="AR173" s="151"/>
      <c r="AS173" s="151"/>
      <c r="AT173" s="151"/>
      <c r="AU173" s="151"/>
      <c r="AV173" s="151"/>
      <c r="AW173" s="151"/>
      <c r="AX173" s="151"/>
      <c r="AY173" s="151"/>
      <c r="AZ173" s="151"/>
      <c r="BA173" s="151"/>
      <c r="BB173" s="151"/>
      <c r="BC173" s="151"/>
      <c r="BD173" s="151"/>
      <c r="BE173" s="151"/>
      <c r="BF173" s="151"/>
      <c r="BG173" s="151"/>
      <c r="BH173" s="151"/>
    </row>
    <row r="174" spans="1:60" outlineLevel="1" x14ac:dyDescent="0.2">
      <c r="A174" s="158"/>
      <c r="B174" s="159"/>
      <c r="C174" s="253" t="s">
        <v>316</v>
      </c>
      <c r="D174" s="254"/>
      <c r="E174" s="254"/>
      <c r="F174" s="254"/>
      <c r="G174" s="254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51"/>
      <c r="Y174" s="151"/>
      <c r="Z174" s="151"/>
      <c r="AA174" s="151"/>
      <c r="AB174" s="151"/>
      <c r="AC174" s="151"/>
      <c r="AD174" s="151"/>
      <c r="AE174" s="151"/>
      <c r="AF174" s="151"/>
      <c r="AG174" s="151" t="s">
        <v>317</v>
      </c>
      <c r="AH174" s="151"/>
      <c r="AI174" s="151"/>
      <c r="AJ174" s="151"/>
      <c r="AK174" s="151"/>
      <c r="AL174" s="151"/>
      <c r="AM174" s="151"/>
      <c r="AN174" s="151"/>
      <c r="AO174" s="151"/>
      <c r="AP174" s="151"/>
      <c r="AQ174" s="151"/>
      <c r="AR174" s="151"/>
      <c r="AS174" s="151"/>
      <c r="AT174" s="151"/>
      <c r="AU174" s="151"/>
      <c r="AV174" s="151"/>
      <c r="AW174" s="151"/>
      <c r="AX174" s="151"/>
      <c r="AY174" s="151"/>
      <c r="AZ174" s="151"/>
      <c r="BA174" s="151"/>
      <c r="BB174" s="151"/>
      <c r="BC174" s="151"/>
      <c r="BD174" s="151"/>
      <c r="BE174" s="151"/>
      <c r="BF174" s="151"/>
      <c r="BG174" s="151"/>
      <c r="BH174" s="151"/>
    </row>
    <row r="175" spans="1:60" outlineLevel="1" x14ac:dyDescent="0.2">
      <c r="A175" s="158"/>
      <c r="B175" s="159"/>
      <c r="C175" s="193" t="s">
        <v>318</v>
      </c>
      <c r="D175" s="163"/>
      <c r="E175" s="164">
        <v>76.337599999999995</v>
      </c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51"/>
      <c r="Y175" s="151"/>
      <c r="Z175" s="151"/>
      <c r="AA175" s="151"/>
      <c r="AB175" s="151"/>
      <c r="AC175" s="151"/>
      <c r="AD175" s="151"/>
      <c r="AE175" s="151"/>
      <c r="AF175" s="151"/>
      <c r="AG175" s="151" t="s">
        <v>127</v>
      </c>
      <c r="AH175" s="151">
        <v>0</v>
      </c>
      <c r="AI175" s="151"/>
      <c r="AJ175" s="151"/>
      <c r="AK175" s="151"/>
      <c r="AL175" s="151"/>
      <c r="AM175" s="151"/>
      <c r="AN175" s="151"/>
      <c r="AO175" s="151"/>
      <c r="AP175" s="151"/>
      <c r="AQ175" s="151"/>
      <c r="AR175" s="151"/>
      <c r="AS175" s="151"/>
      <c r="AT175" s="151"/>
      <c r="AU175" s="151"/>
      <c r="AV175" s="151"/>
      <c r="AW175" s="151"/>
      <c r="AX175" s="151"/>
      <c r="AY175" s="151"/>
      <c r="AZ175" s="151"/>
      <c r="BA175" s="151"/>
      <c r="BB175" s="151"/>
      <c r="BC175" s="151"/>
      <c r="BD175" s="151"/>
      <c r="BE175" s="151"/>
      <c r="BF175" s="151"/>
      <c r="BG175" s="151"/>
      <c r="BH175" s="151"/>
    </row>
    <row r="176" spans="1:60" ht="22.5" outlineLevel="1" x14ac:dyDescent="0.2">
      <c r="A176" s="174">
        <v>47</v>
      </c>
      <c r="B176" s="175" t="s">
        <v>319</v>
      </c>
      <c r="C176" s="192" t="s">
        <v>320</v>
      </c>
      <c r="D176" s="176" t="s">
        <v>247</v>
      </c>
      <c r="E176" s="177">
        <v>132.42400000000001</v>
      </c>
      <c r="F176" s="178"/>
      <c r="G176" s="179">
        <f>ROUND(E176*F176,2)</f>
        <v>0</v>
      </c>
      <c r="H176" s="178"/>
      <c r="I176" s="179">
        <f>ROUND(E176*H176,2)</f>
        <v>0</v>
      </c>
      <c r="J176" s="178"/>
      <c r="K176" s="179">
        <f>ROUND(E176*J176,2)</f>
        <v>0</v>
      </c>
      <c r="L176" s="179">
        <v>21</v>
      </c>
      <c r="M176" s="179">
        <f>G176*(1+L176/100)</f>
        <v>0</v>
      </c>
      <c r="N176" s="179">
        <v>1.1800000000000001E-3</v>
      </c>
      <c r="O176" s="179">
        <f>ROUND(E176*N176,2)</f>
        <v>0.16</v>
      </c>
      <c r="P176" s="179">
        <v>0</v>
      </c>
      <c r="Q176" s="179">
        <f>ROUND(E176*P176,2)</f>
        <v>0</v>
      </c>
      <c r="R176" s="179" t="s">
        <v>321</v>
      </c>
      <c r="S176" s="179" t="s">
        <v>122</v>
      </c>
      <c r="T176" s="180" t="s">
        <v>122</v>
      </c>
      <c r="U176" s="161">
        <v>1.1499999999999999</v>
      </c>
      <c r="V176" s="161">
        <f>ROUND(E176*U176,2)</f>
        <v>152.29</v>
      </c>
      <c r="W176" s="161"/>
      <c r="X176" s="151"/>
      <c r="Y176" s="151"/>
      <c r="Z176" s="151"/>
      <c r="AA176" s="151"/>
      <c r="AB176" s="151"/>
      <c r="AC176" s="151"/>
      <c r="AD176" s="151"/>
      <c r="AE176" s="151"/>
      <c r="AF176" s="151"/>
      <c r="AG176" s="151" t="s">
        <v>123</v>
      </c>
      <c r="AH176" s="151"/>
      <c r="AI176" s="151"/>
      <c r="AJ176" s="151"/>
      <c r="AK176" s="151"/>
      <c r="AL176" s="151"/>
      <c r="AM176" s="151"/>
      <c r="AN176" s="151"/>
      <c r="AO176" s="151"/>
      <c r="AP176" s="151"/>
      <c r="AQ176" s="151"/>
      <c r="AR176" s="151"/>
      <c r="AS176" s="151"/>
      <c r="AT176" s="151"/>
      <c r="AU176" s="151"/>
      <c r="AV176" s="151"/>
      <c r="AW176" s="151"/>
      <c r="AX176" s="151"/>
      <c r="AY176" s="151"/>
      <c r="AZ176" s="151"/>
      <c r="BA176" s="151"/>
      <c r="BB176" s="151"/>
      <c r="BC176" s="151"/>
      <c r="BD176" s="151"/>
      <c r="BE176" s="151"/>
      <c r="BF176" s="151"/>
      <c r="BG176" s="151"/>
      <c r="BH176" s="151"/>
    </row>
    <row r="177" spans="1:60" outlineLevel="1" x14ac:dyDescent="0.2">
      <c r="A177" s="158"/>
      <c r="B177" s="159"/>
      <c r="C177" s="193" t="s">
        <v>322</v>
      </c>
      <c r="D177" s="163"/>
      <c r="E177" s="164">
        <v>120.42400000000001</v>
      </c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51"/>
      <c r="Y177" s="151"/>
      <c r="Z177" s="151"/>
      <c r="AA177" s="151"/>
      <c r="AB177" s="151"/>
      <c r="AC177" s="151"/>
      <c r="AD177" s="151"/>
      <c r="AE177" s="151"/>
      <c r="AF177" s="151"/>
      <c r="AG177" s="151" t="s">
        <v>127</v>
      </c>
      <c r="AH177" s="151">
        <v>0</v>
      </c>
      <c r="AI177" s="151"/>
      <c r="AJ177" s="151"/>
      <c r="AK177" s="151"/>
      <c r="AL177" s="151"/>
      <c r="AM177" s="151"/>
      <c r="AN177" s="151"/>
      <c r="AO177" s="151"/>
      <c r="AP177" s="151"/>
      <c r="AQ177" s="151"/>
      <c r="AR177" s="151"/>
      <c r="AS177" s="151"/>
      <c r="AT177" s="151"/>
      <c r="AU177" s="151"/>
      <c r="AV177" s="151"/>
      <c r="AW177" s="151"/>
      <c r="AX177" s="151"/>
      <c r="AY177" s="151"/>
      <c r="AZ177" s="151"/>
      <c r="BA177" s="151"/>
      <c r="BB177" s="151"/>
      <c r="BC177" s="151"/>
      <c r="BD177" s="151"/>
      <c r="BE177" s="151"/>
      <c r="BF177" s="151"/>
      <c r="BG177" s="151"/>
      <c r="BH177" s="151"/>
    </row>
    <row r="178" spans="1:60" outlineLevel="1" x14ac:dyDescent="0.2">
      <c r="A178" s="158"/>
      <c r="B178" s="159"/>
      <c r="C178" s="193" t="s">
        <v>323</v>
      </c>
      <c r="D178" s="163"/>
      <c r="E178" s="164">
        <v>12</v>
      </c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51"/>
      <c r="Y178" s="151"/>
      <c r="Z178" s="151"/>
      <c r="AA178" s="151"/>
      <c r="AB178" s="151"/>
      <c r="AC178" s="151"/>
      <c r="AD178" s="151"/>
      <c r="AE178" s="151"/>
      <c r="AF178" s="151"/>
      <c r="AG178" s="151" t="s">
        <v>127</v>
      </c>
      <c r="AH178" s="151">
        <v>0</v>
      </c>
      <c r="AI178" s="151"/>
      <c r="AJ178" s="151"/>
      <c r="AK178" s="151"/>
      <c r="AL178" s="151"/>
      <c r="AM178" s="151"/>
      <c r="AN178" s="151"/>
      <c r="AO178" s="151"/>
      <c r="AP178" s="151"/>
      <c r="AQ178" s="151"/>
      <c r="AR178" s="151"/>
      <c r="AS178" s="151"/>
      <c r="AT178" s="151"/>
      <c r="AU178" s="151"/>
      <c r="AV178" s="151"/>
      <c r="AW178" s="151"/>
      <c r="AX178" s="151"/>
      <c r="AY178" s="151"/>
      <c r="AZ178" s="151"/>
      <c r="BA178" s="151"/>
      <c r="BB178" s="151"/>
      <c r="BC178" s="151"/>
      <c r="BD178" s="151"/>
      <c r="BE178" s="151"/>
      <c r="BF178" s="151"/>
      <c r="BG178" s="151"/>
      <c r="BH178" s="151"/>
    </row>
    <row r="179" spans="1:60" ht="22.5" outlineLevel="1" x14ac:dyDescent="0.2">
      <c r="A179" s="174">
        <v>48</v>
      </c>
      <c r="B179" s="175" t="s">
        <v>324</v>
      </c>
      <c r="C179" s="192" t="s">
        <v>325</v>
      </c>
      <c r="D179" s="176" t="s">
        <v>169</v>
      </c>
      <c r="E179" s="177">
        <v>9.36</v>
      </c>
      <c r="F179" s="178"/>
      <c r="G179" s="179">
        <f>ROUND(E179*F179,2)</f>
        <v>0</v>
      </c>
      <c r="H179" s="178"/>
      <c r="I179" s="179">
        <f>ROUND(E179*H179,2)</f>
        <v>0</v>
      </c>
      <c r="J179" s="178"/>
      <c r="K179" s="179">
        <f>ROUND(E179*J179,2)</f>
        <v>0</v>
      </c>
      <c r="L179" s="179">
        <v>21</v>
      </c>
      <c r="M179" s="179">
        <f>G179*(1+L179/100)</f>
        <v>0</v>
      </c>
      <c r="N179" s="179">
        <v>0.23336000000000001</v>
      </c>
      <c r="O179" s="179">
        <f>ROUND(E179*N179,2)</f>
        <v>2.1800000000000002</v>
      </c>
      <c r="P179" s="179">
        <v>0</v>
      </c>
      <c r="Q179" s="179">
        <f>ROUND(E179*P179,2)</f>
        <v>0</v>
      </c>
      <c r="R179" s="179"/>
      <c r="S179" s="179" t="s">
        <v>215</v>
      </c>
      <c r="T179" s="180" t="s">
        <v>122</v>
      </c>
      <c r="U179" s="161">
        <v>3.1680000000000001</v>
      </c>
      <c r="V179" s="161">
        <f>ROUND(E179*U179,2)</f>
        <v>29.65</v>
      </c>
      <c r="W179" s="161"/>
      <c r="X179" s="151"/>
      <c r="Y179" s="151"/>
      <c r="Z179" s="151"/>
      <c r="AA179" s="151"/>
      <c r="AB179" s="151"/>
      <c r="AC179" s="151"/>
      <c r="AD179" s="151"/>
      <c r="AE179" s="151"/>
      <c r="AF179" s="151"/>
      <c r="AG179" s="151" t="s">
        <v>123</v>
      </c>
      <c r="AH179" s="151"/>
      <c r="AI179" s="151"/>
      <c r="AJ179" s="151"/>
      <c r="AK179" s="151"/>
      <c r="AL179" s="151"/>
      <c r="AM179" s="151"/>
      <c r="AN179" s="151"/>
      <c r="AO179" s="151"/>
      <c r="AP179" s="151"/>
      <c r="AQ179" s="151"/>
      <c r="AR179" s="151"/>
      <c r="AS179" s="151"/>
      <c r="AT179" s="151"/>
      <c r="AU179" s="151"/>
      <c r="AV179" s="151"/>
      <c r="AW179" s="151"/>
      <c r="AX179" s="151"/>
      <c r="AY179" s="151"/>
      <c r="AZ179" s="151"/>
      <c r="BA179" s="151"/>
      <c r="BB179" s="151"/>
      <c r="BC179" s="151"/>
      <c r="BD179" s="151"/>
      <c r="BE179" s="151"/>
      <c r="BF179" s="151"/>
      <c r="BG179" s="151"/>
      <c r="BH179" s="151"/>
    </row>
    <row r="180" spans="1:60" outlineLevel="1" x14ac:dyDescent="0.2">
      <c r="A180" s="158"/>
      <c r="B180" s="159"/>
      <c r="C180" s="193" t="s">
        <v>326</v>
      </c>
      <c r="D180" s="163"/>
      <c r="E180" s="164">
        <v>9.36</v>
      </c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51"/>
      <c r="Y180" s="151"/>
      <c r="Z180" s="151"/>
      <c r="AA180" s="151"/>
      <c r="AB180" s="151"/>
      <c r="AC180" s="151"/>
      <c r="AD180" s="151"/>
      <c r="AE180" s="151"/>
      <c r="AF180" s="151"/>
      <c r="AG180" s="151" t="s">
        <v>127</v>
      </c>
      <c r="AH180" s="151">
        <v>0</v>
      </c>
      <c r="AI180" s="151"/>
      <c r="AJ180" s="151"/>
      <c r="AK180" s="151"/>
      <c r="AL180" s="151"/>
      <c r="AM180" s="151"/>
      <c r="AN180" s="151"/>
      <c r="AO180" s="151"/>
      <c r="AP180" s="151"/>
      <c r="AQ180" s="151"/>
      <c r="AR180" s="151"/>
      <c r="AS180" s="151"/>
      <c r="AT180" s="151"/>
      <c r="AU180" s="151"/>
      <c r="AV180" s="151"/>
      <c r="AW180" s="151"/>
      <c r="AX180" s="151"/>
      <c r="AY180" s="151"/>
      <c r="AZ180" s="151"/>
      <c r="BA180" s="151"/>
      <c r="BB180" s="151"/>
      <c r="BC180" s="151"/>
      <c r="BD180" s="151"/>
      <c r="BE180" s="151"/>
      <c r="BF180" s="151"/>
      <c r="BG180" s="151"/>
      <c r="BH180" s="151"/>
    </row>
    <row r="181" spans="1:60" ht="22.5" outlineLevel="1" x14ac:dyDescent="0.2">
      <c r="A181" s="174">
        <v>49</v>
      </c>
      <c r="B181" s="175" t="s">
        <v>327</v>
      </c>
      <c r="C181" s="192" t="s">
        <v>328</v>
      </c>
      <c r="D181" s="176" t="s">
        <v>247</v>
      </c>
      <c r="E181" s="177">
        <v>47.710999999999999</v>
      </c>
      <c r="F181" s="178"/>
      <c r="G181" s="179">
        <f>ROUND(E181*F181,2)</f>
        <v>0</v>
      </c>
      <c r="H181" s="178"/>
      <c r="I181" s="179">
        <f>ROUND(E181*H181,2)</f>
        <v>0</v>
      </c>
      <c r="J181" s="178"/>
      <c r="K181" s="179">
        <f>ROUND(E181*J181,2)</f>
        <v>0</v>
      </c>
      <c r="L181" s="179">
        <v>21</v>
      </c>
      <c r="M181" s="179">
        <f>G181*(1+L181/100)</f>
        <v>0</v>
      </c>
      <c r="N181" s="179">
        <v>1.358E-2</v>
      </c>
      <c r="O181" s="179">
        <f>ROUND(E181*N181,2)</f>
        <v>0.65</v>
      </c>
      <c r="P181" s="179">
        <v>0</v>
      </c>
      <c r="Q181" s="179">
        <f>ROUND(E181*P181,2)</f>
        <v>0</v>
      </c>
      <c r="R181" s="179"/>
      <c r="S181" s="179" t="s">
        <v>215</v>
      </c>
      <c r="T181" s="180" t="s">
        <v>216</v>
      </c>
      <c r="U181" s="161">
        <v>0.308</v>
      </c>
      <c r="V181" s="161">
        <f>ROUND(E181*U181,2)</f>
        <v>14.69</v>
      </c>
      <c r="W181" s="161"/>
      <c r="X181" s="151"/>
      <c r="Y181" s="151"/>
      <c r="Z181" s="151"/>
      <c r="AA181" s="151"/>
      <c r="AB181" s="151"/>
      <c r="AC181" s="151"/>
      <c r="AD181" s="151"/>
      <c r="AE181" s="151"/>
      <c r="AF181" s="151"/>
      <c r="AG181" s="151" t="s">
        <v>123</v>
      </c>
      <c r="AH181" s="151"/>
      <c r="AI181" s="151"/>
      <c r="AJ181" s="151"/>
      <c r="AK181" s="151"/>
      <c r="AL181" s="151"/>
      <c r="AM181" s="151"/>
      <c r="AN181" s="151"/>
      <c r="AO181" s="151"/>
      <c r="AP181" s="151"/>
      <c r="AQ181" s="151"/>
      <c r="AR181" s="151"/>
      <c r="AS181" s="151"/>
      <c r="AT181" s="151"/>
      <c r="AU181" s="151"/>
      <c r="AV181" s="151"/>
      <c r="AW181" s="151"/>
      <c r="AX181" s="151"/>
      <c r="AY181" s="151"/>
      <c r="AZ181" s="151"/>
      <c r="BA181" s="151"/>
      <c r="BB181" s="151"/>
      <c r="BC181" s="151"/>
      <c r="BD181" s="151"/>
      <c r="BE181" s="151"/>
      <c r="BF181" s="151"/>
      <c r="BG181" s="151"/>
      <c r="BH181" s="151"/>
    </row>
    <row r="182" spans="1:60" outlineLevel="1" x14ac:dyDescent="0.2">
      <c r="A182" s="158"/>
      <c r="B182" s="159"/>
      <c r="C182" s="193" t="s">
        <v>329</v>
      </c>
      <c r="D182" s="163"/>
      <c r="E182" s="164">
        <v>47.710999999999999</v>
      </c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51"/>
      <c r="Y182" s="151"/>
      <c r="Z182" s="151"/>
      <c r="AA182" s="151"/>
      <c r="AB182" s="151"/>
      <c r="AC182" s="151"/>
      <c r="AD182" s="151"/>
      <c r="AE182" s="151"/>
      <c r="AF182" s="151"/>
      <c r="AG182" s="151" t="s">
        <v>127</v>
      </c>
      <c r="AH182" s="151">
        <v>0</v>
      </c>
      <c r="AI182" s="151"/>
      <c r="AJ182" s="151"/>
      <c r="AK182" s="151"/>
      <c r="AL182" s="151"/>
      <c r="AM182" s="151"/>
      <c r="AN182" s="151"/>
      <c r="AO182" s="151"/>
      <c r="AP182" s="151"/>
      <c r="AQ182" s="151"/>
      <c r="AR182" s="151"/>
      <c r="AS182" s="151"/>
      <c r="AT182" s="151"/>
      <c r="AU182" s="151"/>
      <c r="AV182" s="151"/>
      <c r="AW182" s="151"/>
      <c r="AX182" s="151"/>
      <c r="AY182" s="151"/>
      <c r="AZ182" s="151"/>
      <c r="BA182" s="151"/>
      <c r="BB182" s="151"/>
      <c r="BC182" s="151"/>
      <c r="BD182" s="151"/>
      <c r="BE182" s="151"/>
      <c r="BF182" s="151"/>
      <c r="BG182" s="151"/>
      <c r="BH182" s="151"/>
    </row>
    <row r="183" spans="1:60" x14ac:dyDescent="0.2">
      <c r="A183" s="168" t="s">
        <v>116</v>
      </c>
      <c r="B183" s="169" t="s">
        <v>58</v>
      </c>
      <c r="C183" s="191" t="s">
        <v>59</v>
      </c>
      <c r="D183" s="170"/>
      <c r="E183" s="171"/>
      <c r="F183" s="172"/>
      <c r="G183" s="172">
        <f>SUMIF(AG184:AG200,"&lt;&gt;NOR",G184:G200)</f>
        <v>0</v>
      </c>
      <c r="H183" s="172"/>
      <c r="I183" s="172">
        <f>SUM(I184:I200)</f>
        <v>0</v>
      </c>
      <c r="J183" s="172"/>
      <c r="K183" s="172">
        <f>SUM(K184:K200)</f>
        <v>0</v>
      </c>
      <c r="L183" s="172"/>
      <c r="M183" s="172">
        <f>SUM(M184:M200)</f>
        <v>0</v>
      </c>
      <c r="N183" s="172"/>
      <c r="O183" s="172">
        <f>SUM(O184:O200)</f>
        <v>27.689999999999998</v>
      </c>
      <c r="P183" s="172"/>
      <c r="Q183" s="172">
        <f>SUM(Q184:Q200)</f>
        <v>0</v>
      </c>
      <c r="R183" s="172"/>
      <c r="S183" s="172"/>
      <c r="T183" s="173"/>
      <c r="U183" s="167"/>
      <c r="V183" s="167">
        <f>SUM(V184:V200)</f>
        <v>77.58</v>
      </c>
      <c r="W183" s="167"/>
      <c r="AG183" t="s">
        <v>117</v>
      </c>
    </row>
    <row r="184" spans="1:60" outlineLevel="1" x14ac:dyDescent="0.2">
      <c r="A184" s="174">
        <v>50</v>
      </c>
      <c r="B184" s="175" t="s">
        <v>330</v>
      </c>
      <c r="C184" s="192" t="s">
        <v>331</v>
      </c>
      <c r="D184" s="176" t="s">
        <v>120</v>
      </c>
      <c r="E184" s="177">
        <v>9.9318000000000008</v>
      </c>
      <c r="F184" s="178"/>
      <c r="G184" s="179">
        <f>ROUND(E184*F184,2)</f>
        <v>0</v>
      </c>
      <c r="H184" s="178"/>
      <c r="I184" s="179">
        <f>ROUND(E184*H184,2)</f>
        <v>0</v>
      </c>
      <c r="J184" s="178"/>
      <c r="K184" s="179">
        <f>ROUND(E184*J184,2)</f>
        <v>0</v>
      </c>
      <c r="L184" s="179">
        <v>21</v>
      </c>
      <c r="M184" s="179">
        <f>G184*(1+L184/100)</f>
        <v>0</v>
      </c>
      <c r="N184" s="179">
        <v>2.5251100000000002</v>
      </c>
      <c r="O184" s="179">
        <f>ROUND(E184*N184,2)</f>
        <v>25.08</v>
      </c>
      <c r="P184" s="179">
        <v>0</v>
      </c>
      <c r="Q184" s="179">
        <f>ROUND(E184*P184,2)</f>
        <v>0</v>
      </c>
      <c r="R184" s="179" t="s">
        <v>263</v>
      </c>
      <c r="S184" s="179" t="s">
        <v>122</v>
      </c>
      <c r="T184" s="180" t="s">
        <v>122</v>
      </c>
      <c r="U184" s="161">
        <v>1.448</v>
      </c>
      <c r="V184" s="161">
        <f>ROUND(E184*U184,2)</f>
        <v>14.38</v>
      </c>
      <c r="W184" s="161"/>
      <c r="X184" s="151"/>
      <c r="Y184" s="151"/>
      <c r="Z184" s="151"/>
      <c r="AA184" s="151"/>
      <c r="AB184" s="151"/>
      <c r="AC184" s="151"/>
      <c r="AD184" s="151"/>
      <c r="AE184" s="151"/>
      <c r="AF184" s="151"/>
      <c r="AG184" s="151" t="s">
        <v>123</v>
      </c>
      <c r="AH184" s="151"/>
      <c r="AI184" s="151"/>
      <c r="AJ184" s="151"/>
      <c r="AK184" s="151"/>
      <c r="AL184" s="151"/>
      <c r="AM184" s="151"/>
      <c r="AN184" s="151"/>
      <c r="AO184" s="151"/>
      <c r="AP184" s="151"/>
      <c r="AQ184" s="151"/>
      <c r="AR184" s="151"/>
      <c r="AS184" s="151"/>
      <c r="AT184" s="151"/>
      <c r="AU184" s="151"/>
      <c r="AV184" s="151"/>
      <c r="AW184" s="151"/>
      <c r="AX184" s="151"/>
      <c r="AY184" s="151"/>
      <c r="AZ184" s="151"/>
      <c r="BA184" s="151"/>
      <c r="BB184" s="151"/>
      <c r="BC184" s="151"/>
      <c r="BD184" s="151"/>
      <c r="BE184" s="151"/>
      <c r="BF184" s="151"/>
      <c r="BG184" s="151"/>
      <c r="BH184" s="151"/>
    </row>
    <row r="185" spans="1:60" outlineLevel="1" x14ac:dyDescent="0.2">
      <c r="A185" s="158"/>
      <c r="B185" s="159"/>
      <c r="C185" s="193" t="s">
        <v>332</v>
      </c>
      <c r="D185" s="163"/>
      <c r="E185" s="164">
        <v>5.72532</v>
      </c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51"/>
      <c r="Y185" s="151"/>
      <c r="Z185" s="151"/>
      <c r="AA185" s="151"/>
      <c r="AB185" s="151"/>
      <c r="AC185" s="151"/>
      <c r="AD185" s="151"/>
      <c r="AE185" s="151"/>
      <c r="AF185" s="151"/>
      <c r="AG185" s="151" t="s">
        <v>127</v>
      </c>
      <c r="AH185" s="151">
        <v>0</v>
      </c>
      <c r="AI185" s="151"/>
      <c r="AJ185" s="151"/>
      <c r="AK185" s="151"/>
      <c r="AL185" s="151"/>
      <c r="AM185" s="151"/>
      <c r="AN185" s="151"/>
      <c r="AO185" s="151"/>
      <c r="AP185" s="151"/>
      <c r="AQ185" s="151"/>
      <c r="AR185" s="151"/>
      <c r="AS185" s="151"/>
      <c r="AT185" s="151"/>
      <c r="AU185" s="151"/>
      <c r="AV185" s="151"/>
      <c r="AW185" s="151"/>
      <c r="AX185" s="151"/>
      <c r="AY185" s="151"/>
      <c r="AZ185" s="151"/>
      <c r="BA185" s="151"/>
      <c r="BB185" s="151"/>
      <c r="BC185" s="151"/>
      <c r="BD185" s="151"/>
      <c r="BE185" s="151"/>
      <c r="BF185" s="151"/>
      <c r="BG185" s="151"/>
      <c r="BH185" s="151"/>
    </row>
    <row r="186" spans="1:60" outlineLevel="1" x14ac:dyDescent="0.2">
      <c r="A186" s="158"/>
      <c r="B186" s="159"/>
      <c r="C186" s="193" t="s">
        <v>333</v>
      </c>
      <c r="D186" s="163"/>
      <c r="E186" s="164">
        <v>3.3064800000000001</v>
      </c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51"/>
      <c r="Y186" s="151"/>
      <c r="Z186" s="151"/>
      <c r="AA186" s="151"/>
      <c r="AB186" s="151"/>
      <c r="AC186" s="151"/>
      <c r="AD186" s="151"/>
      <c r="AE186" s="151"/>
      <c r="AF186" s="151"/>
      <c r="AG186" s="151" t="s">
        <v>127</v>
      </c>
      <c r="AH186" s="151">
        <v>0</v>
      </c>
      <c r="AI186" s="151"/>
      <c r="AJ186" s="151"/>
      <c r="AK186" s="151"/>
      <c r="AL186" s="151"/>
      <c r="AM186" s="151"/>
      <c r="AN186" s="151"/>
      <c r="AO186" s="151"/>
      <c r="AP186" s="151"/>
      <c r="AQ186" s="151"/>
      <c r="AR186" s="151"/>
      <c r="AS186" s="151"/>
      <c r="AT186" s="151"/>
      <c r="AU186" s="151"/>
      <c r="AV186" s="151"/>
      <c r="AW186" s="151"/>
      <c r="AX186" s="151"/>
      <c r="AY186" s="151"/>
      <c r="AZ186" s="151"/>
      <c r="BA186" s="151"/>
      <c r="BB186" s="151"/>
      <c r="BC186" s="151"/>
      <c r="BD186" s="151"/>
      <c r="BE186" s="151"/>
      <c r="BF186" s="151"/>
      <c r="BG186" s="151"/>
      <c r="BH186" s="151"/>
    </row>
    <row r="187" spans="1:60" outlineLevel="1" x14ac:dyDescent="0.2">
      <c r="A187" s="158"/>
      <c r="B187" s="159"/>
      <c r="C187" s="193" t="s">
        <v>334</v>
      </c>
      <c r="D187" s="163"/>
      <c r="E187" s="164">
        <v>0.9</v>
      </c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51"/>
      <c r="Y187" s="151"/>
      <c r="Z187" s="151"/>
      <c r="AA187" s="151"/>
      <c r="AB187" s="151"/>
      <c r="AC187" s="151"/>
      <c r="AD187" s="151"/>
      <c r="AE187" s="151"/>
      <c r="AF187" s="151"/>
      <c r="AG187" s="151" t="s">
        <v>127</v>
      </c>
      <c r="AH187" s="151">
        <v>0</v>
      </c>
      <c r="AI187" s="151"/>
      <c r="AJ187" s="151"/>
      <c r="AK187" s="151"/>
      <c r="AL187" s="151"/>
      <c r="AM187" s="151"/>
      <c r="AN187" s="151"/>
      <c r="AO187" s="151"/>
      <c r="AP187" s="151"/>
      <c r="AQ187" s="151"/>
      <c r="AR187" s="151"/>
      <c r="AS187" s="151"/>
      <c r="AT187" s="151"/>
      <c r="AU187" s="151"/>
      <c r="AV187" s="151"/>
      <c r="AW187" s="151"/>
      <c r="AX187" s="151"/>
      <c r="AY187" s="151"/>
      <c r="AZ187" s="151"/>
      <c r="BA187" s="151"/>
      <c r="BB187" s="151"/>
      <c r="BC187" s="151"/>
      <c r="BD187" s="151"/>
      <c r="BE187" s="151"/>
      <c r="BF187" s="151"/>
      <c r="BG187" s="151"/>
      <c r="BH187" s="151"/>
    </row>
    <row r="188" spans="1:60" outlineLevel="1" x14ac:dyDescent="0.2">
      <c r="A188" s="174">
        <v>51</v>
      </c>
      <c r="B188" s="175" t="s">
        <v>335</v>
      </c>
      <c r="C188" s="192" t="s">
        <v>336</v>
      </c>
      <c r="D188" s="176" t="s">
        <v>169</v>
      </c>
      <c r="E188" s="177">
        <v>36.106000000000002</v>
      </c>
      <c r="F188" s="178"/>
      <c r="G188" s="179">
        <f>ROUND(E188*F188,2)</f>
        <v>0</v>
      </c>
      <c r="H188" s="178"/>
      <c r="I188" s="179">
        <f>ROUND(E188*H188,2)</f>
        <v>0</v>
      </c>
      <c r="J188" s="178"/>
      <c r="K188" s="179">
        <f>ROUND(E188*J188,2)</f>
        <v>0</v>
      </c>
      <c r="L188" s="179">
        <v>21</v>
      </c>
      <c r="M188" s="179">
        <f>G188*(1+L188/100)</f>
        <v>0</v>
      </c>
      <c r="N188" s="179">
        <v>7.8200000000000006E-3</v>
      </c>
      <c r="O188" s="179">
        <f>ROUND(E188*N188,2)</f>
        <v>0.28000000000000003</v>
      </c>
      <c r="P188" s="179">
        <v>0</v>
      </c>
      <c r="Q188" s="179">
        <f>ROUND(E188*P188,2)</f>
        <v>0</v>
      </c>
      <c r="R188" s="179" t="s">
        <v>263</v>
      </c>
      <c r="S188" s="179" t="s">
        <v>122</v>
      </c>
      <c r="T188" s="180" t="s">
        <v>122</v>
      </c>
      <c r="U188" s="161">
        <v>0.79</v>
      </c>
      <c r="V188" s="161">
        <f>ROUND(E188*U188,2)</f>
        <v>28.52</v>
      </c>
      <c r="W188" s="161"/>
      <c r="X188" s="151"/>
      <c r="Y188" s="151"/>
      <c r="Z188" s="151"/>
      <c r="AA188" s="151"/>
      <c r="AB188" s="151"/>
      <c r="AC188" s="151"/>
      <c r="AD188" s="151"/>
      <c r="AE188" s="151"/>
      <c r="AF188" s="151"/>
      <c r="AG188" s="151" t="s">
        <v>123</v>
      </c>
      <c r="AH188" s="151"/>
      <c r="AI188" s="151"/>
      <c r="AJ188" s="151"/>
      <c r="AK188" s="151"/>
      <c r="AL188" s="151"/>
      <c r="AM188" s="151"/>
      <c r="AN188" s="151"/>
      <c r="AO188" s="151"/>
      <c r="AP188" s="151"/>
      <c r="AQ188" s="151"/>
      <c r="AR188" s="151"/>
      <c r="AS188" s="151"/>
      <c r="AT188" s="151"/>
      <c r="AU188" s="151"/>
      <c r="AV188" s="151"/>
      <c r="AW188" s="151"/>
      <c r="AX188" s="151"/>
      <c r="AY188" s="151"/>
      <c r="AZ188" s="151"/>
      <c r="BA188" s="151"/>
      <c r="BB188" s="151"/>
      <c r="BC188" s="151"/>
      <c r="BD188" s="151"/>
      <c r="BE188" s="151"/>
      <c r="BF188" s="151"/>
      <c r="BG188" s="151"/>
      <c r="BH188" s="151"/>
    </row>
    <row r="189" spans="1:60" outlineLevel="1" x14ac:dyDescent="0.2">
      <c r="A189" s="158"/>
      <c r="B189" s="159"/>
      <c r="C189" s="193" t="s">
        <v>337</v>
      </c>
      <c r="D189" s="163"/>
      <c r="E189" s="164">
        <v>19.084399999999999</v>
      </c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51"/>
      <c r="Y189" s="151"/>
      <c r="Z189" s="151"/>
      <c r="AA189" s="151"/>
      <c r="AB189" s="151"/>
      <c r="AC189" s="151"/>
      <c r="AD189" s="151"/>
      <c r="AE189" s="151"/>
      <c r="AF189" s="151"/>
      <c r="AG189" s="151" t="s">
        <v>127</v>
      </c>
      <c r="AH189" s="151">
        <v>0</v>
      </c>
      <c r="AI189" s="151"/>
      <c r="AJ189" s="151"/>
      <c r="AK189" s="151"/>
      <c r="AL189" s="151"/>
      <c r="AM189" s="151"/>
      <c r="AN189" s="151"/>
      <c r="AO189" s="151"/>
      <c r="AP189" s="151"/>
      <c r="AQ189" s="151"/>
      <c r="AR189" s="151"/>
      <c r="AS189" s="151"/>
      <c r="AT189" s="151"/>
      <c r="AU189" s="151"/>
      <c r="AV189" s="151"/>
      <c r="AW189" s="151"/>
      <c r="AX189" s="151"/>
      <c r="AY189" s="151"/>
      <c r="AZ189" s="151"/>
      <c r="BA189" s="151"/>
      <c r="BB189" s="151"/>
      <c r="BC189" s="151"/>
      <c r="BD189" s="151"/>
      <c r="BE189" s="151"/>
      <c r="BF189" s="151"/>
      <c r="BG189" s="151"/>
      <c r="BH189" s="151"/>
    </row>
    <row r="190" spans="1:60" outlineLevel="1" x14ac:dyDescent="0.2">
      <c r="A190" s="158"/>
      <c r="B190" s="159"/>
      <c r="C190" s="193" t="s">
        <v>338</v>
      </c>
      <c r="D190" s="163"/>
      <c r="E190" s="164">
        <v>11.021599999999999</v>
      </c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51"/>
      <c r="Y190" s="151"/>
      <c r="Z190" s="151"/>
      <c r="AA190" s="151"/>
      <c r="AB190" s="151"/>
      <c r="AC190" s="151"/>
      <c r="AD190" s="151"/>
      <c r="AE190" s="151"/>
      <c r="AF190" s="151"/>
      <c r="AG190" s="151" t="s">
        <v>127</v>
      </c>
      <c r="AH190" s="151">
        <v>0</v>
      </c>
      <c r="AI190" s="151"/>
      <c r="AJ190" s="151"/>
      <c r="AK190" s="151"/>
      <c r="AL190" s="151"/>
      <c r="AM190" s="151"/>
      <c r="AN190" s="151"/>
      <c r="AO190" s="151"/>
      <c r="AP190" s="151"/>
      <c r="AQ190" s="151"/>
      <c r="AR190" s="151"/>
      <c r="AS190" s="151"/>
      <c r="AT190" s="151"/>
      <c r="AU190" s="151"/>
      <c r="AV190" s="151"/>
      <c r="AW190" s="151"/>
      <c r="AX190" s="151"/>
      <c r="AY190" s="151"/>
      <c r="AZ190" s="151"/>
      <c r="BA190" s="151"/>
      <c r="BB190" s="151"/>
      <c r="BC190" s="151"/>
      <c r="BD190" s="151"/>
      <c r="BE190" s="151"/>
      <c r="BF190" s="151"/>
      <c r="BG190" s="151"/>
      <c r="BH190" s="151"/>
    </row>
    <row r="191" spans="1:60" outlineLevel="1" x14ac:dyDescent="0.2">
      <c r="A191" s="158"/>
      <c r="B191" s="159"/>
      <c r="C191" s="193" t="s">
        <v>339</v>
      </c>
      <c r="D191" s="163"/>
      <c r="E191" s="164">
        <v>6</v>
      </c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51"/>
      <c r="Y191" s="151"/>
      <c r="Z191" s="151"/>
      <c r="AA191" s="151"/>
      <c r="AB191" s="151"/>
      <c r="AC191" s="151"/>
      <c r="AD191" s="151"/>
      <c r="AE191" s="151"/>
      <c r="AF191" s="151"/>
      <c r="AG191" s="151" t="s">
        <v>127</v>
      </c>
      <c r="AH191" s="151">
        <v>0</v>
      </c>
      <c r="AI191" s="151"/>
      <c r="AJ191" s="151"/>
      <c r="AK191" s="151"/>
      <c r="AL191" s="151"/>
      <c r="AM191" s="151"/>
      <c r="AN191" s="151"/>
      <c r="AO191" s="151"/>
      <c r="AP191" s="151"/>
      <c r="AQ191" s="151"/>
      <c r="AR191" s="151"/>
      <c r="AS191" s="151"/>
      <c r="AT191" s="151"/>
      <c r="AU191" s="151"/>
      <c r="AV191" s="151"/>
      <c r="AW191" s="151"/>
      <c r="AX191" s="151"/>
      <c r="AY191" s="151"/>
      <c r="AZ191" s="151"/>
      <c r="BA191" s="151"/>
      <c r="BB191" s="151"/>
      <c r="BC191" s="151"/>
      <c r="BD191" s="151"/>
      <c r="BE191" s="151"/>
      <c r="BF191" s="151"/>
      <c r="BG191" s="151"/>
      <c r="BH191" s="151"/>
    </row>
    <row r="192" spans="1:60" outlineLevel="1" x14ac:dyDescent="0.2">
      <c r="A192" s="174">
        <v>52</v>
      </c>
      <c r="B192" s="175" t="s">
        <v>340</v>
      </c>
      <c r="C192" s="192" t="s">
        <v>341</v>
      </c>
      <c r="D192" s="176" t="s">
        <v>169</v>
      </c>
      <c r="E192" s="177">
        <v>36.106000000000002</v>
      </c>
      <c r="F192" s="178"/>
      <c r="G192" s="179">
        <f>ROUND(E192*F192,2)</f>
        <v>0</v>
      </c>
      <c r="H192" s="178"/>
      <c r="I192" s="179">
        <f>ROUND(E192*H192,2)</f>
        <v>0</v>
      </c>
      <c r="J192" s="178"/>
      <c r="K192" s="179">
        <f>ROUND(E192*J192,2)</f>
        <v>0</v>
      </c>
      <c r="L192" s="179">
        <v>21</v>
      </c>
      <c r="M192" s="179">
        <f>G192*(1+L192/100)</f>
        <v>0</v>
      </c>
      <c r="N192" s="179">
        <v>0</v>
      </c>
      <c r="O192" s="179">
        <f>ROUND(E192*N192,2)</f>
        <v>0</v>
      </c>
      <c r="P192" s="179">
        <v>0</v>
      </c>
      <c r="Q192" s="179">
        <f>ROUND(E192*P192,2)</f>
        <v>0</v>
      </c>
      <c r="R192" s="179" t="s">
        <v>263</v>
      </c>
      <c r="S192" s="179" t="s">
        <v>122</v>
      </c>
      <c r="T192" s="180" t="s">
        <v>122</v>
      </c>
      <c r="U192" s="161">
        <v>0.24</v>
      </c>
      <c r="V192" s="161">
        <f>ROUND(E192*U192,2)</f>
        <v>8.67</v>
      </c>
      <c r="W192" s="161"/>
      <c r="X192" s="151"/>
      <c r="Y192" s="151"/>
      <c r="Z192" s="151"/>
      <c r="AA192" s="151"/>
      <c r="AB192" s="151"/>
      <c r="AC192" s="151"/>
      <c r="AD192" s="151"/>
      <c r="AE192" s="151"/>
      <c r="AF192" s="151"/>
      <c r="AG192" s="151" t="s">
        <v>123</v>
      </c>
      <c r="AH192" s="151"/>
      <c r="AI192" s="151"/>
      <c r="AJ192" s="151"/>
      <c r="AK192" s="151"/>
      <c r="AL192" s="151"/>
      <c r="AM192" s="151"/>
      <c r="AN192" s="151"/>
      <c r="AO192" s="151"/>
      <c r="AP192" s="151"/>
      <c r="AQ192" s="151"/>
      <c r="AR192" s="151"/>
      <c r="AS192" s="151"/>
      <c r="AT192" s="151"/>
      <c r="AU192" s="151"/>
      <c r="AV192" s="151"/>
      <c r="AW192" s="151"/>
      <c r="AX192" s="151"/>
      <c r="AY192" s="151"/>
      <c r="AZ192" s="151"/>
      <c r="BA192" s="151"/>
      <c r="BB192" s="151"/>
      <c r="BC192" s="151"/>
      <c r="BD192" s="151"/>
      <c r="BE192" s="151"/>
      <c r="BF192" s="151"/>
      <c r="BG192" s="151"/>
      <c r="BH192" s="151"/>
    </row>
    <row r="193" spans="1:60" outlineLevel="1" x14ac:dyDescent="0.2">
      <c r="A193" s="158"/>
      <c r="B193" s="159"/>
      <c r="C193" s="193" t="s">
        <v>337</v>
      </c>
      <c r="D193" s="163"/>
      <c r="E193" s="164">
        <v>19.084399999999999</v>
      </c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51"/>
      <c r="Y193" s="151"/>
      <c r="Z193" s="151"/>
      <c r="AA193" s="151"/>
      <c r="AB193" s="151"/>
      <c r="AC193" s="151"/>
      <c r="AD193" s="151"/>
      <c r="AE193" s="151"/>
      <c r="AF193" s="151"/>
      <c r="AG193" s="151" t="s">
        <v>127</v>
      </c>
      <c r="AH193" s="151">
        <v>0</v>
      </c>
      <c r="AI193" s="151"/>
      <c r="AJ193" s="151"/>
      <c r="AK193" s="151"/>
      <c r="AL193" s="151"/>
      <c r="AM193" s="151"/>
      <c r="AN193" s="151"/>
      <c r="AO193" s="151"/>
      <c r="AP193" s="151"/>
      <c r="AQ193" s="151"/>
      <c r="AR193" s="151"/>
      <c r="AS193" s="151"/>
      <c r="AT193" s="151"/>
      <c r="AU193" s="151"/>
      <c r="AV193" s="151"/>
      <c r="AW193" s="151"/>
      <c r="AX193" s="151"/>
      <c r="AY193" s="151"/>
      <c r="AZ193" s="151"/>
      <c r="BA193" s="151"/>
      <c r="BB193" s="151"/>
      <c r="BC193" s="151"/>
      <c r="BD193" s="151"/>
      <c r="BE193" s="151"/>
      <c r="BF193" s="151"/>
      <c r="BG193" s="151"/>
      <c r="BH193" s="151"/>
    </row>
    <row r="194" spans="1:60" outlineLevel="1" x14ac:dyDescent="0.2">
      <c r="A194" s="158"/>
      <c r="B194" s="159"/>
      <c r="C194" s="193" t="s">
        <v>338</v>
      </c>
      <c r="D194" s="163"/>
      <c r="E194" s="164">
        <v>11.021599999999999</v>
      </c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51"/>
      <c r="Y194" s="151"/>
      <c r="Z194" s="151"/>
      <c r="AA194" s="151"/>
      <c r="AB194" s="151"/>
      <c r="AC194" s="151"/>
      <c r="AD194" s="151"/>
      <c r="AE194" s="151"/>
      <c r="AF194" s="151"/>
      <c r="AG194" s="151" t="s">
        <v>127</v>
      </c>
      <c r="AH194" s="151">
        <v>0</v>
      </c>
      <c r="AI194" s="151"/>
      <c r="AJ194" s="151"/>
      <c r="AK194" s="151"/>
      <c r="AL194" s="151"/>
      <c r="AM194" s="151"/>
      <c r="AN194" s="151"/>
      <c r="AO194" s="151"/>
      <c r="AP194" s="151"/>
      <c r="AQ194" s="151"/>
      <c r="AR194" s="151"/>
      <c r="AS194" s="151"/>
      <c r="AT194" s="151"/>
      <c r="AU194" s="151"/>
      <c r="AV194" s="151"/>
      <c r="AW194" s="151"/>
      <c r="AX194" s="151"/>
      <c r="AY194" s="151"/>
      <c r="AZ194" s="151"/>
      <c r="BA194" s="151"/>
      <c r="BB194" s="151"/>
      <c r="BC194" s="151"/>
      <c r="BD194" s="151"/>
      <c r="BE194" s="151"/>
      <c r="BF194" s="151"/>
      <c r="BG194" s="151"/>
      <c r="BH194" s="151"/>
    </row>
    <row r="195" spans="1:60" outlineLevel="1" x14ac:dyDescent="0.2">
      <c r="A195" s="158"/>
      <c r="B195" s="159"/>
      <c r="C195" s="193" t="s">
        <v>339</v>
      </c>
      <c r="D195" s="163"/>
      <c r="E195" s="164">
        <v>6</v>
      </c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51"/>
      <c r="Y195" s="151"/>
      <c r="Z195" s="151"/>
      <c r="AA195" s="151"/>
      <c r="AB195" s="151"/>
      <c r="AC195" s="151"/>
      <c r="AD195" s="151"/>
      <c r="AE195" s="151"/>
      <c r="AF195" s="151"/>
      <c r="AG195" s="151" t="s">
        <v>127</v>
      </c>
      <c r="AH195" s="151">
        <v>0</v>
      </c>
      <c r="AI195" s="151"/>
      <c r="AJ195" s="151"/>
      <c r="AK195" s="151"/>
      <c r="AL195" s="151"/>
      <c r="AM195" s="151"/>
      <c r="AN195" s="151"/>
      <c r="AO195" s="151"/>
      <c r="AP195" s="151"/>
      <c r="AQ195" s="151"/>
      <c r="AR195" s="151"/>
      <c r="AS195" s="151"/>
      <c r="AT195" s="151"/>
      <c r="AU195" s="151"/>
      <c r="AV195" s="151"/>
      <c r="AW195" s="151"/>
      <c r="AX195" s="151"/>
      <c r="AY195" s="151"/>
      <c r="AZ195" s="151"/>
      <c r="BA195" s="151"/>
      <c r="BB195" s="151"/>
      <c r="BC195" s="151"/>
      <c r="BD195" s="151"/>
      <c r="BE195" s="151"/>
      <c r="BF195" s="151"/>
      <c r="BG195" s="151"/>
      <c r="BH195" s="151"/>
    </row>
    <row r="196" spans="1:60" outlineLevel="1" x14ac:dyDescent="0.2">
      <c r="A196" s="174">
        <v>53</v>
      </c>
      <c r="B196" s="175" t="s">
        <v>342</v>
      </c>
      <c r="C196" s="192" t="s">
        <v>343</v>
      </c>
      <c r="D196" s="176" t="s">
        <v>237</v>
      </c>
      <c r="E196" s="177">
        <v>0.89385999999999999</v>
      </c>
      <c r="F196" s="178"/>
      <c r="G196" s="179">
        <f>ROUND(E196*F196,2)</f>
        <v>0</v>
      </c>
      <c r="H196" s="178"/>
      <c r="I196" s="179">
        <f>ROUND(E196*H196,2)</f>
        <v>0</v>
      </c>
      <c r="J196" s="178"/>
      <c r="K196" s="179">
        <f>ROUND(E196*J196,2)</f>
        <v>0</v>
      </c>
      <c r="L196" s="179">
        <v>21</v>
      </c>
      <c r="M196" s="179">
        <f>G196*(1+L196/100)</f>
        <v>0</v>
      </c>
      <c r="N196" s="179">
        <v>1.0166500000000001</v>
      </c>
      <c r="O196" s="179">
        <f>ROUND(E196*N196,2)</f>
        <v>0.91</v>
      </c>
      <c r="P196" s="179">
        <v>0</v>
      </c>
      <c r="Q196" s="179">
        <f>ROUND(E196*P196,2)</f>
        <v>0</v>
      </c>
      <c r="R196" s="179" t="s">
        <v>263</v>
      </c>
      <c r="S196" s="179" t="s">
        <v>122</v>
      </c>
      <c r="T196" s="180" t="s">
        <v>122</v>
      </c>
      <c r="U196" s="161">
        <v>27.672999999999998</v>
      </c>
      <c r="V196" s="161">
        <f>ROUND(E196*U196,2)</f>
        <v>24.74</v>
      </c>
      <c r="W196" s="161"/>
      <c r="X196" s="151"/>
      <c r="Y196" s="151"/>
      <c r="Z196" s="151"/>
      <c r="AA196" s="151"/>
      <c r="AB196" s="151"/>
      <c r="AC196" s="151"/>
      <c r="AD196" s="151"/>
      <c r="AE196" s="151"/>
      <c r="AF196" s="151"/>
      <c r="AG196" s="151" t="s">
        <v>123</v>
      </c>
      <c r="AH196" s="151"/>
      <c r="AI196" s="151"/>
      <c r="AJ196" s="151"/>
      <c r="AK196" s="151"/>
      <c r="AL196" s="151"/>
      <c r="AM196" s="151"/>
      <c r="AN196" s="151"/>
      <c r="AO196" s="151"/>
      <c r="AP196" s="151"/>
      <c r="AQ196" s="151"/>
      <c r="AR196" s="151"/>
      <c r="AS196" s="151"/>
      <c r="AT196" s="151"/>
      <c r="AU196" s="151"/>
      <c r="AV196" s="151"/>
      <c r="AW196" s="151"/>
      <c r="AX196" s="151"/>
      <c r="AY196" s="151"/>
      <c r="AZ196" s="151"/>
      <c r="BA196" s="151"/>
      <c r="BB196" s="151"/>
      <c r="BC196" s="151"/>
      <c r="BD196" s="151"/>
      <c r="BE196" s="151"/>
      <c r="BF196" s="151"/>
      <c r="BG196" s="151"/>
      <c r="BH196" s="151"/>
    </row>
    <row r="197" spans="1:60" outlineLevel="1" x14ac:dyDescent="0.2">
      <c r="A197" s="158"/>
      <c r="B197" s="159"/>
      <c r="C197" s="193" t="s">
        <v>344</v>
      </c>
      <c r="D197" s="163"/>
      <c r="E197" s="164">
        <v>0.89385999999999999</v>
      </c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51"/>
      <c r="Y197" s="151"/>
      <c r="Z197" s="151"/>
      <c r="AA197" s="151"/>
      <c r="AB197" s="151"/>
      <c r="AC197" s="151"/>
      <c r="AD197" s="151"/>
      <c r="AE197" s="151"/>
      <c r="AF197" s="151"/>
      <c r="AG197" s="151" t="s">
        <v>127</v>
      </c>
      <c r="AH197" s="151">
        <v>0</v>
      </c>
      <c r="AI197" s="151"/>
      <c r="AJ197" s="151"/>
      <c r="AK197" s="151"/>
      <c r="AL197" s="151"/>
      <c r="AM197" s="151"/>
      <c r="AN197" s="151"/>
      <c r="AO197" s="151"/>
      <c r="AP197" s="151"/>
      <c r="AQ197" s="151"/>
      <c r="AR197" s="151"/>
      <c r="AS197" s="151"/>
      <c r="AT197" s="151"/>
      <c r="AU197" s="151"/>
      <c r="AV197" s="151"/>
      <c r="AW197" s="151"/>
      <c r="AX197" s="151"/>
      <c r="AY197" s="151"/>
      <c r="AZ197" s="151"/>
      <c r="BA197" s="151"/>
      <c r="BB197" s="151"/>
      <c r="BC197" s="151"/>
      <c r="BD197" s="151"/>
      <c r="BE197" s="151"/>
      <c r="BF197" s="151"/>
      <c r="BG197" s="151"/>
      <c r="BH197" s="151"/>
    </row>
    <row r="198" spans="1:60" outlineLevel="1" x14ac:dyDescent="0.2">
      <c r="A198" s="174">
        <v>54</v>
      </c>
      <c r="B198" s="175" t="s">
        <v>345</v>
      </c>
      <c r="C198" s="192" t="s">
        <v>346</v>
      </c>
      <c r="D198" s="176" t="s">
        <v>120</v>
      </c>
      <c r="E198" s="177">
        <v>0.75</v>
      </c>
      <c r="F198" s="178"/>
      <c r="G198" s="179">
        <f>ROUND(E198*F198,2)</f>
        <v>0</v>
      </c>
      <c r="H198" s="178"/>
      <c r="I198" s="179">
        <f>ROUND(E198*H198,2)</f>
        <v>0</v>
      </c>
      <c r="J198" s="178"/>
      <c r="K198" s="179">
        <f>ROUND(E198*J198,2)</f>
        <v>0</v>
      </c>
      <c r="L198" s="179">
        <v>21</v>
      </c>
      <c r="M198" s="179">
        <f>G198*(1+L198/100)</f>
        <v>0</v>
      </c>
      <c r="N198" s="179">
        <v>1.8907700000000001</v>
      </c>
      <c r="O198" s="179">
        <f>ROUND(E198*N198,2)</f>
        <v>1.42</v>
      </c>
      <c r="P198" s="179">
        <v>0</v>
      </c>
      <c r="Q198" s="179">
        <f>ROUND(E198*P198,2)</f>
        <v>0</v>
      </c>
      <c r="R198" s="179" t="s">
        <v>248</v>
      </c>
      <c r="S198" s="179" t="s">
        <v>122</v>
      </c>
      <c r="T198" s="180" t="s">
        <v>122</v>
      </c>
      <c r="U198" s="161">
        <v>1.6950000000000001</v>
      </c>
      <c r="V198" s="161">
        <f>ROUND(E198*U198,2)</f>
        <v>1.27</v>
      </c>
      <c r="W198" s="161"/>
      <c r="X198" s="151"/>
      <c r="Y198" s="151"/>
      <c r="Z198" s="151"/>
      <c r="AA198" s="151"/>
      <c r="AB198" s="151"/>
      <c r="AC198" s="151"/>
      <c r="AD198" s="151"/>
      <c r="AE198" s="151"/>
      <c r="AF198" s="151"/>
      <c r="AG198" s="151" t="s">
        <v>123</v>
      </c>
      <c r="AH198" s="151"/>
      <c r="AI198" s="151"/>
      <c r="AJ198" s="151"/>
      <c r="AK198" s="151"/>
      <c r="AL198" s="151"/>
      <c r="AM198" s="151"/>
      <c r="AN198" s="151"/>
      <c r="AO198" s="151"/>
      <c r="AP198" s="151"/>
      <c r="AQ198" s="151"/>
      <c r="AR198" s="151"/>
      <c r="AS198" s="151"/>
      <c r="AT198" s="151"/>
      <c r="AU198" s="151"/>
      <c r="AV198" s="151"/>
      <c r="AW198" s="151"/>
      <c r="AX198" s="151"/>
      <c r="AY198" s="151"/>
      <c r="AZ198" s="151"/>
      <c r="BA198" s="151"/>
      <c r="BB198" s="151"/>
      <c r="BC198" s="151"/>
      <c r="BD198" s="151"/>
      <c r="BE198" s="151"/>
      <c r="BF198" s="151"/>
      <c r="BG198" s="151"/>
      <c r="BH198" s="151"/>
    </row>
    <row r="199" spans="1:60" outlineLevel="1" x14ac:dyDescent="0.2">
      <c r="A199" s="158"/>
      <c r="B199" s="159"/>
      <c r="C199" s="251" t="s">
        <v>347</v>
      </c>
      <c r="D199" s="252"/>
      <c r="E199" s="252"/>
      <c r="F199" s="252"/>
      <c r="G199" s="252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51"/>
      <c r="Y199" s="151"/>
      <c r="Z199" s="151"/>
      <c r="AA199" s="151"/>
      <c r="AB199" s="151"/>
      <c r="AC199" s="151"/>
      <c r="AD199" s="151"/>
      <c r="AE199" s="151"/>
      <c r="AF199" s="151"/>
      <c r="AG199" s="151" t="s">
        <v>125</v>
      </c>
      <c r="AH199" s="151"/>
      <c r="AI199" s="151"/>
      <c r="AJ199" s="151"/>
      <c r="AK199" s="151"/>
      <c r="AL199" s="151"/>
      <c r="AM199" s="151"/>
      <c r="AN199" s="151"/>
      <c r="AO199" s="151"/>
      <c r="AP199" s="151"/>
      <c r="AQ199" s="151"/>
      <c r="AR199" s="151"/>
      <c r="AS199" s="151"/>
      <c r="AT199" s="151"/>
      <c r="AU199" s="151"/>
      <c r="AV199" s="151"/>
      <c r="AW199" s="151"/>
      <c r="AX199" s="151"/>
      <c r="AY199" s="151"/>
      <c r="AZ199" s="151"/>
      <c r="BA199" s="151"/>
      <c r="BB199" s="151"/>
      <c r="BC199" s="151"/>
      <c r="BD199" s="151"/>
      <c r="BE199" s="151"/>
      <c r="BF199" s="151"/>
      <c r="BG199" s="151"/>
      <c r="BH199" s="151"/>
    </row>
    <row r="200" spans="1:60" outlineLevel="1" x14ac:dyDescent="0.2">
      <c r="A200" s="158"/>
      <c r="B200" s="159"/>
      <c r="C200" s="193" t="s">
        <v>348</v>
      </c>
      <c r="D200" s="163"/>
      <c r="E200" s="164">
        <v>0.75</v>
      </c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51"/>
      <c r="Y200" s="151"/>
      <c r="Z200" s="151"/>
      <c r="AA200" s="151"/>
      <c r="AB200" s="151"/>
      <c r="AC200" s="151"/>
      <c r="AD200" s="151"/>
      <c r="AE200" s="151"/>
      <c r="AF200" s="151"/>
      <c r="AG200" s="151" t="s">
        <v>127</v>
      </c>
      <c r="AH200" s="151">
        <v>0</v>
      </c>
      <c r="AI200" s="151"/>
      <c r="AJ200" s="151"/>
      <c r="AK200" s="151"/>
      <c r="AL200" s="151"/>
      <c r="AM200" s="151"/>
      <c r="AN200" s="151"/>
      <c r="AO200" s="151"/>
      <c r="AP200" s="151"/>
      <c r="AQ200" s="151"/>
      <c r="AR200" s="151"/>
      <c r="AS200" s="151"/>
      <c r="AT200" s="151"/>
      <c r="AU200" s="151"/>
      <c r="AV200" s="151"/>
      <c r="AW200" s="151"/>
      <c r="AX200" s="151"/>
      <c r="AY200" s="151"/>
      <c r="AZ200" s="151"/>
      <c r="BA200" s="151"/>
      <c r="BB200" s="151"/>
      <c r="BC200" s="151"/>
      <c r="BD200" s="151"/>
      <c r="BE200" s="151"/>
      <c r="BF200" s="151"/>
      <c r="BG200" s="151"/>
      <c r="BH200" s="151"/>
    </row>
    <row r="201" spans="1:60" x14ac:dyDescent="0.2">
      <c r="A201" s="168" t="s">
        <v>116</v>
      </c>
      <c r="B201" s="169" t="s">
        <v>60</v>
      </c>
      <c r="C201" s="191" t="s">
        <v>61</v>
      </c>
      <c r="D201" s="170"/>
      <c r="E201" s="171"/>
      <c r="F201" s="172"/>
      <c r="G201" s="172">
        <f>SUMIF(AG202:AG204,"&lt;&gt;NOR",G202:G204)</f>
        <v>0</v>
      </c>
      <c r="H201" s="172"/>
      <c r="I201" s="172">
        <f>SUM(I202:I204)</f>
        <v>0</v>
      </c>
      <c r="J201" s="172"/>
      <c r="K201" s="172">
        <f>SUM(K202:K204)</f>
        <v>0</v>
      </c>
      <c r="L201" s="172"/>
      <c r="M201" s="172">
        <f>SUM(M202:M204)</f>
        <v>0</v>
      </c>
      <c r="N201" s="172"/>
      <c r="O201" s="172">
        <f>SUM(O202:O204)</f>
        <v>59.99</v>
      </c>
      <c r="P201" s="172"/>
      <c r="Q201" s="172">
        <f>SUM(Q202:Q204)</f>
        <v>0</v>
      </c>
      <c r="R201" s="172"/>
      <c r="S201" s="172"/>
      <c r="T201" s="173"/>
      <c r="U201" s="167"/>
      <c r="V201" s="167">
        <f>SUM(V202:V204)</f>
        <v>2.82</v>
      </c>
      <c r="W201" s="167"/>
      <c r="AG201" t="s">
        <v>117</v>
      </c>
    </row>
    <row r="202" spans="1:60" outlineLevel="1" x14ac:dyDescent="0.2">
      <c r="A202" s="174">
        <v>55</v>
      </c>
      <c r="B202" s="175" t="s">
        <v>349</v>
      </c>
      <c r="C202" s="192" t="s">
        <v>350</v>
      </c>
      <c r="D202" s="176" t="s">
        <v>169</v>
      </c>
      <c r="E202" s="177">
        <v>148.19999999999999</v>
      </c>
      <c r="F202" s="178"/>
      <c r="G202" s="179">
        <f>ROUND(E202*F202,2)</f>
        <v>0</v>
      </c>
      <c r="H202" s="178"/>
      <c r="I202" s="179">
        <f>ROUND(E202*H202,2)</f>
        <v>0</v>
      </c>
      <c r="J202" s="178"/>
      <c r="K202" s="179">
        <f>ROUND(E202*J202,2)</f>
        <v>0</v>
      </c>
      <c r="L202" s="179">
        <v>21</v>
      </c>
      <c r="M202" s="179">
        <f>G202*(1+L202/100)</f>
        <v>0</v>
      </c>
      <c r="N202" s="179">
        <v>0.40481</v>
      </c>
      <c r="O202" s="179">
        <f>ROUND(E202*N202,2)</f>
        <v>59.99</v>
      </c>
      <c r="P202" s="179">
        <v>0</v>
      </c>
      <c r="Q202" s="179">
        <f>ROUND(E202*P202,2)</f>
        <v>0</v>
      </c>
      <c r="R202" s="179" t="s">
        <v>351</v>
      </c>
      <c r="S202" s="179" t="s">
        <v>122</v>
      </c>
      <c r="T202" s="180" t="s">
        <v>122</v>
      </c>
      <c r="U202" s="161">
        <v>1.9E-2</v>
      </c>
      <c r="V202" s="161">
        <f>ROUND(E202*U202,2)</f>
        <v>2.82</v>
      </c>
      <c r="W202" s="161"/>
      <c r="X202" s="151"/>
      <c r="Y202" s="151"/>
      <c r="Z202" s="151"/>
      <c r="AA202" s="151"/>
      <c r="AB202" s="151"/>
      <c r="AC202" s="151"/>
      <c r="AD202" s="151"/>
      <c r="AE202" s="151"/>
      <c r="AF202" s="151"/>
      <c r="AG202" s="151" t="s">
        <v>123</v>
      </c>
      <c r="AH202" s="151"/>
      <c r="AI202" s="151"/>
      <c r="AJ202" s="151"/>
      <c r="AK202" s="151"/>
      <c r="AL202" s="151"/>
      <c r="AM202" s="151"/>
      <c r="AN202" s="151"/>
      <c r="AO202" s="151"/>
      <c r="AP202" s="151"/>
      <c r="AQ202" s="151"/>
      <c r="AR202" s="151"/>
      <c r="AS202" s="151"/>
      <c r="AT202" s="151"/>
      <c r="AU202" s="151"/>
      <c r="AV202" s="151"/>
      <c r="AW202" s="151"/>
      <c r="AX202" s="151"/>
      <c r="AY202" s="151"/>
      <c r="AZ202" s="151"/>
      <c r="BA202" s="151"/>
      <c r="BB202" s="151"/>
      <c r="BC202" s="151"/>
      <c r="BD202" s="151"/>
      <c r="BE202" s="151"/>
      <c r="BF202" s="151"/>
      <c r="BG202" s="151"/>
      <c r="BH202" s="151"/>
    </row>
    <row r="203" spans="1:60" outlineLevel="1" x14ac:dyDescent="0.2">
      <c r="A203" s="158"/>
      <c r="B203" s="159"/>
      <c r="C203" s="251" t="s">
        <v>352</v>
      </c>
      <c r="D203" s="252"/>
      <c r="E203" s="252"/>
      <c r="F203" s="252"/>
      <c r="G203" s="252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51"/>
      <c r="Y203" s="151"/>
      <c r="Z203" s="151"/>
      <c r="AA203" s="151"/>
      <c r="AB203" s="151"/>
      <c r="AC203" s="151"/>
      <c r="AD203" s="151"/>
      <c r="AE203" s="151"/>
      <c r="AF203" s="151"/>
      <c r="AG203" s="151" t="s">
        <v>125</v>
      </c>
      <c r="AH203" s="151"/>
      <c r="AI203" s="151"/>
      <c r="AJ203" s="151"/>
      <c r="AK203" s="151"/>
      <c r="AL203" s="151"/>
      <c r="AM203" s="151"/>
      <c r="AN203" s="151"/>
      <c r="AO203" s="151"/>
      <c r="AP203" s="151"/>
      <c r="AQ203" s="151"/>
      <c r="AR203" s="151"/>
      <c r="AS203" s="151"/>
      <c r="AT203" s="151"/>
      <c r="AU203" s="151"/>
      <c r="AV203" s="151"/>
      <c r="AW203" s="151"/>
      <c r="AX203" s="151"/>
      <c r="AY203" s="151"/>
      <c r="AZ203" s="151"/>
      <c r="BA203" s="151"/>
      <c r="BB203" s="151"/>
      <c r="BC203" s="151"/>
      <c r="BD203" s="151"/>
      <c r="BE203" s="151"/>
      <c r="BF203" s="151"/>
      <c r="BG203" s="151"/>
      <c r="BH203" s="151"/>
    </row>
    <row r="204" spans="1:60" outlineLevel="1" x14ac:dyDescent="0.2">
      <c r="A204" s="158"/>
      <c r="B204" s="159"/>
      <c r="C204" s="193" t="s">
        <v>353</v>
      </c>
      <c r="D204" s="163"/>
      <c r="E204" s="164">
        <v>148.19999999999999</v>
      </c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51"/>
      <c r="Y204" s="151"/>
      <c r="Z204" s="151"/>
      <c r="AA204" s="151"/>
      <c r="AB204" s="151"/>
      <c r="AC204" s="151"/>
      <c r="AD204" s="151"/>
      <c r="AE204" s="151"/>
      <c r="AF204" s="151"/>
      <c r="AG204" s="151" t="s">
        <v>127</v>
      </c>
      <c r="AH204" s="151">
        <v>0</v>
      </c>
      <c r="AI204" s="151"/>
      <c r="AJ204" s="151"/>
      <c r="AK204" s="151"/>
      <c r="AL204" s="151"/>
      <c r="AM204" s="151"/>
      <c r="AN204" s="151"/>
      <c r="AO204" s="151"/>
      <c r="AP204" s="151"/>
      <c r="AQ204" s="151"/>
      <c r="AR204" s="151"/>
      <c r="AS204" s="151"/>
      <c r="AT204" s="151"/>
      <c r="AU204" s="151"/>
      <c r="AV204" s="151"/>
      <c r="AW204" s="151"/>
      <c r="AX204" s="151"/>
      <c r="AY204" s="151"/>
      <c r="AZ204" s="151"/>
      <c r="BA204" s="151"/>
      <c r="BB204" s="151"/>
      <c r="BC204" s="151"/>
      <c r="BD204" s="151"/>
      <c r="BE204" s="151"/>
      <c r="BF204" s="151"/>
      <c r="BG204" s="151"/>
      <c r="BH204" s="151"/>
    </row>
    <row r="205" spans="1:60" x14ac:dyDescent="0.2">
      <c r="A205" s="168" t="s">
        <v>116</v>
      </c>
      <c r="B205" s="169" t="s">
        <v>62</v>
      </c>
      <c r="C205" s="191" t="s">
        <v>63</v>
      </c>
      <c r="D205" s="170"/>
      <c r="E205" s="171"/>
      <c r="F205" s="172"/>
      <c r="G205" s="172">
        <f>SUMIF(AG206:AG225,"&lt;&gt;NOR",G206:G225)</f>
        <v>0</v>
      </c>
      <c r="H205" s="172"/>
      <c r="I205" s="172">
        <f>SUM(I206:I225)</f>
        <v>0</v>
      </c>
      <c r="J205" s="172"/>
      <c r="K205" s="172">
        <f>SUM(K206:K225)</f>
        <v>0</v>
      </c>
      <c r="L205" s="172"/>
      <c r="M205" s="172">
        <f>SUM(M206:M225)</f>
        <v>0</v>
      </c>
      <c r="N205" s="172"/>
      <c r="O205" s="172">
        <f>SUM(O206:O225)</f>
        <v>0</v>
      </c>
      <c r="P205" s="172"/>
      <c r="Q205" s="172">
        <f>SUM(Q206:Q225)</f>
        <v>0</v>
      </c>
      <c r="R205" s="172"/>
      <c r="S205" s="172"/>
      <c r="T205" s="173"/>
      <c r="U205" s="167"/>
      <c r="V205" s="167">
        <f>SUM(V206:V225)</f>
        <v>0</v>
      </c>
      <c r="W205" s="167"/>
      <c r="AG205" t="s">
        <v>117</v>
      </c>
    </row>
    <row r="206" spans="1:60" ht="22.5" outlineLevel="1" x14ac:dyDescent="0.2">
      <c r="A206" s="174">
        <v>56</v>
      </c>
      <c r="B206" s="175" t="s">
        <v>354</v>
      </c>
      <c r="C206" s="192" t="s">
        <v>355</v>
      </c>
      <c r="D206" s="176" t="s">
        <v>169</v>
      </c>
      <c r="E206" s="177">
        <v>941.23800000000006</v>
      </c>
      <c r="F206" s="178"/>
      <c r="G206" s="179">
        <f>ROUND(E206*F206,2)</f>
        <v>0</v>
      </c>
      <c r="H206" s="178"/>
      <c r="I206" s="179">
        <f>ROUND(E206*H206,2)</f>
        <v>0</v>
      </c>
      <c r="J206" s="178"/>
      <c r="K206" s="179">
        <f>ROUND(E206*J206,2)</f>
        <v>0</v>
      </c>
      <c r="L206" s="179">
        <v>21</v>
      </c>
      <c r="M206" s="179">
        <f>G206*(1+L206/100)</f>
        <v>0</v>
      </c>
      <c r="N206" s="179">
        <v>0</v>
      </c>
      <c r="O206" s="179">
        <f>ROUND(E206*N206,2)</f>
        <v>0</v>
      </c>
      <c r="P206" s="179">
        <v>0</v>
      </c>
      <c r="Q206" s="179">
        <f>ROUND(E206*P206,2)</f>
        <v>0</v>
      </c>
      <c r="R206" s="179"/>
      <c r="S206" s="179" t="s">
        <v>215</v>
      </c>
      <c r="T206" s="180" t="s">
        <v>216</v>
      </c>
      <c r="U206" s="161">
        <v>0</v>
      </c>
      <c r="V206" s="161">
        <f>ROUND(E206*U206,2)</f>
        <v>0</v>
      </c>
      <c r="W206" s="161"/>
      <c r="X206" s="151"/>
      <c r="Y206" s="151"/>
      <c r="Z206" s="151"/>
      <c r="AA206" s="151"/>
      <c r="AB206" s="151"/>
      <c r="AC206" s="151"/>
      <c r="AD206" s="151"/>
      <c r="AE206" s="151"/>
      <c r="AF206" s="151"/>
      <c r="AG206" s="151" t="s">
        <v>123</v>
      </c>
      <c r="AH206" s="151"/>
      <c r="AI206" s="151"/>
      <c r="AJ206" s="151"/>
      <c r="AK206" s="151"/>
      <c r="AL206" s="151"/>
      <c r="AM206" s="151"/>
      <c r="AN206" s="151"/>
      <c r="AO206" s="151"/>
      <c r="AP206" s="151"/>
      <c r="AQ206" s="151"/>
      <c r="AR206" s="151"/>
      <c r="AS206" s="151"/>
      <c r="AT206" s="151"/>
      <c r="AU206" s="151"/>
      <c r="AV206" s="151"/>
      <c r="AW206" s="151"/>
      <c r="AX206" s="151"/>
      <c r="AY206" s="151"/>
      <c r="AZ206" s="151"/>
      <c r="BA206" s="151"/>
      <c r="BB206" s="151"/>
      <c r="BC206" s="151"/>
      <c r="BD206" s="151"/>
      <c r="BE206" s="151"/>
      <c r="BF206" s="151"/>
      <c r="BG206" s="151"/>
      <c r="BH206" s="151"/>
    </row>
    <row r="207" spans="1:60" outlineLevel="1" x14ac:dyDescent="0.2">
      <c r="A207" s="158"/>
      <c r="B207" s="159"/>
      <c r="C207" s="193" t="s">
        <v>210</v>
      </c>
      <c r="D207" s="163"/>
      <c r="E207" s="164">
        <v>417.048</v>
      </c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51"/>
      <c r="Y207" s="151"/>
      <c r="Z207" s="151"/>
      <c r="AA207" s="151"/>
      <c r="AB207" s="151"/>
      <c r="AC207" s="151"/>
      <c r="AD207" s="151"/>
      <c r="AE207" s="151"/>
      <c r="AF207" s="151"/>
      <c r="AG207" s="151" t="s">
        <v>127</v>
      </c>
      <c r="AH207" s="151">
        <v>0</v>
      </c>
      <c r="AI207" s="151"/>
      <c r="AJ207" s="151"/>
      <c r="AK207" s="151"/>
      <c r="AL207" s="151"/>
      <c r="AM207" s="151"/>
      <c r="AN207" s="151"/>
      <c r="AO207" s="151"/>
      <c r="AP207" s="151"/>
      <c r="AQ207" s="151"/>
      <c r="AR207" s="151"/>
      <c r="AS207" s="151"/>
      <c r="AT207" s="151"/>
      <c r="AU207" s="151"/>
      <c r="AV207" s="151"/>
      <c r="AW207" s="151"/>
      <c r="AX207" s="151"/>
      <c r="AY207" s="151"/>
      <c r="AZ207" s="151"/>
      <c r="BA207" s="151"/>
      <c r="BB207" s="151"/>
      <c r="BC207" s="151"/>
      <c r="BD207" s="151"/>
      <c r="BE207" s="151"/>
      <c r="BF207" s="151"/>
      <c r="BG207" s="151"/>
      <c r="BH207" s="151"/>
    </row>
    <row r="208" spans="1:60" outlineLevel="1" x14ac:dyDescent="0.2">
      <c r="A208" s="158"/>
      <c r="B208" s="159"/>
      <c r="C208" s="193" t="s">
        <v>211</v>
      </c>
      <c r="D208" s="163"/>
      <c r="E208" s="164">
        <v>524.19000000000005</v>
      </c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51"/>
      <c r="Y208" s="151"/>
      <c r="Z208" s="151"/>
      <c r="AA208" s="151"/>
      <c r="AB208" s="151"/>
      <c r="AC208" s="151"/>
      <c r="AD208" s="151"/>
      <c r="AE208" s="151"/>
      <c r="AF208" s="151"/>
      <c r="AG208" s="151" t="s">
        <v>127</v>
      </c>
      <c r="AH208" s="151">
        <v>0</v>
      </c>
      <c r="AI208" s="151"/>
      <c r="AJ208" s="151"/>
      <c r="AK208" s="151"/>
      <c r="AL208" s="151"/>
      <c r="AM208" s="151"/>
      <c r="AN208" s="151"/>
      <c r="AO208" s="151"/>
      <c r="AP208" s="151"/>
      <c r="AQ208" s="151"/>
      <c r="AR208" s="151"/>
      <c r="AS208" s="151"/>
      <c r="AT208" s="151"/>
      <c r="AU208" s="151"/>
      <c r="AV208" s="151"/>
      <c r="AW208" s="151"/>
      <c r="AX208" s="151"/>
      <c r="AY208" s="151"/>
      <c r="AZ208" s="151"/>
      <c r="BA208" s="151"/>
      <c r="BB208" s="151"/>
      <c r="BC208" s="151"/>
      <c r="BD208" s="151"/>
      <c r="BE208" s="151"/>
      <c r="BF208" s="151"/>
      <c r="BG208" s="151"/>
      <c r="BH208" s="151"/>
    </row>
    <row r="209" spans="1:60" ht="22.5" outlineLevel="1" x14ac:dyDescent="0.2">
      <c r="A209" s="174">
        <v>57</v>
      </c>
      <c r="B209" s="175" t="s">
        <v>356</v>
      </c>
      <c r="C209" s="192" t="s">
        <v>357</v>
      </c>
      <c r="D209" s="176" t="s">
        <v>169</v>
      </c>
      <c r="E209" s="177">
        <v>941.23800000000006</v>
      </c>
      <c r="F209" s="178"/>
      <c r="G209" s="179">
        <f>ROUND(E209*F209,2)</f>
        <v>0</v>
      </c>
      <c r="H209" s="178"/>
      <c r="I209" s="179">
        <f>ROUND(E209*H209,2)</f>
        <v>0</v>
      </c>
      <c r="J209" s="178"/>
      <c r="K209" s="179">
        <f>ROUND(E209*J209,2)</f>
        <v>0</v>
      </c>
      <c r="L209" s="179">
        <v>21</v>
      </c>
      <c r="M209" s="179">
        <f>G209*(1+L209/100)</f>
        <v>0</v>
      </c>
      <c r="N209" s="179">
        <v>0</v>
      </c>
      <c r="O209" s="179">
        <f>ROUND(E209*N209,2)</f>
        <v>0</v>
      </c>
      <c r="P209" s="179">
        <v>0</v>
      </c>
      <c r="Q209" s="179">
        <f>ROUND(E209*P209,2)</f>
        <v>0</v>
      </c>
      <c r="R209" s="179"/>
      <c r="S209" s="179" t="s">
        <v>215</v>
      </c>
      <c r="T209" s="180" t="s">
        <v>216</v>
      </c>
      <c r="U209" s="161">
        <v>0</v>
      </c>
      <c r="V209" s="161">
        <f>ROUND(E209*U209,2)</f>
        <v>0</v>
      </c>
      <c r="W209" s="161"/>
      <c r="X209" s="151"/>
      <c r="Y209" s="151"/>
      <c r="Z209" s="151"/>
      <c r="AA209" s="151"/>
      <c r="AB209" s="151"/>
      <c r="AC209" s="151"/>
      <c r="AD209" s="151"/>
      <c r="AE209" s="151"/>
      <c r="AF209" s="151"/>
      <c r="AG209" s="151" t="s">
        <v>123</v>
      </c>
      <c r="AH209" s="151"/>
      <c r="AI209" s="151"/>
      <c r="AJ209" s="151"/>
      <c r="AK209" s="151"/>
      <c r="AL209" s="151"/>
      <c r="AM209" s="151"/>
      <c r="AN209" s="151"/>
      <c r="AO209" s="151"/>
      <c r="AP209" s="151"/>
      <c r="AQ209" s="151"/>
      <c r="AR209" s="151"/>
      <c r="AS209" s="151"/>
      <c r="AT209" s="151"/>
      <c r="AU209" s="151"/>
      <c r="AV209" s="151"/>
      <c r="AW209" s="151"/>
      <c r="AX209" s="151"/>
      <c r="AY209" s="151"/>
      <c r="AZ209" s="151"/>
      <c r="BA209" s="151"/>
      <c r="BB209" s="151"/>
      <c r="BC209" s="151"/>
      <c r="BD209" s="151"/>
      <c r="BE209" s="151"/>
      <c r="BF209" s="151"/>
      <c r="BG209" s="151"/>
      <c r="BH209" s="151"/>
    </row>
    <row r="210" spans="1:60" outlineLevel="1" x14ac:dyDescent="0.2">
      <c r="A210" s="158"/>
      <c r="B210" s="159"/>
      <c r="C210" s="193" t="s">
        <v>210</v>
      </c>
      <c r="D210" s="163"/>
      <c r="E210" s="164">
        <v>417.048</v>
      </c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51"/>
      <c r="Y210" s="151"/>
      <c r="Z210" s="151"/>
      <c r="AA210" s="151"/>
      <c r="AB210" s="151"/>
      <c r="AC210" s="151"/>
      <c r="AD210" s="151"/>
      <c r="AE210" s="151"/>
      <c r="AF210" s="151"/>
      <c r="AG210" s="151" t="s">
        <v>127</v>
      </c>
      <c r="AH210" s="151">
        <v>0</v>
      </c>
      <c r="AI210" s="151"/>
      <c r="AJ210" s="151"/>
      <c r="AK210" s="151"/>
      <c r="AL210" s="151"/>
      <c r="AM210" s="151"/>
      <c r="AN210" s="151"/>
      <c r="AO210" s="151"/>
      <c r="AP210" s="151"/>
      <c r="AQ210" s="151"/>
      <c r="AR210" s="151"/>
      <c r="AS210" s="151"/>
      <c r="AT210" s="151"/>
      <c r="AU210" s="151"/>
      <c r="AV210" s="151"/>
      <c r="AW210" s="151"/>
      <c r="AX210" s="151"/>
      <c r="AY210" s="151"/>
      <c r="AZ210" s="151"/>
      <c r="BA210" s="151"/>
      <c r="BB210" s="151"/>
      <c r="BC210" s="151"/>
      <c r="BD210" s="151"/>
      <c r="BE210" s="151"/>
      <c r="BF210" s="151"/>
      <c r="BG210" s="151"/>
      <c r="BH210" s="151"/>
    </row>
    <row r="211" spans="1:60" outlineLevel="1" x14ac:dyDescent="0.2">
      <c r="A211" s="158"/>
      <c r="B211" s="159"/>
      <c r="C211" s="193" t="s">
        <v>211</v>
      </c>
      <c r="D211" s="163"/>
      <c r="E211" s="164">
        <v>524.19000000000005</v>
      </c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51"/>
      <c r="Y211" s="151"/>
      <c r="Z211" s="151"/>
      <c r="AA211" s="151"/>
      <c r="AB211" s="151"/>
      <c r="AC211" s="151"/>
      <c r="AD211" s="151"/>
      <c r="AE211" s="151"/>
      <c r="AF211" s="151"/>
      <c r="AG211" s="151" t="s">
        <v>127</v>
      </c>
      <c r="AH211" s="151">
        <v>0</v>
      </c>
      <c r="AI211" s="151"/>
      <c r="AJ211" s="151"/>
      <c r="AK211" s="151"/>
      <c r="AL211" s="151"/>
      <c r="AM211" s="151"/>
      <c r="AN211" s="151"/>
      <c r="AO211" s="151"/>
      <c r="AP211" s="151"/>
      <c r="AQ211" s="151"/>
      <c r="AR211" s="151"/>
      <c r="AS211" s="151"/>
      <c r="AT211" s="151"/>
      <c r="AU211" s="151"/>
      <c r="AV211" s="151"/>
      <c r="AW211" s="151"/>
      <c r="AX211" s="151"/>
      <c r="AY211" s="151"/>
      <c r="AZ211" s="151"/>
      <c r="BA211" s="151"/>
      <c r="BB211" s="151"/>
      <c r="BC211" s="151"/>
      <c r="BD211" s="151"/>
      <c r="BE211" s="151"/>
      <c r="BF211" s="151"/>
      <c r="BG211" s="151"/>
      <c r="BH211" s="151"/>
    </row>
    <row r="212" spans="1:60" ht="22.5" outlineLevel="1" x14ac:dyDescent="0.2">
      <c r="A212" s="174">
        <v>58</v>
      </c>
      <c r="B212" s="175" t="s">
        <v>358</v>
      </c>
      <c r="C212" s="192" t="s">
        <v>359</v>
      </c>
      <c r="D212" s="176" t="s">
        <v>169</v>
      </c>
      <c r="E212" s="177">
        <v>941.23800000000006</v>
      </c>
      <c r="F212" s="178"/>
      <c r="G212" s="179">
        <f>ROUND(E212*F212,2)</f>
        <v>0</v>
      </c>
      <c r="H212" s="178"/>
      <c r="I212" s="179">
        <f>ROUND(E212*H212,2)</f>
        <v>0</v>
      </c>
      <c r="J212" s="178"/>
      <c r="K212" s="179">
        <f>ROUND(E212*J212,2)</f>
        <v>0</v>
      </c>
      <c r="L212" s="179">
        <v>21</v>
      </c>
      <c r="M212" s="179">
        <f>G212*(1+L212/100)</f>
        <v>0</v>
      </c>
      <c r="N212" s="179">
        <v>0</v>
      </c>
      <c r="O212" s="179">
        <f>ROUND(E212*N212,2)</f>
        <v>0</v>
      </c>
      <c r="P212" s="179">
        <v>0</v>
      </c>
      <c r="Q212" s="179">
        <f>ROUND(E212*P212,2)</f>
        <v>0</v>
      </c>
      <c r="R212" s="179"/>
      <c r="S212" s="179" t="s">
        <v>215</v>
      </c>
      <c r="T212" s="180" t="s">
        <v>216</v>
      </c>
      <c r="U212" s="161">
        <v>0</v>
      </c>
      <c r="V212" s="161">
        <f>ROUND(E212*U212,2)</f>
        <v>0</v>
      </c>
      <c r="W212" s="161"/>
      <c r="X212" s="151"/>
      <c r="Y212" s="151"/>
      <c r="Z212" s="151"/>
      <c r="AA212" s="151"/>
      <c r="AB212" s="151"/>
      <c r="AC212" s="151"/>
      <c r="AD212" s="151"/>
      <c r="AE212" s="151"/>
      <c r="AF212" s="151"/>
      <c r="AG212" s="151" t="s">
        <v>123</v>
      </c>
      <c r="AH212" s="151"/>
      <c r="AI212" s="151"/>
      <c r="AJ212" s="151"/>
      <c r="AK212" s="151"/>
      <c r="AL212" s="151"/>
      <c r="AM212" s="151"/>
      <c r="AN212" s="151"/>
      <c r="AO212" s="151"/>
      <c r="AP212" s="151"/>
      <c r="AQ212" s="151"/>
      <c r="AR212" s="151"/>
      <c r="AS212" s="151"/>
      <c r="AT212" s="151"/>
      <c r="AU212" s="151"/>
      <c r="AV212" s="151"/>
      <c r="AW212" s="151"/>
      <c r="AX212" s="151"/>
      <c r="AY212" s="151"/>
      <c r="AZ212" s="151"/>
      <c r="BA212" s="151"/>
      <c r="BB212" s="151"/>
      <c r="BC212" s="151"/>
      <c r="BD212" s="151"/>
      <c r="BE212" s="151"/>
      <c r="BF212" s="151"/>
      <c r="BG212" s="151"/>
      <c r="BH212" s="151"/>
    </row>
    <row r="213" spans="1:60" outlineLevel="1" x14ac:dyDescent="0.2">
      <c r="A213" s="158"/>
      <c r="B213" s="159"/>
      <c r="C213" s="193" t="s">
        <v>210</v>
      </c>
      <c r="D213" s="163"/>
      <c r="E213" s="164">
        <v>417.048</v>
      </c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51"/>
      <c r="Y213" s="151"/>
      <c r="Z213" s="151"/>
      <c r="AA213" s="151"/>
      <c r="AB213" s="151"/>
      <c r="AC213" s="151"/>
      <c r="AD213" s="151"/>
      <c r="AE213" s="151"/>
      <c r="AF213" s="151"/>
      <c r="AG213" s="151" t="s">
        <v>127</v>
      </c>
      <c r="AH213" s="151">
        <v>0</v>
      </c>
      <c r="AI213" s="151"/>
      <c r="AJ213" s="151"/>
      <c r="AK213" s="151"/>
      <c r="AL213" s="151"/>
      <c r="AM213" s="151"/>
      <c r="AN213" s="151"/>
      <c r="AO213" s="151"/>
      <c r="AP213" s="151"/>
      <c r="AQ213" s="151"/>
      <c r="AR213" s="151"/>
      <c r="AS213" s="151"/>
      <c r="AT213" s="151"/>
      <c r="AU213" s="151"/>
      <c r="AV213" s="151"/>
      <c r="AW213" s="151"/>
      <c r="AX213" s="151"/>
      <c r="AY213" s="151"/>
      <c r="AZ213" s="151"/>
      <c r="BA213" s="151"/>
      <c r="BB213" s="151"/>
      <c r="BC213" s="151"/>
      <c r="BD213" s="151"/>
      <c r="BE213" s="151"/>
      <c r="BF213" s="151"/>
      <c r="BG213" s="151"/>
      <c r="BH213" s="151"/>
    </row>
    <row r="214" spans="1:60" outlineLevel="1" x14ac:dyDescent="0.2">
      <c r="A214" s="158"/>
      <c r="B214" s="159"/>
      <c r="C214" s="193" t="s">
        <v>211</v>
      </c>
      <c r="D214" s="163"/>
      <c r="E214" s="164">
        <v>524.19000000000005</v>
      </c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51"/>
      <c r="Y214" s="151"/>
      <c r="Z214" s="151"/>
      <c r="AA214" s="151"/>
      <c r="AB214" s="151"/>
      <c r="AC214" s="151"/>
      <c r="AD214" s="151"/>
      <c r="AE214" s="151"/>
      <c r="AF214" s="151"/>
      <c r="AG214" s="151" t="s">
        <v>127</v>
      </c>
      <c r="AH214" s="151">
        <v>0</v>
      </c>
      <c r="AI214" s="151"/>
      <c r="AJ214" s="151"/>
      <c r="AK214" s="151"/>
      <c r="AL214" s="151"/>
      <c r="AM214" s="151"/>
      <c r="AN214" s="151"/>
      <c r="AO214" s="151"/>
      <c r="AP214" s="151"/>
      <c r="AQ214" s="151"/>
      <c r="AR214" s="151"/>
      <c r="AS214" s="151"/>
      <c r="AT214" s="151"/>
      <c r="AU214" s="151"/>
      <c r="AV214" s="151"/>
      <c r="AW214" s="151"/>
      <c r="AX214" s="151"/>
      <c r="AY214" s="151"/>
      <c r="AZ214" s="151"/>
      <c r="BA214" s="151"/>
      <c r="BB214" s="151"/>
      <c r="BC214" s="151"/>
      <c r="BD214" s="151"/>
      <c r="BE214" s="151"/>
      <c r="BF214" s="151"/>
      <c r="BG214" s="151"/>
      <c r="BH214" s="151"/>
    </row>
    <row r="215" spans="1:60" ht="22.5" outlineLevel="1" x14ac:dyDescent="0.2">
      <c r="A215" s="174">
        <v>59</v>
      </c>
      <c r="B215" s="175" t="s">
        <v>360</v>
      </c>
      <c r="C215" s="192" t="s">
        <v>361</v>
      </c>
      <c r="D215" s="176" t="s">
        <v>169</v>
      </c>
      <c r="E215" s="177">
        <v>941.23800000000006</v>
      </c>
      <c r="F215" s="178"/>
      <c r="G215" s="179">
        <f>ROUND(E215*F215,2)</f>
        <v>0</v>
      </c>
      <c r="H215" s="178"/>
      <c r="I215" s="179">
        <f>ROUND(E215*H215,2)</f>
        <v>0</v>
      </c>
      <c r="J215" s="178"/>
      <c r="K215" s="179">
        <f>ROUND(E215*J215,2)</f>
        <v>0</v>
      </c>
      <c r="L215" s="179">
        <v>21</v>
      </c>
      <c r="M215" s="179">
        <f>G215*(1+L215/100)</f>
        <v>0</v>
      </c>
      <c r="N215" s="179">
        <v>0</v>
      </c>
      <c r="O215" s="179">
        <f>ROUND(E215*N215,2)</f>
        <v>0</v>
      </c>
      <c r="P215" s="179">
        <v>0</v>
      </c>
      <c r="Q215" s="179">
        <f>ROUND(E215*P215,2)</f>
        <v>0</v>
      </c>
      <c r="R215" s="179"/>
      <c r="S215" s="179" t="s">
        <v>215</v>
      </c>
      <c r="T215" s="180" t="s">
        <v>216</v>
      </c>
      <c r="U215" s="161">
        <v>0</v>
      </c>
      <c r="V215" s="161">
        <f>ROUND(E215*U215,2)</f>
        <v>0</v>
      </c>
      <c r="W215" s="161"/>
      <c r="X215" s="151"/>
      <c r="Y215" s="151"/>
      <c r="Z215" s="151"/>
      <c r="AA215" s="151"/>
      <c r="AB215" s="151"/>
      <c r="AC215" s="151"/>
      <c r="AD215" s="151"/>
      <c r="AE215" s="151"/>
      <c r="AF215" s="151"/>
      <c r="AG215" s="151" t="s">
        <v>123</v>
      </c>
      <c r="AH215" s="151"/>
      <c r="AI215" s="151"/>
      <c r="AJ215" s="151"/>
      <c r="AK215" s="151"/>
      <c r="AL215" s="151"/>
      <c r="AM215" s="151"/>
      <c r="AN215" s="151"/>
      <c r="AO215" s="151"/>
      <c r="AP215" s="151"/>
      <c r="AQ215" s="151"/>
      <c r="AR215" s="151"/>
      <c r="AS215" s="151"/>
      <c r="AT215" s="151"/>
      <c r="AU215" s="151"/>
      <c r="AV215" s="151"/>
      <c r="AW215" s="151"/>
      <c r="AX215" s="151"/>
      <c r="AY215" s="151"/>
      <c r="AZ215" s="151"/>
      <c r="BA215" s="151"/>
      <c r="BB215" s="151"/>
      <c r="BC215" s="151"/>
      <c r="BD215" s="151"/>
      <c r="BE215" s="151"/>
      <c r="BF215" s="151"/>
      <c r="BG215" s="151"/>
      <c r="BH215" s="151"/>
    </row>
    <row r="216" spans="1:60" outlineLevel="1" x14ac:dyDescent="0.2">
      <c r="A216" s="158"/>
      <c r="B216" s="159"/>
      <c r="C216" s="193" t="s">
        <v>210</v>
      </c>
      <c r="D216" s="163"/>
      <c r="E216" s="164">
        <v>417.048</v>
      </c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51"/>
      <c r="Y216" s="151"/>
      <c r="Z216" s="151"/>
      <c r="AA216" s="151"/>
      <c r="AB216" s="151"/>
      <c r="AC216" s="151"/>
      <c r="AD216" s="151"/>
      <c r="AE216" s="151"/>
      <c r="AF216" s="151"/>
      <c r="AG216" s="151" t="s">
        <v>127</v>
      </c>
      <c r="AH216" s="151">
        <v>0</v>
      </c>
      <c r="AI216" s="151"/>
      <c r="AJ216" s="151"/>
      <c r="AK216" s="151"/>
      <c r="AL216" s="151"/>
      <c r="AM216" s="151"/>
      <c r="AN216" s="151"/>
      <c r="AO216" s="151"/>
      <c r="AP216" s="151"/>
      <c r="AQ216" s="151"/>
      <c r="AR216" s="151"/>
      <c r="AS216" s="151"/>
      <c r="AT216" s="151"/>
      <c r="AU216" s="151"/>
      <c r="AV216" s="151"/>
      <c r="AW216" s="151"/>
      <c r="AX216" s="151"/>
      <c r="AY216" s="151"/>
      <c r="AZ216" s="151"/>
      <c r="BA216" s="151"/>
      <c r="BB216" s="151"/>
      <c r="BC216" s="151"/>
      <c r="BD216" s="151"/>
      <c r="BE216" s="151"/>
      <c r="BF216" s="151"/>
      <c r="BG216" s="151"/>
      <c r="BH216" s="151"/>
    </row>
    <row r="217" spans="1:60" outlineLevel="1" x14ac:dyDescent="0.2">
      <c r="A217" s="158"/>
      <c r="B217" s="159"/>
      <c r="C217" s="193" t="s">
        <v>211</v>
      </c>
      <c r="D217" s="163"/>
      <c r="E217" s="164">
        <v>524.19000000000005</v>
      </c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51"/>
      <c r="Y217" s="151"/>
      <c r="Z217" s="151"/>
      <c r="AA217" s="151"/>
      <c r="AB217" s="151"/>
      <c r="AC217" s="151"/>
      <c r="AD217" s="151"/>
      <c r="AE217" s="151"/>
      <c r="AF217" s="151"/>
      <c r="AG217" s="151" t="s">
        <v>127</v>
      </c>
      <c r="AH217" s="151">
        <v>0</v>
      </c>
      <c r="AI217" s="151"/>
      <c r="AJ217" s="151"/>
      <c r="AK217" s="151"/>
      <c r="AL217" s="151"/>
      <c r="AM217" s="151"/>
      <c r="AN217" s="151"/>
      <c r="AO217" s="151"/>
      <c r="AP217" s="151"/>
      <c r="AQ217" s="151"/>
      <c r="AR217" s="151"/>
      <c r="AS217" s="151"/>
      <c r="AT217" s="151"/>
      <c r="AU217" s="151"/>
      <c r="AV217" s="151"/>
      <c r="AW217" s="151"/>
      <c r="AX217" s="151"/>
      <c r="AY217" s="151"/>
      <c r="AZ217" s="151"/>
      <c r="BA217" s="151"/>
      <c r="BB217" s="151"/>
      <c r="BC217" s="151"/>
      <c r="BD217" s="151"/>
      <c r="BE217" s="151"/>
      <c r="BF217" s="151"/>
      <c r="BG217" s="151"/>
      <c r="BH217" s="151"/>
    </row>
    <row r="218" spans="1:60" ht="22.5" outlineLevel="1" x14ac:dyDescent="0.2">
      <c r="A218" s="174">
        <v>60</v>
      </c>
      <c r="B218" s="175" t="s">
        <v>362</v>
      </c>
      <c r="C218" s="192" t="s">
        <v>363</v>
      </c>
      <c r="D218" s="176" t="s">
        <v>169</v>
      </c>
      <c r="E218" s="177">
        <v>941.23800000000006</v>
      </c>
      <c r="F218" s="178"/>
      <c r="G218" s="179">
        <f>ROUND(E218*F218,2)</f>
        <v>0</v>
      </c>
      <c r="H218" s="178"/>
      <c r="I218" s="179">
        <f>ROUND(E218*H218,2)</f>
        <v>0</v>
      </c>
      <c r="J218" s="178"/>
      <c r="K218" s="179">
        <f>ROUND(E218*J218,2)</f>
        <v>0</v>
      </c>
      <c r="L218" s="179">
        <v>21</v>
      </c>
      <c r="M218" s="179">
        <f>G218*(1+L218/100)</f>
        <v>0</v>
      </c>
      <c r="N218" s="179">
        <v>0</v>
      </c>
      <c r="O218" s="179">
        <f>ROUND(E218*N218,2)</f>
        <v>0</v>
      </c>
      <c r="P218" s="179">
        <v>0</v>
      </c>
      <c r="Q218" s="179">
        <f>ROUND(E218*P218,2)</f>
        <v>0</v>
      </c>
      <c r="R218" s="179"/>
      <c r="S218" s="179" t="s">
        <v>215</v>
      </c>
      <c r="T218" s="180" t="s">
        <v>216</v>
      </c>
      <c r="U218" s="161">
        <v>0</v>
      </c>
      <c r="V218" s="161">
        <f>ROUND(E218*U218,2)</f>
        <v>0</v>
      </c>
      <c r="W218" s="161"/>
      <c r="X218" s="151"/>
      <c r="Y218" s="151"/>
      <c r="Z218" s="151"/>
      <c r="AA218" s="151"/>
      <c r="AB218" s="151"/>
      <c r="AC218" s="151"/>
      <c r="AD218" s="151"/>
      <c r="AE218" s="151"/>
      <c r="AF218" s="151"/>
      <c r="AG218" s="151" t="s">
        <v>123</v>
      </c>
      <c r="AH218" s="151"/>
      <c r="AI218" s="151"/>
      <c r="AJ218" s="151"/>
      <c r="AK218" s="151"/>
      <c r="AL218" s="151"/>
      <c r="AM218" s="151"/>
      <c r="AN218" s="151"/>
      <c r="AO218" s="151"/>
      <c r="AP218" s="151"/>
      <c r="AQ218" s="151"/>
      <c r="AR218" s="151"/>
      <c r="AS218" s="151"/>
      <c r="AT218" s="151"/>
      <c r="AU218" s="151"/>
      <c r="AV218" s="151"/>
      <c r="AW218" s="151"/>
      <c r="AX218" s="151"/>
      <c r="AY218" s="151"/>
      <c r="AZ218" s="151"/>
      <c r="BA218" s="151"/>
      <c r="BB218" s="151"/>
      <c r="BC218" s="151"/>
      <c r="BD218" s="151"/>
      <c r="BE218" s="151"/>
      <c r="BF218" s="151"/>
      <c r="BG218" s="151"/>
      <c r="BH218" s="151"/>
    </row>
    <row r="219" spans="1:60" outlineLevel="1" x14ac:dyDescent="0.2">
      <c r="A219" s="158"/>
      <c r="B219" s="159"/>
      <c r="C219" s="193" t="s">
        <v>210</v>
      </c>
      <c r="D219" s="163"/>
      <c r="E219" s="164">
        <v>417.048</v>
      </c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51"/>
      <c r="Y219" s="151"/>
      <c r="Z219" s="151"/>
      <c r="AA219" s="151"/>
      <c r="AB219" s="151"/>
      <c r="AC219" s="151"/>
      <c r="AD219" s="151"/>
      <c r="AE219" s="151"/>
      <c r="AF219" s="151"/>
      <c r="AG219" s="151" t="s">
        <v>127</v>
      </c>
      <c r="AH219" s="151">
        <v>0</v>
      </c>
      <c r="AI219" s="151"/>
      <c r="AJ219" s="151"/>
      <c r="AK219" s="151"/>
      <c r="AL219" s="151"/>
      <c r="AM219" s="151"/>
      <c r="AN219" s="151"/>
      <c r="AO219" s="151"/>
      <c r="AP219" s="151"/>
      <c r="AQ219" s="151"/>
      <c r="AR219" s="151"/>
      <c r="AS219" s="151"/>
      <c r="AT219" s="151"/>
      <c r="AU219" s="151"/>
      <c r="AV219" s="151"/>
      <c r="AW219" s="151"/>
      <c r="AX219" s="151"/>
      <c r="AY219" s="151"/>
      <c r="AZ219" s="151"/>
      <c r="BA219" s="151"/>
      <c r="BB219" s="151"/>
      <c r="BC219" s="151"/>
      <c r="BD219" s="151"/>
      <c r="BE219" s="151"/>
      <c r="BF219" s="151"/>
      <c r="BG219" s="151"/>
      <c r="BH219" s="151"/>
    </row>
    <row r="220" spans="1:60" outlineLevel="1" x14ac:dyDescent="0.2">
      <c r="A220" s="158"/>
      <c r="B220" s="159"/>
      <c r="C220" s="193" t="s">
        <v>211</v>
      </c>
      <c r="D220" s="163"/>
      <c r="E220" s="164">
        <v>524.19000000000005</v>
      </c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51"/>
      <c r="Y220" s="151"/>
      <c r="Z220" s="151"/>
      <c r="AA220" s="151"/>
      <c r="AB220" s="151"/>
      <c r="AC220" s="151"/>
      <c r="AD220" s="151"/>
      <c r="AE220" s="151"/>
      <c r="AF220" s="151"/>
      <c r="AG220" s="151" t="s">
        <v>127</v>
      </c>
      <c r="AH220" s="151">
        <v>0</v>
      </c>
      <c r="AI220" s="151"/>
      <c r="AJ220" s="151"/>
      <c r="AK220" s="151"/>
      <c r="AL220" s="151"/>
      <c r="AM220" s="151"/>
      <c r="AN220" s="151"/>
      <c r="AO220" s="151"/>
      <c r="AP220" s="151"/>
      <c r="AQ220" s="151"/>
      <c r="AR220" s="151"/>
      <c r="AS220" s="151"/>
      <c r="AT220" s="151"/>
      <c r="AU220" s="151"/>
      <c r="AV220" s="151"/>
      <c r="AW220" s="151"/>
      <c r="AX220" s="151"/>
      <c r="AY220" s="151"/>
      <c r="AZ220" s="151"/>
      <c r="BA220" s="151"/>
      <c r="BB220" s="151"/>
      <c r="BC220" s="151"/>
      <c r="BD220" s="151"/>
      <c r="BE220" s="151"/>
      <c r="BF220" s="151"/>
      <c r="BG220" s="151"/>
      <c r="BH220" s="151"/>
    </row>
    <row r="221" spans="1:60" ht="22.5" outlineLevel="1" x14ac:dyDescent="0.2">
      <c r="A221" s="174">
        <v>61</v>
      </c>
      <c r="B221" s="175" t="s">
        <v>364</v>
      </c>
      <c r="C221" s="192" t="s">
        <v>530</v>
      </c>
      <c r="D221" s="176" t="s">
        <v>169</v>
      </c>
      <c r="E221" s="177">
        <v>941.23800000000006</v>
      </c>
      <c r="F221" s="178"/>
      <c r="G221" s="179">
        <f>ROUND(E221*F221,2)</f>
        <v>0</v>
      </c>
      <c r="H221" s="178"/>
      <c r="I221" s="179">
        <f>ROUND(E221*H221,2)</f>
        <v>0</v>
      </c>
      <c r="J221" s="178"/>
      <c r="K221" s="179">
        <f>ROUND(E221*J221,2)</f>
        <v>0</v>
      </c>
      <c r="L221" s="179">
        <v>21</v>
      </c>
      <c r="M221" s="179">
        <f>G221*(1+L221/100)</f>
        <v>0</v>
      </c>
      <c r="N221" s="179">
        <v>0</v>
      </c>
      <c r="O221" s="179">
        <f>ROUND(E221*N221,2)</f>
        <v>0</v>
      </c>
      <c r="P221" s="179">
        <v>0</v>
      </c>
      <c r="Q221" s="179">
        <f>ROUND(E221*P221,2)</f>
        <v>0</v>
      </c>
      <c r="R221" s="179"/>
      <c r="S221" s="179" t="s">
        <v>215</v>
      </c>
      <c r="T221" s="180" t="s">
        <v>216</v>
      </c>
      <c r="U221" s="161">
        <v>0</v>
      </c>
      <c r="V221" s="161">
        <f>ROUND(E221*U221,2)</f>
        <v>0</v>
      </c>
      <c r="W221" s="161"/>
      <c r="X221" s="151"/>
      <c r="Y221" s="151"/>
      <c r="Z221" s="151"/>
      <c r="AA221" s="151"/>
      <c r="AB221" s="151"/>
      <c r="AC221" s="151"/>
      <c r="AD221" s="151"/>
      <c r="AE221" s="151"/>
      <c r="AF221" s="151"/>
      <c r="AG221" s="151" t="s">
        <v>123</v>
      </c>
      <c r="AH221" s="151"/>
      <c r="AI221" s="151"/>
      <c r="AJ221" s="151"/>
      <c r="AK221" s="151"/>
      <c r="AL221" s="151"/>
      <c r="AM221" s="151"/>
      <c r="AN221" s="151"/>
      <c r="AO221" s="151"/>
      <c r="AP221" s="151"/>
      <c r="AQ221" s="151"/>
      <c r="AR221" s="151"/>
      <c r="AS221" s="151"/>
      <c r="AT221" s="151"/>
      <c r="AU221" s="151"/>
      <c r="AV221" s="151"/>
      <c r="AW221" s="151"/>
      <c r="AX221" s="151"/>
      <c r="AY221" s="151"/>
      <c r="AZ221" s="151"/>
      <c r="BA221" s="151"/>
      <c r="BB221" s="151"/>
      <c r="BC221" s="151"/>
      <c r="BD221" s="151"/>
      <c r="BE221" s="151"/>
      <c r="BF221" s="151"/>
      <c r="BG221" s="151"/>
      <c r="BH221" s="151"/>
    </row>
    <row r="222" spans="1:60" outlineLevel="1" x14ac:dyDescent="0.2">
      <c r="A222" s="158"/>
      <c r="B222" s="159"/>
      <c r="C222" s="193" t="s">
        <v>210</v>
      </c>
      <c r="D222" s="163"/>
      <c r="E222" s="164">
        <v>417.048</v>
      </c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51"/>
      <c r="Y222" s="151"/>
      <c r="Z222" s="151"/>
      <c r="AA222" s="151"/>
      <c r="AB222" s="151"/>
      <c r="AC222" s="151"/>
      <c r="AD222" s="151"/>
      <c r="AE222" s="151"/>
      <c r="AF222" s="151"/>
      <c r="AG222" s="151" t="s">
        <v>127</v>
      </c>
      <c r="AH222" s="151">
        <v>0</v>
      </c>
      <c r="AI222" s="151"/>
      <c r="AJ222" s="151"/>
      <c r="AK222" s="151"/>
      <c r="AL222" s="151"/>
      <c r="AM222" s="151"/>
      <c r="AN222" s="151"/>
      <c r="AO222" s="151"/>
      <c r="AP222" s="151"/>
      <c r="AQ222" s="151"/>
      <c r="AR222" s="151"/>
      <c r="AS222" s="151"/>
      <c r="AT222" s="151"/>
      <c r="AU222" s="151"/>
      <c r="AV222" s="151"/>
      <c r="AW222" s="151"/>
      <c r="AX222" s="151"/>
      <c r="AY222" s="151"/>
      <c r="AZ222" s="151"/>
      <c r="BA222" s="151"/>
      <c r="BB222" s="151"/>
      <c r="BC222" s="151"/>
      <c r="BD222" s="151"/>
      <c r="BE222" s="151"/>
      <c r="BF222" s="151"/>
      <c r="BG222" s="151"/>
      <c r="BH222" s="151"/>
    </row>
    <row r="223" spans="1:60" outlineLevel="1" x14ac:dyDescent="0.2">
      <c r="A223" s="158"/>
      <c r="B223" s="159"/>
      <c r="C223" s="193" t="s">
        <v>211</v>
      </c>
      <c r="D223" s="163"/>
      <c r="E223" s="164">
        <v>524.19000000000005</v>
      </c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51"/>
      <c r="Y223" s="151"/>
      <c r="Z223" s="151"/>
      <c r="AA223" s="151"/>
      <c r="AB223" s="151"/>
      <c r="AC223" s="151"/>
      <c r="AD223" s="151"/>
      <c r="AE223" s="151"/>
      <c r="AF223" s="151"/>
      <c r="AG223" s="151" t="s">
        <v>127</v>
      </c>
      <c r="AH223" s="151">
        <v>0</v>
      </c>
      <c r="AI223" s="151"/>
      <c r="AJ223" s="151"/>
      <c r="AK223" s="151"/>
      <c r="AL223" s="151"/>
      <c r="AM223" s="151"/>
      <c r="AN223" s="151"/>
      <c r="AO223" s="151"/>
      <c r="AP223" s="151"/>
      <c r="AQ223" s="151"/>
      <c r="AR223" s="151"/>
      <c r="AS223" s="151"/>
      <c r="AT223" s="151"/>
      <c r="AU223" s="151"/>
      <c r="AV223" s="151"/>
      <c r="AW223" s="151"/>
      <c r="AX223" s="151"/>
      <c r="AY223" s="151"/>
      <c r="AZ223" s="151"/>
      <c r="BA223" s="151"/>
      <c r="BB223" s="151"/>
      <c r="BC223" s="151"/>
      <c r="BD223" s="151"/>
      <c r="BE223" s="151"/>
      <c r="BF223" s="151"/>
      <c r="BG223" s="151"/>
      <c r="BH223" s="151"/>
    </row>
    <row r="224" spans="1:60" outlineLevel="1" x14ac:dyDescent="0.2">
      <c r="A224" s="174">
        <v>62</v>
      </c>
      <c r="B224" s="175" t="s">
        <v>365</v>
      </c>
      <c r="C224" s="192" t="s">
        <v>366</v>
      </c>
      <c r="D224" s="176" t="s">
        <v>247</v>
      </c>
      <c r="E224" s="177">
        <v>309</v>
      </c>
      <c r="F224" s="178"/>
      <c r="G224" s="179">
        <f>ROUND(E224*F224,2)</f>
        <v>0</v>
      </c>
      <c r="H224" s="178"/>
      <c r="I224" s="179">
        <f>ROUND(E224*H224,2)</f>
        <v>0</v>
      </c>
      <c r="J224" s="178"/>
      <c r="K224" s="179">
        <f>ROUND(E224*J224,2)</f>
        <v>0</v>
      </c>
      <c r="L224" s="179">
        <v>21</v>
      </c>
      <c r="M224" s="179">
        <f>G224*(1+L224/100)</f>
        <v>0</v>
      </c>
      <c r="N224" s="179">
        <v>0</v>
      </c>
      <c r="O224" s="179">
        <f>ROUND(E224*N224,2)</f>
        <v>0</v>
      </c>
      <c r="P224" s="179">
        <v>0</v>
      </c>
      <c r="Q224" s="179">
        <f>ROUND(E224*P224,2)</f>
        <v>0</v>
      </c>
      <c r="R224" s="179"/>
      <c r="S224" s="179" t="s">
        <v>215</v>
      </c>
      <c r="T224" s="180" t="s">
        <v>216</v>
      </c>
      <c r="U224" s="161">
        <v>0</v>
      </c>
      <c r="V224" s="161">
        <f>ROUND(E224*U224,2)</f>
        <v>0</v>
      </c>
      <c r="W224" s="161"/>
      <c r="X224" s="151"/>
      <c r="Y224" s="151"/>
      <c r="Z224" s="151"/>
      <c r="AA224" s="151"/>
      <c r="AB224" s="151"/>
      <c r="AC224" s="151"/>
      <c r="AD224" s="151"/>
      <c r="AE224" s="151"/>
      <c r="AF224" s="151"/>
      <c r="AG224" s="151" t="s">
        <v>123</v>
      </c>
      <c r="AH224" s="151"/>
      <c r="AI224" s="151"/>
      <c r="AJ224" s="151"/>
      <c r="AK224" s="151"/>
      <c r="AL224" s="151"/>
      <c r="AM224" s="151"/>
      <c r="AN224" s="151"/>
      <c r="AO224" s="151"/>
      <c r="AP224" s="151"/>
      <c r="AQ224" s="151"/>
      <c r="AR224" s="151"/>
      <c r="AS224" s="151"/>
      <c r="AT224" s="151"/>
      <c r="AU224" s="151"/>
      <c r="AV224" s="151"/>
      <c r="AW224" s="151"/>
      <c r="AX224" s="151"/>
      <c r="AY224" s="151"/>
      <c r="AZ224" s="151"/>
      <c r="BA224" s="151"/>
      <c r="BB224" s="151"/>
      <c r="BC224" s="151"/>
      <c r="BD224" s="151"/>
      <c r="BE224" s="151"/>
      <c r="BF224" s="151"/>
      <c r="BG224" s="151"/>
      <c r="BH224" s="151"/>
    </row>
    <row r="225" spans="1:60" outlineLevel="1" x14ac:dyDescent="0.2">
      <c r="A225" s="158"/>
      <c r="B225" s="159"/>
      <c r="C225" s="193" t="s">
        <v>367</v>
      </c>
      <c r="D225" s="163"/>
      <c r="E225" s="164">
        <v>309</v>
      </c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51"/>
      <c r="Y225" s="151"/>
      <c r="Z225" s="151"/>
      <c r="AA225" s="151"/>
      <c r="AB225" s="151"/>
      <c r="AC225" s="151"/>
      <c r="AD225" s="151"/>
      <c r="AE225" s="151"/>
      <c r="AF225" s="151"/>
      <c r="AG225" s="151" t="s">
        <v>127</v>
      </c>
      <c r="AH225" s="151">
        <v>0</v>
      </c>
      <c r="AI225" s="151"/>
      <c r="AJ225" s="151"/>
      <c r="AK225" s="151"/>
      <c r="AL225" s="151"/>
      <c r="AM225" s="151"/>
      <c r="AN225" s="151"/>
      <c r="AO225" s="151"/>
      <c r="AP225" s="151"/>
      <c r="AQ225" s="151"/>
      <c r="AR225" s="151"/>
      <c r="AS225" s="151"/>
      <c r="AT225" s="151"/>
      <c r="AU225" s="151"/>
      <c r="AV225" s="151"/>
      <c r="AW225" s="151"/>
      <c r="AX225" s="151"/>
      <c r="AY225" s="151"/>
      <c r="AZ225" s="151"/>
      <c r="BA225" s="151"/>
      <c r="BB225" s="151"/>
      <c r="BC225" s="151"/>
      <c r="BD225" s="151"/>
      <c r="BE225" s="151"/>
      <c r="BF225" s="151"/>
      <c r="BG225" s="151"/>
      <c r="BH225" s="151"/>
    </row>
    <row r="226" spans="1:60" x14ac:dyDescent="0.2">
      <c r="A226" s="168" t="s">
        <v>116</v>
      </c>
      <c r="B226" s="169" t="s">
        <v>64</v>
      </c>
      <c r="C226" s="191" t="s">
        <v>65</v>
      </c>
      <c r="D226" s="170"/>
      <c r="E226" s="171"/>
      <c r="F226" s="172"/>
      <c r="G226" s="172">
        <f>SUMIF(AG227:AG234,"&lt;&gt;NOR",G227:G234)</f>
        <v>0</v>
      </c>
      <c r="H226" s="172"/>
      <c r="I226" s="172">
        <f>SUM(I227:I234)</f>
        <v>0</v>
      </c>
      <c r="J226" s="172"/>
      <c r="K226" s="172">
        <f>SUM(K227:K234)</f>
        <v>0</v>
      </c>
      <c r="L226" s="172"/>
      <c r="M226" s="172">
        <f>SUM(M227:M234)</f>
        <v>0</v>
      </c>
      <c r="N226" s="172"/>
      <c r="O226" s="172">
        <f>SUM(O227:O234)</f>
        <v>7.92</v>
      </c>
      <c r="P226" s="172"/>
      <c r="Q226" s="172">
        <f>SUM(Q227:Q234)</f>
        <v>0</v>
      </c>
      <c r="R226" s="172"/>
      <c r="S226" s="172"/>
      <c r="T226" s="173"/>
      <c r="U226" s="167"/>
      <c r="V226" s="167">
        <f>SUM(V227:V234)</f>
        <v>109.07</v>
      </c>
      <c r="W226" s="167"/>
      <c r="AG226" t="s">
        <v>117</v>
      </c>
    </row>
    <row r="227" spans="1:60" outlineLevel="1" x14ac:dyDescent="0.2">
      <c r="A227" s="174">
        <v>63</v>
      </c>
      <c r="B227" s="175" t="s">
        <v>368</v>
      </c>
      <c r="C227" s="192" t="s">
        <v>369</v>
      </c>
      <c r="D227" s="176" t="s">
        <v>169</v>
      </c>
      <c r="E227" s="177">
        <v>111.0056</v>
      </c>
      <c r="F227" s="178"/>
      <c r="G227" s="179">
        <f>ROUND(E227*F227,2)</f>
        <v>0</v>
      </c>
      <c r="H227" s="178"/>
      <c r="I227" s="179">
        <f>ROUND(E227*H227,2)</f>
        <v>0</v>
      </c>
      <c r="J227" s="178"/>
      <c r="K227" s="179">
        <f>ROUND(E227*J227,2)</f>
        <v>0</v>
      </c>
      <c r="L227" s="179">
        <v>21</v>
      </c>
      <c r="M227" s="179">
        <f>G227*(1+L227/100)</f>
        <v>0</v>
      </c>
      <c r="N227" s="179">
        <v>1.3140000000000001E-2</v>
      </c>
      <c r="O227" s="179">
        <f>ROUND(E227*N227,2)</f>
        <v>1.46</v>
      </c>
      <c r="P227" s="179">
        <v>0</v>
      </c>
      <c r="Q227" s="179">
        <f>ROUND(E227*P227,2)</f>
        <v>0</v>
      </c>
      <c r="R227" s="179" t="s">
        <v>263</v>
      </c>
      <c r="S227" s="179" t="s">
        <v>122</v>
      </c>
      <c r="T227" s="180" t="s">
        <v>122</v>
      </c>
      <c r="U227" s="161">
        <v>0.06</v>
      </c>
      <c r="V227" s="161">
        <f>ROUND(E227*U227,2)</f>
        <v>6.66</v>
      </c>
      <c r="W227" s="161"/>
      <c r="X227" s="151"/>
      <c r="Y227" s="151"/>
      <c r="Z227" s="151"/>
      <c r="AA227" s="151"/>
      <c r="AB227" s="151"/>
      <c r="AC227" s="151"/>
      <c r="AD227" s="151"/>
      <c r="AE227" s="151"/>
      <c r="AF227" s="151"/>
      <c r="AG227" s="151" t="s">
        <v>123</v>
      </c>
      <c r="AH227" s="151"/>
      <c r="AI227" s="151"/>
      <c r="AJ227" s="151"/>
      <c r="AK227" s="151"/>
      <c r="AL227" s="151"/>
      <c r="AM227" s="151"/>
      <c r="AN227" s="151"/>
      <c r="AO227" s="151"/>
      <c r="AP227" s="151"/>
      <c r="AQ227" s="151"/>
      <c r="AR227" s="151"/>
      <c r="AS227" s="151"/>
      <c r="AT227" s="151"/>
      <c r="AU227" s="151"/>
      <c r="AV227" s="151"/>
      <c r="AW227" s="151"/>
      <c r="AX227" s="151"/>
      <c r="AY227" s="151"/>
      <c r="AZ227" s="151"/>
      <c r="BA227" s="151"/>
      <c r="BB227" s="151"/>
      <c r="BC227" s="151"/>
      <c r="BD227" s="151"/>
      <c r="BE227" s="151"/>
      <c r="BF227" s="151"/>
      <c r="BG227" s="151"/>
      <c r="BH227" s="151"/>
    </row>
    <row r="228" spans="1:60" outlineLevel="1" x14ac:dyDescent="0.2">
      <c r="A228" s="158"/>
      <c r="B228" s="159"/>
      <c r="C228" s="251" t="s">
        <v>370</v>
      </c>
      <c r="D228" s="252"/>
      <c r="E228" s="252"/>
      <c r="F228" s="252"/>
      <c r="G228" s="252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51"/>
      <c r="Y228" s="151"/>
      <c r="Z228" s="151"/>
      <c r="AA228" s="151"/>
      <c r="AB228" s="151"/>
      <c r="AC228" s="151"/>
      <c r="AD228" s="151"/>
      <c r="AE228" s="151"/>
      <c r="AF228" s="151"/>
      <c r="AG228" s="151" t="s">
        <v>125</v>
      </c>
      <c r="AH228" s="151"/>
      <c r="AI228" s="151"/>
      <c r="AJ228" s="151"/>
      <c r="AK228" s="151"/>
      <c r="AL228" s="151"/>
      <c r="AM228" s="151"/>
      <c r="AN228" s="151"/>
      <c r="AO228" s="151"/>
      <c r="AP228" s="151"/>
      <c r="AQ228" s="151"/>
      <c r="AR228" s="151"/>
      <c r="AS228" s="151"/>
      <c r="AT228" s="151"/>
      <c r="AU228" s="151"/>
      <c r="AV228" s="151"/>
      <c r="AW228" s="151"/>
      <c r="AX228" s="151"/>
      <c r="AY228" s="151"/>
      <c r="AZ228" s="151"/>
      <c r="BA228" s="151"/>
      <c r="BB228" s="151"/>
      <c r="BC228" s="151"/>
      <c r="BD228" s="151"/>
      <c r="BE228" s="151"/>
      <c r="BF228" s="151"/>
      <c r="BG228" s="151"/>
      <c r="BH228" s="151"/>
    </row>
    <row r="229" spans="1:60" outlineLevel="1" x14ac:dyDescent="0.2">
      <c r="A229" s="158"/>
      <c r="B229" s="159"/>
      <c r="C229" s="193" t="s">
        <v>371</v>
      </c>
      <c r="D229" s="163"/>
      <c r="E229" s="164">
        <v>111.0056</v>
      </c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51"/>
      <c r="Y229" s="151"/>
      <c r="Z229" s="151"/>
      <c r="AA229" s="151"/>
      <c r="AB229" s="151"/>
      <c r="AC229" s="151"/>
      <c r="AD229" s="151"/>
      <c r="AE229" s="151"/>
      <c r="AF229" s="151"/>
      <c r="AG229" s="151" t="s">
        <v>127</v>
      </c>
      <c r="AH229" s="151">
        <v>0</v>
      </c>
      <c r="AI229" s="151"/>
      <c r="AJ229" s="151"/>
      <c r="AK229" s="151"/>
      <c r="AL229" s="151"/>
      <c r="AM229" s="151"/>
      <c r="AN229" s="151"/>
      <c r="AO229" s="151"/>
      <c r="AP229" s="151"/>
      <c r="AQ229" s="151"/>
      <c r="AR229" s="151"/>
      <c r="AS229" s="151"/>
      <c r="AT229" s="151"/>
      <c r="AU229" s="151"/>
      <c r="AV229" s="151"/>
      <c r="AW229" s="151"/>
      <c r="AX229" s="151"/>
      <c r="AY229" s="151"/>
      <c r="AZ229" s="151"/>
      <c r="BA229" s="151"/>
      <c r="BB229" s="151"/>
      <c r="BC229" s="151"/>
      <c r="BD229" s="151"/>
      <c r="BE229" s="151"/>
      <c r="BF229" s="151"/>
      <c r="BG229" s="151"/>
      <c r="BH229" s="151"/>
    </row>
    <row r="230" spans="1:60" outlineLevel="1" x14ac:dyDescent="0.2">
      <c r="A230" s="174">
        <v>64</v>
      </c>
      <c r="B230" s="175" t="s">
        <v>372</v>
      </c>
      <c r="C230" s="192" t="s">
        <v>373</v>
      </c>
      <c r="D230" s="176" t="s">
        <v>169</v>
      </c>
      <c r="E230" s="177">
        <v>111.0056</v>
      </c>
      <c r="F230" s="178"/>
      <c r="G230" s="179">
        <f>ROUND(E230*F230,2)</f>
        <v>0</v>
      </c>
      <c r="H230" s="178"/>
      <c r="I230" s="179">
        <f>ROUND(E230*H230,2)</f>
        <v>0</v>
      </c>
      <c r="J230" s="178"/>
      <c r="K230" s="179">
        <f>ROUND(E230*J230,2)</f>
        <v>0</v>
      </c>
      <c r="L230" s="179">
        <v>21</v>
      </c>
      <c r="M230" s="179">
        <f>G230*(1+L230/100)</f>
        <v>0</v>
      </c>
      <c r="N230" s="179">
        <v>5.2650000000000002E-2</v>
      </c>
      <c r="O230" s="179">
        <f>ROUND(E230*N230,2)</f>
        <v>5.84</v>
      </c>
      <c r="P230" s="179">
        <v>0</v>
      </c>
      <c r="Q230" s="179">
        <f>ROUND(E230*P230,2)</f>
        <v>0</v>
      </c>
      <c r="R230" s="179" t="s">
        <v>263</v>
      </c>
      <c r="S230" s="179" t="s">
        <v>122</v>
      </c>
      <c r="T230" s="180" t="s">
        <v>122</v>
      </c>
      <c r="U230" s="161">
        <v>0.87472000000000005</v>
      </c>
      <c r="V230" s="161">
        <f>ROUND(E230*U230,2)</f>
        <v>97.1</v>
      </c>
      <c r="W230" s="161"/>
      <c r="X230" s="151"/>
      <c r="Y230" s="151"/>
      <c r="Z230" s="151"/>
      <c r="AA230" s="151"/>
      <c r="AB230" s="151"/>
      <c r="AC230" s="151"/>
      <c r="AD230" s="151"/>
      <c r="AE230" s="151"/>
      <c r="AF230" s="151"/>
      <c r="AG230" s="151" t="s">
        <v>123</v>
      </c>
      <c r="AH230" s="151"/>
      <c r="AI230" s="151"/>
      <c r="AJ230" s="151"/>
      <c r="AK230" s="151"/>
      <c r="AL230" s="151"/>
      <c r="AM230" s="151"/>
      <c r="AN230" s="151"/>
      <c r="AO230" s="151"/>
      <c r="AP230" s="151"/>
      <c r="AQ230" s="151"/>
      <c r="AR230" s="151"/>
      <c r="AS230" s="151"/>
      <c r="AT230" s="151"/>
      <c r="AU230" s="151"/>
      <c r="AV230" s="151"/>
      <c r="AW230" s="151"/>
      <c r="AX230" s="151"/>
      <c r="AY230" s="151"/>
      <c r="AZ230" s="151"/>
      <c r="BA230" s="151"/>
      <c r="BB230" s="151"/>
      <c r="BC230" s="151"/>
      <c r="BD230" s="151"/>
      <c r="BE230" s="151"/>
      <c r="BF230" s="151"/>
      <c r="BG230" s="151"/>
      <c r="BH230" s="151"/>
    </row>
    <row r="231" spans="1:60" outlineLevel="1" x14ac:dyDescent="0.2">
      <c r="A231" s="158"/>
      <c r="B231" s="159"/>
      <c r="C231" s="193" t="s">
        <v>371</v>
      </c>
      <c r="D231" s="163"/>
      <c r="E231" s="164">
        <v>111.0056</v>
      </c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51"/>
      <c r="Y231" s="151"/>
      <c r="Z231" s="151"/>
      <c r="AA231" s="151"/>
      <c r="AB231" s="151"/>
      <c r="AC231" s="151"/>
      <c r="AD231" s="151"/>
      <c r="AE231" s="151"/>
      <c r="AF231" s="151"/>
      <c r="AG231" s="151" t="s">
        <v>127</v>
      </c>
      <c r="AH231" s="151">
        <v>0</v>
      </c>
      <c r="AI231" s="151"/>
      <c r="AJ231" s="151"/>
      <c r="AK231" s="151"/>
      <c r="AL231" s="151"/>
      <c r="AM231" s="151"/>
      <c r="AN231" s="151"/>
      <c r="AO231" s="151"/>
      <c r="AP231" s="151"/>
      <c r="AQ231" s="151"/>
      <c r="AR231" s="151"/>
      <c r="AS231" s="151"/>
      <c r="AT231" s="151"/>
      <c r="AU231" s="151"/>
      <c r="AV231" s="151"/>
      <c r="AW231" s="151"/>
      <c r="AX231" s="151"/>
      <c r="AY231" s="151"/>
      <c r="AZ231" s="151"/>
      <c r="BA231" s="151"/>
      <c r="BB231" s="151"/>
      <c r="BC231" s="151"/>
      <c r="BD231" s="151"/>
      <c r="BE231" s="151"/>
      <c r="BF231" s="151"/>
      <c r="BG231" s="151"/>
      <c r="BH231" s="151"/>
    </row>
    <row r="232" spans="1:60" outlineLevel="1" x14ac:dyDescent="0.2">
      <c r="A232" s="174">
        <v>65</v>
      </c>
      <c r="B232" s="175" t="s">
        <v>374</v>
      </c>
      <c r="C232" s="192" t="s">
        <v>375</v>
      </c>
      <c r="D232" s="176" t="s">
        <v>247</v>
      </c>
      <c r="E232" s="177">
        <v>29.212</v>
      </c>
      <c r="F232" s="178"/>
      <c r="G232" s="179">
        <f>ROUND(E232*F232,2)</f>
        <v>0</v>
      </c>
      <c r="H232" s="178"/>
      <c r="I232" s="179">
        <f>ROUND(E232*H232,2)</f>
        <v>0</v>
      </c>
      <c r="J232" s="178"/>
      <c r="K232" s="179">
        <f>ROUND(E232*J232,2)</f>
        <v>0</v>
      </c>
      <c r="L232" s="179">
        <v>21</v>
      </c>
      <c r="M232" s="179">
        <f>G232*(1+L232/100)</f>
        <v>0</v>
      </c>
      <c r="N232" s="179">
        <v>2.12E-2</v>
      </c>
      <c r="O232" s="179">
        <f>ROUND(E232*N232,2)</f>
        <v>0.62</v>
      </c>
      <c r="P232" s="179">
        <v>0</v>
      </c>
      <c r="Q232" s="179">
        <f>ROUND(E232*P232,2)</f>
        <v>0</v>
      </c>
      <c r="R232" s="179" t="s">
        <v>321</v>
      </c>
      <c r="S232" s="179" t="s">
        <v>122</v>
      </c>
      <c r="T232" s="180" t="s">
        <v>122</v>
      </c>
      <c r="U232" s="161">
        <v>0.18179999999999999</v>
      </c>
      <c r="V232" s="161">
        <f>ROUND(E232*U232,2)</f>
        <v>5.31</v>
      </c>
      <c r="W232" s="161"/>
      <c r="X232" s="151"/>
      <c r="Y232" s="151"/>
      <c r="Z232" s="151"/>
      <c r="AA232" s="151"/>
      <c r="AB232" s="151"/>
      <c r="AC232" s="151"/>
      <c r="AD232" s="151"/>
      <c r="AE232" s="151"/>
      <c r="AF232" s="151"/>
      <c r="AG232" s="151" t="s">
        <v>123</v>
      </c>
      <c r="AH232" s="151"/>
      <c r="AI232" s="151"/>
      <c r="AJ232" s="151"/>
      <c r="AK232" s="151"/>
      <c r="AL232" s="151"/>
      <c r="AM232" s="151"/>
      <c r="AN232" s="151"/>
      <c r="AO232" s="151"/>
      <c r="AP232" s="151"/>
      <c r="AQ232" s="151"/>
      <c r="AR232" s="151"/>
      <c r="AS232" s="151"/>
      <c r="AT232" s="151"/>
      <c r="AU232" s="151"/>
      <c r="AV232" s="151"/>
      <c r="AW232" s="151"/>
      <c r="AX232" s="151"/>
      <c r="AY232" s="151"/>
      <c r="AZ232" s="151"/>
      <c r="BA232" s="151"/>
      <c r="BB232" s="151"/>
      <c r="BC232" s="151"/>
      <c r="BD232" s="151"/>
      <c r="BE232" s="151"/>
      <c r="BF232" s="151"/>
      <c r="BG232" s="151"/>
      <c r="BH232" s="151"/>
    </row>
    <row r="233" spans="1:60" outlineLevel="1" x14ac:dyDescent="0.2">
      <c r="A233" s="158"/>
      <c r="B233" s="159"/>
      <c r="C233" s="251" t="s">
        <v>376</v>
      </c>
      <c r="D233" s="252"/>
      <c r="E233" s="252"/>
      <c r="F233" s="252"/>
      <c r="G233" s="252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51"/>
      <c r="Y233" s="151"/>
      <c r="Z233" s="151"/>
      <c r="AA233" s="151"/>
      <c r="AB233" s="151"/>
      <c r="AC233" s="151"/>
      <c r="AD233" s="151"/>
      <c r="AE233" s="151"/>
      <c r="AF233" s="151"/>
      <c r="AG233" s="151" t="s">
        <v>125</v>
      </c>
      <c r="AH233" s="151"/>
      <c r="AI233" s="151"/>
      <c r="AJ233" s="151"/>
      <c r="AK233" s="151"/>
      <c r="AL233" s="151"/>
      <c r="AM233" s="151"/>
      <c r="AN233" s="151"/>
      <c r="AO233" s="151"/>
      <c r="AP233" s="151"/>
      <c r="AQ233" s="151"/>
      <c r="AR233" s="151"/>
      <c r="AS233" s="151"/>
      <c r="AT233" s="151"/>
      <c r="AU233" s="151"/>
      <c r="AV233" s="151"/>
      <c r="AW233" s="151"/>
      <c r="AX233" s="151"/>
      <c r="AY233" s="151"/>
      <c r="AZ233" s="151"/>
      <c r="BA233" s="151"/>
      <c r="BB233" s="151"/>
      <c r="BC233" s="151"/>
      <c r="BD233" s="151"/>
      <c r="BE233" s="151"/>
      <c r="BF233" s="151"/>
      <c r="BG233" s="151"/>
      <c r="BH233" s="151"/>
    </row>
    <row r="234" spans="1:60" outlineLevel="1" x14ac:dyDescent="0.2">
      <c r="A234" s="158"/>
      <c r="B234" s="159"/>
      <c r="C234" s="193" t="s">
        <v>377</v>
      </c>
      <c r="D234" s="163"/>
      <c r="E234" s="164">
        <v>29.212</v>
      </c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51"/>
      <c r="Y234" s="151"/>
      <c r="Z234" s="151"/>
      <c r="AA234" s="151"/>
      <c r="AB234" s="151"/>
      <c r="AC234" s="151"/>
      <c r="AD234" s="151"/>
      <c r="AE234" s="151"/>
      <c r="AF234" s="151"/>
      <c r="AG234" s="151" t="s">
        <v>127</v>
      </c>
      <c r="AH234" s="151">
        <v>0</v>
      </c>
      <c r="AI234" s="151"/>
      <c r="AJ234" s="151"/>
      <c r="AK234" s="151"/>
      <c r="AL234" s="151"/>
      <c r="AM234" s="151"/>
      <c r="AN234" s="151"/>
      <c r="AO234" s="151"/>
      <c r="AP234" s="151"/>
      <c r="AQ234" s="151"/>
      <c r="AR234" s="151"/>
      <c r="AS234" s="151"/>
      <c r="AT234" s="151"/>
      <c r="AU234" s="151"/>
      <c r="AV234" s="151"/>
      <c r="AW234" s="151"/>
      <c r="AX234" s="151"/>
      <c r="AY234" s="151"/>
      <c r="AZ234" s="151"/>
      <c r="BA234" s="151"/>
      <c r="BB234" s="151"/>
      <c r="BC234" s="151"/>
      <c r="BD234" s="151"/>
      <c r="BE234" s="151"/>
      <c r="BF234" s="151"/>
      <c r="BG234" s="151"/>
      <c r="BH234" s="151"/>
    </row>
    <row r="235" spans="1:60" x14ac:dyDescent="0.2">
      <c r="A235" s="168" t="s">
        <v>116</v>
      </c>
      <c r="B235" s="169" t="s">
        <v>66</v>
      </c>
      <c r="C235" s="191" t="s">
        <v>67</v>
      </c>
      <c r="D235" s="170"/>
      <c r="E235" s="171"/>
      <c r="F235" s="172"/>
      <c r="G235" s="172">
        <f>SUMIF(AG236:AG245,"&lt;&gt;NOR",G236:G245)</f>
        <v>0</v>
      </c>
      <c r="H235" s="172"/>
      <c r="I235" s="172">
        <f>SUM(I236:I245)</f>
        <v>0</v>
      </c>
      <c r="J235" s="172"/>
      <c r="K235" s="172">
        <f>SUM(K236:K245)</f>
        <v>0</v>
      </c>
      <c r="L235" s="172"/>
      <c r="M235" s="172">
        <f>SUM(M236:M245)</f>
        <v>0</v>
      </c>
      <c r="N235" s="172"/>
      <c r="O235" s="172">
        <f>SUM(O236:O245)</f>
        <v>5.13</v>
      </c>
      <c r="P235" s="172"/>
      <c r="Q235" s="172">
        <f>SUM(Q236:Q245)</f>
        <v>0</v>
      </c>
      <c r="R235" s="172"/>
      <c r="S235" s="172"/>
      <c r="T235" s="173"/>
      <c r="U235" s="167"/>
      <c r="V235" s="167">
        <f>SUM(V236:V245)</f>
        <v>11.85</v>
      </c>
      <c r="W235" s="167"/>
      <c r="AG235" t="s">
        <v>117</v>
      </c>
    </row>
    <row r="236" spans="1:60" outlineLevel="1" x14ac:dyDescent="0.2">
      <c r="A236" s="174">
        <v>66</v>
      </c>
      <c r="B236" s="175" t="s">
        <v>378</v>
      </c>
      <c r="C236" s="192" t="s">
        <v>379</v>
      </c>
      <c r="D236" s="176" t="s">
        <v>305</v>
      </c>
      <c r="E236" s="177">
        <v>3</v>
      </c>
      <c r="F236" s="178"/>
      <c r="G236" s="179">
        <f>ROUND(E236*F236,2)</f>
        <v>0</v>
      </c>
      <c r="H236" s="178"/>
      <c r="I236" s="179">
        <f>ROUND(E236*H236,2)</f>
        <v>0</v>
      </c>
      <c r="J236" s="178"/>
      <c r="K236" s="179">
        <f>ROUND(E236*J236,2)</f>
        <v>0</v>
      </c>
      <c r="L236" s="179">
        <v>21</v>
      </c>
      <c r="M236" s="179">
        <f>G236*(1+L236/100)</f>
        <v>0</v>
      </c>
      <c r="N236" s="179">
        <v>0</v>
      </c>
      <c r="O236" s="179">
        <f>ROUND(E236*N236,2)</f>
        <v>0</v>
      </c>
      <c r="P236" s="179">
        <v>0</v>
      </c>
      <c r="Q236" s="179">
        <f>ROUND(E236*P236,2)</f>
        <v>0</v>
      </c>
      <c r="R236" s="179" t="s">
        <v>248</v>
      </c>
      <c r="S236" s="179" t="s">
        <v>122</v>
      </c>
      <c r="T236" s="180" t="s">
        <v>122</v>
      </c>
      <c r="U236" s="161">
        <v>0.79</v>
      </c>
      <c r="V236" s="161">
        <f>ROUND(E236*U236,2)</f>
        <v>2.37</v>
      </c>
      <c r="W236" s="161"/>
      <c r="X236" s="151"/>
      <c r="Y236" s="151"/>
      <c r="Z236" s="151"/>
      <c r="AA236" s="151"/>
      <c r="AB236" s="151"/>
      <c r="AC236" s="151"/>
      <c r="AD236" s="151"/>
      <c r="AE236" s="151"/>
      <c r="AF236" s="151"/>
      <c r="AG236" s="151" t="s">
        <v>123</v>
      </c>
      <c r="AH236" s="151"/>
      <c r="AI236" s="151"/>
      <c r="AJ236" s="151"/>
      <c r="AK236" s="151"/>
      <c r="AL236" s="151"/>
      <c r="AM236" s="151"/>
      <c r="AN236" s="151"/>
      <c r="AO236" s="151"/>
      <c r="AP236" s="151"/>
      <c r="AQ236" s="151"/>
      <c r="AR236" s="151"/>
      <c r="AS236" s="151"/>
      <c r="AT236" s="151"/>
      <c r="AU236" s="151"/>
      <c r="AV236" s="151"/>
      <c r="AW236" s="151"/>
      <c r="AX236" s="151"/>
      <c r="AY236" s="151"/>
      <c r="AZ236" s="151"/>
      <c r="BA236" s="151"/>
      <c r="BB236" s="151"/>
      <c r="BC236" s="151"/>
      <c r="BD236" s="151"/>
      <c r="BE236" s="151"/>
      <c r="BF236" s="151"/>
      <c r="BG236" s="151"/>
      <c r="BH236" s="151"/>
    </row>
    <row r="237" spans="1:60" outlineLevel="1" x14ac:dyDescent="0.2">
      <c r="A237" s="158"/>
      <c r="B237" s="159"/>
      <c r="C237" s="251" t="s">
        <v>380</v>
      </c>
      <c r="D237" s="252"/>
      <c r="E237" s="252"/>
      <c r="F237" s="252"/>
      <c r="G237" s="252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51"/>
      <c r="Y237" s="151"/>
      <c r="Z237" s="151"/>
      <c r="AA237" s="151"/>
      <c r="AB237" s="151"/>
      <c r="AC237" s="151"/>
      <c r="AD237" s="151"/>
      <c r="AE237" s="151"/>
      <c r="AF237" s="151"/>
      <c r="AG237" s="151" t="s">
        <v>125</v>
      </c>
      <c r="AH237" s="151"/>
      <c r="AI237" s="151"/>
      <c r="AJ237" s="151"/>
      <c r="AK237" s="151"/>
      <c r="AL237" s="151"/>
      <c r="AM237" s="151"/>
      <c r="AN237" s="151"/>
      <c r="AO237" s="151"/>
      <c r="AP237" s="151"/>
      <c r="AQ237" s="151"/>
      <c r="AR237" s="151"/>
      <c r="AS237" s="151"/>
      <c r="AT237" s="151"/>
      <c r="AU237" s="151"/>
      <c r="AV237" s="151"/>
      <c r="AW237" s="151"/>
      <c r="AX237" s="151"/>
      <c r="AY237" s="151"/>
      <c r="AZ237" s="151"/>
      <c r="BA237" s="151"/>
      <c r="BB237" s="151"/>
      <c r="BC237" s="151"/>
      <c r="BD237" s="151"/>
      <c r="BE237" s="151"/>
      <c r="BF237" s="151"/>
      <c r="BG237" s="151"/>
      <c r="BH237" s="151"/>
    </row>
    <row r="238" spans="1:60" outlineLevel="1" x14ac:dyDescent="0.2">
      <c r="A238" s="174">
        <v>67</v>
      </c>
      <c r="B238" s="175" t="s">
        <v>381</v>
      </c>
      <c r="C238" s="192" t="s">
        <v>382</v>
      </c>
      <c r="D238" s="176" t="s">
        <v>305</v>
      </c>
      <c r="E238" s="177">
        <v>3</v>
      </c>
      <c r="F238" s="178"/>
      <c r="G238" s="179">
        <f>ROUND(E238*F238,2)</f>
        <v>0</v>
      </c>
      <c r="H238" s="178"/>
      <c r="I238" s="179">
        <f>ROUND(E238*H238,2)</f>
        <v>0</v>
      </c>
      <c r="J238" s="178"/>
      <c r="K238" s="179">
        <f>ROUND(E238*J238,2)</f>
        <v>0</v>
      </c>
      <c r="L238" s="179">
        <v>21</v>
      </c>
      <c r="M238" s="179">
        <f>G238*(1+L238/100)</f>
        <v>0</v>
      </c>
      <c r="N238" s="179">
        <v>0</v>
      </c>
      <c r="O238" s="179">
        <f>ROUND(E238*N238,2)</f>
        <v>0</v>
      </c>
      <c r="P238" s="179">
        <v>0</v>
      </c>
      <c r="Q238" s="179">
        <f>ROUND(E238*P238,2)</f>
        <v>0</v>
      </c>
      <c r="R238" s="179" t="s">
        <v>248</v>
      </c>
      <c r="S238" s="179" t="s">
        <v>122</v>
      </c>
      <c r="T238" s="180" t="s">
        <v>122</v>
      </c>
      <c r="U238" s="161">
        <v>0.94599999999999995</v>
      </c>
      <c r="V238" s="161">
        <f>ROUND(E238*U238,2)</f>
        <v>2.84</v>
      </c>
      <c r="W238" s="161"/>
      <c r="X238" s="151"/>
      <c r="Y238" s="151"/>
      <c r="Z238" s="151"/>
      <c r="AA238" s="151"/>
      <c r="AB238" s="151"/>
      <c r="AC238" s="151"/>
      <c r="AD238" s="151"/>
      <c r="AE238" s="151"/>
      <c r="AF238" s="151"/>
      <c r="AG238" s="151" t="s">
        <v>123</v>
      </c>
      <c r="AH238" s="151"/>
      <c r="AI238" s="151"/>
      <c r="AJ238" s="151"/>
      <c r="AK238" s="151"/>
      <c r="AL238" s="151"/>
      <c r="AM238" s="151"/>
      <c r="AN238" s="151"/>
      <c r="AO238" s="151"/>
      <c r="AP238" s="151"/>
      <c r="AQ238" s="151"/>
      <c r="AR238" s="151"/>
      <c r="AS238" s="151"/>
      <c r="AT238" s="151"/>
      <c r="AU238" s="151"/>
      <c r="AV238" s="151"/>
      <c r="AW238" s="151"/>
      <c r="AX238" s="151"/>
      <c r="AY238" s="151"/>
      <c r="AZ238" s="151"/>
      <c r="BA238" s="151"/>
      <c r="BB238" s="151"/>
      <c r="BC238" s="151"/>
      <c r="BD238" s="151"/>
      <c r="BE238" s="151"/>
      <c r="BF238" s="151"/>
      <c r="BG238" s="151"/>
      <c r="BH238" s="151"/>
    </row>
    <row r="239" spans="1:60" outlineLevel="1" x14ac:dyDescent="0.2">
      <c r="A239" s="158"/>
      <c r="B239" s="159"/>
      <c r="C239" s="251" t="s">
        <v>380</v>
      </c>
      <c r="D239" s="252"/>
      <c r="E239" s="252"/>
      <c r="F239" s="252"/>
      <c r="G239" s="252"/>
      <c r="H239" s="161"/>
      <c r="I239" s="161"/>
      <c r="J239" s="161"/>
      <c r="K239" s="161"/>
      <c r="L239" s="161"/>
      <c r="M239" s="161"/>
      <c r="N239" s="161"/>
      <c r="O239" s="161"/>
      <c r="P239" s="161"/>
      <c r="Q239" s="161"/>
      <c r="R239" s="161"/>
      <c r="S239" s="161"/>
      <c r="T239" s="161"/>
      <c r="U239" s="161"/>
      <c r="V239" s="161"/>
      <c r="W239" s="161"/>
      <c r="X239" s="151"/>
      <c r="Y239" s="151"/>
      <c r="Z239" s="151"/>
      <c r="AA239" s="151"/>
      <c r="AB239" s="151"/>
      <c r="AC239" s="151"/>
      <c r="AD239" s="151"/>
      <c r="AE239" s="151"/>
      <c r="AF239" s="151"/>
      <c r="AG239" s="151" t="s">
        <v>125</v>
      </c>
      <c r="AH239" s="151"/>
      <c r="AI239" s="151"/>
      <c r="AJ239" s="151"/>
      <c r="AK239" s="151"/>
      <c r="AL239" s="151"/>
      <c r="AM239" s="151"/>
      <c r="AN239" s="151"/>
      <c r="AO239" s="151"/>
      <c r="AP239" s="151"/>
      <c r="AQ239" s="151"/>
      <c r="AR239" s="151"/>
      <c r="AS239" s="151"/>
      <c r="AT239" s="151"/>
      <c r="AU239" s="151"/>
      <c r="AV239" s="151"/>
      <c r="AW239" s="151"/>
      <c r="AX239" s="151"/>
      <c r="AY239" s="151"/>
      <c r="AZ239" s="151"/>
      <c r="BA239" s="151"/>
      <c r="BB239" s="151"/>
      <c r="BC239" s="151"/>
      <c r="BD239" s="151"/>
      <c r="BE239" s="151"/>
      <c r="BF239" s="151"/>
      <c r="BG239" s="151"/>
      <c r="BH239" s="151"/>
    </row>
    <row r="240" spans="1:60" ht="22.5" outlineLevel="1" x14ac:dyDescent="0.2">
      <c r="A240" s="174">
        <v>68</v>
      </c>
      <c r="B240" s="175" t="s">
        <v>383</v>
      </c>
      <c r="C240" s="192" t="s">
        <v>384</v>
      </c>
      <c r="D240" s="176" t="s">
        <v>305</v>
      </c>
      <c r="E240" s="177">
        <v>3</v>
      </c>
      <c r="F240" s="178"/>
      <c r="G240" s="179">
        <f>ROUND(E240*F240,2)</f>
        <v>0</v>
      </c>
      <c r="H240" s="178"/>
      <c r="I240" s="179">
        <f>ROUND(E240*H240,2)</f>
        <v>0</v>
      </c>
      <c r="J240" s="178"/>
      <c r="K240" s="179">
        <f>ROUND(E240*J240,2)</f>
        <v>0</v>
      </c>
      <c r="L240" s="179">
        <v>21</v>
      </c>
      <c r="M240" s="179">
        <f>G240*(1+L240/100)</f>
        <v>0</v>
      </c>
      <c r="N240" s="179">
        <v>0</v>
      </c>
      <c r="O240" s="179">
        <f>ROUND(E240*N240,2)</f>
        <v>0</v>
      </c>
      <c r="P240" s="179">
        <v>0</v>
      </c>
      <c r="Q240" s="179">
        <f>ROUND(E240*P240,2)</f>
        <v>0</v>
      </c>
      <c r="R240" s="179" t="s">
        <v>248</v>
      </c>
      <c r="S240" s="179" t="s">
        <v>122</v>
      </c>
      <c r="T240" s="180" t="s">
        <v>122</v>
      </c>
      <c r="U240" s="161">
        <v>0.9</v>
      </c>
      <c r="V240" s="161">
        <f>ROUND(E240*U240,2)</f>
        <v>2.7</v>
      </c>
      <c r="W240" s="161"/>
      <c r="X240" s="151"/>
      <c r="Y240" s="151"/>
      <c r="Z240" s="151"/>
      <c r="AA240" s="151"/>
      <c r="AB240" s="151"/>
      <c r="AC240" s="151"/>
      <c r="AD240" s="151"/>
      <c r="AE240" s="151"/>
      <c r="AF240" s="151"/>
      <c r="AG240" s="151" t="s">
        <v>123</v>
      </c>
      <c r="AH240" s="151"/>
      <c r="AI240" s="151"/>
      <c r="AJ240" s="151"/>
      <c r="AK240" s="151"/>
      <c r="AL240" s="151"/>
      <c r="AM240" s="151"/>
      <c r="AN240" s="151"/>
      <c r="AO240" s="151"/>
      <c r="AP240" s="151"/>
      <c r="AQ240" s="151"/>
      <c r="AR240" s="151"/>
      <c r="AS240" s="151"/>
      <c r="AT240" s="151"/>
      <c r="AU240" s="151"/>
      <c r="AV240" s="151"/>
      <c r="AW240" s="151"/>
      <c r="AX240" s="151"/>
      <c r="AY240" s="151"/>
      <c r="AZ240" s="151"/>
      <c r="BA240" s="151"/>
      <c r="BB240" s="151"/>
      <c r="BC240" s="151"/>
      <c r="BD240" s="151"/>
      <c r="BE240" s="151"/>
      <c r="BF240" s="151"/>
      <c r="BG240" s="151"/>
      <c r="BH240" s="151"/>
    </row>
    <row r="241" spans="1:60" outlineLevel="1" x14ac:dyDescent="0.2">
      <c r="A241" s="158"/>
      <c r="B241" s="159"/>
      <c r="C241" s="251" t="s">
        <v>380</v>
      </c>
      <c r="D241" s="252"/>
      <c r="E241" s="252"/>
      <c r="F241" s="252"/>
      <c r="G241" s="252"/>
      <c r="H241" s="161"/>
      <c r="I241" s="161"/>
      <c r="J241" s="161"/>
      <c r="K241" s="161"/>
      <c r="L241" s="161"/>
      <c r="M241" s="161"/>
      <c r="N241" s="161"/>
      <c r="O241" s="161"/>
      <c r="P241" s="161"/>
      <c r="Q241" s="161"/>
      <c r="R241" s="161"/>
      <c r="S241" s="161"/>
      <c r="T241" s="161"/>
      <c r="U241" s="161"/>
      <c r="V241" s="161"/>
      <c r="W241" s="161"/>
      <c r="X241" s="151"/>
      <c r="Y241" s="151"/>
      <c r="Z241" s="151"/>
      <c r="AA241" s="151"/>
      <c r="AB241" s="151"/>
      <c r="AC241" s="151"/>
      <c r="AD241" s="151"/>
      <c r="AE241" s="151"/>
      <c r="AF241" s="151"/>
      <c r="AG241" s="151" t="s">
        <v>125</v>
      </c>
      <c r="AH241" s="151"/>
      <c r="AI241" s="151"/>
      <c r="AJ241" s="151"/>
      <c r="AK241" s="151"/>
      <c r="AL241" s="151"/>
      <c r="AM241" s="151"/>
      <c r="AN241" s="151"/>
      <c r="AO241" s="151"/>
      <c r="AP241" s="151"/>
      <c r="AQ241" s="151"/>
      <c r="AR241" s="151"/>
      <c r="AS241" s="151"/>
      <c r="AT241" s="151"/>
      <c r="AU241" s="151"/>
      <c r="AV241" s="151"/>
      <c r="AW241" s="151"/>
      <c r="AX241" s="151"/>
      <c r="AY241" s="151"/>
      <c r="AZ241" s="151"/>
      <c r="BA241" s="151"/>
      <c r="BB241" s="151"/>
      <c r="BC241" s="151"/>
      <c r="BD241" s="151"/>
      <c r="BE241" s="151"/>
      <c r="BF241" s="151"/>
      <c r="BG241" s="151"/>
      <c r="BH241" s="151"/>
    </row>
    <row r="242" spans="1:60" ht="22.5" outlineLevel="1" x14ac:dyDescent="0.2">
      <c r="A242" s="182">
        <v>69</v>
      </c>
      <c r="B242" s="183" t="s">
        <v>385</v>
      </c>
      <c r="C242" s="196" t="s">
        <v>386</v>
      </c>
      <c r="D242" s="184" t="s">
        <v>305</v>
      </c>
      <c r="E242" s="185">
        <v>3</v>
      </c>
      <c r="F242" s="186"/>
      <c r="G242" s="187">
        <f>ROUND(E242*F242,2)</f>
        <v>0</v>
      </c>
      <c r="H242" s="186"/>
      <c r="I242" s="187">
        <f>ROUND(E242*H242,2)</f>
        <v>0</v>
      </c>
      <c r="J242" s="186"/>
      <c r="K242" s="187">
        <f>ROUND(E242*J242,2)</f>
        <v>0</v>
      </c>
      <c r="L242" s="187">
        <v>21</v>
      </c>
      <c r="M242" s="187">
        <f>G242*(1+L242/100)</f>
        <v>0</v>
      </c>
      <c r="N242" s="187">
        <v>0.16502</v>
      </c>
      <c r="O242" s="187">
        <f>ROUND(E242*N242,2)</f>
        <v>0.5</v>
      </c>
      <c r="P242" s="187">
        <v>0</v>
      </c>
      <c r="Q242" s="187">
        <f>ROUND(E242*P242,2)</f>
        <v>0</v>
      </c>
      <c r="R242" s="187" t="s">
        <v>248</v>
      </c>
      <c r="S242" s="187" t="s">
        <v>122</v>
      </c>
      <c r="T242" s="188" t="s">
        <v>122</v>
      </c>
      <c r="U242" s="161">
        <v>1.3140000000000001</v>
      </c>
      <c r="V242" s="161">
        <f>ROUND(E242*U242,2)</f>
        <v>3.94</v>
      </c>
      <c r="W242" s="161"/>
      <c r="X242" s="151"/>
      <c r="Y242" s="151"/>
      <c r="Z242" s="151"/>
      <c r="AA242" s="151"/>
      <c r="AB242" s="151"/>
      <c r="AC242" s="151"/>
      <c r="AD242" s="151"/>
      <c r="AE242" s="151"/>
      <c r="AF242" s="151"/>
      <c r="AG242" s="151" t="s">
        <v>123</v>
      </c>
      <c r="AH242" s="151"/>
      <c r="AI242" s="151"/>
      <c r="AJ242" s="151"/>
      <c r="AK242" s="151"/>
      <c r="AL242" s="151"/>
      <c r="AM242" s="151"/>
      <c r="AN242" s="151"/>
      <c r="AO242" s="151"/>
      <c r="AP242" s="151"/>
      <c r="AQ242" s="151"/>
      <c r="AR242" s="151"/>
      <c r="AS242" s="151"/>
      <c r="AT242" s="151"/>
      <c r="AU242" s="151"/>
      <c r="AV242" s="151"/>
      <c r="AW242" s="151"/>
      <c r="AX242" s="151"/>
      <c r="AY242" s="151"/>
      <c r="AZ242" s="151"/>
      <c r="BA242" s="151"/>
      <c r="BB242" s="151"/>
      <c r="BC242" s="151"/>
      <c r="BD242" s="151"/>
      <c r="BE242" s="151"/>
      <c r="BF242" s="151"/>
      <c r="BG242" s="151"/>
      <c r="BH242" s="151"/>
    </row>
    <row r="243" spans="1:60" ht="22.5" outlineLevel="1" x14ac:dyDescent="0.2">
      <c r="A243" s="182">
        <v>70</v>
      </c>
      <c r="B243" s="183" t="s">
        <v>387</v>
      </c>
      <c r="C243" s="196" t="s">
        <v>388</v>
      </c>
      <c r="D243" s="184" t="s">
        <v>305</v>
      </c>
      <c r="E243" s="185">
        <v>3</v>
      </c>
      <c r="F243" s="186"/>
      <c r="G243" s="187">
        <f>ROUND(E243*F243,2)</f>
        <v>0</v>
      </c>
      <c r="H243" s="186"/>
      <c r="I243" s="187">
        <f>ROUND(E243*H243,2)</f>
        <v>0</v>
      </c>
      <c r="J243" s="186"/>
      <c r="K243" s="187">
        <f>ROUND(E243*J243,2)</f>
        <v>0</v>
      </c>
      <c r="L243" s="187">
        <v>21</v>
      </c>
      <c r="M243" s="187">
        <f>G243*(1+L243/100)</f>
        <v>0</v>
      </c>
      <c r="N243" s="187">
        <v>0.37</v>
      </c>
      <c r="O243" s="187">
        <f>ROUND(E243*N243,2)</f>
        <v>1.1100000000000001</v>
      </c>
      <c r="P243" s="187">
        <v>0</v>
      </c>
      <c r="Q243" s="187">
        <f>ROUND(E243*P243,2)</f>
        <v>0</v>
      </c>
      <c r="R243" s="187" t="s">
        <v>238</v>
      </c>
      <c r="S243" s="187" t="s">
        <v>122</v>
      </c>
      <c r="T243" s="188" t="s">
        <v>122</v>
      </c>
      <c r="U243" s="161">
        <v>0</v>
      </c>
      <c r="V243" s="161">
        <f>ROUND(E243*U243,2)</f>
        <v>0</v>
      </c>
      <c r="W243" s="161"/>
      <c r="X243" s="151"/>
      <c r="Y243" s="151"/>
      <c r="Z243" s="151"/>
      <c r="AA243" s="151"/>
      <c r="AB243" s="151"/>
      <c r="AC243" s="151"/>
      <c r="AD243" s="151"/>
      <c r="AE243" s="151"/>
      <c r="AF243" s="151"/>
      <c r="AG243" s="151" t="s">
        <v>239</v>
      </c>
      <c r="AH243" s="151"/>
      <c r="AI243" s="151"/>
      <c r="AJ243" s="151"/>
      <c r="AK243" s="151"/>
      <c r="AL243" s="151"/>
      <c r="AM243" s="151"/>
      <c r="AN243" s="151"/>
      <c r="AO243" s="151"/>
      <c r="AP243" s="151"/>
      <c r="AQ243" s="151"/>
      <c r="AR243" s="151"/>
      <c r="AS243" s="151"/>
      <c r="AT243" s="151"/>
      <c r="AU243" s="151"/>
      <c r="AV243" s="151"/>
      <c r="AW243" s="151"/>
      <c r="AX243" s="151"/>
      <c r="AY243" s="151"/>
      <c r="AZ243" s="151"/>
      <c r="BA243" s="151"/>
      <c r="BB243" s="151"/>
      <c r="BC243" s="151"/>
      <c r="BD243" s="151"/>
      <c r="BE243" s="151"/>
      <c r="BF243" s="151"/>
      <c r="BG243" s="151"/>
      <c r="BH243" s="151"/>
    </row>
    <row r="244" spans="1:60" ht="22.5" outlineLevel="1" x14ac:dyDescent="0.2">
      <c r="A244" s="182">
        <v>71</v>
      </c>
      <c r="B244" s="183" t="s">
        <v>389</v>
      </c>
      <c r="C244" s="196" t="s">
        <v>390</v>
      </c>
      <c r="D244" s="184" t="s">
        <v>305</v>
      </c>
      <c r="E244" s="185">
        <v>3</v>
      </c>
      <c r="F244" s="186"/>
      <c r="G244" s="187">
        <f>ROUND(E244*F244,2)</f>
        <v>0</v>
      </c>
      <c r="H244" s="186"/>
      <c r="I244" s="187">
        <f>ROUND(E244*H244,2)</f>
        <v>0</v>
      </c>
      <c r="J244" s="186"/>
      <c r="K244" s="187">
        <f>ROUND(E244*J244,2)</f>
        <v>0</v>
      </c>
      <c r="L244" s="187">
        <v>21</v>
      </c>
      <c r="M244" s="187">
        <f>G244*(1+L244/100)</f>
        <v>0</v>
      </c>
      <c r="N244" s="187">
        <v>0.74</v>
      </c>
      <c r="O244" s="187">
        <f>ROUND(E244*N244,2)</f>
        <v>2.2200000000000002</v>
      </c>
      <c r="P244" s="187">
        <v>0</v>
      </c>
      <c r="Q244" s="187">
        <f>ROUND(E244*P244,2)</f>
        <v>0</v>
      </c>
      <c r="R244" s="187" t="s">
        <v>238</v>
      </c>
      <c r="S244" s="187" t="s">
        <v>122</v>
      </c>
      <c r="T244" s="188" t="s">
        <v>122</v>
      </c>
      <c r="U244" s="161">
        <v>0</v>
      </c>
      <c r="V244" s="161">
        <f>ROUND(E244*U244,2)</f>
        <v>0</v>
      </c>
      <c r="W244" s="161"/>
      <c r="X244" s="151"/>
      <c r="Y244" s="151"/>
      <c r="Z244" s="151"/>
      <c r="AA244" s="151"/>
      <c r="AB244" s="151"/>
      <c r="AC244" s="151"/>
      <c r="AD244" s="151"/>
      <c r="AE244" s="151"/>
      <c r="AF244" s="151"/>
      <c r="AG244" s="151" t="s">
        <v>239</v>
      </c>
      <c r="AH244" s="151"/>
      <c r="AI244" s="151"/>
      <c r="AJ244" s="151"/>
      <c r="AK244" s="151"/>
      <c r="AL244" s="151"/>
      <c r="AM244" s="151"/>
      <c r="AN244" s="151"/>
      <c r="AO244" s="151"/>
      <c r="AP244" s="151"/>
      <c r="AQ244" s="151"/>
      <c r="AR244" s="151"/>
      <c r="AS244" s="151"/>
      <c r="AT244" s="151"/>
      <c r="AU244" s="151"/>
      <c r="AV244" s="151"/>
      <c r="AW244" s="151"/>
      <c r="AX244" s="151"/>
      <c r="AY244" s="151"/>
      <c r="AZ244" s="151"/>
      <c r="BA244" s="151"/>
      <c r="BB244" s="151"/>
      <c r="BC244" s="151"/>
      <c r="BD244" s="151"/>
      <c r="BE244" s="151"/>
      <c r="BF244" s="151"/>
      <c r="BG244" s="151"/>
      <c r="BH244" s="151"/>
    </row>
    <row r="245" spans="1:60" ht="22.5" outlineLevel="1" x14ac:dyDescent="0.2">
      <c r="A245" s="182">
        <v>72</v>
      </c>
      <c r="B245" s="183" t="s">
        <v>391</v>
      </c>
      <c r="C245" s="196" t="s">
        <v>392</v>
      </c>
      <c r="D245" s="184" t="s">
        <v>305</v>
      </c>
      <c r="E245" s="185">
        <v>3</v>
      </c>
      <c r="F245" s="186"/>
      <c r="G245" s="187">
        <f>ROUND(E245*F245,2)</f>
        <v>0</v>
      </c>
      <c r="H245" s="186"/>
      <c r="I245" s="187">
        <f>ROUND(E245*H245,2)</f>
        <v>0</v>
      </c>
      <c r="J245" s="186"/>
      <c r="K245" s="187">
        <f>ROUND(E245*J245,2)</f>
        <v>0</v>
      </c>
      <c r="L245" s="187">
        <v>21</v>
      </c>
      <c r="M245" s="187">
        <f>G245*(1+L245/100)</f>
        <v>0</v>
      </c>
      <c r="N245" s="187">
        <v>0.432</v>
      </c>
      <c r="O245" s="187">
        <f>ROUND(E245*N245,2)</f>
        <v>1.3</v>
      </c>
      <c r="P245" s="187">
        <v>0</v>
      </c>
      <c r="Q245" s="187">
        <f>ROUND(E245*P245,2)</f>
        <v>0</v>
      </c>
      <c r="R245" s="187" t="s">
        <v>238</v>
      </c>
      <c r="S245" s="187" t="s">
        <v>122</v>
      </c>
      <c r="T245" s="188" t="s">
        <v>122</v>
      </c>
      <c r="U245" s="161">
        <v>0</v>
      </c>
      <c r="V245" s="161">
        <f>ROUND(E245*U245,2)</f>
        <v>0</v>
      </c>
      <c r="W245" s="161"/>
      <c r="X245" s="151"/>
      <c r="Y245" s="151"/>
      <c r="Z245" s="151"/>
      <c r="AA245" s="151"/>
      <c r="AB245" s="151"/>
      <c r="AC245" s="151"/>
      <c r="AD245" s="151"/>
      <c r="AE245" s="151"/>
      <c r="AF245" s="151"/>
      <c r="AG245" s="151" t="s">
        <v>239</v>
      </c>
      <c r="AH245" s="151"/>
      <c r="AI245" s="151"/>
      <c r="AJ245" s="151"/>
      <c r="AK245" s="151"/>
      <c r="AL245" s="151"/>
      <c r="AM245" s="151"/>
      <c r="AN245" s="151"/>
      <c r="AO245" s="151"/>
      <c r="AP245" s="151"/>
      <c r="AQ245" s="151"/>
      <c r="AR245" s="151"/>
      <c r="AS245" s="151"/>
      <c r="AT245" s="151"/>
      <c r="AU245" s="151"/>
      <c r="AV245" s="151"/>
      <c r="AW245" s="151"/>
      <c r="AX245" s="151"/>
      <c r="AY245" s="151"/>
      <c r="AZ245" s="151"/>
      <c r="BA245" s="151"/>
      <c r="BB245" s="151"/>
      <c r="BC245" s="151"/>
      <c r="BD245" s="151"/>
      <c r="BE245" s="151"/>
      <c r="BF245" s="151"/>
      <c r="BG245" s="151"/>
      <c r="BH245" s="151"/>
    </row>
    <row r="246" spans="1:60" x14ac:dyDescent="0.2">
      <c r="A246" s="168" t="s">
        <v>116</v>
      </c>
      <c r="B246" s="169" t="s">
        <v>68</v>
      </c>
      <c r="C246" s="191" t="s">
        <v>69</v>
      </c>
      <c r="D246" s="170"/>
      <c r="E246" s="171"/>
      <c r="F246" s="172"/>
      <c r="G246" s="172">
        <f>SUMIF(AG247:AG254,"&lt;&gt;NOR",G247:G254)</f>
        <v>0</v>
      </c>
      <c r="H246" s="172"/>
      <c r="I246" s="172">
        <f>SUM(I247:I254)</f>
        <v>0</v>
      </c>
      <c r="J246" s="172"/>
      <c r="K246" s="172">
        <f>SUM(K247:K254)</f>
        <v>0</v>
      </c>
      <c r="L246" s="172"/>
      <c r="M246" s="172">
        <f>SUM(M247:M254)</f>
        <v>0</v>
      </c>
      <c r="N246" s="172"/>
      <c r="O246" s="172">
        <f>SUM(O247:O254)</f>
        <v>53.13</v>
      </c>
      <c r="P246" s="172"/>
      <c r="Q246" s="172">
        <f>SUM(Q247:Q254)</f>
        <v>0</v>
      </c>
      <c r="R246" s="172"/>
      <c r="S246" s="172"/>
      <c r="T246" s="173"/>
      <c r="U246" s="167"/>
      <c r="V246" s="167">
        <f>SUM(V247:V254)</f>
        <v>56.519999999999996</v>
      </c>
      <c r="W246" s="167"/>
      <c r="AG246" t="s">
        <v>117</v>
      </c>
    </row>
    <row r="247" spans="1:60" ht="22.5" outlineLevel="1" x14ac:dyDescent="0.2">
      <c r="A247" s="174">
        <v>73</v>
      </c>
      <c r="B247" s="175" t="s">
        <v>393</v>
      </c>
      <c r="C247" s="192" t="s">
        <v>394</v>
      </c>
      <c r="D247" s="176" t="s">
        <v>247</v>
      </c>
      <c r="E247" s="177">
        <v>143.19999999999999</v>
      </c>
      <c r="F247" s="178"/>
      <c r="G247" s="179">
        <f>ROUND(E247*F247,2)</f>
        <v>0</v>
      </c>
      <c r="H247" s="178"/>
      <c r="I247" s="179">
        <f>ROUND(E247*H247,2)</f>
        <v>0</v>
      </c>
      <c r="J247" s="178"/>
      <c r="K247" s="179">
        <f>ROUND(E247*J247,2)</f>
        <v>0</v>
      </c>
      <c r="L247" s="179">
        <v>21</v>
      </c>
      <c r="M247" s="179">
        <f>G247*(1+L247/100)</f>
        <v>0</v>
      </c>
      <c r="N247" s="179">
        <v>0.185</v>
      </c>
      <c r="O247" s="179">
        <f>ROUND(E247*N247,2)</f>
        <v>26.49</v>
      </c>
      <c r="P247" s="179">
        <v>0</v>
      </c>
      <c r="Q247" s="179">
        <f>ROUND(E247*P247,2)</f>
        <v>0</v>
      </c>
      <c r="R247" s="179" t="s">
        <v>351</v>
      </c>
      <c r="S247" s="179" t="s">
        <v>122</v>
      </c>
      <c r="T247" s="180" t="s">
        <v>122</v>
      </c>
      <c r="U247" s="161">
        <v>0.33704000000000001</v>
      </c>
      <c r="V247" s="161">
        <f>ROUND(E247*U247,2)</f>
        <v>48.26</v>
      </c>
      <c r="W247" s="161"/>
      <c r="X247" s="151"/>
      <c r="Y247" s="151"/>
      <c r="Z247" s="151"/>
      <c r="AA247" s="151"/>
      <c r="AB247" s="151"/>
      <c r="AC247" s="151"/>
      <c r="AD247" s="151"/>
      <c r="AE247" s="151"/>
      <c r="AF247" s="151"/>
      <c r="AG247" s="151" t="s">
        <v>123</v>
      </c>
      <c r="AH247" s="151"/>
      <c r="AI247" s="151"/>
      <c r="AJ247" s="151"/>
      <c r="AK247" s="151"/>
      <c r="AL247" s="151"/>
      <c r="AM247" s="151"/>
      <c r="AN247" s="151"/>
      <c r="AO247" s="151"/>
      <c r="AP247" s="151"/>
      <c r="AQ247" s="151"/>
      <c r="AR247" s="151"/>
      <c r="AS247" s="151"/>
      <c r="AT247" s="151"/>
      <c r="AU247" s="151"/>
      <c r="AV247" s="151"/>
      <c r="AW247" s="151"/>
      <c r="AX247" s="151"/>
      <c r="AY247" s="151"/>
      <c r="AZ247" s="151"/>
      <c r="BA247" s="151"/>
      <c r="BB247" s="151"/>
      <c r="BC247" s="151"/>
      <c r="BD247" s="151"/>
      <c r="BE247" s="151"/>
      <c r="BF247" s="151"/>
      <c r="BG247" s="151"/>
      <c r="BH247" s="151"/>
    </row>
    <row r="248" spans="1:60" outlineLevel="1" x14ac:dyDescent="0.2">
      <c r="A248" s="158"/>
      <c r="B248" s="159"/>
      <c r="C248" s="251" t="s">
        <v>395</v>
      </c>
      <c r="D248" s="252"/>
      <c r="E248" s="252"/>
      <c r="F248" s="252"/>
      <c r="G248" s="252"/>
      <c r="H248" s="161"/>
      <c r="I248" s="161"/>
      <c r="J248" s="161"/>
      <c r="K248" s="161"/>
      <c r="L248" s="161"/>
      <c r="M248" s="161"/>
      <c r="N248" s="161"/>
      <c r="O248" s="161"/>
      <c r="P248" s="161"/>
      <c r="Q248" s="161"/>
      <c r="R248" s="161"/>
      <c r="S248" s="161"/>
      <c r="T248" s="161"/>
      <c r="U248" s="161"/>
      <c r="V248" s="161"/>
      <c r="W248" s="161"/>
      <c r="X248" s="151"/>
      <c r="Y248" s="151"/>
      <c r="Z248" s="151"/>
      <c r="AA248" s="151"/>
      <c r="AB248" s="151"/>
      <c r="AC248" s="151"/>
      <c r="AD248" s="151"/>
      <c r="AE248" s="151"/>
      <c r="AF248" s="151"/>
      <c r="AG248" s="151" t="s">
        <v>125</v>
      </c>
      <c r="AH248" s="151"/>
      <c r="AI248" s="151"/>
      <c r="AJ248" s="151"/>
      <c r="AK248" s="151"/>
      <c r="AL248" s="151"/>
      <c r="AM248" s="151"/>
      <c r="AN248" s="151"/>
      <c r="AO248" s="151"/>
      <c r="AP248" s="151"/>
      <c r="AQ248" s="151"/>
      <c r="AR248" s="151"/>
      <c r="AS248" s="151"/>
      <c r="AT248" s="151"/>
      <c r="AU248" s="151"/>
      <c r="AV248" s="151"/>
      <c r="AW248" s="151"/>
      <c r="AX248" s="151"/>
      <c r="AY248" s="151"/>
      <c r="AZ248" s="151"/>
      <c r="BA248" s="151"/>
      <c r="BB248" s="151"/>
      <c r="BC248" s="151"/>
      <c r="BD248" s="151"/>
      <c r="BE248" s="151"/>
      <c r="BF248" s="151"/>
      <c r="BG248" s="151"/>
      <c r="BH248" s="151"/>
    </row>
    <row r="249" spans="1:60" outlineLevel="1" x14ac:dyDescent="0.2">
      <c r="A249" s="158"/>
      <c r="B249" s="159"/>
      <c r="C249" s="193" t="s">
        <v>396</v>
      </c>
      <c r="D249" s="163"/>
      <c r="E249" s="164">
        <v>143.19999999999999</v>
      </c>
      <c r="F249" s="161"/>
      <c r="G249" s="161"/>
      <c r="H249" s="161"/>
      <c r="I249" s="161"/>
      <c r="J249" s="161"/>
      <c r="K249" s="161"/>
      <c r="L249" s="161"/>
      <c r="M249" s="161"/>
      <c r="N249" s="161"/>
      <c r="O249" s="161"/>
      <c r="P249" s="161"/>
      <c r="Q249" s="161"/>
      <c r="R249" s="161"/>
      <c r="S249" s="161"/>
      <c r="T249" s="161"/>
      <c r="U249" s="161"/>
      <c r="V249" s="161"/>
      <c r="W249" s="161"/>
      <c r="X249" s="151"/>
      <c r="Y249" s="151"/>
      <c r="Z249" s="151"/>
      <c r="AA249" s="151"/>
      <c r="AB249" s="151"/>
      <c r="AC249" s="151"/>
      <c r="AD249" s="151"/>
      <c r="AE249" s="151"/>
      <c r="AF249" s="151"/>
      <c r="AG249" s="151" t="s">
        <v>127</v>
      </c>
      <c r="AH249" s="151">
        <v>0</v>
      </c>
      <c r="AI249" s="151"/>
      <c r="AJ249" s="151"/>
      <c r="AK249" s="151"/>
      <c r="AL249" s="151"/>
      <c r="AM249" s="151"/>
      <c r="AN249" s="151"/>
      <c r="AO249" s="151"/>
      <c r="AP249" s="151"/>
      <c r="AQ249" s="151"/>
      <c r="AR249" s="151"/>
      <c r="AS249" s="151"/>
      <c r="AT249" s="151"/>
      <c r="AU249" s="151"/>
      <c r="AV249" s="151"/>
      <c r="AW249" s="151"/>
      <c r="AX249" s="151"/>
      <c r="AY249" s="151"/>
      <c r="AZ249" s="151"/>
      <c r="BA249" s="151"/>
      <c r="BB249" s="151"/>
      <c r="BC249" s="151"/>
      <c r="BD249" s="151"/>
      <c r="BE249" s="151"/>
      <c r="BF249" s="151"/>
      <c r="BG249" s="151"/>
      <c r="BH249" s="151"/>
    </row>
    <row r="250" spans="1:60" outlineLevel="1" x14ac:dyDescent="0.2">
      <c r="A250" s="174">
        <v>74</v>
      </c>
      <c r="B250" s="175" t="s">
        <v>397</v>
      </c>
      <c r="C250" s="192" t="s">
        <v>398</v>
      </c>
      <c r="D250" s="176" t="s">
        <v>120</v>
      </c>
      <c r="E250" s="177">
        <v>5.7279999999999998</v>
      </c>
      <c r="F250" s="178"/>
      <c r="G250" s="179">
        <f>ROUND(E250*F250,2)</f>
        <v>0</v>
      </c>
      <c r="H250" s="178"/>
      <c r="I250" s="179">
        <f>ROUND(E250*H250,2)</f>
        <v>0</v>
      </c>
      <c r="J250" s="178"/>
      <c r="K250" s="179">
        <f>ROUND(E250*J250,2)</f>
        <v>0</v>
      </c>
      <c r="L250" s="179">
        <v>21</v>
      </c>
      <c r="M250" s="179">
        <f>G250*(1+L250/100)</f>
        <v>0</v>
      </c>
      <c r="N250" s="179">
        <v>2.5249999999999999</v>
      </c>
      <c r="O250" s="179">
        <f>ROUND(E250*N250,2)</f>
        <v>14.46</v>
      </c>
      <c r="P250" s="179">
        <v>0</v>
      </c>
      <c r="Q250" s="179">
        <f>ROUND(E250*P250,2)</f>
        <v>0</v>
      </c>
      <c r="R250" s="179" t="s">
        <v>351</v>
      </c>
      <c r="S250" s="179" t="s">
        <v>122</v>
      </c>
      <c r="T250" s="180" t="s">
        <v>122</v>
      </c>
      <c r="U250" s="161">
        <v>1.4419999999999999</v>
      </c>
      <c r="V250" s="161">
        <f>ROUND(E250*U250,2)</f>
        <v>8.26</v>
      </c>
      <c r="W250" s="161"/>
      <c r="X250" s="151"/>
      <c r="Y250" s="151"/>
      <c r="Z250" s="151"/>
      <c r="AA250" s="151"/>
      <c r="AB250" s="151"/>
      <c r="AC250" s="151"/>
      <c r="AD250" s="151"/>
      <c r="AE250" s="151"/>
      <c r="AF250" s="151"/>
      <c r="AG250" s="151" t="s">
        <v>123</v>
      </c>
      <c r="AH250" s="151"/>
      <c r="AI250" s="151"/>
      <c r="AJ250" s="151"/>
      <c r="AK250" s="151"/>
      <c r="AL250" s="151"/>
      <c r="AM250" s="151"/>
      <c r="AN250" s="151"/>
      <c r="AO250" s="151"/>
      <c r="AP250" s="151"/>
      <c r="AQ250" s="151"/>
      <c r="AR250" s="151"/>
      <c r="AS250" s="151"/>
      <c r="AT250" s="151"/>
      <c r="AU250" s="151"/>
      <c r="AV250" s="151"/>
      <c r="AW250" s="151"/>
      <c r="AX250" s="151"/>
      <c r="AY250" s="151"/>
      <c r="AZ250" s="151"/>
      <c r="BA250" s="151"/>
      <c r="BB250" s="151"/>
      <c r="BC250" s="151"/>
      <c r="BD250" s="151"/>
      <c r="BE250" s="151"/>
      <c r="BF250" s="151"/>
      <c r="BG250" s="151"/>
      <c r="BH250" s="151"/>
    </row>
    <row r="251" spans="1:60" outlineLevel="1" x14ac:dyDescent="0.2">
      <c r="A251" s="158"/>
      <c r="B251" s="159"/>
      <c r="C251" s="251" t="s">
        <v>399</v>
      </c>
      <c r="D251" s="252"/>
      <c r="E251" s="252"/>
      <c r="F251" s="252"/>
      <c r="G251" s="252"/>
      <c r="H251" s="161"/>
      <c r="I251" s="161"/>
      <c r="J251" s="161"/>
      <c r="K251" s="161"/>
      <c r="L251" s="161"/>
      <c r="M251" s="161"/>
      <c r="N251" s="161"/>
      <c r="O251" s="161"/>
      <c r="P251" s="161"/>
      <c r="Q251" s="161"/>
      <c r="R251" s="161"/>
      <c r="S251" s="161"/>
      <c r="T251" s="161"/>
      <c r="U251" s="161"/>
      <c r="V251" s="161"/>
      <c r="W251" s="161"/>
      <c r="X251" s="151"/>
      <c r="Y251" s="151"/>
      <c r="Z251" s="151"/>
      <c r="AA251" s="151"/>
      <c r="AB251" s="151"/>
      <c r="AC251" s="151"/>
      <c r="AD251" s="151"/>
      <c r="AE251" s="151"/>
      <c r="AF251" s="151"/>
      <c r="AG251" s="151" t="s">
        <v>125</v>
      </c>
      <c r="AH251" s="151"/>
      <c r="AI251" s="151"/>
      <c r="AJ251" s="151"/>
      <c r="AK251" s="151"/>
      <c r="AL251" s="151"/>
      <c r="AM251" s="151"/>
      <c r="AN251" s="151"/>
      <c r="AO251" s="151"/>
      <c r="AP251" s="151"/>
      <c r="AQ251" s="151"/>
      <c r="AR251" s="151"/>
      <c r="AS251" s="151"/>
      <c r="AT251" s="151"/>
      <c r="AU251" s="151"/>
      <c r="AV251" s="151"/>
      <c r="AW251" s="151"/>
      <c r="AX251" s="151"/>
      <c r="AY251" s="151"/>
      <c r="AZ251" s="151"/>
      <c r="BA251" s="151"/>
      <c r="BB251" s="151"/>
      <c r="BC251" s="151"/>
      <c r="BD251" s="151"/>
      <c r="BE251" s="151"/>
      <c r="BF251" s="151"/>
      <c r="BG251" s="151"/>
      <c r="BH251" s="151"/>
    </row>
    <row r="252" spans="1:60" outlineLevel="1" x14ac:dyDescent="0.2">
      <c r="A252" s="158"/>
      <c r="B252" s="159"/>
      <c r="C252" s="193" t="s">
        <v>400</v>
      </c>
      <c r="D252" s="163"/>
      <c r="E252" s="164">
        <v>5.7279999999999998</v>
      </c>
      <c r="F252" s="161"/>
      <c r="G252" s="161"/>
      <c r="H252" s="161"/>
      <c r="I252" s="161"/>
      <c r="J252" s="161"/>
      <c r="K252" s="161"/>
      <c r="L252" s="161"/>
      <c r="M252" s="161"/>
      <c r="N252" s="161"/>
      <c r="O252" s="161"/>
      <c r="P252" s="161"/>
      <c r="Q252" s="161"/>
      <c r="R252" s="161"/>
      <c r="S252" s="161"/>
      <c r="T252" s="161"/>
      <c r="U252" s="161"/>
      <c r="V252" s="161"/>
      <c r="W252" s="161"/>
      <c r="X252" s="151"/>
      <c r="Y252" s="151"/>
      <c r="Z252" s="151"/>
      <c r="AA252" s="151"/>
      <c r="AB252" s="151"/>
      <c r="AC252" s="151"/>
      <c r="AD252" s="151"/>
      <c r="AE252" s="151"/>
      <c r="AF252" s="151"/>
      <c r="AG252" s="151" t="s">
        <v>127</v>
      </c>
      <c r="AH252" s="151">
        <v>0</v>
      </c>
      <c r="AI252" s="151"/>
      <c r="AJ252" s="151"/>
      <c r="AK252" s="151"/>
      <c r="AL252" s="151"/>
      <c r="AM252" s="151"/>
      <c r="AN252" s="151"/>
      <c r="AO252" s="151"/>
      <c r="AP252" s="151"/>
      <c r="AQ252" s="151"/>
      <c r="AR252" s="151"/>
      <c r="AS252" s="151"/>
      <c r="AT252" s="151"/>
      <c r="AU252" s="151"/>
      <c r="AV252" s="151"/>
      <c r="AW252" s="151"/>
      <c r="AX252" s="151"/>
      <c r="AY252" s="151"/>
      <c r="AZ252" s="151"/>
      <c r="BA252" s="151"/>
      <c r="BB252" s="151"/>
      <c r="BC252" s="151"/>
      <c r="BD252" s="151"/>
      <c r="BE252" s="151"/>
      <c r="BF252" s="151"/>
      <c r="BG252" s="151"/>
      <c r="BH252" s="151"/>
    </row>
    <row r="253" spans="1:60" outlineLevel="1" x14ac:dyDescent="0.2">
      <c r="A253" s="174">
        <v>75</v>
      </c>
      <c r="B253" s="175" t="s">
        <v>401</v>
      </c>
      <c r="C253" s="192" t="s">
        <v>402</v>
      </c>
      <c r="D253" s="176" t="s">
        <v>305</v>
      </c>
      <c r="E253" s="177">
        <v>150.36000000000001</v>
      </c>
      <c r="F253" s="178"/>
      <c r="G253" s="179">
        <f>ROUND(E253*F253,2)</f>
        <v>0</v>
      </c>
      <c r="H253" s="178"/>
      <c r="I253" s="179">
        <f>ROUND(E253*H253,2)</f>
        <v>0</v>
      </c>
      <c r="J253" s="178"/>
      <c r="K253" s="179">
        <f>ROUND(E253*J253,2)</f>
        <v>0</v>
      </c>
      <c r="L253" s="179">
        <v>21</v>
      </c>
      <c r="M253" s="179">
        <f>G253*(1+L253/100)</f>
        <v>0</v>
      </c>
      <c r="N253" s="179">
        <v>8.1000000000000003E-2</v>
      </c>
      <c r="O253" s="179">
        <f>ROUND(E253*N253,2)</f>
        <v>12.18</v>
      </c>
      <c r="P253" s="179">
        <v>0</v>
      </c>
      <c r="Q253" s="179">
        <f>ROUND(E253*P253,2)</f>
        <v>0</v>
      </c>
      <c r="R253" s="179" t="s">
        <v>238</v>
      </c>
      <c r="S253" s="179" t="s">
        <v>122</v>
      </c>
      <c r="T253" s="180" t="s">
        <v>122</v>
      </c>
      <c r="U253" s="161">
        <v>0</v>
      </c>
      <c r="V253" s="161">
        <f>ROUND(E253*U253,2)</f>
        <v>0</v>
      </c>
      <c r="W253" s="161"/>
      <c r="X253" s="151"/>
      <c r="Y253" s="151"/>
      <c r="Z253" s="151"/>
      <c r="AA253" s="151"/>
      <c r="AB253" s="151"/>
      <c r="AC253" s="151"/>
      <c r="AD253" s="151"/>
      <c r="AE253" s="151"/>
      <c r="AF253" s="151"/>
      <c r="AG253" s="151" t="s">
        <v>239</v>
      </c>
      <c r="AH253" s="151"/>
      <c r="AI253" s="151"/>
      <c r="AJ253" s="151"/>
      <c r="AK253" s="151"/>
      <c r="AL253" s="151"/>
      <c r="AM253" s="151"/>
      <c r="AN253" s="151"/>
      <c r="AO253" s="151"/>
      <c r="AP253" s="151"/>
      <c r="AQ253" s="151"/>
      <c r="AR253" s="151"/>
      <c r="AS253" s="151"/>
      <c r="AT253" s="151"/>
      <c r="AU253" s="151"/>
      <c r="AV253" s="151"/>
      <c r="AW253" s="151"/>
      <c r="AX253" s="151"/>
      <c r="AY253" s="151"/>
      <c r="AZ253" s="151"/>
      <c r="BA253" s="151"/>
      <c r="BB253" s="151"/>
      <c r="BC253" s="151"/>
      <c r="BD253" s="151"/>
      <c r="BE253" s="151"/>
      <c r="BF253" s="151"/>
      <c r="BG253" s="151"/>
      <c r="BH253" s="151"/>
    </row>
    <row r="254" spans="1:60" outlineLevel="1" x14ac:dyDescent="0.2">
      <c r="A254" s="158"/>
      <c r="B254" s="159"/>
      <c r="C254" s="193" t="s">
        <v>403</v>
      </c>
      <c r="D254" s="163"/>
      <c r="E254" s="164">
        <v>150.36000000000001</v>
      </c>
      <c r="F254" s="161"/>
      <c r="G254" s="161"/>
      <c r="H254" s="161"/>
      <c r="I254" s="161"/>
      <c r="J254" s="161"/>
      <c r="K254" s="161"/>
      <c r="L254" s="161"/>
      <c r="M254" s="161"/>
      <c r="N254" s="161"/>
      <c r="O254" s="161"/>
      <c r="P254" s="161"/>
      <c r="Q254" s="161"/>
      <c r="R254" s="161"/>
      <c r="S254" s="161"/>
      <c r="T254" s="161"/>
      <c r="U254" s="161"/>
      <c r="V254" s="161"/>
      <c r="W254" s="161"/>
      <c r="X254" s="151"/>
      <c r="Y254" s="151"/>
      <c r="Z254" s="151"/>
      <c r="AA254" s="151"/>
      <c r="AB254" s="151"/>
      <c r="AC254" s="151"/>
      <c r="AD254" s="151"/>
      <c r="AE254" s="151"/>
      <c r="AF254" s="151"/>
      <c r="AG254" s="151" t="s">
        <v>127</v>
      </c>
      <c r="AH254" s="151">
        <v>0</v>
      </c>
      <c r="AI254" s="151"/>
      <c r="AJ254" s="151"/>
      <c r="AK254" s="151"/>
      <c r="AL254" s="151"/>
      <c r="AM254" s="151"/>
      <c r="AN254" s="151"/>
      <c r="AO254" s="151"/>
      <c r="AP254" s="151"/>
      <c r="AQ254" s="151"/>
      <c r="AR254" s="151"/>
      <c r="AS254" s="151"/>
      <c r="AT254" s="151"/>
      <c r="AU254" s="151"/>
      <c r="AV254" s="151"/>
      <c r="AW254" s="151"/>
      <c r="AX254" s="151"/>
      <c r="AY254" s="151"/>
      <c r="AZ254" s="151"/>
      <c r="BA254" s="151"/>
      <c r="BB254" s="151"/>
      <c r="BC254" s="151"/>
      <c r="BD254" s="151"/>
      <c r="BE254" s="151"/>
      <c r="BF254" s="151"/>
      <c r="BG254" s="151"/>
      <c r="BH254" s="151"/>
    </row>
    <row r="255" spans="1:60" x14ac:dyDescent="0.2">
      <c r="A255" s="168" t="s">
        <v>116</v>
      </c>
      <c r="B255" s="169" t="s">
        <v>70</v>
      </c>
      <c r="C255" s="191" t="s">
        <v>71</v>
      </c>
      <c r="D255" s="170"/>
      <c r="E255" s="171"/>
      <c r="F255" s="172"/>
      <c r="G255" s="172">
        <f>SUMIF(AG256:AG256,"&lt;&gt;NOR",G256:G256)</f>
        <v>0</v>
      </c>
      <c r="H255" s="172"/>
      <c r="I255" s="172">
        <f>SUM(I256:I256)</f>
        <v>0</v>
      </c>
      <c r="J255" s="172"/>
      <c r="K255" s="172">
        <f>SUM(K256:K256)</f>
        <v>0</v>
      </c>
      <c r="L255" s="172"/>
      <c r="M255" s="172">
        <f>SUM(M256:M256)</f>
        <v>0</v>
      </c>
      <c r="N255" s="172"/>
      <c r="O255" s="172">
        <f>SUM(O256:O256)</f>
        <v>0</v>
      </c>
      <c r="P255" s="172"/>
      <c r="Q255" s="172">
        <f>SUM(Q256:Q256)</f>
        <v>0</v>
      </c>
      <c r="R255" s="172"/>
      <c r="S255" s="172"/>
      <c r="T255" s="173"/>
      <c r="U255" s="167"/>
      <c r="V255" s="167">
        <f>SUM(V256:V256)</f>
        <v>0</v>
      </c>
      <c r="W255" s="167"/>
      <c r="AG255" t="s">
        <v>117</v>
      </c>
    </row>
    <row r="256" spans="1:60" ht="22.5" outlineLevel="1" x14ac:dyDescent="0.2">
      <c r="A256" s="182">
        <v>76</v>
      </c>
      <c r="B256" s="183" t="s">
        <v>404</v>
      </c>
      <c r="C256" s="196" t="s">
        <v>405</v>
      </c>
      <c r="D256" s="184" t="s">
        <v>406</v>
      </c>
      <c r="E256" s="185">
        <v>1</v>
      </c>
      <c r="F256" s="186"/>
      <c r="G256" s="187">
        <f>ROUND(E256*F256,2)</f>
        <v>0</v>
      </c>
      <c r="H256" s="186"/>
      <c r="I256" s="187">
        <f>ROUND(E256*H256,2)</f>
        <v>0</v>
      </c>
      <c r="J256" s="186"/>
      <c r="K256" s="187">
        <f>ROUND(E256*J256,2)</f>
        <v>0</v>
      </c>
      <c r="L256" s="187">
        <v>21</v>
      </c>
      <c r="M256" s="187">
        <f>G256*(1+L256/100)</f>
        <v>0</v>
      </c>
      <c r="N256" s="187">
        <v>0</v>
      </c>
      <c r="O256" s="187">
        <f>ROUND(E256*N256,2)</f>
        <v>0</v>
      </c>
      <c r="P256" s="187">
        <v>0</v>
      </c>
      <c r="Q256" s="187">
        <f>ROUND(E256*P256,2)</f>
        <v>0</v>
      </c>
      <c r="R256" s="187"/>
      <c r="S256" s="187" t="s">
        <v>215</v>
      </c>
      <c r="T256" s="188" t="s">
        <v>216</v>
      </c>
      <c r="U256" s="161">
        <v>0</v>
      </c>
      <c r="V256" s="161">
        <f>ROUND(E256*U256,2)</f>
        <v>0</v>
      </c>
      <c r="W256" s="161"/>
      <c r="X256" s="151"/>
      <c r="Y256" s="151"/>
      <c r="Z256" s="151"/>
      <c r="AA256" s="151"/>
      <c r="AB256" s="151"/>
      <c r="AC256" s="151"/>
      <c r="AD256" s="151"/>
      <c r="AE256" s="151"/>
      <c r="AF256" s="151"/>
      <c r="AG256" s="151" t="s">
        <v>123</v>
      </c>
      <c r="AH256" s="151"/>
      <c r="AI256" s="151"/>
      <c r="AJ256" s="151"/>
      <c r="AK256" s="151"/>
      <c r="AL256" s="151"/>
      <c r="AM256" s="151"/>
      <c r="AN256" s="151"/>
      <c r="AO256" s="151"/>
      <c r="AP256" s="151"/>
      <c r="AQ256" s="151"/>
      <c r="AR256" s="151"/>
      <c r="AS256" s="151"/>
      <c r="AT256" s="151"/>
      <c r="AU256" s="151"/>
      <c r="AV256" s="151"/>
      <c r="AW256" s="151"/>
      <c r="AX256" s="151"/>
      <c r="AY256" s="151"/>
      <c r="AZ256" s="151"/>
      <c r="BA256" s="151"/>
      <c r="BB256" s="151"/>
      <c r="BC256" s="151"/>
      <c r="BD256" s="151"/>
      <c r="BE256" s="151"/>
      <c r="BF256" s="151"/>
      <c r="BG256" s="151"/>
      <c r="BH256" s="151"/>
    </row>
    <row r="257" spans="1:60" x14ac:dyDescent="0.2">
      <c r="A257" s="168" t="s">
        <v>116</v>
      </c>
      <c r="B257" s="169" t="s">
        <v>72</v>
      </c>
      <c r="C257" s="191" t="s">
        <v>73</v>
      </c>
      <c r="D257" s="170"/>
      <c r="E257" s="171"/>
      <c r="F257" s="172"/>
      <c r="G257" s="172">
        <f>SUMIF(AG258:AG259,"&lt;&gt;NOR",G258:G259)</f>
        <v>0</v>
      </c>
      <c r="H257" s="172"/>
      <c r="I257" s="172">
        <f>SUM(I258:I259)</f>
        <v>0</v>
      </c>
      <c r="J257" s="172"/>
      <c r="K257" s="172">
        <f>SUM(K258:K259)</f>
        <v>0</v>
      </c>
      <c r="L257" s="172"/>
      <c r="M257" s="172">
        <f>SUM(M258:M259)</f>
        <v>0</v>
      </c>
      <c r="N257" s="172"/>
      <c r="O257" s="172">
        <f>SUM(O258:O259)</f>
        <v>0</v>
      </c>
      <c r="P257" s="172"/>
      <c r="Q257" s="172">
        <f>SUM(Q258:Q259)</f>
        <v>0</v>
      </c>
      <c r="R257" s="172"/>
      <c r="S257" s="172"/>
      <c r="T257" s="173"/>
      <c r="U257" s="167"/>
      <c r="V257" s="167">
        <f>SUM(V258:V259)</f>
        <v>0</v>
      </c>
      <c r="W257" s="167"/>
      <c r="AG257" t="s">
        <v>117</v>
      </c>
    </row>
    <row r="258" spans="1:60" outlineLevel="1" x14ac:dyDescent="0.2">
      <c r="A258" s="174">
        <v>77</v>
      </c>
      <c r="B258" s="175" t="s">
        <v>407</v>
      </c>
      <c r="C258" s="192" t="s">
        <v>408</v>
      </c>
      <c r="D258" s="176" t="s">
        <v>247</v>
      </c>
      <c r="E258" s="177">
        <v>13</v>
      </c>
      <c r="F258" s="178"/>
      <c r="G258" s="179">
        <f>ROUND(E258*F258,2)</f>
        <v>0</v>
      </c>
      <c r="H258" s="178"/>
      <c r="I258" s="179">
        <f>ROUND(E258*H258,2)</f>
        <v>0</v>
      </c>
      <c r="J258" s="178"/>
      <c r="K258" s="179">
        <f>ROUND(E258*J258,2)</f>
        <v>0</v>
      </c>
      <c r="L258" s="179">
        <v>21</v>
      </c>
      <c r="M258" s="179">
        <f>G258*(1+L258/100)</f>
        <v>0</v>
      </c>
      <c r="N258" s="179">
        <v>0</v>
      </c>
      <c r="O258" s="179">
        <f>ROUND(E258*N258,2)</f>
        <v>0</v>
      </c>
      <c r="P258" s="179">
        <v>0</v>
      </c>
      <c r="Q258" s="179">
        <f>ROUND(E258*P258,2)</f>
        <v>0</v>
      </c>
      <c r="R258" s="179"/>
      <c r="S258" s="179" t="s">
        <v>215</v>
      </c>
      <c r="T258" s="180" t="s">
        <v>216</v>
      </c>
      <c r="U258" s="161">
        <v>0</v>
      </c>
      <c r="V258" s="161">
        <f>ROUND(E258*U258,2)</f>
        <v>0</v>
      </c>
      <c r="W258" s="161"/>
      <c r="X258" s="151"/>
      <c r="Y258" s="151"/>
      <c r="Z258" s="151"/>
      <c r="AA258" s="151"/>
      <c r="AB258" s="151"/>
      <c r="AC258" s="151"/>
      <c r="AD258" s="151"/>
      <c r="AE258" s="151"/>
      <c r="AF258" s="151"/>
      <c r="AG258" s="151" t="s">
        <v>123</v>
      </c>
      <c r="AH258" s="151"/>
      <c r="AI258" s="151"/>
      <c r="AJ258" s="151"/>
      <c r="AK258" s="151"/>
      <c r="AL258" s="151"/>
      <c r="AM258" s="151"/>
      <c r="AN258" s="151"/>
      <c r="AO258" s="151"/>
      <c r="AP258" s="151"/>
      <c r="AQ258" s="151"/>
      <c r="AR258" s="151"/>
      <c r="AS258" s="151"/>
      <c r="AT258" s="151"/>
      <c r="AU258" s="151"/>
      <c r="AV258" s="151"/>
      <c r="AW258" s="151"/>
      <c r="AX258" s="151"/>
      <c r="AY258" s="151"/>
      <c r="AZ258" s="151"/>
      <c r="BA258" s="151"/>
      <c r="BB258" s="151"/>
      <c r="BC258" s="151"/>
      <c r="BD258" s="151"/>
      <c r="BE258" s="151"/>
      <c r="BF258" s="151"/>
      <c r="BG258" s="151"/>
      <c r="BH258" s="151"/>
    </row>
    <row r="259" spans="1:60" outlineLevel="1" x14ac:dyDescent="0.2">
      <c r="A259" s="158"/>
      <c r="B259" s="159"/>
      <c r="C259" s="193" t="s">
        <v>409</v>
      </c>
      <c r="D259" s="163"/>
      <c r="E259" s="164">
        <v>13</v>
      </c>
      <c r="F259" s="161"/>
      <c r="G259" s="161"/>
      <c r="H259" s="161"/>
      <c r="I259" s="161"/>
      <c r="J259" s="161"/>
      <c r="K259" s="161"/>
      <c r="L259" s="161"/>
      <c r="M259" s="161"/>
      <c r="N259" s="161"/>
      <c r="O259" s="161"/>
      <c r="P259" s="161"/>
      <c r="Q259" s="161"/>
      <c r="R259" s="161"/>
      <c r="S259" s="161"/>
      <c r="T259" s="161"/>
      <c r="U259" s="161"/>
      <c r="V259" s="161"/>
      <c r="W259" s="161"/>
      <c r="X259" s="151"/>
      <c r="Y259" s="151"/>
      <c r="Z259" s="151"/>
      <c r="AA259" s="151"/>
      <c r="AB259" s="151"/>
      <c r="AC259" s="151"/>
      <c r="AD259" s="151"/>
      <c r="AE259" s="151"/>
      <c r="AF259" s="151"/>
      <c r="AG259" s="151" t="s">
        <v>127</v>
      </c>
      <c r="AH259" s="151">
        <v>0</v>
      </c>
      <c r="AI259" s="151"/>
      <c r="AJ259" s="151"/>
      <c r="AK259" s="151"/>
      <c r="AL259" s="151"/>
      <c r="AM259" s="151"/>
      <c r="AN259" s="151"/>
      <c r="AO259" s="151"/>
      <c r="AP259" s="151"/>
      <c r="AQ259" s="151"/>
      <c r="AR259" s="151"/>
      <c r="AS259" s="151"/>
      <c r="AT259" s="151"/>
      <c r="AU259" s="151"/>
      <c r="AV259" s="151"/>
      <c r="AW259" s="151"/>
      <c r="AX259" s="151"/>
      <c r="AY259" s="151"/>
      <c r="AZ259" s="151"/>
      <c r="BA259" s="151"/>
      <c r="BB259" s="151"/>
      <c r="BC259" s="151"/>
      <c r="BD259" s="151"/>
      <c r="BE259" s="151"/>
      <c r="BF259" s="151"/>
      <c r="BG259" s="151"/>
      <c r="BH259" s="151"/>
    </row>
    <row r="260" spans="1:60" x14ac:dyDescent="0.2">
      <c r="A260" s="168" t="s">
        <v>116</v>
      </c>
      <c r="B260" s="169" t="s">
        <v>74</v>
      </c>
      <c r="C260" s="191" t="s">
        <v>75</v>
      </c>
      <c r="D260" s="170"/>
      <c r="E260" s="171"/>
      <c r="F260" s="172"/>
      <c r="G260" s="172">
        <f>SUMIF(AG261:AG270,"&lt;&gt;NOR",G261:G270)</f>
        <v>0</v>
      </c>
      <c r="H260" s="172"/>
      <c r="I260" s="172">
        <f>SUM(I261:I270)</f>
        <v>0</v>
      </c>
      <c r="J260" s="172"/>
      <c r="K260" s="172">
        <f>SUM(K261:K270)</f>
        <v>0</v>
      </c>
      <c r="L260" s="172"/>
      <c r="M260" s="172">
        <f>SUM(M261:M270)</f>
        <v>0</v>
      </c>
      <c r="N260" s="172"/>
      <c r="O260" s="172">
        <f>SUM(O261:O270)</f>
        <v>0.09</v>
      </c>
      <c r="P260" s="172"/>
      <c r="Q260" s="172">
        <f>SUM(Q261:Q270)</f>
        <v>141.86000000000001</v>
      </c>
      <c r="R260" s="172"/>
      <c r="S260" s="172"/>
      <c r="T260" s="173"/>
      <c r="U260" s="167"/>
      <c r="V260" s="167">
        <f>SUM(V261:V270)</f>
        <v>125.82000000000001</v>
      </c>
      <c r="W260" s="167"/>
      <c r="AG260" t="s">
        <v>117</v>
      </c>
    </row>
    <row r="261" spans="1:60" ht="22.5" outlineLevel="1" x14ac:dyDescent="0.2">
      <c r="A261" s="174">
        <v>78</v>
      </c>
      <c r="B261" s="175" t="s">
        <v>410</v>
      </c>
      <c r="C261" s="192" t="s">
        <v>411</v>
      </c>
      <c r="D261" s="176" t="s">
        <v>120</v>
      </c>
      <c r="E261" s="177">
        <v>12.21</v>
      </c>
      <c r="F261" s="178"/>
      <c r="G261" s="179">
        <f>ROUND(E261*F261,2)</f>
        <v>0</v>
      </c>
      <c r="H261" s="178"/>
      <c r="I261" s="179">
        <f>ROUND(E261*H261,2)</f>
        <v>0</v>
      </c>
      <c r="J261" s="178"/>
      <c r="K261" s="179">
        <f>ROUND(E261*J261,2)</f>
        <v>0</v>
      </c>
      <c r="L261" s="179">
        <v>21</v>
      </c>
      <c r="M261" s="179">
        <f>G261*(1+L261/100)</f>
        <v>0</v>
      </c>
      <c r="N261" s="179">
        <v>1.1199999999999999E-3</v>
      </c>
      <c r="O261" s="179">
        <f>ROUND(E261*N261,2)</f>
        <v>0.01</v>
      </c>
      <c r="P261" s="179">
        <v>2.5</v>
      </c>
      <c r="Q261" s="179">
        <f>ROUND(E261*P261,2)</f>
        <v>30.53</v>
      </c>
      <c r="R261" s="179" t="s">
        <v>412</v>
      </c>
      <c r="S261" s="179" t="s">
        <v>122</v>
      </c>
      <c r="T261" s="180" t="s">
        <v>122</v>
      </c>
      <c r="U261" s="161">
        <v>2.605</v>
      </c>
      <c r="V261" s="161">
        <f>ROUND(E261*U261,2)</f>
        <v>31.81</v>
      </c>
      <c r="W261" s="161"/>
      <c r="X261" s="151"/>
      <c r="Y261" s="151"/>
      <c r="Z261" s="151"/>
      <c r="AA261" s="151"/>
      <c r="AB261" s="151"/>
      <c r="AC261" s="151"/>
      <c r="AD261" s="151"/>
      <c r="AE261" s="151"/>
      <c r="AF261" s="151"/>
      <c r="AG261" s="151" t="s">
        <v>123</v>
      </c>
      <c r="AH261" s="151"/>
      <c r="AI261" s="151"/>
      <c r="AJ261" s="151"/>
      <c r="AK261" s="151"/>
      <c r="AL261" s="151"/>
      <c r="AM261" s="151"/>
      <c r="AN261" s="151"/>
      <c r="AO261" s="151"/>
      <c r="AP261" s="151"/>
      <c r="AQ261" s="151"/>
      <c r="AR261" s="151"/>
      <c r="AS261" s="151"/>
      <c r="AT261" s="151"/>
      <c r="AU261" s="151"/>
      <c r="AV261" s="151"/>
      <c r="AW261" s="151"/>
      <c r="AX261" s="151"/>
      <c r="AY261" s="151"/>
      <c r="AZ261" s="151"/>
      <c r="BA261" s="151"/>
      <c r="BB261" s="151"/>
      <c r="BC261" s="151"/>
      <c r="BD261" s="151"/>
      <c r="BE261" s="151"/>
      <c r="BF261" s="151"/>
      <c r="BG261" s="151"/>
      <c r="BH261" s="151"/>
    </row>
    <row r="262" spans="1:60" ht="22.5" outlineLevel="1" x14ac:dyDescent="0.2">
      <c r="A262" s="158"/>
      <c r="B262" s="159"/>
      <c r="C262" s="251" t="s">
        <v>413</v>
      </c>
      <c r="D262" s="252"/>
      <c r="E262" s="252"/>
      <c r="F262" s="252"/>
      <c r="G262" s="252"/>
      <c r="H262" s="161"/>
      <c r="I262" s="161"/>
      <c r="J262" s="161"/>
      <c r="K262" s="161"/>
      <c r="L262" s="161"/>
      <c r="M262" s="161"/>
      <c r="N262" s="161"/>
      <c r="O262" s="161"/>
      <c r="P262" s="161"/>
      <c r="Q262" s="161"/>
      <c r="R262" s="161"/>
      <c r="S262" s="161"/>
      <c r="T262" s="161"/>
      <c r="U262" s="161"/>
      <c r="V262" s="161"/>
      <c r="W262" s="161"/>
      <c r="X262" s="151"/>
      <c r="Y262" s="151"/>
      <c r="Z262" s="151"/>
      <c r="AA262" s="151"/>
      <c r="AB262" s="151"/>
      <c r="AC262" s="151"/>
      <c r="AD262" s="151"/>
      <c r="AE262" s="151"/>
      <c r="AF262" s="151"/>
      <c r="AG262" s="151" t="s">
        <v>125</v>
      </c>
      <c r="AH262" s="151"/>
      <c r="AI262" s="151"/>
      <c r="AJ262" s="151"/>
      <c r="AK262" s="151"/>
      <c r="AL262" s="151"/>
      <c r="AM262" s="151"/>
      <c r="AN262" s="151"/>
      <c r="AO262" s="151"/>
      <c r="AP262" s="151"/>
      <c r="AQ262" s="151"/>
      <c r="AR262" s="151"/>
      <c r="AS262" s="151"/>
      <c r="AT262" s="151"/>
      <c r="AU262" s="151"/>
      <c r="AV262" s="151"/>
      <c r="AW262" s="151"/>
      <c r="AX262" s="151"/>
      <c r="AY262" s="151"/>
      <c r="AZ262" s="151"/>
      <c r="BA262" s="181" t="str">
        <f>C262</f>
        <v>nebo vybourání otvorů průřezové plochy přes 4 m2 ve zdivu nadzákladovém, včetně pomocného lešení o výšce podlahy do 1900 mm a pro zatížení do 1,5 kPa  (150 kg/m2),</v>
      </c>
      <c r="BB262" s="151"/>
      <c r="BC262" s="151"/>
      <c r="BD262" s="151"/>
      <c r="BE262" s="151"/>
      <c r="BF262" s="151"/>
      <c r="BG262" s="151"/>
      <c r="BH262" s="151"/>
    </row>
    <row r="263" spans="1:60" outlineLevel="1" x14ac:dyDescent="0.2">
      <c r="A263" s="158"/>
      <c r="B263" s="159"/>
      <c r="C263" s="193" t="s">
        <v>414</v>
      </c>
      <c r="D263" s="163"/>
      <c r="E263" s="164">
        <v>10.285</v>
      </c>
      <c r="F263" s="161"/>
      <c r="G263" s="161"/>
      <c r="H263" s="161"/>
      <c r="I263" s="161"/>
      <c r="J263" s="161"/>
      <c r="K263" s="161"/>
      <c r="L263" s="161"/>
      <c r="M263" s="161"/>
      <c r="N263" s="161"/>
      <c r="O263" s="161"/>
      <c r="P263" s="161"/>
      <c r="Q263" s="161"/>
      <c r="R263" s="161"/>
      <c r="S263" s="161"/>
      <c r="T263" s="161"/>
      <c r="U263" s="161"/>
      <c r="V263" s="161"/>
      <c r="W263" s="161"/>
      <c r="X263" s="151"/>
      <c r="Y263" s="151"/>
      <c r="Z263" s="151"/>
      <c r="AA263" s="151"/>
      <c r="AB263" s="151"/>
      <c r="AC263" s="151"/>
      <c r="AD263" s="151"/>
      <c r="AE263" s="151"/>
      <c r="AF263" s="151"/>
      <c r="AG263" s="151" t="s">
        <v>127</v>
      </c>
      <c r="AH263" s="151">
        <v>0</v>
      </c>
      <c r="AI263" s="151"/>
      <c r="AJ263" s="151"/>
      <c r="AK263" s="151"/>
      <c r="AL263" s="151"/>
      <c r="AM263" s="151"/>
      <c r="AN263" s="151"/>
      <c r="AO263" s="151"/>
      <c r="AP263" s="151"/>
      <c r="AQ263" s="151"/>
      <c r="AR263" s="151"/>
      <c r="AS263" s="151"/>
      <c r="AT263" s="151"/>
      <c r="AU263" s="151"/>
      <c r="AV263" s="151"/>
      <c r="AW263" s="151"/>
      <c r="AX263" s="151"/>
      <c r="AY263" s="151"/>
      <c r="AZ263" s="151"/>
      <c r="BA263" s="151"/>
      <c r="BB263" s="151"/>
      <c r="BC263" s="151"/>
      <c r="BD263" s="151"/>
      <c r="BE263" s="151"/>
      <c r="BF263" s="151"/>
      <c r="BG263" s="151"/>
      <c r="BH263" s="151"/>
    </row>
    <row r="264" spans="1:60" outlineLevel="1" x14ac:dyDescent="0.2">
      <c r="A264" s="158"/>
      <c r="B264" s="159"/>
      <c r="C264" s="193" t="s">
        <v>415</v>
      </c>
      <c r="D264" s="163"/>
      <c r="E264" s="164">
        <v>1.925</v>
      </c>
      <c r="F264" s="161"/>
      <c r="G264" s="161"/>
      <c r="H264" s="161"/>
      <c r="I264" s="161"/>
      <c r="J264" s="161"/>
      <c r="K264" s="161"/>
      <c r="L264" s="161"/>
      <c r="M264" s="161"/>
      <c r="N264" s="161"/>
      <c r="O264" s="161"/>
      <c r="P264" s="161"/>
      <c r="Q264" s="161"/>
      <c r="R264" s="161"/>
      <c r="S264" s="161"/>
      <c r="T264" s="161"/>
      <c r="U264" s="161"/>
      <c r="V264" s="161"/>
      <c r="W264" s="161"/>
      <c r="X264" s="151"/>
      <c r="Y264" s="151"/>
      <c r="Z264" s="151"/>
      <c r="AA264" s="151"/>
      <c r="AB264" s="151"/>
      <c r="AC264" s="151"/>
      <c r="AD264" s="151"/>
      <c r="AE264" s="151"/>
      <c r="AF264" s="151"/>
      <c r="AG264" s="151" t="s">
        <v>127</v>
      </c>
      <c r="AH264" s="151">
        <v>0</v>
      </c>
      <c r="AI264" s="151"/>
      <c r="AJ264" s="151"/>
      <c r="AK264" s="151"/>
      <c r="AL264" s="151"/>
      <c r="AM264" s="151"/>
      <c r="AN264" s="151"/>
      <c r="AO264" s="151"/>
      <c r="AP264" s="151"/>
      <c r="AQ264" s="151"/>
      <c r="AR264" s="151"/>
      <c r="AS264" s="151"/>
      <c r="AT264" s="151"/>
      <c r="AU264" s="151"/>
      <c r="AV264" s="151"/>
      <c r="AW264" s="151"/>
      <c r="AX264" s="151"/>
      <c r="AY264" s="151"/>
      <c r="AZ264" s="151"/>
      <c r="BA264" s="151"/>
      <c r="BB264" s="151"/>
      <c r="BC264" s="151"/>
      <c r="BD264" s="151"/>
      <c r="BE264" s="151"/>
      <c r="BF264" s="151"/>
      <c r="BG264" s="151"/>
      <c r="BH264" s="151"/>
    </row>
    <row r="265" spans="1:60" ht="22.5" outlineLevel="1" x14ac:dyDescent="0.2">
      <c r="A265" s="174">
        <v>79</v>
      </c>
      <c r="B265" s="175" t="s">
        <v>416</v>
      </c>
      <c r="C265" s="192" t="s">
        <v>417</v>
      </c>
      <c r="D265" s="176" t="s">
        <v>120</v>
      </c>
      <c r="E265" s="177">
        <v>61.851190000000003</v>
      </c>
      <c r="F265" s="178"/>
      <c r="G265" s="179">
        <f>ROUND(E265*F265,2)</f>
        <v>0</v>
      </c>
      <c r="H265" s="178"/>
      <c r="I265" s="179">
        <f>ROUND(E265*H265,2)</f>
        <v>0</v>
      </c>
      <c r="J265" s="178"/>
      <c r="K265" s="179">
        <f>ROUND(E265*J265,2)</f>
        <v>0</v>
      </c>
      <c r="L265" s="179">
        <v>21</v>
      </c>
      <c r="M265" s="179">
        <f>G265*(1+L265/100)</f>
        <v>0</v>
      </c>
      <c r="N265" s="179">
        <v>1.2800000000000001E-3</v>
      </c>
      <c r="O265" s="179">
        <f>ROUND(E265*N265,2)</f>
        <v>0.08</v>
      </c>
      <c r="P265" s="179">
        <v>1.8</v>
      </c>
      <c r="Q265" s="179">
        <f>ROUND(E265*P265,2)</f>
        <v>111.33</v>
      </c>
      <c r="R265" s="179" t="s">
        <v>412</v>
      </c>
      <c r="S265" s="179" t="s">
        <v>122</v>
      </c>
      <c r="T265" s="180" t="s">
        <v>122</v>
      </c>
      <c r="U265" s="161">
        <v>1.52</v>
      </c>
      <c r="V265" s="161">
        <f>ROUND(E265*U265,2)</f>
        <v>94.01</v>
      </c>
      <c r="W265" s="161"/>
      <c r="X265" s="151"/>
      <c r="Y265" s="151"/>
      <c r="Z265" s="151"/>
      <c r="AA265" s="151"/>
      <c r="AB265" s="151"/>
      <c r="AC265" s="151"/>
      <c r="AD265" s="151"/>
      <c r="AE265" s="151"/>
      <c r="AF265" s="151"/>
      <c r="AG265" s="151" t="s">
        <v>123</v>
      </c>
      <c r="AH265" s="151"/>
      <c r="AI265" s="151"/>
      <c r="AJ265" s="151"/>
      <c r="AK265" s="151"/>
      <c r="AL265" s="151"/>
      <c r="AM265" s="151"/>
      <c r="AN265" s="151"/>
      <c r="AO265" s="151"/>
      <c r="AP265" s="151"/>
      <c r="AQ265" s="151"/>
      <c r="AR265" s="151"/>
      <c r="AS265" s="151"/>
      <c r="AT265" s="151"/>
      <c r="AU265" s="151"/>
      <c r="AV265" s="151"/>
      <c r="AW265" s="151"/>
      <c r="AX265" s="151"/>
      <c r="AY265" s="151"/>
      <c r="AZ265" s="151"/>
      <c r="BA265" s="151"/>
      <c r="BB265" s="151"/>
      <c r="BC265" s="151"/>
      <c r="BD265" s="151"/>
      <c r="BE265" s="151"/>
      <c r="BF265" s="151"/>
      <c r="BG265" s="151"/>
      <c r="BH265" s="151"/>
    </row>
    <row r="266" spans="1:60" ht="22.5" outlineLevel="1" x14ac:dyDescent="0.2">
      <c r="A266" s="158"/>
      <c r="B266" s="159"/>
      <c r="C266" s="251" t="s">
        <v>418</v>
      </c>
      <c r="D266" s="252"/>
      <c r="E266" s="252"/>
      <c r="F266" s="252"/>
      <c r="G266" s="252"/>
      <c r="H266" s="161"/>
      <c r="I266" s="161"/>
      <c r="J266" s="161"/>
      <c r="K266" s="161"/>
      <c r="L266" s="161"/>
      <c r="M266" s="161"/>
      <c r="N266" s="161"/>
      <c r="O266" s="161"/>
      <c r="P266" s="161"/>
      <c r="Q266" s="161"/>
      <c r="R266" s="161"/>
      <c r="S266" s="161"/>
      <c r="T266" s="161"/>
      <c r="U266" s="161"/>
      <c r="V266" s="161"/>
      <c r="W266" s="161"/>
      <c r="X266" s="151"/>
      <c r="Y266" s="151"/>
      <c r="Z266" s="151"/>
      <c r="AA266" s="151"/>
      <c r="AB266" s="151"/>
      <c r="AC266" s="151"/>
      <c r="AD266" s="151"/>
      <c r="AE266" s="151"/>
      <c r="AF266" s="151"/>
      <c r="AG266" s="151" t="s">
        <v>125</v>
      </c>
      <c r="AH266" s="151"/>
      <c r="AI266" s="151"/>
      <c r="AJ266" s="151"/>
      <c r="AK266" s="151"/>
      <c r="AL266" s="151"/>
      <c r="AM266" s="151"/>
      <c r="AN266" s="151"/>
      <c r="AO266" s="151"/>
      <c r="AP266" s="151"/>
      <c r="AQ266" s="151"/>
      <c r="AR266" s="151"/>
      <c r="AS266" s="151"/>
      <c r="AT266" s="151"/>
      <c r="AU266" s="151"/>
      <c r="AV266" s="151"/>
      <c r="AW266" s="151"/>
      <c r="AX266" s="151"/>
      <c r="AY266" s="151"/>
      <c r="AZ266" s="151"/>
      <c r="BA266" s="181" t="str">
        <f>C266</f>
        <v>nebo vybourání otvorů průřezové plochy přes 4 m2 ve zdivu nadzákladovém, včetně pomocného lešení o výšce podlahy do 1900 mm a pro zatížení do 1,5 kPa  (150 kg/m2)</v>
      </c>
      <c r="BB266" s="151"/>
      <c r="BC266" s="151"/>
      <c r="BD266" s="151"/>
      <c r="BE266" s="151"/>
      <c r="BF266" s="151"/>
      <c r="BG266" s="151"/>
      <c r="BH266" s="151"/>
    </row>
    <row r="267" spans="1:60" outlineLevel="1" x14ac:dyDescent="0.2">
      <c r="A267" s="158"/>
      <c r="B267" s="159"/>
      <c r="C267" s="193" t="s">
        <v>419</v>
      </c>
      <c r="D267" s="163"/>
      <c r="E267" s="164">
        <v>38.645910000000001</v>
      </c>
      <c r="F267" s="161"/>
      <c r="G267" s="161"/>
      <c r="H267" s="161"/>
      <c r="I267" s="161"/>
      <c r="J267" s="161"/>
      <c r="K267" s="161"/>
      <c r="L267" s="161"/>
      <c r="M267" s="161"/>
      <c r="N267" s="161"/>
      <c r="O267" s="161"/>
      <c r="P267" s="161"/>
      <c r="Q267" s="161"/>
      <c r="R267" s="161"/>
      <c r="S267" s="161"/>
      <c r="T267" s="161"/>
      <c r="U267" s="161"/>
      <c r="V267" s="161"/>
      <c r="W267" s="161"/>
      <c r="X267" s="151"/>
      <c r="Y267" s="151"/>
      <c r="Z267" s="151"/>
      <c r="AA267" s="151"/>
      <c r="AB267" s="151"/>
      <c r="AC267" s="151"/>
      <c r="AD267" s="151"/>
      <c r="AE267" s="151"/>
      <c r="AF267" s="151"/>
      <c r="AG267" s="151" t="s">
        <v>127</v>
      </c>
      <c r="AH267" s="151">
        <v>0</v>
      </c>
      <c r="AI267" s="151"/>
      <c r="AJ267" s="151"/>
      <c r="AK267" s="151"/>
      <c r="AL267" s="151"/>
      <c r="AM267" s="151"/>
      <c r="AN267" s="151"/>
      <c r="AO267" s="151"/>
      <c r="AP267" s="151"/>
      <c r="AQ267" s="151"/>
      <c r="AR267" s="151"/>
      <c r="AS267" s="151"/>
      <c r="AT267" s="151"/>
      <c r="AU267" s="151"/>
      <c r="AV267" s="151"/>
      <c r="AW267" s="151"/>
      <c r="AX267" s="151"/>
      <c r="AY267" s="151"/>
      <c r="AZ267" s="151"/>
      <c r="BA267" s="151"/>
      <c r="BB267" s="151"/>
      <c r="BC267" s="151"/>
      <c r="BD267" s="151"/>
      <c r="BE267" s="151"/>
      <c r="BF267" s="151"/>
      <c r="BG267" s="151"/>
      <c r="BH267" s="151"/>
    </row>
    <row r="268" spans="1:60" outlineLevel="1" x14ac:dyDescent="0.2">
      <c r="A268" s="158"/>
      <c r="B268" s="159"/>
      <c r="C268" s="193" t="s">
        <v>420</v>
      </c>
      <c r="D268" s="163"/>
      <c r="E268" s="164">
        <v>14.879160000000001</v>
      </c>
      <c r="F268" s="161"/>
      <c r="G268" s="161"/>
      <c r="H268" s="161"/>
      <c r="I268" s="161"/>
      <c r="J268" s="161"/>
      <c r="K268" s="161"/>
      <c r="L268" s="161"/>
      <c r="M268" s="161"/>
      <c r="N268" s="161"/>
      <c r="O268" s="161"/>
      <c r="P268" s="161"/>
      <c r="Q268" s="161"/>
      <c r="R268" s="161"/>
      <c r="S268" s="161"/>
      <c r="T268" s="161"/>
      <c r="U268" s="161"/>
      <c r="V268" s="161"/>
      <c r="W268" s="161"/>
      <c r="X268" s="151"/>
      <c r="Y268" s="151"/>
      <c r="Z268" s="151"/>
      <c r="AA268" s="151"/>
      <c r="AB268" s="151"/>
      <c r="AC268" s="151"/>
      <c r="AD268" s="151"/>
      <c r="AE268" s="151"/>
      <c r="AF268" s="151"/>
      <c r="AG268" s="151" t="s">
        <v>127</v>
      </c>
      <c r="AH268" s="151">
        <v>0</v>
      </c>
      <c r="AI268" s="151"/>
      <c r="AJ268" s="151"/>
      <c r="AK268" s="151"/>
      <c r="AL268" s="151"/>
      <c r="AM268" s="151"/>
      <c r="AN268" s="151"/>
      <c r="AO268" s="151"/>
      <c r="AP268" s="151"/>
      <c r="AQ268" s="151"/>
      <c r="AR268" s="151"/>
      <c r="AS268" s="151"/>
      <c r="AT268" s="151"/>
      <c r="AU268" s="151"/>
      <c r="AV268" s="151"/>
      <c r="AW268" s="151"/>
      <c r="AX268" s="151"/>
      <c r="AY268" s="151"/>
      <c r="AZ268" s="151"/>
      <c r="BA268" s="151"/>
      <c r="BB268" s="151"/>
      <c r="BC268" s="151"/>
      <c r="BD268" s="151"/>
      <c r="BE268" s="151"/>
      <c r="BF268" s="151"/>
      <c r="BG268" s="151"/>
      <c r="BH268" s="151"/>
    </row>
    <row r="269" spans="1:60" outlineLevel="1" x14ac:dyDescent="0.2">
      <c r="A269" s="158"/>
      <c r="B269" s="159"/>
      <c r="C269" s="193" t="s">
        <v>421</v>
      </c>
      <c r="D269" s="163"/>
      <c r="E269" s="164">
        <v>5.3525099999999997</v>
      </c>
      <c r="F269" s="161"/>
      <c r="G269" s="161"/>
      <c r="H269" s="161"/>
      <c r="I269" s="161"/>
      <c r="J269" s="161"/>
      <c r="K269" s="161"/>
      <c r="L269" s="161"/>
      <c r="M269" s="161"/>
      <c r="N269" s="161"/>
      <c r="O269" s="161"/>
      <c r="P269" s="161"/>
      <c r="Q269" s="161"/>
      <c r="R269" s="161"/>
      <c r="S269" s="161"/>
      <c r="T269" s="161"/>
      <c r="U269" s="161"/>
      <c r="V269" s="161"/>
      <c r="W269" s="161"/>
      <c r="X269" s="151"/>
      <c r="Y269" s="151"/>
      <c r="Z269" s="151"/>
      <c r="AA269" s="151"/>
      <c r="AB269" s="151"/>
      <c r="AC269" s="151"/>
      <c r="AD269" s="151"/>
      <c r="AE269" s="151"/>
      <c r="AF269" s="151"/>
      <c r="AG269" s="151" t="s">
        <v>127</v>
      </c>
      <c r="AH269" s="151">
        <v>0</v>
      </c>
      <c r="AI269" s="151"/>
      <c r="AJ269" s="151"/>
      <c r="AK269" s="151"/>
      <c r="AL269" s="151"/>
      <c r="AM269" s="151"/>
      <c r="AN269" s="151"/>
      <c r="AO269" s="151"/>
      <c r="AP269" s="151"/>
      <c r="AQ269" s="151"/>
      <c r="AR269" s="151"/>
      <c r="AS269" s="151"/>
      <c r="AT269" s="151"/>
      <c r="AU269" s="151"/>
      <c r="AV269" s="151"/>
      <c r="AW269" s="151"/>
      <c r="AX269" s="151"/>
      <c r="AY269" s="151"/>
      <c r="AZ269" s="151"/>
      <c r="BA269" s="151"/>
      <c r="BB269" s="151"/>
      <c r="BC269" s="151"/>
      <c r="BD269" s="151"/>
      <c r="BE269" s="151"/>
      <c r="BF269" s="151"/>
      <c r="BG269" s="151"/>
      <c r="BH269" s="151"/>
    </row>
    <row r="270" spans="1:60" outlineLevel="1" x14ac:dyDescent="0.2">
      <c r="A270" s="158"/>
      <c r="B270" s="159"/>
      <c r="C270" s="193" t="s">
        <v>422</v>
      </c>
      <c r="D270" s="163"/>
      <c r="E270" s="164">
        <v>2.9736199999999999</v>
      </c>
      <c r="F270" s="161"/>
      <c r="G270" s="161"/>
      <c r="H270" s="161"/>
      <c r="I270" s="161"/>
      <c r="J270" s="161"/>
      <c r="K270" s="161"/>
      <c r="L270" s="161"/>
      <c r="M270" s="161"/>
      <c r="N270" s="161"/>
      <c r="O270" s="161"/>
      <c r="P270" s="161"/>
      <c r="Q270" s="161"/>
      <c r="R270" s="161"/>
      <c r="S270" s="161"/>
      <c r="T270" s="161"/>
      <c r="U270" s="161"/>
      <c r="V270" s="161"/>
      <c r="W270" s="161"/>
      <c r="X270" s="151"/>
      <c r="Y270" s="151"/>
      <c r="Z270" s="151"/>
      <c r="AA270" s="151"/>
      <c r="AB270" s="151"/>
      <c r="AC270" s="151"/>
      <c r="AD270" s="151"/>
      <c r="AE270" s="151"/>
      <c r="AF270" s="151"/>
      <c r="AG270" s="151" t="s">
        <v>127</v>
      </c>
      <c r="AH270" s="151">
        <v>0</v>
      </c>
      <c r="AI270" s="151"/>
      <c r="AJ270" s="151"/>
      <c r="AK270" s="151"/>
      <c r="AL270" s="151"/>
      <c r="AM270" s="151"/>
      <c r="AN270" s="151"/>
      <c r="AO270" s="151"/>
      <c r="AP270" s="151"/>
      <c r="AQ270" s="151"/>
      <c r="AR270" s="151"/>
      <c r="AS270" s="151"/>
      <c r="AT270" s="151"/>
      <c r="AU270" s="151"/>
      <c r="AV270" s="151"/>
      <c r="AW270" s="151"/>
      <c r="AX270" s="151"/>
      <c r="AY270" s="151"/>
      <c r="AZ270" s="151"/>
      <c r="BA270" s="151"/>
      <c r="BB270" s="151"/>
      <c r="BC270" s="151"/>
      <c r="BD270" s="151"/>
      <c r="BE270" s="151"/>
      <c r="BF270" s="151"/>
      <c r="BG270" s="151"/>
      <c r="BH270" s="151"/>
    </row>
    <row r="271" spans="1:60" x14ac:dyDescent="0.2">
      <c r="A271" s="168" t="s">
        <v>116</v>
      </c>
      <c r="B271" s="169" t="s">
        <v>76</v>
      </c>
      <c r="C271" s="191" t="s">
        <v>77</v>
      </c>
      <c r="D271" s="170"/>
      <c r="E271" s="171"/>
      <c r="F271" s="172"/>
      <c r="G271" s="172">
        <f>SUMIF(AG272:AG277,"&lt;&gt;NOR",G272:G277)</f>
        <v>0</v>
      </c>
      <c r="H271" s="172"/>
      <c r="I271" s="172">
        <f>SUM(I272:I277)</f>
        <v>0</v>
      </c>
      <c r="J271" s="172"/>
      <c r="K271" s="172">
        <f>SUM(K272:K277)</f>
        <v>0</v>
      </c>
      <c r="L271" s="172"/>
      <c r="M271" s="172">
        <f>SUM(M272:M277)</f>
        <v>0</v>
      </c>
      <c r="N271" s="172"/>
      <c r="O271" s="172">
        <f>SUM(O272:O277)</f>
        <v>0</v>
      </c>
      <c r="P271" s="172"/>
      <c r="Q271" s="172">
        <f>SUM(Q272:Q277)</f>
        <v>6.66</v>
      </c>
      <c r="R271" s="172"/>
      <c r="S271" s="172"/>
      <c r="T271" s="173"/>
      <c r="U271" s="167"/>
      <c r="V271" s="167">
        <f>SUM(V272:V277)</f>
        <v>46.61</v>
      </c>
      <c r="W271" s="167"/>
      <c r="AG271" t="s">
        <v>117</v>
      </c>
    </row>
    <row r="272" spans="1:60" outlineLevel="1" x14ac:dyDescent="0.2">
      <c r="A272" s="174">
        <v>80</v>
      </c>
      <c r="B272" s="175" t="s">
        <v>423</v>
      </c>
      <c r="C272" s="192" t="s">
        <v>424</v>
      </c>
      <c r="D272" s="176" t="s">
        <v>247</v>
      </c>
      <c r="E272" s="177">
        <v>1.5</v>
      </c>
      <c r="F272" s="178"/>
      <c r="G272" s="179">
        <f>ROUND(E272*F272,2)</f>
        <v>0</v>
      </c>
      <c r="H272" s="178"/>
      <c r="I272" s="179">
        <f>ROUND(E272*H272,2)</f>
        <v>0</v>
      </c>
      <c r="J272" s="178"/>
      <c r="K272" s="179">
        <f>ROUND(E272*J272,2)</f>
        <v>0</v>
      </c>
      <c r="L272" s="179">
        <v>21</v>
      </c>
      <c r="M272" s="179">
        <f>G272*(1+L272/100)</f>
        <v>0</v>
      </c>
      <c r="N272" s="179">
        <v>0</v>
      </c>
      <c r="O272" s="179">
        <f>ROUND(E272*N272,2)</f>
        <v>0</v>
      </c>
      <c r="P272" s="179">
        <v>2.14E-3</v>
      </c>
      <c r="Q272" s="179">
        <f>ROUND(E272*P272,2)</f>
        <v>0</v>
      </c>
      <c r="R272" s="179" t="s">
        <v>412</v>
      </c>
      <c r="S272" s="179" t="s">
        <v>122</v>
      </c>
      <c r="T272" s="180" t="s">
        <v>122</v>
      </c>
      <c r="U272" s="161">
        <v>2.95</v>
      </c>
      <c r="V272" s="161">
        <f>ROUND(E272*U272,2)</f>
        <v>4.43</v>
      </c>
      <c r="W272" s="161"/>
      <c r="X272" s="151"/>
      <c r="Y272" s="151"/>
      <c r="Z272" s="151"/>
      <c r="AA272" s="151"/>
      <c r="AB272" s="151"/>
      <c r="AC272" s="151"/>
      <c r="AD272" s="151"/>
      <c r="AE272" s="151"/>
      <c r="AF272" s="151"/>
      <c r="AG272" s="151" t="s">
        <v>123</v>
      </c>
      <c r="AH272" s="151"/>
      <c r="AI272" s="151"/>
      <c r="AJ272" s="151"/>
      <c r="AK272" s="151"/>
      <c r="AL272" s="151"/>
      <c r="AM272" s="151"/>
      <c r="AN272" s="151"/>
      <c r="AO272" s="151"/>
      <c r="AP272" s="151"/>
      <c r="AQ272" s="151"/>
      <c r="AR272" s="151"/>
      <c r="AS272" s="151"/>
      <c r="AT272" s="151"/>
      <c r="AU272" s="151"/>
      <c r="AV272" s="151"/>
      <c r="AW272" s="151"/>
      <c r="AX272" s="151"/>
      <c r="AY272" s="151"/>
      <c r="AZ272" s="151"/>
      <c r="BA272" s="151"/>
      <c r="BB272" s="151"/>
      <c r="BC272" s="151"/>
      <c r="BD272" s="151"/>
      <c r="BE272" s="151"/>
      <c r="BF272" s="151"/>
      <c r="BG272" s="151"/>
      <c r="BH272" s="151"/>
    </row>
    <row r="273" spans="1:60" outlineLevel="1" x14ac:dyDescent="0.2">
      <c r="A273" s="158"/>
      <c r="B273" s="159"/>
      <c r="C273" s="193" t="s">
        <v>425</v>
      </c>
      <c r="D273" s="163"/>
      <c r="E273" s="164">
        <v>1.5</v>
      </c>
      <c r="F273" s="161"/>
      <c r="G273" s="161"/>
      <c r="H273" s="161"/>
      <c r="I273" s="161"/>
      <c r="J273" s="161"/>
      <c r="K273" s="161"/>
      <c r="L273" s="161"/>
      <c r="M273" s="161"/>
      <c r="N273" s="161"/>
      <c r="O273" s="161"/>
      <c r="P273" s="161"/>
      <c r="Q273" s="161"/>
      <c r="R273" s="161"/>
      <c r="S273" s="161"/>
      <c r="T273" s="161"/>
      <c r="U273" s="161"/>
      <c r="V273" s="161"/>
      <c r="W273" s="161"/>
      <c r="X273" s="151"/>
      <c r="Y273" s="151"/>
      <c r="Z273" s="151"/>
      <c r="AA273" s="151"/>
      <c r="AB273" s="151"/>
      <c r="AC273" s="151"/>
      <c r="AD273" s="151"/>
      <c r="AE273" s="151"/>
      <c r="AF273" s="151"/>
      <c r="AG273" s="151" t="s">
        <v>127</v>
      </c>
      <c r="AH273" s="151">
        <v>0</v>
      </c>
      <c r="AI273" s="151"/>
      <c r="AJ273" s="151"/>
      <c r="AK273" s="151"/>
      <c r="AL273" s="151"/>
      <c r="AM273" s="151"/>
      <c r="AN273" s="151"/>
      <c r="AO273" s="151"/>
      <c r="AP273" s="151"/>
      <c r="AQ273" s="151"/>
      <c r="AR273" s="151"/>
      <c r="AS273" s="151"/>
      <c r="AT273" s="151"/>
      <c r="AU273" s="151"/>
      <c r="AV273" s="151"/>
      <c r="AW273" s="151"/>
      <c r="AX273" s="151"/>
      <c r="AY273" s="151"/>
      <c r="AZ273" s="151"/>
      <c r="BA273" s="151"/>
      <c r="BB273" s="151"/>
      <c r="BC273" s="151"/>
      <c r="BD273" s="151"/>
      <c r="BE273" s="151"/>
      <c r="BF273" s="151"/>
      <c r="BG273" s="151"/>
      <c r="BH273" s="151"/>
    </row>
    <row r="274" spans="1:60" ht="33.75" outlineLevel="1" x14ac:dyDescent="0.2">
      <c r="A274" s="174">
        <v>81</v>
      </c>
      <c r="B274" s="175" t="s">
        <v>426</v>
      </c>
      <c r="C274" s="192" t="s">
        <v>427</v>
      </c>
      <c r="D274" s="176" t="s">
        <v>169</v>
      </c>
      <c r="E274" s="177">
        <v>111.0056</v>
      </c>
      <c r="F274" s="178"/>
      <c r="G274" s="179">
        <f>ROUND(E274*F274,2)</f>
        <v>0</v>
      </c>
      <c r="H274" s="178"/>
      <c r="I274" s="179">
        <f>ROUND(E274*H274,2)</f>
        <v>0</v>
      </c>
      <c r="J274" s="178"/>
      <c r="K274" s="179">
        <f>ROUND(E274*J274,2)</f>
        <v>0</v>
      </c>
      <c r="L274" s="179">
        <v>21</v>
      </c>
      <c r="M274" s="179">
        <f>G274*(1+L274/100)</f>
        <v>0</v>
      </c>
      <c r="N274" s="179">
        <v>0</v>
      </c>
      <c r="O274" s="179">
        <f>ROUND(E274*N274,2)</f>
        <v>0</v>
      </c>
      <c r="P274" s="179">
        <v>4.5999999999999999E-2</v>
      </c>
      <c r="Q274" s="179">
        <f>ROUND(E274*P274,2)</f>
        <v>5.1100000000000003</v>
      </c>
      <c r="R274" s="179" t="s">
        <v>412</v>
      </c>
      <c r="S274" s="179" t="s">
        <v>122</v>
      </c>
      <c r="T274" s="180" t="s">
        <v>122</v>
      </c>
      <c r="U274" s="161">
        <v>0.16</v>
      </c>
      <c r="V274" s="161">
        <f>ROUND(E274*U274,2)</f>
        <v>17.760000000000002</v>
      </c>
      <c r="W274" s="161"/>
      <c r="X274" s="151"/>
      <c r="Y274" s="151"/>
      <c r="Z274" s="151"/>
      <c r="AA274" s="151"/>
      <c r="AB274" s="151"/>
      <c r="AC274" s="151"/>
      <c r="AD274" s="151"/>
      <c r="AE274" s="151"/>
      <c r="AF274" s="151"/>
      <c r="AG274" s="151" t="s">
        <v>123</v>
      </c>
      <c r="AH274" s="151"/>
      <c r="AI274" s="151"/>
      <c r="AJ274" s="151"/>
      <c r="AK274" s="151"/>
      <c r="AL274" s="151"/>
      <c r="AM274" s="151"/>
      <c r="AN274" s="151"/>
      <c r="AO274" s="151"/>
      <c r="AP274" s="151"/>
      <c r="AQ274" s="151"/>
      <c r="AR274" s="151"/>
      <c r="AS274" s="151"/>
      <c r="AT274" s="151"/>
      <c r="AU274" s="151"/>
      <c r="AV274" s="151"/>
      <c r="AW274" s="151"/>
      <c r="AX274" s="151"/>
      <c r="AY274" s="151"/>
      <c r="AZ274" s="151"/>
      <c r="BA274" s="151"/>
      <c r="BB274" s="151"/>
      <c r="BC274" s="151"/>
      <c r="BD274" s="151"/>
      <c r="BE274" s="151"/>
      <c r="BF274" s="151"/>
      <c r="BG274" s="151"/>
      <c r="BH274" s="151"/>
    </row>
    <row r="275" spans="1:60" outlineLevel="1" x14ac:dyDescent="0.2">
      <c r="A275" s="158"/>
      <c r="B275" s="159"/>
      <c r="C275" s="193" t="s">
        <v>371</v>
      </c>
      <c r="D275" s="163"/>
      <c r="E275" s="164">
        <v>111.0056</v>
      </c>
      <c r="F275" s="161"/>
      <c r="G275" s="161"/>
      <c r="H275" s="161"/>
      <c r="I275" s="161"/>
      <c r="J275" s="161"/>
      <c r="K275" s="161"/>
      <c r="L275" s="161"/>
      <c r="M275" s="161"/>
      <c r="N275" s="161"/>
      <c r="O275" s="161"/>
      <c r="P275" s="161"/>
      <c r="Q275" s="161"/>
      <c r="R275" s="161"/>
      <c r="S275" s="161"/>
      <c r="T275" s="161"/>
      <c r="U275" s="161"/>
      <c r="V275" s="161"/>
      <c r="W275" s="161"/>
      <c r="X275" s="151"/>
      <c r="Y275" s="151"/>
      <c r="Z275" s="151"/>
      <c r="AA275" s="151"/>
      <c r="AB275" s="151"/>
      <c r="AC275" s="151"/>
      <c r="AD275" s="151"/>
      <c r="AE275" s="151"/>
      <c r="AF275" s="151"/>
      <c r="AG275" s="151" t="s">
        <v>127</v>
      </c>
      <c r="AH275" s="151">
        <v>0</v>
      </c>
      <c r="AI275" s="151"/>
      <c r="AJ275" s="151"/>
      <c r="AK275" s="151"/>
      <c r="AL275" s="151"/>
      <c r="AM275" s="151"/>
      <c r="AN275" s="151"/>
      <c r="AO275" s="151"/>
      <c r="AP275" s="151"/>
      <c r="AQ275" s="151"/>
      <c r="AR275" s="151"/>
      <c r="AS275" s="151"/>
      <c r="AT275" s="151"/>
      <c r="AU275" s="151"/>
      <c r="AV275" s="151"/>
      <c r="AW275" s="151"/>
      <c r="AX275" s="151"/>
      <c r="AY275" s="151"/>
      <c r="AZ275" s="151"/>
      <c r="BA275" s="151"/>
      <c r="BB275" s="151"/>
      <c r="BC275" s="151"/>
      <c r="BD275" s="151"/>
      <c r="BE275" s="151"/>
      <c r="BF275" s="151"/>
      <c r="BG275" s="151"/>
      <c r="BH275" s="151"/>
    </row>
    <row r="276" spans="1:60" ht="22.5" outlineLevel="1" x14ac:dyDescent="0.2">
      <c r="A276" s="174">
        <v>82</v>
      </c>
      <c r="B276" s="175" t="s">
        <v>428</v>
      </c>
      <c r="C276" s="192" t="s">
        <v>429</v>
      </c>
      <c r="D276" s="176" t="s">
        <v>169</v>
      </c>
      <c r="E276" s="177">
        <v>111.0056</v>
      </c>
      <c r="F276" s="178"/>
      <c r="G276" s="179">
        <f>ROUND(E276*F276,2)</f>
        <v>0</v>
      </c>
      <c r="H276" s="178"/>
      <c r="I276" s="179">
        <f>ROUND(E276*H276,2)</f>
        <v>0</v>
      </c>
      <c r="J276" s="178"/>
      <c r="K276" s="179">
        <f>ROUND(E276*J276,2)</f>
        <v>0</v>
      </c>
      <c r="L276" s="179">
        <v>21</v>
      </c>
      <c r="M276" s="179">
        <f>G276*(1+L276/100)</f>
        <v>0</v>
      </c>
      <c r="N276" s="179">
        <v>0</v>
      </c>
      <c r="O276" s="179">
        <f>ROUND(E276*N276,2)</f>
        <v>0</v>
      </c>
      <c r="P276" s="179">
        <v>1.4E-2</v>
      </c>
      <c r="Q276" s="179">
        <f>ROUND(E276*P276,2)</f>
        <v>1.55</v>
      </c>
      <c r="R276" s="179" t="s">
        <v>412</v>
      </c>
      <c r="S276" s="179" t="s">
        <v>122</v>
      </c>
      <c r="T276" s="180" t="s">
        <v>122</v>
      </c>
      <c r="U276" s="161">
        <v>0.22</v>
      </c>
      <c r="V276" s="161">
        <f>ROUND(E276*U276,2)</f>
        <v>24.42</v>
      </c>
      <c r="W276" s="161"/>
      <c r="X276" s="151"/>
      <c r="Y276" s="151"/>
      <c r="Z276" s="151"/>
      <c r="AA276" s="151"/>
      <c r="AB276" s="151"/>
      <c r="AC276" s="151"/>
      <c r="AD276" s="151"/>
      <c r="AE276" s="151"/>
      <c r="AF276" s="151"/>
      <c r="AG276" s="151" t="s">
        <v>123</v>
      </c>
      <c r="AH276" s="151"/>
      <c r="AI276" s="151"/>
      <c r="AJ276" s="151"/>
      <c r="AK276" s="151"/>
      <c r="AL276" s="151"/>
      <c r="AM276" s="151"/>
      <c r="AN276" s="151"/>
      <c r="AO276" s="151"/>
      <c r="AP276" s="151"/>
      <c r="AQ276" s="151"/>
      <c r="AR276" s="151"/>
      <c r="AS276" s="151"/>
      <c r="AT276" s="151"/>
      <c r="AU276" s="151"/>
      <c r="AV276" s="151"/>
      <c r="AW276" s="151"/>
      <c r="AX276" s="151"/>
      <c r="AY276" s="151"/>
      <c r="AZ276" s="151"/>
      <c r="BA276" s="151"/>
      <c r="BB276" s="151"/>
      <c r="BC276" s="151"/>
      <c r="BD276" s="151"/>
      <c r="BE276" s="151"/>
      <c r="BF276" s="151"/>
      <c r="BG276" s="151"/>
      <c r="BH276" s="151"/>
    </row>
    <row r="277" spans="1:60" outlineLevel="1" x14ac:dyDescent="0.2">
      <c r="A277" s="158"/>
      <c r="B277" s="159"/>
      <c r="C277" s="193" t="s">
        <v>371</v>
      </c>
      <c r="D277" s="163"/>
      <c r="E277" s="164">
        <v>111.0056</v>
      </c>
      <c r="F277" s="161"/>
      <c r="G277" s="161"/>
      <c r="H277" s="161"/>
      <c r="I277" s="161"/>
      <c r="J277" s="161"/>
      <c r="K277" s="161"/>
      <c r="L277" s="161"/>
      <c r="M277" s="161"/>
      <c r="N277" s="161"/>
      <c r="O277" s="161"/>
      <c r="P277" s="161"/>
      <c r="Q277" s="161"/>
      <c r="R277" s="161"/>
      <c r="S277" s="161"/>
      <c r="T277" s="161"/>
      <c r="U277" s="161"/>
      <c r="V277" s="161"/>
      <c r="W277" s="161"/>
      <c r="X277" s="151"/>
      <c r="Y277" s="151"/>
      <c r="Z277" s="151"/>
      <c r="AA277" s="151"/>
      <c r="AB277" s="151"/>
      <c r="AC277" s="151"/>
      <c r="AD277" s="151"/>
      <c r="AE277" s="151"/>
      <c r="AF277" s="151"/>
      <c r="AG277" s="151" t="s">
        <v>127</v>
      </c>
      <c r="AH277" s="151">
        <v>0</v>
      </c>
      <c r="AI277" s="151"/>
      <c r="AJ277" s="151"/>
      <c r="AK277" s="151"/>
      <c r="AL277" s="151"/>
      <c r="AM277" s="151"/>
      <c r="AN277" s="151"/>
      <c r="AO277" s="151"/>
      <c r="AP277" s="151"/>
      <c r="AQ277" s="151"/>
      <c r="AR277" s="151"/>
      <c r="AS277" s="151"/>
      <c r="AT277" s="151"/>
      <c r="AU277" s="151"/>
      <c r="AV277" s="151"/>
      <c r="AW277" s="151"/>
      <c r="AX277" s="151"/>
      <c r="AY277" s="151"/>
      <c r="AZ277" s="151"/>
      <c r="BA277" s="151"/>
      <c r="BB277" s="151"/>
      <c r="BC277" s="151"/>
      <c r="BD277" s="151"/>
      <c r="BE277" s="151"/>
      <c r="BF277" s="151"/>
      <c r="BG277" s="151"/>
      <c r="BH277" s="151"/>
    </row>
    <row r="278" spans="1:60" x14ac:dyDescent="0.2">
      <c r="A278" s="168" t="s">
        <v>116</v>
      </c>
      <c r="B278" s="169" t="s">
        <v>78</v>
      </c>
      <c r="C278" s="191" t="s">
        <v>79</v>
      </c>
      <c r="D278" s="170"/>
      <c r="E278" s="171"/>
      <c r="F278" s="172"/>
      <c r="G278" s="172">
        <f>SUMIF(AG279:AG279,"&lt;&gt;NOR",G279:G279)</f>
        <v>0</v>
      </c>
      <c r="H278" s="172"/>
      <c r="I278" s="172">
        <f>SUM(I279:I279)</f>
        <v>0</v>
      </c>
      <c r="J278" s="172"/>
      <c r="K278" s="172">
        <f>SUM(K279:K279)</f>
        <v>0</v>
      </c>
      <c r="L278" s="172"/>
      <c r="M278" s="172">
        <f>SUM(M279:M279)</f>
        <v>0</v>
      </c>
      <c r="N278" s="172"/>
      <c r="O278" s="172">
        <f>SUM(O279:O279)</f>
        <v>0</v>
      </c>
      <c r="P278" s="172"/>
      <c r="Q278" s="172">
        <f>SUM(Q279:Q279)</f>
        <v>0</v>
      </c>
      <c r="R278" s="172"/>
      <c r="S278" s="172"/>
      <c r="T278" s="173"/>
      <c r="U278" s="167"/>
      <c r="V278" s="167">
        <f>SUM(V279:V279)</f>
        <v>561.64</v>
      </c>
      <c r="W278" s="167"/>
      <c r="AG278" t="s">
        <v>117</v>
      </c>
    </row>
    <row r="279" spans="1:60" outlineLevel="1" x14ac:dyDescent="0.2">
      <c r="A279" s="182">
        <v>83</v>
      </c>
      <c r="B279" s="183" t="s">
        <v>430</v>
      </c>
      <c r="C279" s="196" t="s">
        <v>431</v>
      </c>
      <c r="D279" s="184" t="s">
        <v>237</v>
      </c>
      <c r="E279" s="185">
        <v>598.44399999999996</v>
      </c>
      <c r="F279" s="186"/>
      <c r="G279" s="187">
        <f>ROUND(E279*F279,2)</f>
        <v>0</v>
      </c>
      <c r="H279" s="186"/>
      <c r="I279" s="187">
        <f>ROUND(E279*H279,2)</f>
        <v>0</v>
      </c>
      <c r="J279" s="186"/>
      <c r="K279" s="187">
        <f>ROUND(E279*J279,2)</f>
        <v>0</v>
      </c>
      <c r="L279" s="187">
        <v>21</v>
      </c>
      <c r="M279" s="187">
        <f>G279*(1+L279/100)</f>
        <v>0</v>
      </c>
      <c r="N279" s="187">
        <v>0</v>
      </c>
      <c r="O279" s="187">
        <f>ROUND(E279*N279,2)</f>
        <v>0</v>
      </c>
      <c r="P279" s="187">
        <v>0</v>
      </c>
      <c r="Q279" s="187">
        <f>ROUND(E279*P279,2)</f>
        <v>0</v>
      </c>
      <c r="R279" s="187"/>
      <c r="S279" s="187" t="s">
        <v>215</v>
      </c>
      <c r="T279" s="188" t="s">
        <v>122</v>
      </c>
      <c r="U279" s="161">
        <v>0.9385</v>
      </c>
      <c r="V279" s="161">
        <f>ROUND(E279*U279,2)</f>
        <v>561.64</v>
      </c>
      <c r="W279" s="161"/>
      <c r="X279" s="151"/>
      <c r="Y279" s="151"/>
      <c r="Z279" s="151"/>
      <c r="AA279" s="151"/>
      <c r="AB279" s="151"/>
      <c r="AC279" s="151"/>
      <c r="AD279" s="151"/>
      <c r="AE279" s="151"/>
      <c r="AF279" s="151"/>
      <c r="AG279" s="151" t="s">
        <v>432</v>
      </c>
      <c r="AH279" s="151"/>
      <c r="AI279" s="151"/>
      <c r="AJ279" s="151"/>
      <c r="AK279" s="151"/>
      <c r="AL279" s="151"/>
      <c r="AM279" s="151"/>
      <c r="AN279" s="151"/>
      <c r="AO279" s="151"/>
      <c r="AP279" s="151"/>
      <c r="AQ279" s="151"/>
      <c r="AR279" s="151"/>
      <c r="AS279" s="151"/>
      <c r="AT279" s="151"/>
      <c r="AU279" s="151"/>
      <c r="AV279" s="151"/>
      <c r="AW279" s="151"/>
      <c r="AX279" s="151"/>
      <c r="AY279" s="151"/>
      <c r="AZ279" s="151"/>
      <c r="BA279" s="151"/>
      <c r="BB279" s="151"/>
      <c r="BC279" s="151"/>
      <c r="BD279" s="151"/>
      <c r="BE279" s="151"/>
      <c r="BF279" s="151"/>
      <c r="BG279" s="151"/>
      <c r="BH279" s="151"/>
    </row>
    <row r="280" spans="1:60" x14ac:dyDescent="0.2">
      <c r="A280" s="168" t="s">
        <v>116</v>
      </c>
      <c r="B280" s="169" t="s">
        <v>80</v>
      </c>
      <c r="C280" s="191" t="s">
        <v>81</v>
      </c>
      <c r="D280" s="170"/>
      <c r="E280" s="171"/>
      <c r="F280" s="172"/>
      <c r="G280" s="172">
        <f>SUMIF(AG281:AG286,"&lt;&gt;NOR",G281:G286)</f>
        <v>0</v>
      </c>
      <c r="H280" s="172"/>
      <c r="I280" s="172">
        <f>SUM(I281:I286)</f>
        <v>0</v>
      </c>
      <c r="J280" s="172"/>
      <c r="K280" s="172">
        <f>SUM(K281:K286)</f>
        <v>0</v>
      </c>
      <c r="L280" s="172"/>
      <c r="M280" s="172">
        <f>SUM(M281:M286)</f>
        <v>0</v>
      </c>
      <c r="N280" s="172"/>
      <c r="O280" s="172">
        <f>SUM(O281:O286)</f>
        <v>0.09</v>
      </c>
      <c r="P280" s="172"/>
      <c r="Q280" s="172">
        <f>SUM(Q281:Q286)</f>
        <v>0</v>
      </c>
      <c r="R280" s="172"/>
      <c r="S280" s="172"/>
      <c r="T280" s="173"/>
      <c r="U280" s="167"/>
      <c r="V280" s="167">
        <f>SUM(V281:V286)</f>
        <v>44.56</v>
      </c>
      <c r="W280" s="167"/>
      <c r="AG280" t="s">
        <v>117</v>
      </c>
    </row>
    <row r="281" spans="1:60" ht="22.5" outlineLevel="1" x14ac:dyDescent="0.2">
      <c r="A281" s="174">
        <v>84</v>
      </c>
      <c r="B281" s="175" t="s">
        <v>433</v>
      </c>
      <c r="C281" s="192" t="s">
        <v>434</v>
      </c>
      <c r="D281" s="176" t="s">
        <v>169</v>
      </c>
      <c r="E281" s="177">
        <v>131.05439999999999</v>
      </c>
      <c r="F281" s="178"/>
      <c r="G281" s="179">
        <f>ROUND(E281*F281,2)</f>
        <v>0</v>
      </c>
      <c r="H281" s="178"/>
      <c r="I281" s="179">
        <f>ROUND(E281*H281,2)</f>
        <v>0</v>
      </c>
      <c r="J281" s="178"/>
      <c r="K281" s="179">
        <f>ROUND(E281*J281,2)</f>
        <v>0</v>
      </c>
      <c r="L281" s="179">
        <v>21</v>
      </c>
      <c r="M281" s="179">
        <f>G281*(1+L281/100)</f>
        <v>0</v>
      </c>
      <c r="N281" s="179">
        <v>6.8000000000000005E-4</v>
      </c>
      <c r="O281" s="179">
        <f>ROUND(E281*N281,2)</f>
        <v>0.09</v>
      </c>
      <c r="P281" s="179">
        <v>0</v>
      </c>
      <c r="Q281" s="179">
        <f>ROUND(E281*P281,2)</f>
        <v>0</v>
      </c>
      <c r="R281" s="179" t="s">
        <v>435</v>
      </c>
      <c r="S281" s="179" t="s">
        <v>122</v>
      </c>
      <c r="T281" s="180" t="s">
        <v>122</v>
      </c>
      <c r="U281" s="161">
        <v>0.34</v>
      </c>
      <c r="V281" s="161">
        <f>ROUND(E281*U281,2)</f>
        <v>44.56</v>
      </c>
      <c r="W281" s="161"/>
      <c r="X281" s="151"/>
      <c r="Y281" s="151"/>
      <c r="Z281" s="151"/>
      <c r="AA281" s="151"/>
      <c r="AB281" s="151"/>
      <c r="AC281" s="151"/>
      <c r="AD281" s="151"/>
      <c r="AE281" s="151"/>
      <c r="AF281" s="151"/>
      <c r="AG281" s="151" t="s">
        <v>123</v>
      </c>
      <c r="AH281" s="151"/>
      <c r="AI281" s="151"/>
      <c r="AJ281" s="151"/>
      <c r="AK281" s="151"/>
      <c r="AL281" s="151"/>
      <c r="AM281" s="151"/>
      <c r="AN281" s="151"/>
      <c r="AO281" s="151"/>
      <c r="AP281" s="151"/>
      <c r="AQ281" s="151"/>
      <c r="AR281" s="151"/>
      <c r="AS281" s="151"/>
      <c r="AT281" s="151"/>
      <c r="AU281" s="151"/>
      <c r="AV281" s="151"/>
      <c r="AW281" s="151"/>
      <c r="AX281" s="151"/>
      <c r="AY281" s="151"/>
      <c r="AZ281" s="151"/>
      <c r="BA281" s="151"/>
      <c r="BB281" s="151"/>
      <c r="BC281" s="151"/>
      <c r="BD281" s="151"/>
      <c r="BE281" s="151"/>
      <c r="BF281" s="151"/>
      <c r="BG281" s="151"/>
      <c r="BH281" s="151"/>
    </row>
    <row r="282" spans="1:60" outlineLevel="1" x14ac:dyDescent="0.2">
      <c r="A282" s="158"/>
      <c r="B282" s="159"/>
      <c r="C282" s="251" t="s">
        <v>436</v>
      </c>
      <c r="D282" s="252"/>
      <c r="E282" s="252"/>
      <c r="F282" s="252"/>
      <c r="G282" s="252"/>
      <c r="H282" s="161"/>
      <c r="I282" s="161"/>
      <c r="J282" s="161"/>
      <c r="K282" s="161"/>
      <c r="L282" s="161"/>
      <c r="M282" s="161"/>
      <c r="N282" s="161"/>
      <c r="O282" s="161"/>
      <c r="P282" s="161"/>
      <c r="Q282" s="161"/>
      <c r="R282" s="161"/>
      <c r="S282" s="161"/>
      <c r="T282" s="161"/>
      <c r="U282" s="161"/>
      <c r="V282" s="161"/>
      <c r="W282" s="161"/>
      <c r="X282" s="151"/>
      <c r="Y282" s="151"/>
      <c r="Z282" s="151"/>
      <c r="AA282" s="151"/>
      <c r="AB282" s="151"/>
      <c r="AC282" s="151"/>
      <c r="AD282" s="151"/>
      <c r="AE282" s="151"/>
      <c r="AF282" s="151"/>
      <c r="AG282" s="151" t="s">
        <v>125</v>
      </c>
      <c r="AH282" s="151"/>
      <c r="AI282" s="151"/>
      <c r="AJ282" s="151"/>
      <c r="AK282" s="151"/>
      <c r="AL282" s="151"/>
      <c r="AM282" s="151"/>
      <c r="AN282" s="151"/>
      <c r="AO282" s="151"/>
      <c r="AP282" s="151"/>
      <c r="AQ282" s="151"/>
      <c r="AR282" s="151"/>
      <c r="AS282" s="151"/>
      <c r="AT282" s="151"/>
      <c r="AU282" s="151"/>
      <c r="AV282" s="151"/>
      <c r="AW282" s="151"/>
      <c r="AX282" s="151"/>
      <c r="AY282" s="151"/>
      <c r="AZ282" s="151"/>
      <c r="BA282" s="151"/>
      <c r="BB282" s="151"/>
      <c r="BC282" s="151"/>
      <c r="BD282" s="151"/>
      <c r="BE282" s="151"/>
      <c r="BF282" s="151"/>
      <c r="BG282" s="151"/>
      <c r="BH282" s="151"/>
    </row>
    <row r="283" spans="1:60" outlineLevel="1" x14ac:dyDescent="0.2">
      <c r="A283" s="158"/>
      <c r="B283" s="159"/>
      <c r="C283" s="193" t="s">
        <v>172</v>
      </c>
      <c r="D283" s="163"/>
      <c r="E283" s="164">
        <v>96</v>
      </c>
      <c r="F283" s="161"/>
      <c r="G283" s="161"/>
      <c r="H283" s="161"/>
      <c r="I283" s="161"/>
      <c r="J283" s="161"/>
      <c r="K283" s="161"/>
      <c r="L283" s="161"/>
      <c r="M283" s="161"/>
      <c r="N283" s="161"/>
      <c r="O283" s="161"/>
      <c r="P283" s="161"/>
      <c r="Q283" s="161"/>
      <c r="R283" s="161"/>
      <c r="S283" s="161"/>
      <c r="T283" s="161"/>
      <c r="U283" s="161"/>
      <c r="V283" s="161"/>
      <c r="W283" s="161"/>
      <c r="X283" s="151"/>
      <c r="Y283" s="151"/>
      <c r="Z283" s="151"/>
      <c r="AA283" s="151"/>
      <c r="AB283" s="151"/>
      <c r="AC283" s="151"/>
      <c r="AD283" s="151"/>
      <c r="AE283" s="151"/>
      <c r="AF283" s="151"/>
      <c r="AG283" s="151" t="s">
        <v>127</v>
      </c>
      <c r="AH283" s="151">
        <v>0</v>
      </c>
      <c r="AI283" s="151"/>
      <c r="AJ283" s="151"/>
      <c r="AK283" s="151"/>
      <c r="AL283" s="151"/>
      <c r="AM283" s="151"/>
      <c r="AN283" s="151"/>
      <c r="AO283" s="151"/>
      <c r="AP283" s="151"/>
      <c r="AQ283" s="151"/>
      <c r="AR283" s="151"/>
      <c r="AS283" s="151"/>
      <c r="AT283" s="151"/>
      <c r="AU283" s="151"/>
      <c r="AV283" s="151"/>
      <c r="AW283" s="151"/>
      <c r="AX283" s="151"/>
      <c r="AY283" s="151"/>
      <c r="AZ283" s="151"/>
      <c r="BA283" s="151"/>
      <c r="BB283" s="151"/>
      <c r="BC283" s="151"/>
      <c r="BD283" s="151"/>
      <c r="BE283" s="151"/>
      <c r="BF283" s="151"/>
      <c r="BG283" s="151"/>
      <c r="BH283" s="151"/>
    </row>
    <row r="284" spans="1:60" outlineLevel="1" x14ac:dyDescent="0.2">
      <c r="A284" s="158"/>
      <c r="B284" s="159"/>
      <c r="C284" s="193" t="s">
        <v>437</v>
      </c>
      <c r="D284" s="163"/>
      <c r="E284" s="164">
        <v>35.054400000000001</v>
      </c>
      <c r="F284" s="161"/>
      <c r="G284" s="161"/>
      <c r="H284" s="161"/>
      <c r="I284" s="161"/>
      <c r="J284" s="161"/>
      <c r="K284" s="161"/>
      <c r="L284" s="161"/>
      <c r="M284" s="161"/>
      <c r="N284" s="161"/>
      <c r="O284" s="161"/>
      <c r="P284" s="161"/>
      <c r="Q284" s="161"/>
      <c r="R284" s="161"/>
      <c r="S284" s="161"/>
      <c r="T284" s="161"/>
      <c r="U284" s="161"/>
      <c r="V284" s="161"/>
      <c r="W284" s="161"/>
      <c r="X284" s="151"/>
      <c r="Y284" s="151"/>
      <c r="Z284" s="151"/>
      <c r="AA284" s="151"/>
      <c r="AB284" s="151"/>
      <c r="AC284" s="151"/>
      <c r="AD284" s="151"/>
      <c r="AE284" s="151"/>
      <c r="AF284" s="151"/>
      <c r="AG284" s="151" t="s">
        <v>127</v>
      </c>
      <c r="AH284" s="151">
        <v>0</v>
      </c>
      <c r="AI284" s="151"/>
      <c r="AJ284" s="151"/>
      <c r="AK284" s="151"/>
      <c r="AL284" s="151"/>
      <c r="AM284" s="151"/>
      <c r="AN284" s="151"/>
      <c r="AO284" s="151"/>
      <c r="AP284" s="151"/>
      <c r="AQ284" s="151"/>
      <c r="AR284" s="151"/>
      <c r="AS284" s="151"/>
      <c r="AT284" s="151"/>
      <c r="AU284" s="151"/>
      <c r="AV284" s="151"/>
      <c r="AW284" s="151"/>
      <c r="AX284" s="151"/>
      <c r="AY284" s="151"/>
      <c r="AZ284" s="151"/>
      <c r="BA284" s="151"/>
      <c r="BB284" s="151"/>
      <c r="BC284" s="151"/>
      <c r="BD284" s="151"/>
      <c r="BE284" s="151"/>
      <c r="BF284" s="151"/>
      <c r="BG284" s="151"/>
      <c r="BH284" s="151"/>
    </row>
    <row r="285" spans="1:60" outlineLevel="1" x14ac:dyDescent="0.2">
      <c r="A285" s="158">
        <v>85</v>
      </c>
      <c r="B285" s="159" t="s">
        <v>438</v>
      </c>
      <c r="C285" s="197" t="s">
        <v>439</v>
      </c>
      <c r="D285" s="160" t="s">
        <v>0</v>
      </c>
      <c r="E285" s="189"/>
      <c r="F285" s="162"/>
      <c r="G285" s="161">
        <f>ROUND(E285*F285,2)</f>
        <v>0</v>
      </c>
      <c r="H285" s="162"/>
      <c r="I285" s="161">
        <f>ROUND(E285*H285,2)</f>
        <v>0</v>
      </c>
      <c r="J285" s="162"/>
      <c r="K285" s="161">
        <f>ROUND(E285*J285,2)</f>
        <v>0</v>
      </c>
      <c r="L285" s="161">
        <v>21</v>
      </c>
      <c r="M285" s="161">
        <f>G285*(1+L285/100)</f>
        <v>0</v>
      </c>
      <c r="N285" s="161">
        <v>0</v>
      </c>
      <c r="O285" s="161">
        <f>ROUND(E285*N285,2)</f>
        <v>0</v>
      </c>
      <c r="P285" s="161">
        <v>0</v>
      </c>
      <c r="Q285" s="161">
        <f>ROUND(E285*P285,2)</f>
        <v>0</v>
      </c>
      <c r="R285" s="161" t="s">
        <v>435</v>
      </c>
      <c r="S285" s="161" t="s">
        <v>122</v>
      </c>
      <c r="T285" s="161" t="s">
        <v>122</v>
      </c>
      <c r="U285" s="161">
        <v>0</v>
      </c>
      <c r="V285" s="161">
        <f>ROUND(E285*U285,2)</f>
        <v>0</v>
      </c>
      <c r="W285" s="161"/>
      <c r="X285" s="151"/>
      <c r="Y285" s="151"/>
      <c r="Z285" s="151"/>
      <c r="AA285" s="151"/>
      <c r="AB285" s="151"/>
      <c r="AC285" s="151"/>
      <c r="AD285" s="151"/>
      <c r="AE285" s="151"/>
      <c r="AF285" s="151"/>
      <c r="AG285" s="151" t="s">
        <v>432</v>
      </c>
      <c r="AH285" s="151"/>
      <c r="AI285" s="151"/>
      <c r="AJ285" s="151"/>
      <c r="AK285" s="151"/>
      <c r="AL285" s="151"/>
      <c r="AM285" s="151"/>
      <c r="AN285" s="151"/>
      <c r="AO285" s="151"/>
      <c r="AP285" s="151"/>
      <c r="AQ285" s="151"/>
      <c r="AR285" s="151"/>
      <c r="AS285" s="151"/>
      <c r="AT285" s="151"/>
      <c r="AU285" s="151"/>
      <c r="AV285" s="151"/>
      <c r="AW285" s="151"/>
      <c r="AX285" s="151"/>
      <c r="AY285" s="151"/>
      <c r="AZ285" s="151"/>
      <c r="BA285" s="151"/>
      <c r="BB285" s="151"/>
      <c r="BC285" s="151"/>
      <c r="BD285" s="151"/>
      <c r="BE285" s="151"/>
      <c r="BF285" s="151"/>
      <c r="BG285" s="151"/>
      <c r="BH285" s="151"/>
    </row>
    <row r="286" spans="1:60" outlineLevel="1" x14ac:dyDescent="0.2">
      <c r="A286" s="158"/>
      <c r="B286" s="159"/>
      <c r="C286" s="249" t="s">
        <v>440</v>
      </c>
      <c r="D286" s="250"/>
      <c r="E286" s="250"/>
      <c r="F286" s="250"/>
      <c r="G286" s="250"/>
      <c r="H286" s="161"/>
      <c r="I286" s="161"/>
      <c r="J286" s="161"/>
      <c r="K286" s="161"/>
      <c r="L286" s="161"/>
      <c r="M286" s="161"/>
      <c r="N286" s="161"/>
      <c r="O286" s="161"/>
      <c r="P286" s="161"/>
      <c r="Q286" s="161"/>
      <c r="R286" s="161"/>
      <c r="S286" s="161"/>
      <c r="T286" s="161"/>
      <c r="U286" s="161"/>
      <c r="V286" s="161"/>
      <c r="W286" s="161"/>
      <c r="X286" s="151"/>
      <c r="Y286" s="151"/>
      <c r="Z286" s="151"/>
      <c r="AA286" s="151"/>
      <c r="AB286" s="151"/>
      <c r="AC286" s="151"/>
      <c r="AD286" s="151"/>
      <c r="AE286" s="151"/>
      <c r="AF286" s="151"/>
      <c r="AG286" s="151" t="s">
        <v>125</v>
      </c>
      <c r="AH286" s="151"/>
      <c r="AI286" s="151"/>
      <c r="AJ286" s="151"/>
      <c r="AK286" s="151"/>
      <c r="AL286" s="151"/>
      <c r="AM286" s="151"/>
      <c r="AN286" s="151"/>
      <c r="AO286" s="151"/>
      <c r="AP286" s="151"/>
      <c r="AQ286" s="151"/>
      <c r="AR286" s="151"/>
      <c r="AS286" s="151"/>
      <c r="AT286" s="151"/>
      <c r="AU286" s="151"/>
      <c r="AV286" s="151"/>
      <c r="AW286" s="151"/>
      <c r="AX286" s="151"/>
      <c r="AY286" s="151"/>
      <c r="AZ286" s="151"/>
      <c r="BA286" s="151"/>
      <c r="BB286" s="151"/>
      <c r="BC286" s="151"/>
      <c r="BD286" s="151"/>
      <c r="BE286" s="151"/>
      <c r="BF286" s="151"/>
      <c r="BG286" s="151"/>
      <c r="BH286" s="151"/>
    </row>
    <row r="287" spans="1:60" x14ac:dyDescent="0.2">
      <c r="A287" s="168" t="s">
        <v>116</v>
      </c>
      <c r="B287" s="169" t="s">
        <v>82</v>
      </c>
      <c r="C287" s="191" t="s">
        <v>83</v>
      </c>
      <c r="D287" s="170"/>
      <c r="E287" s="171"/>
      <c r="F287" s="172"/>
      <c r="G287" s="172">
        <f>SUMIF(AG288:AG292,"&lt;&gt;NOR",G288:G292)</f>
        <v>0</v>
      </c>
      <c r="H287" s="172"/>
      <c r="I287" s="172">
        <f>SUM(I288:I292)</f>
        <v>0</v>
      </c>
      <c r="J287" s="172"/>
      <c r="K287" s="172">
        <f>SUM(K288:K292)</f>
        <v>0</v>
      </c>
      <c r="L287" s="172"/>
      <c r="M287" s="172">
        <f>SUM(M288:M292)</f>
        <v>0</v>
      </c>
      <c r="N287" s="172"/>
      <c r="O287" s="172">
        <f>SUM(O288:O292)</f>
        <v>1.02</v>
      </c>
      <c r="P287" s="172"/>
      <c r="Q287" s="172">
        <f>SUM(Q288:Q292)</f>
        <v>0</v>
      </c>
      <c r="R287" s="172"/>
      <c r="S287" s="172"/>
      <c r="T287" s="173"/>
      <c r="U287" s="167"/>
      <c r="V287" s="167">
        <f>SUM(V288:V292)</f>
        <v>14.9</v>
      </c>
      <c r="W287" s="167"/>
      <c r="AG287" t="s">
        <v>117</v>
      </c>
    </row>
    <row r="288" spans="1:60" outlineLevel="1" x14ac:dyDescent="0.2">
      <c r="A288" s="174">
        <v>86</v>
      </c>
      <c r="B288" s="175" t="s">
        <v>441</v>
      </c>
      <c r="C288" s="192" t="s">
        <v>442</v>
      </c>
      <c r="D288" s="176" t="s">
        <v>247</v>
      </c>
      <c r="E288" s="177">
        <v>29.212</v>
      </c>
      <c r="F288" s="178"/>
      <c r="G288" s="179">
        <f>ROUND(E288*F288,2)</f>
        <v>0</v>
      </c>
      <c r="H288" s="178"/>
      <c r="I288" s="179">
        <f>ROUND(E288*H288,2)</f>
        <v>0</v>
      </c>
      <c r="J288" s="178"/>
      <c r="K288" s="179">
        <f>ROUND(E288*J288,2)</f>
        <v>0</v>
      </c>
      <c r="L288" s="179">
        <v>21</v>
      </c>
      <c r="M288" s="179">
        <f>G288*(1+L288/100)</f>
        <v>0</v>
      </c>
      <c r="N288" s="179">
        <v>3.5029999999999999E-2</v>
      </c>
      <c r="O288" s="179">
        <f>ROUND(E288*N288,2)</f>
        <v>1.02</v>
      </c>
      <c r="P288" s="179">
        <v>0</v>
      </c>
      <c r="Q288" s="179">
        <f>ROUND(E288*P288,2)</f>
        <v>0</v>
      </c>
      <c r="R288" s="179" t="s">
        <v>443</v>
      </c>
      <c r="S288" s="179" t="s">
        <v>122</v>
      </c>
      <c r="T288" s="180" t="s">
        <v>122</v>
      </c>
      <c r="U288" s="161">
        <v>0.51</v>
      </c>
      <c r="V288" s="161">
        <f>ROUND(E288*U288,2)</f>
        <v>14.9</v>
      </c>
      <c r="W288" s="161"/>
      <c r="X288" s="151"/>
      <c r="Y288" s="151"/>
      <c r="Z288" s="151"/>
      <c r="AA288" s="151"/>
      <c r="AB288" s="151"/>
      <c r="AC288" s="151"/>
      <c r="AD288" s="151"/>
      <c r="AE288" s="151"/>
      <c r="AF288" s="151"/>
      <c r="AG288" s="151" t="s">
        <v>123</v>
      </c>
      <c r="AH288" s="151"/>
      <c r="AI288" s="151"/>
      <c r="AJ288" s="151"/>
      <c r="AK288" s="151"/>
      <c r="AL288" s="151"/>
      <c r="AM288" s="151"/>
      <c r="AN288" s="151"/>
      <c r="AO288" s="151"/>
      <c r="AP288" s="151"/>
      <c r="AQ288" s="151"/>
      <c r="AR288" s="151"/>
      <c r="AS288" s="151"/>
      <c r="AT288" s="151"/>
      <c r="AU288" s="151"/>
      <c r="AV288" s="151"/>
      <c r="AW288" s="151"/>
      <c r="AX288" s="151"/>
      <c r="AY288" s="151"/>
      <c r="AZ288" s="151"/>
      <c r="BA288" s="151"/>
      <c r="BB288" s="151"/>
      <c r="BC288" s="151"/>
      <c r="BD288" s="151"/>
      <c r="BE288" s="151"/>
      <c r="BF288" s="151"/>
      <c r="BG288" s="151"/>
      <c r="BH288" s="151"/>
    </row>
    <row r="289" spans="1:60" outlineLevel="1" x14ac:dyDescent="0.2">
      <c r="A289" s="158"/>
      <c r="B289" s="159"/>
      <c r="C289" s="251" t="s">
        <v>444</v>
      </c>
      <c r="D289" s="252"/>
      <c r="E289" s="252"/>
      <c r="F289" s="252"/>
      <c r="G289" s="252"/>
      <c r="H289" s="161"/>
      <c r="I289" s="161"/>
      <c r="J289" s="161"/>
      <c r="K289" s="161"/>
      <c r="L289" s="161"/>
      <c r="M289" s="161"/>
      <c r="N289" s="161"/>
      <c r="O289" s="161"/>
      <c r="P289" s="161"/>
      <c r="Q289" s="161"/>
      <c r="R289" s="161"/>
      <c r="S289" s="161"/>
      <c r="T289" s="161"/>
      <c r="U289" s="161"/>
      <c r="V289" s="161"/>
      <c r="W289" s="161"/>
      <c r="X289" s="151"/>
      <c r="Y289" s="151"/>
      <c r="Z289" s="151"/>
      <c r="AA289" s="151"/>
      <c r="AB289" s="151"/>
      <c r="AC289" s="151"/>
      <c r="AD289" s="151"/>
      <c r="AE289" s="151"/>
      <c r="AF289" s="151"/>
      <c r="AG289" s="151" t="s">
        <v>125</v>
      </c>
      <c r="AH289" s="151"/>
      <c r="AI289" s="151"/>
      <c r="AJ289" s="151"/>
      <c r="AK289" s="151"/>
      <c r="AL289" s="151"/>
      <c r="AM289" s="151"/>
      <c r="AN289" s="151"/>
      <c r="AO289" s="151"/>
      <c r="AP289" s="151"/>
      <c r="AQ289" s="151"/>
      <c r="AR289" s="151"/>
      <c r="AS289" s="151"/>
      <c r="AT289" s="151"/>
      <c r="AU289" s="151"/>
      <c r="AV289" s="151"/>
      <c r="AW289" s="151"/>
      <c r="AX289" s="151"/>
      <c r="AY289" s="151"/>
      <c r="AZ289" s="151"/>
      <c r="BA289" s="151"/>
      <c r="BB289" s="151"/>
      <c r="BC289" s="151"/>
      <c r="BD289" s="151"/>
      <c r="BE289" s="151"/>
      <c r="BF289" s="151"/>
      <c r="BG289" s="151"/>
      <c r="BH289" s="151"/>
    </row>
    <row r="290" spans="1:60" outlineLevel="1" x14ac:dyDescent="0.2">
      <c r="A290" s="158"/>
      <c r="B290" s="159"/>
      <c r="C290" s="193" t="s">
        <v>377</v>
      </c>
      <c r="D290" s="163"/>
      <c r="E290" s="164">
        <v>29.212</v>
      </c>
      <c r="F290" s="161"/>
      <c r="G290" s="161"/>
      <c r="H290" s="161"/>
      <c r="I290" s="161"/>
      <c r="J290" s="161"/>
      <c r="K290" s="161"/>
      <c r="L290" s="161"/>
      <c r="M290" s="161"/>
      <c r="N290" s="161"/>
      <c r="O290" s="161"/>
      <c r="P290" s="161"/>
      <c r="Q290" s="161"/>
      <c r="R290" s="161"/>
      <c r="S290" s="161"/>
      <c r="T290" s="161"/>
      <c r="U290" s="161"/>
      <c r="V290" s="161"/>
      <c r="W290" s="161"/>
      <c r="X290" s="151"/>
      <c r="Y290" s="151"/>
      <c r="Z290" s="151"/>
      <c r="AA290" s="151"/>
      <c r="AB290" s="151"/>
      <c r="AC290" s="151"/>
      <c r="AD290" s="151"/>
      <c r="AE290" s="151"/>
      <c r="AF290" s="151"/>
      <c r="AG290" s="151" t="s">
        <v>127</v>
      </c>
      <c r="AH290" s="151">
        <v>0</v>
      </c>
      <c r="AI290" s="151"/>
      <c r="AJ290" s="151"/>
      <c r="AK290" s="151"/>
      <c r="AL290" s="151"/>
      <c r="AM290" s="151"/>
      <c r="AN290" s="151"/>
      <c r="AO290" s="151"/>
      <c r="AP290" s="151"/>
      <c r="AQ290" s="151"/>
      <c r="AR290" s="151"/>
      <c r="AS290" s="151"/>
      <c r="AT290" s="151"/>
      <c r="AU290" s="151"/>
      <c r="AV290" s="151"/>
      <c r="AW290" s="151"/>
      <c r="AX290" s="151"/>
      <c r="AY290" s="151"/>
      <c r="AZ290" s="151"/>
      <c r="BA290" s="151"/>
      <c r="BB290" s="151"/>
      <c r="BC290" s="151"/>
      <c r="BD290" s="151"/>
      <c r="BE290" s="151"/>
      <c r="BF290" s="151"/>
      <c r="BG290" s="151"/>
      <c r="BH290" s="151"/>
    </row>
    <row r="291" spans="1:60" outlineLevel="1" x14ac:dyDescent="0.2">
      <c r="A291" s="158">
        <v>87</v>
      </c>
      <c r="B291" s="159" t="s">
        <v>445</v>
      </c>
      <c r="C291" s="197" t="s">
        <v>446</v>
      </c>
      <c r="D291" s="160" t="s">
        <v>0</v>
      </c>
      <c r="E291" s="189"/>
      <c r="F291" s="162"/>
      <c r="G291" s="161">
        <f>ROUND(E291*F291,2)</f>
        <v>0</v>
      </c>
      <c r="H291" s="162"/>
      <c r="I291" s="161">
        <f>ROUND(E291*H291,2)</f>
        <v>0</v>
      </c>
      <c r="J291" s="162"/>
      <c r="K291" s="161">
        <f>ROUND(E291*J291,2)</f>
        <v>0</v>
      </c>
      <c r="L291" s="161">
        <v>21</v>
      </c>
      <c r="M291" s="161">
        <f>G291*(1+L291/100)</f>
        <v>0</v>
      </c>
      <c r="N291" s="161">
        <v>0</v>
      </c>
      <c r="O291" s="161">
        <f>ROUND(E291*N291,2)</f>
        <v>0</v>
      </c>
      <c r="P291" s="161">
        <v>0</v>
      </c>
      <c r="Q291" s="161">
        <f>ROUND(E291*P291,2)</f>
        <v>0</v>
      </c>
      <c r="R291" s="161" t="s">
        <v>443</v>
      </c>
      <c r="S291" s="161" t="s">
        <v>122</v>
      </c>
      <c r="T291" s="161" t="s">
        <v>122</v>
      </c>
      <c r="U291" s="161">
        <v>0.02</v>
      </c>
      <c r="V291" s="161">
        <f>ROUND(E291*U291,2)</f>
        <v>0</v>
      </c>
      <c r="W291" s="161"/>
      <c r="X291" s="151"/>
      <c r="Y291" s="151"/>
      <c r="Z291" s="151"/>
      <c r="AA291" s="151"/>
      <c r="AB291" s="151"/>
      <c r="AC291" s="151"/>
      <c r="AD291" s="151"/>
      <c r="AE291" s="151"/>
      <c r="AF291" s="151"/>
      <c r="AG291" s="151" t="s">
        <v>432</v>
      </c>
      <c r="AH291" s="151"/>
      <c r="AI291" s="151"/>
      <c r="AJ291" s="151"/>
      <c r="AK291" s="151"/>
      <c r="AL291" s="151"/>
      <c r="AM291" s="151"/>
      <c r="AN291" s="151"/>
      <c r="AO291" s="151"/>
      <c r="AP291" s="151"/>
      <c r="AQ291" s="151"/>
      <c r="AR291" s="151"/>
      <c r="AS291" s="151"/>
      <c r="AT291" s="151"/>
      <c r="AU291" s="151"/>
      <c r="AV291" s="151"/>
      <c r="AW291" s="151"/>
      <c r="AX291" s="151"/>
      <c r="AY291" s="151"/>
      <c r="AZ291" s="151"/>
      <c r="BA291" s="151"/>
      <c r="BB291" s="151"/>
      <c r="BC291" s="151"/>
      <c r="BD291" s="151"/>
      <c r="BE291" s="151"/>
      <c r="BF291" s="151"/>
      <c r="BG291" s="151"/>
      <c r="BH291" s="151"/>
    </row>
    <row r="292" spans="1:60" outlineLevel="1" x14ac:dyDescent="0.2">
      <c r="A292" s="158"/>
      <c r="B292" s="159"/>
      <c r="C292" s="249" t="s">
        <v>447</v>
      </c>
      <c r="D292" s="250"/>
      <c r="E292" s="250"/>
      <c r="F292" s="250"/>
      <c r="G292" s="250"/>
      <c r="H292" s="161"/>
      <c r="I292" s="161"/>
      <c r="J292" s="161"/>
      <c r="K292" s="161"/>
      <c r="L292" s="161"/>
      <c r="M292" s="161"/>
      <c r="N292" s="161"/>
      <c r="O292" s="161"/>
      <c r="P292" s="161"/>
      <c r="Q292" s="161"/>
      <c r="R292" s="161"/>
      <c r="S292" s="161"/>
      <c r="T292" s="161"/>
      <c r="U292" s="161"/>
      <c r="V292" s="161"/>
      <c r="W292" s="161"/>
      <c r="X292" s="151"/>
      <c r="Y292" s="151"/>
      <c r="Z292" s="151"/>
      <c r="AA292" s="151"/>
      <c r="AB292" s="151"/>
      <c r="AC292" s="151"/>
      <c r="AD292" s="151"/>
      <c r="AE292" s="151"/>
      <c r="AF292" s="151"/>
      <c r="AG292" s="151" t="s">
        <v>125</v>
      </c>
      <c r="AH292" s="151"/>
      <c r="AI292" s="151"/>
      <c r="AJ292" s="151"/>
      <c r="AK292" s="151"/>
      <c r="AL292" s="151"/>
      <c r="AM292" s="151"/>
      <c r="AN292" s="151"/>
      <c r="AO292" s="151"/>
      <c r="AP292" s="151"/>
      <c r="AQ292" s="151"/>
      <c r="AR292" s="151"/>
      <c r="AS292" s="151"/>
      <c r="AT292" s="151"/>
      <c r="AU292" s="151"/>
      <c r="AV292" s="151"/>
      <c r="AW292" s="151"/>
      <c r="AX292" s="151"/>
      <c r="AY292" s="151"/>
      <c r="AZ292" s="151"/>
      <c r="BA292" s="151"/>
      <c r="BB292" s="151"/>
      <c r="BC292" s="151"/>
      <c r="BD292" s="151"/>
      <c r="BE292" s="151"/>
      <c r="BF292" s="151"/>
      <c r="BG292" s="151"/>
      <c r="BH292" s="151"/>
    </row>
    <row r="293" spans="1:60" x14ac:dyDescent="0.2">
      <c r="A293" s="168" t="s">
        <v>116</v>
      </c>
      <c r="B293" s="169" t="s">
        <v>84</v>
      </c>
      <c r="C293" s="191" t="s">
        <v>85</v>
      </c>
      <c r="D293" s="170"/>
      <c r="E293" s="171"/>
      <c r="F293" s="172"/>
      <c r="G293" s="172">
        <f>SUMIF(AG294:AG326,"&lt;&gt;NOR",G294:G326)</f>
        <v>0</v>
      </c>
      <c r="H293" s="172"/>
      <c r="I293" s="172">
        <f>SUM(I294:I326)</f>
        <v>0</v>
      </c>
      <c r="J293" s="172"/>
      <c r="K293" s="172">
        <f>SUM(K294:K326)</f>
        <v>0</v>
      </c>
      <c r="L293" s="172"/>
      <c r="M293" s="172">
        <f>SUM(M294:M326)</f>
        <v>0</v>
      </c>
      <c r="N293" s="172"/>
      <c r="O293" s="172">
        <f>SUM(O294:O326)</f>
        <v>3.02</v>
      </c>
      <c r="P293" s="172"/>
      <c r="Q293" s="172">
        <f>SUM(Q294:Q326)</f>
        <v>0.53</v>
      </c>
      <c r="R293" s="172"/>
      <c r="S293" s="172"/>
      <c r="T293" s="173"/>
      <c r="U293" s="167"/>
      <c r="V293" s="167">
        <f>SUM(V294:V326)</f>
        <v>61.79</v>
      </c>
      <c r="W293" s="167"/>
      <c r="AG293" t="s">
        <v>117</v>
      </c>
    </row>
    <row r="294" spans="1:60" outlineLevel="1" x14ac:dyDescent="0.2">
      <c r="A294" s="174">
        <v>88</v>
      </c>
      <c r="B294" s="175" t="s">
        <v>448</v>
      </c>
      <c r="C294" s="192" t="s">
        <v>449</v>
      </c>
      <c r="D294" s="176" t="s">
        <v>247</v>
      </c>
      <c r="E294" s="177">
        <v>39.554000000000002</v>
      </c>
      <c r="F294" s="178"/>
      <c r="G294" s="179">
        <f>ROUND(E294*F294,2)</f>
        <v>0</v>
      </c>
      <c r="H294" s="178"/>
      <c r="I294" s="179">
        <f>ROUND(E294*H294,2)</f>
        <v>0</v>
      </c>
      <c r="J294" s="178"/>
      <c r="K294" s="179">
        <f>ROUND(E294*J294,2)</f>
        <v>0</v>
      </c>
      <c r="L294" s="179">
        <v>21</v>
      </c>
      <c r="M294" s="179">
        <f>G294*(1+L294/100)</f>
        <v>0</v>
      </c>
      <c r="N294" s="179">
        <v>0</v>
      </c>
      <c r="O294" s="179">
        <f>ROUND(E294*N294,2)</f>
        <v>0</v>
      </c>
      <c r="P294" s="179">
        <v>0</v>
      </c>
      <c r="Q294" s="179">
        <f>ROUND(E294*P294,2)</f>
        <v>0</v>
      </c>
      <c r="R294" s="179" t="s">
        <v>450</v>
      </c>
      <c r="S294" s="179" t="s">
        <v>122</v>
      </c>
      <c r="T294" s="180" t="s">
        <v>122</v>
      </c>
      <c r="U294" s="161">
        <v>0.3</v>
      </c>
      <c r="V294" s="161">
        <f>ROUND(E294*U294,2)</f>
        <v>11.87</v>
      </c>
      <c r="W294" s="161"/>
      <c r="X294" s="151"/>
      <c r="Y294" s="151"/>
      <c r="Z294" s="151"/>
      <c r="AA294" s="151"/>
      <c r="AB294" s="151"/>
      <c r="AC294" s="151"/>
      <c r="AD294" s="151"/>
      <c r="AE294" s="151"/>
      <c r="AF294" s="151"/>
      <c r="AG294" s="151" t="s">
        <v>123</v>
      </c>
      <c r="AH294" s="151"/>
      <c r="AI294" s="151"/>
      <c r="AJ294" s="151"/>
      <c r="AK294" s="151"/>
      <c r="AL294" s="151"/>
      <c r="AM294" s="151"/>
      <c r="AN294" s="151"/>
      <c r="AO294" s="151"/>
      <c r="AP294" s="151"/>
      <c r="AQ294" s="151"/>
      <c r="AR294" s="151"/>
      <c r="AS294" s="151"/>
      <c r="AT294" s="151"/>
      <c r="AU294" s="151"/>
      <c r="AV294" s="151"/>
      <c r="AW294" s="151"/>
      <c r="AX294" s="151"/>
      <c r="AY294" s="151"/>
      <c r="AZ294" s="151"/>
      <c r="BA294" s="151"/>
      <c r="BB294" s="151"/>
      <c r="BC294" s="151"/>
      <c r="BD294" s="151"/>
      <c r="BE294" s="151"/>
      <c r="BF294" s="151"/>
      <c r="BG294" s="151"/>
      <c r="BH294" s="151"/>
    </row>
    <row r="295" spans="1:60" outlineLevel="1" x14ac:dyDescent="0.2">
      <c r="A295" s="158"/>
      <c r="B295" s="159"/>
      <c r="C295" s="193" t="s">
        <v>451</v>
      </c>
      <c r="D295" s="163"/>
      <c r="E295" s="164">
        <v>24.553999999999998</v>
      </c>
      <c r="F295" s="161"/>
      <c r="G295" s="161"/>
      <c r="H295" s="161"/>
      <c r="I295" s="161"/>
      <c r="J295" s="161"/>
      <c r="K295" s="161"/>
      <c r="L295" s="161"/>
      <c r="M295" s="161"/>
      <c r="N295" s="161"/>
      <c r="O295" s="161"/>
      <c r="P295" s="161"/>
      <c r="Q295" s="161"/>
      <c r="R295" s="161"/>
      <c r="S295" s="161"/>
      <c r="T295" s="161"/>
      <c r="U295" s="161"/>
      <c r="V295" s="161"/>
      <c r="W295" s="161"/>
      <c r="X295" s="151"/>
      <c r="Y295" s="151"/>
      <c r="Z295" s="151"/>
      <c r="AA295" s="151"/>
      <c r="AB295" s="151"/>
      <c r="AC295" s="151"/>
      <c r="AD295" s="151"/>
      <c r="AE295" s="151"/>
      <c r="AF295" s="151"/>
      <c r="AG295" s="151" t="s">
        <v>127</v>
      </c>
      <c r="AH295" s="151">
        <v>0</v>
      </c>
      <c r="AI295" s="151"/>
      <c r="AJ295" s="151"/>
      <c r="AK295" s="151"/>
      <c r="AL295" s="151"/>
      <c r="AM295" s="151"/>
      <c r="AN295" s="151"/>
      <c r="AO295" s="151"/>
      <c r="AP295" s="151"/>
      <c r="AQ295" s="151"/>
      <c r="AR295" s="151"/>
      <c r="AS295" s="151"/>
      <c r="AT295" s="151"/>
      <c r="AU295" s="151"/>
      <c r="AV295" s="151"/>
      <c r="AW295" s="151"/>
      <c r="AX295" s="151"/>
      <c r="AY295" s="151"/>
      <c r="AZ295" s="151"/>
      <c r="BA295" s="151"/>
      <c r="BB295" s="151"/>
      <c r="BC295" s="151"/>
      <c r="BD295" s="151"/>
      <c r="BE295" s="151"/>
      <c r="BF295" s="151"/>
      <c r="BG295" s="151"/>
      <c r="BH295" s="151"/>
    </row>
    <row r="296" spans="1:60" outlineLevel="1" x14ac:dyDescent="0.2">
      <c r="A296" s="158"/>
      <c r="B296" s="159"/>
      <c r="C296" s="193" t="s">
        <v>452</v>
      </c>
      <c r="D296" s="163"/>
      <c r="E296" s="164">
        <v>15</v>
      </c>
      <c r="F296" s="161"/>
      <c r="G296" s="161"/>
      <c r="H296" s="161"/>
      <c r="I296" s="161"/>
      <c r="J296" s="161"/>
      <c r="K296" s="161"/>
      <c r="L296" s="161"/>
      <c r="M296" s="161"/>
      <c r="N296" s="161"/>
      <c r="O296" s="161"/>
      <c r="P296" s="161"/>
      <c r="Q296" s="161"/>
      <c r="R296" s="161"/>
      <c r="S296" s="161"/>
      <c r="T296" s="161"/>
      <c r="U296" s="161"/>
      <c r="V296" s="161"/>
      <c r="W296" s="161"/>
      <c r="X296" s="151"/>
      <c r="Y296" s="151"/>
      <c r="Z296" s="151"/>
      <c r="AA296" s="151"/>
      <c r="AB296" s="151"/>
      <c r="AC296" s="151"/>
      <c r="AD296" s="151"/>
      <c r="AE296" s="151"/>
      <c r="AF296" s="151"/>
      <c r="AG296" s="151" t="s">
        <v>127</v>
      </c>
      <c r="AH296" s="151">
        <v>0</v>
      </c>
      <c r="AI296" s="151"/>
      <c r="AJ296" s="151"/>
      <c r="AK296" s="151"/>
      <c r="AL296" s="151"/>
      <c r="AM296" s="151"/>
      <c r="AN296" s="151"/>
      <c r="AO296" s="151"/>
      <c r="AP296" s="151"/>
      <c r="AQ296" s="151"/>
      <c r="AR296" s="151"/>
      <c r="AS296" s="151"/>
      <c r="AT296" s="151"/>
      <c r="AU296" s="151"/>
      <c r="AV296" s="151"/>
      <c r="AW296" s="151"/>
      <c r="AX296" s="151"/>
      <c r="AY296" s="151"/>
      <c r="AZ296" s="151"/>
      <c r="BA296" s="151"/>
      <c r="BB296" s="151"/>
      <c r="BC296" s="151"/>
      <c r="BD296" s="151"/>
      <c r="BE296" s="151"/>
      <c r="BF296" s="151"/>
      <c r="BG296" s="151"/>
      <c r="BH296" s="151"/>
    </row>
    <row r="297" spans="1:60" outlineLevel="1" x14ac:dyDescent="0.2">
      <c r="A297" s="174">
        <v>89</v>
      </c>
      <c r="B297" s="175" t="s">
        <v>453</v>
      </c>
      <c r="C297" s="192" t="s">
        <v>454</v>
      </c>
      <c r="D297" s="176" t="s">
        <v>247</v>
      </c>
      <c r="E297" s="177">
        <v>43.5</v>
      </c>
      <c r="F297" s="178"/>
      <c r="G297" s="179">
        <f>ROUND(E297*F297,2)</f>
        <v>0</v>
      </c>
      <c r="H297" s="178"/>
      <c r="I297" s="179">
        <f>ROUND(E297*H297,2)</f>
        <v>0</v>
      </c>
      <c r="J297" s="178"/>
      <c r="K297" s="179">
        <f>ROUND(E297*J297,2)</f>
        <v>0</v>
      </c>
      <c r="L297" s="179">
        <v>21</v>
      </c>
      <c r="M297" s="179">
        <f>G297*(1+L297/100)</f>
        <v>0</v>
      </c>
      <c r="N297" s="179">
        <v>0</v>
      </c>
      <c r="O297" s="179">
        <f>ROUND(E297*N297,2)</f>
        <v>0</v>
      </c>
      <c r="P297" s="179">
        <v>0</v>
      </c>
      <c r="Q297" s="179">
        <f>ROUND(E297*P297,2)</f>
        <v>0</v>
      </c>
      <c r="R297" s="179" t="s">
        <v>450</v>
      </c>
      <c r="S297" s="179" t="s">
        <v>122</v>
      </c>
      <c r="T297" s="180" t="s">
        <v>122</v>
      </c>
      <c r="U297" s="161">
        <v>0.33</v>
      </c>
      <c r="V297" s="161">
        <f>ROUND(E297*U297,2)</f>
        <v>14.36</v>
      </c>
      <c r="W297" s="161"/>
      <c r="X297" s="151"/>
      <c r="Y297" s="151"/>
      <c r="Z297" s="151"/>
      <c r="AA297" s="151"/>
      <c r="AB297" s="151"/>
      <c r="AC297" s="151"/>
      <c r="AD297" s="151"/>
      <c r="AE297" s="151"/>
      <c r="AF297" s="151"/>
      <c r="AG297" s="151" t="s">
        <v>123</v>
      </c>
      <c r="AH297" s="151"/>
      <c r="AI297" s="151"/>
      <c r="AJ297" s="151"/>
      <c r="AK297" s="151"/>
      <c r="AL297" s="151"/>
      <c r="AM297" s="151"/>
      <c r="AN297" s="151"/>
      <c r="AO297" s="151"/>
      <c r="AP297" s="151"/>
      <c r="AQ297" s="151"/>
      <c r="AR297" s="151"/>
      <c r="AS297" s="151"/>
      <c r="AT297" s="151"/>
      <c r="AU297" s="151"/>
      <c r="AV297" s="151"/>
      <c r="AW297" s="151"/>
      <c r="AX297" s="151"/>
      <c r="AY297" s="151"/>
      <c r="AZ297" s="151"/>
      <c r="BA297" s="151"/>
      <c r="BB297" s="151"/>
      <c r="BC297" s="151"/>
      <c r="BD297" s="151"/>
      <c r="BE297" s="151"/>
      <c r="BF297" s="151"/>
      <c r="BG297" s="151"/>
      <c r="BH297" s="151"/>
    </row>
    <row r="298" spans="1:60" outlineLevel="1" x14ac:dyDescent="0.2">
      <c r="A298" s="158"/>
      <c r="B298" s="159"/>
      <c r="C298" s="193" t="s">
        <v>455</v>
      </c>
      <c r="D298" s="163"/>
      <c r="E298" s="164">
        <v>43.5</v>
      </c>
      <c r="F298" s="161"/>
      <c r="G298" s="161"/>
      <c r="H298" s="161"/>
      <c r="I298" s="161"/>
      <c r="J298" s="161"/>
      <c r="K298" s="161"/>
      <c r="L298" s="161"/>
      <c r="M298" s="161"/>
      <c r="N298" s="161"/>
      <c r="O298" s="161"/>
      <c r="P298" s="161"/>
      <c r="Q298" s="161"/>
      <c r="R298" s="161"/>
      <c r="S298" s="161"/>
      <c r="T298" s="161"/>
      <c r="U298" s="161"/>
      <c r="V298" s="161"/>
      <c r="W298" s="161"/>
      <c r="X298" s="151"/>
      <c r="Y298" s="151"/>
      <c r="Z298" s="151"/>
      <c r="AA298" s="151"/>
      <c r="AB298" s="151"/>
      <c r="AC298" s="151"/>
      <c r="AD298" s="151"/>
      <c r="AE298" s="151"/>
      <c r="AF298" s="151"/>
      <c r="AG298" s="151" t="s">
        <v>127</v>
      </c>
      <c r="AH298" s="151">
        <v>0</v>
      </c>
      <c r="AI298" s="151"/>
      <c r="AJ298" s="151"/>
      <c r="AK298" s="151"/>
      <c r="AL298" s="151"/>
      <c r="AM298" s="151"/>
      <c r="AN298" s="151"/>
      <c r="AO298" s="151"/>
      <c r="AP298" s="151"/>
      <c r="AQ298" s="151"/>
      <c r="AR298" s="151"/>
      <c r="AS298" s="151"/>
      <c r="AT298" s="151"/>
      <c r="AU298" s="151"/>
      <c r="AV298" s="151"/>
      <c r="AW298" s="151"/>
      <c r="AX298" s="151"/>
      <c r="AY298" s="151"/>
      <c r="AZ298" s="151"/>
      <c r="BA298" s="151"/>
      <c r="BB298" s="151"/>
      <c r="BC298" s="151"/>
      <c r="BD298" s="151"/>
      <c r="BE298" s="151"/>
      <c r="BF298" s="151"/>
      <c r="BG298" s="151"/>
      <c r="BH298" s="151"/>
    </row>
    <row r="299" spans="1:60" ht="22.5" outlineLevel="1" x14ac:dyDescent="0.2">
      <c r="A299" s="174">
        <v>90</v>
      </c>
      <c r="B299" s="175" t="s">
        <v>456</v>
      </c>
      <c r="C299" s="192" t="s">
        <v>457</v>
      </c>
      <c r="D299" s="176" t="s">
        <v>305</v>
      </c>
      <c r="E299" s="177">
        <v>1</v>
      </c>
      <c r="F299" s="178"/>
      <c r="G299" s="179">
        <f>ROUND(E299*F299,2)</f>
        <v>0</v>
      </c>
      <c r="H299" s="178"/>
      <c r="I299" s="179">
        <f>ROUND(E299*H299,2)</f>
        <v>0</v>
      </c>
      <c r="J299" s="178"/>
      <c r="K299" s="179">
        <f>ROUND(E299*J299,2)</f>
        <v>0</v>
      </c>
      <c r="L299" s="179">
        <v>21</v>
      </c>
      <c r="M299" s="179">
        <f>G299*(1+L299/100)</f>
        <v>0</v>
      </c>
      <c r="N299" s="179">
        <v>0</v>
      </c>
      <c r="O299" s="179">
        <f>ROUND(E299*N299,2)</f>
        <v>0</v>
      </c>
      <c r="P299" s="179">
        <v>0</v>
      </c>
      <c r="Q299" s="179">
        <f>ROUND(E299*P299,2)</f>
        <v>0</v>
      </c>
      <c r="R299" s="179" t="s">
        <v>450</v>
      </c>
      <c r="S299" s="179" t="s">
        <v>122</v>
      </c>
      <c r="T299" s="180" t="s">
        <v>122</v>
      </c>
      <c r="U299" s="161">
        <v>3.36</v>
      </c>
      <c r="V299" s="161">
        <f>ROUND(E299*U299,2)</f>
        <v>3.36</v>
      </c>
      <c r="W299" s="161"/>
      <c r="X299" s="151"/>
      <c r="Y299" s="151"/>
      <c r="Z299" s="151"/>
      <c r="AA299" s="151"/>
      <c r="AB299" s="151"/>
      <c r="AC299" s="151"/>
      <c r="AD299" s="151"/>
      <c r="AE299" s="151"/>
      <c r="AF299" s="151"/>
      <c r="AG299" s="151" t="s">
        <v>123</v>
      </c>
      <c r="AH299" s="151"/>
      <c r="AI299" s="151"/>
      <c r="AJ299" s="151"/>
      <c r="AK299" s="151"/>
      <c r="AL299" s="151"/>
      <c r="AM299" s="151"/>
      <c r="AN299" s="151"/>
      <c r="AO299" s="151"/>
      <c r="AP299" s="151"/>
      <c r="AQ299" s="151"/>
      <c r="AR299" s="151"/>
      <c r="AS299" s="151"/>
      <c r="AT299" s="151"/>
      <c r="AU299" s="151"/>
      <c r="AV299" s="151"/>
      <c r="AW299" s="151"/>
      <c r="AX299" s="151"/>
      <c r="AY299" s="151"/>
      <c r="AZ299" s="151"/>
      <c r="BA299" s="151"/>
      <c r="BB299" s="151"/>
      <c r="BC299" s="151"/>
      <c r="BD299" s="151"/>
      <c r="BE299" s="151"/>
      <c r="BF299" s="151"/>
      <c r="BG299" s="151"/>
      <c r="BH299" s="151"/>
    </row>
    <row r="300" spans="1:60" outlineLevel="1" x14ac:dyDescent="0.2">
      <c r="A300" s="158"/>
      <c r="B300" s="159"/>
      <c r="C300" s="193" t="s">
        <v>458</v>
      </c>
      <c r="D300" s="163"/>
      <c r="E300" s="164">
        <v>1</v>
      </c>
      <c r="F300" s="161"/>
      <c r="G300" s="161"/>
      <c r="H300" s="161"/>
      <c r="I300" s="161"/>
      <c r="J300" s="161"/>
      <c r="K300" s="161"/>
      <c r="L300" s="161"/>
      <c r="M300" s="161"/>
      <c r="N300" s="161"/>
      <c r="O300" s="161"/>
      <c r="P300" s="161"/>
      <c r="Q300" s="161"/>
      <c r="R300" s="161"/>
      <c r="S300" s="161"/>
      <c r="T300" s="161"/>
      <c r="U300" s="161"/>
      <c r="V300" s="161"/>
      <c r="W300" s="161"/>
      <c r="X300" s="151"/>
      <c r="Y300" s="151"/>
      <c r="Z300" s="151"/>
      <c r="AA300" s="151"/>
      <c r="AB300" s="151"/>
      <c r="AC300" s="151"/>
      <c r="AD300" s="151"/>
      <c r="AE300" s="151"/>
      <c r="AF300" s="151"/>
      <c r="AG300" s="151" t="s">
        <v>127</v>
      </c>
      <c r="AH300" s="151">
        <v>0</v>
      </c>
      <c r="AI300" s="151"/>
      <c r="AJ300" s="151"/>
      <c r="AK300" s="151"/>
      <c r="AL300" s="151"/>
      <c r="AM300" s="151"/>
      <c r="AN300" s="151"/>
      <c r="AO300" s="151"/>
      <c r="AP300" s="151"/>
      <c r="AQ300" s="151"/>
      <c r="AR300" s="151"/>
      <c r="AS300" s="151"/>
      <c r="AT300" s="151"/>
      <c r="AU300" s="151"/>
      <c r="AV300" s="151"/>
      <c r="AW300" s="151"/>
      <c r="AX300" s="151"/>
      <c r="AY300" s="151"/>
      <c r="AZ300" s="151"/>
      <c r="BA300" s="151"/>
      <c r="BB300" s="151"/>
      <c r="BC300" s="151"/>
      <c r="BD300" s="151"/>
      <c r="BE300" s="151"/>
      <c r="BF300" s="151"/>
      <c r="BG300" s="151"/>
      <c r="BH300" s="151"/>
    </row>
    <row r="301" spans="1:60" outlineLevel="1" x14ac:dyDescent="0.2">
      <c r="A301" s="174">
        <v>91</v>
      </c>
      <c r="B301" s="175" t="s">
        <v>459</v>
      </c>
      <c r="C301" s="192" t="s">
        <v>460</v>
      </c>
      <c r="D301" s="176" t="s">
        <v>247</v>
      </c>
      <c r="E301" s="177">
        <v>47.710999999999999</v>
      </c>
      <c r="F301" s="178"/>
      <c r="G301" s="179">
        <f>ROUND(E301*F301,2)</f>
        <v>0</v>
      </c>
      <c r="H301" s="178"/>
      <c r="I301" s="179">
        <f>ROUND(E301*H301,2)</f>
        <v>0</v>
      </c>
      <c r="J301" s="178"/>
      <c r="K301" s="179">
        <f>ROUND(E301*J301,2)</f>
        <v>0</v>
      </c>
      <c r="L301" s="179">
        <v>21</v>
      </c>
      <c r="M301" s="179">
        <f>G301*(1+L301/100)</f>
        <v>0</v>
      </c>
      <c r="N301" s="179">
        <v>0</v>
      </c>
      <c r="O301" s="179">
        <f>ROUND(E301*N301,2)</f>
        <v>0</v>
      </c>
      <c r="P301" s="179">
        <v>0</v>
      </c>
      <c r="Q301" s="179">
        <f>ROUND(E301*P301,2)</f>
        <v>0</v>
      </c>
      <c r="R301" s="179"/>
      <c r="S301" s="179" t="s">
        <v>215</v>
      </c>
      <c r="T301" s="180" t="s">
        <v>216</v>
      </c>
      <c r="U301" s="161">
        <v>0</v>
      </c>
      <c r="V301" s="161">
        <f>ROUND(E301*U301,2)</f>
        <v>0</v>
      </c>
      <c r="W301" s="161"/>
      <c r="X301" s="151"/>
      <c r="Y301" s="151"/>
      <c r="Z301" s="151"/>
      <c r="AA301" s="151"/>
      <c r="AB301" s="151"/>
      <c r="AC301" s="151"/>
      <c r="AD301" s="151"/>
      <c r="AE301" s="151"/>
      <c r="AF301" s="151"/>
      <c r="AG301" s="151" t="s">
        <v>123</v>
      </c>
      <c r="AH301" s="151"/>
      <c r="AI301" s="151"/>
      <c r="AJ301" s="151"/>
      <c r="AK301" s="151"/>
      <c r="AL301" s="151"/>
      <c r="AM301" s="151"/>
      <c r="AN301" s="151"/>
      <c r="AO301" s="151"/>
      <c r="AP301" s="151"/>
      <c r="AQ301" s="151"/>
      <c r="AR301" s="151"/>
      <c r="AS301" s="151"/>
      <c r="AT301" s="151"/>
      <c r="AU301" s="151"/>
      <c r="AV301" s="151"/>
      <c r="AW301" s="151"/>
      <c r="AX301" s="151"/>
      <c r="AY301" s="151"/>
      <c r="AZ301" s="151"/>
      <c r="BA301" s="151"/>
      <c r="BB301" s="151"/>
      <c r="BC301" s="151"/>
      <c r="BD301" s="151"/>
      <c r="BE301" s="151"/>
      <c r="BF301" s="151"/>
      <c r="BG301" s="151"/>
      <c r="BH301" s="151"/>
    </row>
    <row r="302" spans="1:60" outlineLevel="1" x14ac:dyDescent="0.2">
      <c r="A302" s="158"/>
      <c r="B302" s="159"/>
      <c r="C302" s="193" t="s">
        <v>461</v>
      </c>
      <c r="D302" s="163"/>
      <c r="E302" s="164">
        <v>47.710999999999999</v>
      </c>
      <c r="F302" s="161"/>
      <c r="G302" s="161"/>
      <c r="H302" s="161"/>
      <c r="I302" s="161"/>
      <c r="J302" s="161"/>
      <c r="K302" s="161"/>
      <c r="L302" s="161"/>
      <c r="M302" s="161"/>
      <c r="N302" s="161"/>
      <c r="O302" s="161"/>
      <c r="P302" s="161"/>
      <c r="Q302" s="161"/>
      <c r="R302" s="161"/>
      <c r="S302" s="161"/>
      <c r="T302" s="161"/>
      <c r="U302" s="161"/>
      <c r="V302" s="161"/>
      <c r="W302" s="161"/>
      <c r="X302" s="151"/>
      <c r="Y302" s="151"/>
      <c r="Z302" s="151"/>
      <c r="AA302" s="151"/>
      <c r="AB302" s="151"/>
      <c r="AC302" s="151"/>
      <c r="AD302" s="151"/>
      <c r="AE302" s="151"/>
      <c r="AF302" s="151"/>
      <c r="AG302" s="151" t="s">
        <v>127</v>
      </c>
      <c r="AH302" s="151">
        <v>0</v>
      </c>
      <c r="AI302" s="151"/>
      <c r="AJ302" s="151"/>
      <c r="AK302" s="151"/>
      <c r="AL302" s="151"/>
      <c r="AM302" s="151"/>
      <c r="AN302" s="151"/>
      <c r="AO302" s="151"/>
      <c r="AP302" s="151"/>
      <c r="AQ302" s="151"/>
      <c r="AR302" s="151"/>
      <c r="AS302" s="151"/>
      <c r="AT302" s="151"/>
      <c r="AU302" s="151"/>
      <c r="AV302" s="151"/>
      <c r="AW302" s="151"/>
      <c r="AX302" s="151"/>
      <c r="AY302" s="151"/>
      <c r="AZ302" s="151"/>
      <c r="BA302" s="151"/>
      <c r="BB302" s="151"/>
      <c r="BC302" s="151"/>
      <c r="BD302" s="151"/>
      <c r="BE302" s="151"/>
      <c r="BF302" s="151"/>
      <c r="BG302" s="151"/>
      <c r="BH302" s="151"/>
    </row>
    <row r="303" spans="1:60" outlineLevel="1" x14ac:dyDescent="0.2">
      <c r="A303" s="174">
        <v>92</v>
      </c>
      <c r="B303" s="175" t="s">
        <v>462</v>
      </c>
      <c r="C303" s="192" t="s">
        <v>463</v>
      </c>
      <c r="D303" s="176" t="s">
        <v>247</v>
      </c>
      <c r="E303" s="177">
        <v>47.710999999999999</v>
      </c>
      <c r="F303" s="178"/>
      <c r="G303" s="179">
        <f>ROUND(E303*F303,2)</f>
        <v>0</v>
      </c>
      <c r="H303" s="178"/>
      <c r="I303" s="179">
        <f>ROUND(E303*H303,2)</f>
        <v>0</v>
      </c>
      <c r="J303" s="178"/>
      <c r="K303" s="179">
        <f>ROUND(E303*J303,2)</f>
        <v>0</v>
      </c>
      <c r="L303" s="179">
        <v>21</v>
      </c>
      <c r="M303" s="179">
        <f>G303*(1+L303/100)</f>
        <v>0</v>
      </c>
      <c r="N303" s="179">
        <v>0</v>
      </c>
      <c r="O303" s="179">
        <f>ROUND(E303*N303,2)</f>
        <v>0</v>
      </c>
      <c r="P303" s="179">
        <v>0</v>
      </c>
      <c r="Q303" s="179">
        <f>ROUND(E303*P303,2)</f>
        <v>0</v>
      </c>
      <c r="R303" s="179"/>
      <c r="S303" s="179" t="s">
        <v>215</v>
      </c>
      <c r="T303" s="180" t="s">
        <v>216</v>
      </c>
      <c r="U303" s="161">
        <v>0</v>
      </c>
      <c r="V303" s="161">
        <f>ROUND(E303*U303,2)</f>
        <v>0</v>
      </c>
      <c r="W303" s="161"/>
      <c r="X303" s="151"/>
      <c r="Y303" s="151"/>
      <c r="Z303" s="151"/>
      <c r="AA303" s="151"/>
      <c r="AB303" s="151"/>
      <c r="AC303" s="151"/>
      <c r="AD303" s="151"/>
      <c r="AE303" s="151"/>
      <c r="AF303" s="151"/>
      <c r="AG303" s="151" t="s">
        <v>123</v>
      </c>
      <c r="AH303" s="151"/>
      <c r="AI303" s="151"/>
      <c r="AJ303" s="151"/>
      <c r="AK303" s="151"/>
      <c r="AL303" s="151"/>
      <c r="AM303" s="151"/>
      <c r="AN303" s="151"/>
      <c r="AO303" s="151"/>
      <c r="AP303" s="151"/>
      <c r="AQ303" s="151"/>
      <c r="AR303" s="151"/>
      <c r="AS303" s="151"/>
      <c r="AT303" s="151"/>
      <c r="AU303" s="151"/>
      <c r="AV303" s="151"/>
      <c r="AW303" s="151"/>
      <c r="AX303" s="151"/>
      <c r="AY303" s="151"/>
      <c r="AZ303" s="151"/>
      <c r="BA303" s="151"/>
      <c r="BB303" s="151"/>
      <c r="BC303" s="151"/>
      <c r="BD303" s="151"/>
      <c r="BE303" s="151"/>
      <c r="BF303" s="151"/>
      <c r="BG303" s="151"/>
      <c r="BH303" s="151"/>
    </row>
    <row r="304" spans="1:60" outlineLevel="1" x14ac:dyDescent="0.2">
      <c r="A304" s="158"/>
      <c r="B304" s="159"/>
      <c r="C304" s="193" t="s">
        <v>461</v>
      </c>
      <c r="D304" s="163"/>
      <c r="E304" s="164">
        <v>47.710999999999999</v>
      </c>
      <c r="F304" s="161"/>
      <c r="G304" s="161"/>
      <c r="H304" s="161"/>
      <c r="I304" s="161"/>
      <c r="J304" s="161"/>
      <c r="K304" s="161"/>
      <c r="L304" s="161"/>
      <c r="M304" s="161"/>
      <c r="N304" s="161"/>
      <c r="O304" s="161"/>
      <c r="P304" s="161"/>
      <c r="Q304" s="161"/>
      <c r="R304" s="161"/>
      <c r="S304" s="161"/>
      <c r="T304" s="161"/>
      <c r="U304" s="161"/>
      <c r="V304" s="161"/>
      <c r="W304" s="161"/>
      <c r="X304" s="151"/>
      <c r="Y304" s="151"/>
      <c r="Z304" s="151"/>
      <c r="AA304" s="151"/>
      <c r="AB304" s="151"/>
      <c r="AC304" s="151"/>
      <c r="AD304" s="151"/>
      <c r="AE304" s="151"/>
      <c r="AF304" s="151"/>
      <c r="AG304" s="151" t="s">
        <v>127</v>
      </c>
      <c r="AH304" s="151">
        <v>0</v>
      </c>
      <c r="AI304" s="151"/>
      <c r="AJ304" s="151"/>
      <c r="AK304" s="151"/>
      <c r="AL304" s="151"/>
      <c r="AM304" s="151"/>
      <c r="AN304" s="151"/>
      <c r="AO304" s="151"/>
      <c r="AP304" s="151"/>
      <c r="AQ304" s="151"/>
      <c r="AR304" s="151"/>
      <c r="AS304" s="151"/>
      <c r="AT304" s="151"/>
      <c r="AU304" s="151"/>
      <c r="AV304" s="151"/>
      <c r="AW304" s="151"/>
      <c r="AX304" s="151"/>
      <c r="AY304" s="151"/>
      <c r="AZ304" s="151"/>
      <c r="BA304" s="151"/>
      <c r="BB304" s="151"/>
      <c r="BC304" s="151"/>
      <c r="BD304" s="151"/>
      <c r="BE304" s="151"/>
      <c r="BF304" s="151"/>
      <c r="BG304" s="151"/>
      <c r="BH304" s="151"/>
    </row>
    <row r="305" spans="1:60" outlineLevel="1" x14ac:dyDescent="0.2">
      <c r="A305" s="174">
        <v>93</v>
      </c>
      <c r="B305" s="175" t="s">
        <v>464</v>
      </c>
      <c r="C305" s="192" t="s">
        <v>465</v>
      </c>
      <c r="D305" s="176" t="s">
        <v>247</v>
      </c>
      <c r="E305" s="177">
        <v>47.710999999999999</v>
      </c>
      <c r="F305" s="178"/>
      <c r="G305" s="179">
        <f>ROUND(E305*F305,2)</f>
        <v>0</v>
      </c>
      <c r="H305" s="178"/>
      <c r="I305" s="179">
        <f>ROUND(E305*H305,2)</f>
        <v>0</v>
      </c>
      <c r="J305" s="178"/>
      <c r="K305" s="179">
        <f>ROUND(E305*J305,2)</f>
        <v>0</v>
      </c>
      <c r="L305" s="179">
        <v>21</v>
      </c>
      <c r="M305" s="179">
        <f>G305*(1+L305/100)</f>
        <v>0</v>
      </c>
      <c r="N305" s="179">
        <v>0</v>
      </c>
      <c r="O305" s="179">
        <f>ROUND(E305*N305,2)</f>
        <v>0</v>
      </c>
      <c r="P305" s="179">
        <v>0</v>
      </c>
      <c r="Q305" s="179">
        <f>ROUND(E305*P305,2)</f>
        <v>0</v>
      </c>
      <c r="R305" s="179"/>
      <c r="S305" s="179" t="s">
        <v>215</v>
      </c>
      <c r="T305" s="180" t="s">
        <v>216</v>
      </c>
      <c r="U305" s="161">
        <v>0</v>
      </c>
      <c r="V305" s="161">
        <f>ROUND(E305*U305,2)</f>
        <v>0</v>
      </c>
      <c r="W305" s="161"/>
      <c r="X305" s="151"/>
      <c r="Y305" s="151"/>
      <c r="Z305" s="151"/>
      <c r="AA305" s="151"/>
      <c r="AB305" s="151"/>
      <c r="AC305" s="151"/>
      <c r="AD305" s="151"/>
      <c r="AE305" s="151"/>
      <c r="AF305" s="151"/>
      <c r="AG305" s="151" t="s">
        <v>123</v>
      </c>
      <c r="AH305" s="151"/>
      <c r="AI305" s="151"/>
      <c r="AJ305" s="151"/>
      <c r="AK305" s="151"/>
      <c r="AL305" s="151"/>
      <c r="AM305" s="151"/>
      <c r="AN305" s="151"/>
      <c r="AO305" s="151"/>
      <c r="AP305" s="151"/>
      <c r="AQ305" s="151"/>
      <c r="AR305" s="151"/>
      <c r="AS305" s="151"/>
      <c r="AT305" s="151"/>
      <c r="AU305" s="151"/>
      <c r="AV305" s="151"/>
      <c r="AW305" s="151"/>
      <c r="AX305" s="151"/>
      <c r="AY305" s="151"/>
      <c r="AZ305" s="151"/>
      <c r="BA305" s="151"/>
      <c r="BB305" s="151"/>
      <c r="BC305" s="151"/>
      <c r="BD305" s="151"/>
      <c r="BE305" s="151"/>
      <c r="BF305" s="151"/>
      <c r="BG305" s="151"/>
      <c r="BH305" s="151"/>
    </row>
    <row r="306" spans="1:60" outlineLevel="1" x14ac:dyDescent="0.2">
      <c r="A306" s="158"/>
      <c r="B306" s="159"/>
      <c r="C306" s="193" t="s">
        <v>461</v>
      </c>
      <c r="D306" s="163"/>
      <c r="E306" s="164">
        <v>47.710999999999999</v>
      </c>
      <c r="F306" s="161"/>
      <c r="G306" s="161"/>
      <c r="H306" s="161"/>
      <c r="I306" s="161"/>
      <c r="J306" s="161"/>
      <c r="K306" s="161"/>
      <c r="L306" s="161"/>
      <c r="M306" s="161"/>
      <c r="N306" s="161"/>
      <c r="O306" s="161"/>
      <c r="P306" s="161"/>
      <c r="Q306" s="161"/>
      <c r="R306" s="161"/>
      <c r="S306" s="161"/>
      <c r="T306" s="161"/>
      <c r="U306" s="161"/>
      <c r="V306" s="161"/>
      <c r="W306" s="161"/>
      <c r="X306" s="151"/>
      <c r="Y306" s="151"/>
      <c r="Z306" s="151"/>
      <c r="AA306" s="151"/>
      <c r="AB306" s="151"/>
      <c r="AC306" s="151"/>
      <c r="AD306" s="151"/>
      <c r="AE306" s="151"/>
      <c r="AF306" s="151"/>
      <c r="AG306" s="151" t="s">
        <v>127</v>
      </c>
      <c r="AH306" s="151">
        <v>0</v>
      </c>
      <c r="AI306" s="151"/>
      <c r="AJ306" s="151"/>
      <c r="AK306" s="151"/>
      <c r="AL306" s="151"/>
      <c r="AM306" s="151"/>
      <c r="AN306" s="151"/>
      <c r="AO306" s="151"/>
      <c r="AP306" s="151"/>
      <c r="AQ306" s="151"/>
      <c r="AR306" s="151"/>
      <c r="AS306" s="151"/>
      <c r="AT306" s="151"/>
      <c r="AU306" s="151"/>
      <c r="AV306" s="151"/>
      <c r="AW306" s="151"/>
      <c r="AX306" s="151"/>
      <c r="AY306" s="151"/>
      <c r="AZ306" s="151"/>
      <c r="BA306" s="151"/>
      <c r="BB306" s="151"/>
      <c r="BC306" s="151"/>
      <c r="BD306" s="151"/>
      <c r="BE306" s="151"/>
      <c r="BF306" s="151"/>
      <c r="BG306" s="151"/>
      <c r="BH306" s="151"/>
    </row>
    <row r="307" spans="1:60" outlineLevel="1" x14ac:dyDescent="0.2">
      <c r="A307" s="174">
        <v>94</v>
      </c>
      <c r="B307" s="175" t="s">
        <v>466</v>
      </c>
      <c r="C307" s="192" t="s">
        <v>467</v>
      </c>
      <c r="D307" s="176" t="s">
        <v>468</v>
      </c>
      <c r="E307" s="177">
        <v>80</v>
      </c>
      <c r="F307" s="178"/>
      <c r="G307" s="179">
        <f>ROUND(E307*F307,2)</f>
        <v>0</v>
      </c>
      <c r="H307" s="178"/>
      <c r="I307" s="179">
        <f>ROUND(E307*H307,2)</f>
        <v>0</v>
      </c>
      <c r="J307" s="178"/>
      <c r="K307" s="179">
        <f>ROUND(E307*J307,2)</f>
        <v>0</v>
      </c>
      <c r="L307" s="179">
        <v>21</v>
      </c>
      <c r="M307" s="179">
        <f>G307*(1+L307/100)</f>
        <v>0</v>
      </c>
      <c r="N307" s="179">
        <v>0</v>
      </c>
      <c r="O307" s="179">
        <f>ROUND(E307*N307,2)</f>
        <v>0</v>
      </c>
      <c r="P307" s="179">
        <v>0</v>
      </c>
      <c r="Q307" s="179">
        <f>ROUND(E307*P307,2)</f>
        <v>0</v>
      </c>
      <c r="R307" s="179"/>
      <c r="S307" s="179" t="s">
        <v>215</v>
      </c>
      <c r="T307" s="180" t="s">
        <v>216</v>
      </c>
      <c r="U307" s="161">
        <v>0</v>
      </c>
      <c r="V307" s="161">
        <f>ROUND(E307*U307,2)</f>
        <v>0</v>
      </c>
      <c r="W307" s="161"/>
      <c r="X307" s="151"/>
      <c r="Y307" s="151"/>
      <c r="Z307" s="151"/>
      <c r="AA307" s="151"/>
      <c r="AB307" s="151"/>
      <c r="AC307" s="151"/>
      <c r="AD307" s="151"/>
      <c r="AE307" s="151"/>
      <c r="AF307" s="151"/>
      <c r="AG307" s="151" t="s">
        <v>123</v>
      </c>
      <c r="AH307" s="151"/>
      <c r="AI307" s="151"/>
      <c r="AJ307" s="151"/>
      <c r="AK307" s="151"/>
      <c r="AL307" s="151"/>
      <c r="AM307" s="151"/>
      <c r="AN307" s="151"/>
      <c r="AO307" s="151"/>
      <c r="AP307" s="151"/>
      <c r="AQ307" s="151"/>
      <c r="AR307" s="151"/>
      <c r="AS307" s="151"/>
      <c r="AT307" s="151"/>
      <c r="AU307" s="151"/>
      <c r="AV307" s="151"/>
      <c r="AW307" s="151"/>
      <c r="AX307" s="151"/>
      <c r="AY307" s="151"/>
      <c r="AZ307" s="151"/>
      <c r="BA307" s="151"/>
      <c r="BB307" s="151"/>
      <c r="BC307" s="151"/>
      <c r="BD307" s="151"/>
      <c r="BE307" s="151"/>
      <c r="BF307" s="151"/>
      <c r="BG307" s="151"/>
      <c r="BH307" s="151"/>
    </row>
    <row r="308" spans="1:60" outlineLevel="1" x14ac:dyDescent="0.2">
      <c r="A308" s="158"/>
      <c r="B308" s="159"/>
      <c r="C308" s="193" t="s">
        <v>469</v>
      </c>
      <c r="D308" s="163"/>
      <c r="E308" s="164">
        <v>80</v>
      </c>
      <c r="F308" s="161"/>
      <c r="G308" s="161"/>
      <c r="H308" s="161"/>
      <c r="I308" s="161"/>
      <c r="J308" s="161"/>
      <c r="K308" s="161"/>
      <c r="L308" s="161"/>
      <c r="M308" s="161"/>
      <c r="N308" s="161"/>
      <c r="O308" s="161"/>
      <c r="P308" s="161"/>
      <c r="Q308" s="161"/>
      <c r="R308" s="161"/>
      <c r="S308" s="161"/>
      <c r="T308" s="161"/>
      <c r="U308" s="161"/>
      <c r="V308" s="161"/>
      <c r="W308" s="161"/>
      <c r="X308" s="151"/>
      <c r="Y308" s="151"/>
      <c r="Z308" s="151"/>
      <c r="AA308" s="151"/>
      <c r="AB308" s="151"/>
      <c r="AC308" s="151"/>
      <c r="AD308" s="151"/>
      <c r="AE308" s="151"/>
      <c r="AF308" s="151"/>
      <c r="AG308" s="151" t="s">
        <v>127</v>
      </c>
      <c r="AH308" s="151">
        <v>0</v>
      </c>
      <c r="AI308" s="151"/>
      <c r="AJ308" s="151"/>
      <c r="AK308" s="151"/>
      <c r="AL308" s="151"/>
      <c r="AM308" s="151"/>
      <c r="AN308" s="151"/>
      <c r="AO308" s="151"/>
      <c r="AP308" s="151"/>
      <c r="AQ308" s="151"/>
      <c r="AR308" s="151"/>
      <c r="AS308" s="151"/>
      <c r="AT308" s="151"/>
      <c r="AU308" s="151"/>
      <c r="AV308" s="151"/>
      <c r="AW308" s="151"/>
      <c r="AX308" s="151"/>
      <c r="AY308" s="151"/>
      <c r="AZ308" s="151"/>
      <c r="BA308" s="151"/>
      <c r="BB308" s="151"/>
      <c r="BC308" s="151"/>
      <c r="BD308" s="151"/>
      <c r="BE308" s="151"/>
      <c r="BF308" s="151"/>
      <c r="BG308" s="151"/>
      <c r="BH308" s="151"/>
    </row>
    <row r="309" spans="1:60" outlineLevel="1" x14ac:dyDescent="0.2">
      <c r="A309" s="174">
        <v>95</v>
      </c>
      <c r="B309" s="175" t="s">
        <v>470</v>
      </c>
      <c r="C309" s="192" t="s">
        <v>471</v>
      </c>
      <c r="D309" s="176" t="s">
        <v>468</v>
      </c>
      <c r="E309" s="177">
        <v>792</v>
      </c>
      <c r="F309" s="178"/>
      <c r="G309" s="179">
        <f>ROUND(E309*F309,2)</f>
        <v>0</v>
      </c>
      <c r="H309" s="178"/>
      <c r="I309" s="179">
        <f>ROUND(E309*H309,2)</f>
        <v>0</v>
      </c>
      <c r="J309" s="178"/>
      <c r="K309" s="179">
        <f>ROUND(E309*J309,2)</f>
        <v>0</v>
      </c>
      <c r="L309" s="179">
        <v>21</v>
      </c>
      <c r="M309" s="179">
        <f>G309*(1+L309/100)</f>
        <v>0</v>
      </c>
      <c r="N309" s="179">
        <v>0</v>
      </c>
      <c r="O309" s="179">
        <f>ROUND(E309*N309,2)</f>
        <v>0</v>
      </c>
      <c r="P309" s="179">
        <v>0</v>
      </c>
      <c r="Q309" s="179">
        <f>ROUND(E309*P309,2)</f>
        <v>0</v>
      </c>
      <c r="R309" s="179"/>
      <c r="S309" s="179" t="s">
        <v>215</v>
      </c>
      <c r="T309" s="180" t="s">
        <v>216</v>
      </c>
      <c r="U309" s="161">
        <v>0</v>
      </c>
      <c r="V309" s="161">
        <f>ROUND(E309*U309,2)</f>
        <v>0</v>
      </c>
      <c r="W309" s="161"/>
      <c r="X309" s="151"/>
      <c r="Y309" s="151"/>
      <c r="Z309" s="151"/>
      <c r="AA309" s="151"/>
      <c r="AB309" s="151"/>
      <c r="AC309" s="151"/>
      <c r="AD309" s="151"/>
      <c r="AE309" s="151"/>
      <c r="AF309" s="151"/>
      <c r="AG309" s="151" t="s">
        <v>123</v>
      </c>
      <c r="AH309" s="151"/>
      <c r="AI309" s="151"/>
      <c r="AJ309" s="151"/>
      <c r="AK309" s="151"/>
      <c r="AL309" s="151"/>
      <c r="AM309" s="151"/>
      <c r="AN309" s="151"/>
      <c r="AO309" s="151"/>
      <c r="AP309" s="151"/>
      <c r="AQ309" s="151"/>
      <c r="AR309" s="151"/>
      <c r="AS309" s="151"/>
      <c r="AT309" s="151"/>
      <c r="AU309" s="151"/>
      <c r="AV309" s="151"/>
      <c r="AW309" s="151"/>
      <c r="AX309" s="151"/>
      <c r="AY309" s="151"/>
      <c r="AZ309" s="151"/>
      <c r="BA309" s="151"/>
      <c r="BB309" s="151"/>
      <c r="BC309" s="151"/>
      <c r="BD309" s="151"/>
      <c r="BE309" s="151"/>
      <c r="BF309" s="151"/>
      <c r="BG309" s="151"/>
      <c r="BH309" s="151"/>
    </row>
    <row r="310" spans="1:60" outlineLevel="1" x14ac:dyDescent="0.2">
      <c r="A310" s="158"/>
      <c r="B310" s="159"/>
      <c r="C310" s="193" t="s">
        <v>472</v>
      </c>
      <c r="D310" s="163"/>
      <c r="E310" s="164">
        <v>792</v>
      </c>
      <c r="F310" s="161"/>
      <c r="G310" s="161"/>
      <c r="H310" s="161"/>
      <c r="I310" s="161"/>
      <c r="J310" s="161"/>
      <c r="K310" s="161"/>
      <c r="L310" s="161"/>
      <c r="M310" s="161"/>
      <c r="N310" s="161"/>
      <c r="O310" s="161"/>
      <c r="P310" s="161"/>
      <c r="Q310" s="161"/>
      <c r="R310" s="161"/>
      <c r="S310" s="161"/>
      <c r="T310" s="161"/>
      <c r="U310" s="161"/>
      <c r="V310" s="161"/>
      <c r="W310" s="161"/>
      <c r="X310" s="151"/>
      <c r="Y310" s="151"/>
      <c r="Z310" s="151"/>
      <c r="AA310" s="151"/>
      <c r="AB310" s="151"/>
      <c r="AC310" s="151"/>
      <c r="AD310" s="151"/>
      <c r="AE310" s="151"/>
      <c r="AF310" s="151"/>
      <c r="AG310" s="151" t="s">
        <v>127</v>
      </c>
      <c r="AH310" s="151">
        <v>0</v>
      </c>
      <c r="AI310" s="151"/>
      <c r="AJ310" s="151"/>
      <c r="AK310" s="151"/>
      <c r="AL310" s="151"/>
      <c r="AM310" s="151"/>
      <c r="AN310" s="151"/>
      <c r="AO310" s="151"/>
      <c r="AP310" s="151"/>
      <c r="AQ310" s="151"/>
      <c r="AR310" s="151"/>
      <c r="AS310" s="151"/>
      <c r="AT310" s="151"/>
      <c r="AU310" s="151"/>
      <c r="AV310" s="151"/>
      <c r="AW310" s="151"/>
      <c r="AX310" s="151"/>
      <c r="AY310" s="151"/>
      <c r="AZ310" s="151"/>
      <c r="BA310" s="151"/>
      <c r="BB310" s="151"/>
      <c r="BC310" s="151"/>
      <c r="BD310" s="151"/>
      <c r="BE310" s="151"/>
      <c r="BF310" s="151"/>
      <c r="BG310" s="151"/>
      <c r="BH310" s="151"/>
    </row>
    <row r="311" spans="1:60" outlineLevel="1" x14ac:dyDescent="0.2">
      <c r="A311" s="174">
        <v>96</v>
      </c>
      <c r="B311" s="175" t="s">
        <v>473</v>
      </c>
      <c r="C311" s="192" t="s">
        <v>474</v>
      </c>
      <c r="D311" s="176" t="s">
        <v>468</v>
      </c>
      <c r="E311" s="177">
        <v>146.916</v>
      </c>
      <c r="F311" s="178"/>
      <c r="G311" s="179">
        <f>ROUND(E311*F311,2)</f>
        <v>0</v>
      </c>
      <c r="H311" s="178"/>
      <c r="I311" s="179">
        <f>ROUND(E311*H311,2)</f>
        <v>0</v>
      </c>
      <c r="J311" s="178"/>
      <c r="K311" s="179">
        <f>ROUND(E311*J311,2)</f>
        <v>0</v>
      </c>
      <c r="L311" s="179">
        <v>21</v>
      </c>
      <c r="M311" s="179">
        <f>G311*(1+L311/100)</f>
        <v>0</v>
      </c>
      <c r="N311" s="179">
        <v>0</v>
      </c>
      <c r="O311" s="179">
        <f>ROUND(E311*N311,2)</f>
        <v>0</v>
      </c>
      <c r="P311" s="179">
        <v>0</v>
      </c>
      <c r="Q311" s="179">
        <f>ROUND(E311*P311,2)</f>
        <v>0</v>
      </c>
      <c r="R311" s="179"/>
      <c r="S311" s="179" t="s">
        <v>215</v>
      </c>
      <c r="T311" s="180" t="s">
        <v>216</v>
      </c>
      <c r="U311" s="161">
        <v>0</v>
      </c>
      <c r="V311" s="161">
        <f>ROUND(E311*U311,2)</f>
        <v>0</v>
      </c>
      <c r="W311" s="161"/>
      <c r="X311" s="151"/>
      <c r="Y311" s="151"/>
      <c r="Z311" s="151"/>
      <c r="AA311" s="151"/>
      <c r="AB311" s="151"/>
      <c r="AC311" s="151"/>
      <c r="AD311" s="151"/>
      <c r="AE311" s="151"/>
      <c r="AF311" s="151"/>
      <c r="AG311" s="151" t="s">
        <v>123</v>
      </c>
      <c r="AH311" s="151"/>
      <c r="AI311" s="151"/>
      <c r="AJ311" s="151"/>
      <c r="AK311" s="151"/>
      <c r="AL311" s="151"/>
      <c r="AM311" s="151"/>
      <c r="AN311" s="151"/>
      <c r="AO311" s="151"/>
      <c r="AP311" s="151"/>
      <c r="AQ311" s="151"/>
      <c r="AR311" s="151"/>
      <c r="AS311" s="151"/>
      <c r="AT311" s="151"/>
      <c r="AU311" s="151"/>
      <c r="AV311" s="151"/>
      <c r="AW311" s="151"/>
      <c r="AX311" s="151"/>
      <c r="AY311" s="151"/>
      <c r="AZ311" s="151"/>
      <c r="BA311" s="151"/>
      <c r="BB311" s="151"/>
      <c r="BC311" s="151"/>
      <c r="BD311" s="151"/>
      <c r="BE311" s="151"/>
      <c r="BF311" s="151"/>
      <c r="BG311" s="151"/>
      <c r="BH311" s="151"/>
    </row>
    <row r="312" spans="1:60" outlineLevel="1" x14ac:dyDescent="0.2">
      <c r="A312" s="158"/>
      <c r="B312" s="159"/>
      <c r="C312" s="193" t="s">
        <v>475</v>
      </c>
      <c r="D312" s="163"/>
      <c r="E312" s="164">
        <v>146.916</v>
      </c>
      <c r="F312" s="161"/>
      <c r="G312" s="161"/>
      <c r="H312" s="161"/>
      <c r="I312" s="161"/>
      <c r="J312" s="161"/>
      <c r="K312" s="161"/>
      <c r="L312" s="161"/>
      <c r="M312" s="161"/>
      <c r="N312" s="161"/>
      <c r="O312" s="161"/>
      <c r="P312" s="161"/>
      <c r="Q312" s="161"/>
      <c r="R312" s="161"/>
      <c r="S312" s="161"/>
      <c r="T312" s="161"/>
      <c r="U312" s="161"/>
      <c r="V312" s="161"/>
      <c r="W312" s="161"/>
      <c r="X312" s="151"/>
      <c r="Y312" s="151"/>
      <c r="Z312" s="151"/>
      <c r="AA312" s="151"/>
      <c r="AB312" s="151"/>
      <c r="AC312" s="151"/>
      <c r="AD312" s="151"/>
      <c r="AE312" s="151"/>
      <c r="AF312" s="151"/>
      <c r="AG312" s="151" t="s">
        <v>127</v>
      </c>
      <c r="AH312" s="151">
        <v>0</v>
      </c>
      <c r="AI312" s="151"/>
      <c r="AJ312" s="151"/>
      <c r="AK312" s="151"/>
      <c r="AL312" s="151"/>
      <c r="AM312" s="151"/>
      <c r="AN312" s="151"/>
      <c r="AO312" s="151"/>
      <c r="AP312" s="151"/>
      <c r="AQ312" s="151"/>
      <c r="AR312" s="151"/>
      <c r="AS312" s="151"/>
      <c r="AT312" s="151"/>
      <c r="AU312" s="151"/>
      <c r="AV312" s="151"/>
      <c r="AW312" s="151"/>
      <c r="AX312" s="151"/>
      <c r="AY312" s="151"/>
      <c r="AZ312" s="151"/>
      <c r="BA312" s="151"/>
      <c r="BB312" s="151"/>
      <c r="BC312" s="151"/>
      <c r="BD312" s="151"/>
      <c r="BE312" s="151"/>
      <c r="BF312" s="151"/>
      <c r="BG312" s="151"/>
      <c r="BH312" s="151"/>
    </row>
    <row r="313" spans="1:60" outlineLevel="1" x14ac:dyDescent="0.2">
      <c r="A313" s="174">
        <v>97</v>
      </c>
      <c r="B313" s="175" t="s">
        <v>476</v>
      </c>
      <c r="C313" s="192" t="s">
        <v>477</v>
      </c>
      <c r="D313" s="176" t="s">
        <v>247</v>
      </c>
      <c r="E313" s="177">
        <v>45</v>
      </c>
      <c r="F313" s="178"/>
      <c r="G313" s="179">
        <f>ROUND(E313*F313,2)</f>
        <v>0</v>
      </c>
      <c r="H313" s="178"/>
      <c r="I313" s="179">
        <f>ROUND(E313*H313,2)</f>
        <v>0</v>
      </c>
      <c r="J313" s="178"/>
      <c r="K313" s="179">
        <f>ROUND(E313*J313,2)</f>
        <v>0</v>
      </c>
      <c r="L313" s="179">
        <v>21</v>
      </c>
      <c r="M313" s="179">
        <f>G313*(1+L313/100)</f>
        <v>0</v>
      </c>
      <c r="N313" s="179">
        <v>9.0000000000000006E-5</v>
      </c>
      <c r="O313" s="179">
        <f>ROUND(E313*N313,2)</f>
        <v>0</v>
      </c>
      <c r="P313" s="179">
        <v>1.184E-2</v>
      </c>
      <c r="Q313" s="179">
        <f>ROUND(E313*P313,2)</f>
        <v>0.53</v>
      </c>
      <c r="R313" s="179" t="s">
        <v>478</v>
      </c>
      <c r="S313" s="179" t="s">
        <v>122</v>
      </c>
      <c r="T313" s="180" t="s">
        <v>221</v>
      </c>
      <c r="U313" s="161">
        <v>0.49174000000000001</v>
      </c>
      <c r="V313" s="161">
        <f>ROUND(E313*U313,2)</f>
        <v>22.13</v>
      </c>
      <c r="W313" s="161"/>
      <c r="X313" s="151"/>
      <c r="Y313" s="151"/>
      <c r="Z313" s="151"/>
      <c r="AA313" s="151"/>
      <c r="AB313" s="151"/>
      <c r="AC313" s="151"/>
      <c r="AD313" s="151"/>
      <c r="AE313" s="151"/>
      <c r="AF313" s="151"/>
      <c r="AG313" s="151" t="s">
        <v>222</v>
      </c>
      <c r="AH313" s="151"/>
      <c r="AI313" s="151"/>
      <c r="AJ313" s="151"/>
      <c r="AK313" s="151"/>
      <c r="AL313" s="151"/>
      <c r="AM313" s="151"/>
      <c r="AN313" s="151"/>
      <c r="AO313" s="151"/>
      <c r="AP313" s="151"/>
      <c r="AQ313" s="151"/>
      <c r="AR313" s="151"/>
      <c r="AS313" s="151"/>
      <c r="AT313" s="151"/>
      <c r="AU313" s="151"/>
      <c r="AV313" s="151"/>
      <c r="AW313" s="151"/>
      <c r="AX313" s="151"/>
      <c r="AY313" s="151"/>
      <c r="AZ313" s="151"/>
      <c r="BA313" s="151"/>
      <c r="BB313" s="151"/>
      <c r="BC313" s="151"/>
      <c r="BD313" s="151"/>
      <c r="BE313" s="151"/>
      <c r="BF313" s="151"/>
      <c r="BG313" s="151"/>
      <c r="BH313" s="151"/>
    </row>
    <row r="314" spans="1:60" outlineLevel="1" x14ac:dyDescent="0.2">
      <c r="A314" s="158"/>
      <c r="B314" s="159"/>
      <c r="C314" s="193" t="s">
        <v>479</v>
      </c>
      <c r="D314" s="163"/>
      <c r="E314" s="164">
        <v>45</v>
      </c>
      <c r="F314" s="161"/>
      <c r="G314" s="161"/>
      <c r="H314" s="161"/>
      <c r="I314" s="161"/>
      <c r="J314" s="161"/>
      <c r="K314" s="161"/>
      <c r="L314" s="161"/>
      <c r="M314" s="161"/>
      <c r="N314" s="161"/>
      <c r="O314" s="161"/>
      <c r="P314" s="161"/>
      <c r="Q314" s="161"/>
      <c r="R314" s="161"/>
      <c r="S314" s="161"/>
      <c r="T314" s="161"/>
      <c r="U314" s="161"/>
      <c r="V314" s="161"/>
      <c r="W314" s="161"/>
      <c r="X314" s="151"/>
      <c r="Y314" s="151"/>
      <c r="Z314" s="151"/>
      <c r="AA314" s="151"/>
      <c r="AB314" s="151"/>
      <c r="AC314" s="151"/>
      <c r="AD314" s="151"/>
      <c r="AE314" s="151"/>
      <c r="AF314" s="151"/>
      <c r="AG314" s="151" t="s">
        <v>127</v>
      </c>
      <c r="AH314" s="151">
        <v>0</v>
      </c>
      <c r="AI314" s="151"/>
      <c r="AJ314" s="151"/>
      <c r="AK314" s="151"/>
      <c r="AL314" s="151"/>
      <c r="AM314" s="151"/>
      <c r="AN314" s="151"/>
      <c r="AO314" s="151"/>
      <c r="AP314" s="151"/>
      <c r="AQ314" s="151"/>
      <c r="AR314" s="151"/>
      <c r="AS314" s="151"/>
      <c r="AT314" s="151"/>
      <c r="AU314" s="151"/>
      <c r="AV314" s="151"/>
      <c r="AW314" s="151"/>
      <c r="AX314" s="151"/>
      <c r="AY314" s="151"/>
      <c r="AZ314" s="151"/>
      <c r="BA314" s="151"/>
      <c r="BB314" s="151"/>
      <c r="BC314" s="151"/>
      <c r="BD314" s="151"/>
      <c r="BE314" s="151"/>
      <c r="BF314" s="151"/>
      <c r="BG314" s="151"/>
      <c r="BH314" s="151"/>
    </row>
    <row r="315" spans="1:60" ht="22.5" outlineLevel="1" x14ac:dyDescent="0.2">
      <c r="A315" s="182">
        <v>98</v>
      </c>
      <c r="B315" s="183" t="s">
        <v>480</v>
      </c>
      <c r="C315" s="196" t="s">
        <v>481</v>
      </c>
      <c r="D315" s="184" t="s">
        <v>305</v>
      </c>
      <c r="E315" s="185">
        <v>1</v>
      </c>
      <c r="F315" s="186"/>
      <c r="G315" s="187">
        <f>ROUND(E315*F315,2)</f>
        <v>0</v>
      </c>
      <c r="H315" s="186"/>
      <c r="I315" s="187">
        <f>ROUND(E315*H315,2)</f>
        <v>0</v>
      </c>
      <c r="J315" s="186"/>
      <c r="K315" s="187">
        <f>ROUND(E315*J315,2)</f>
        <v>0</v>
      </c>
      <c r="L315" s="187">
        <v>21</v>
      </c>
      <c r="M315" s="187">
        <f>G315*(1+L315/100)</f>
        <v>0</v>
      </c>
      <c r="N315" s="187">
        <v>7.3999999999999996E-2</v>
      </c>
      <c r="O315" s="187">
        <f>ROUND(E315*N315,2)</f>
        <v>7.0000000000000007E-2</v>
      </c>
      <c r="P315" s="187">
        <v>0</v>
      </c>
      <c r="Q315" s="187">
        <f>ROUND(E315*P315,2)</f>
        <v>0</v>
      </c>
      <c r="R315" s="187"/>
      <c r="S315" s="187" t="s">
        <v>215</v>
      </c>
      <c r="T315" s="188" t="s">
        <v>216</v>
      </c>
      <c r="U315" s="161">
        <v>0</v>
      </c>
      <c r="V315" s="161">
        <f>ROUND(E315*U315,2)</f>
        <v>0</v>
      </c>
      <c r="W315" s="161"/>
      <c r="X315" s="151"/>
      <c r="Y315" s="151"/>
      <c r="Z315" s="151"/>
      <c r="AA315" s="151"/>
      <c r="AB315" s="151"/>
      <c r="AC315" s="151"/>
      <c r="AD315" s="151"/>
      <c r="AE315" s="151"/>
      <c r="AF315" s="151"/>
      <c r="AG315" s="151" t="s">
        <v>239</v>
      </c>
      <c r="AH315" s="151"/>
      <c r="AI315" s="151"/>
      <c r="AJ315" s="151"/>
      <c r="AK315" s="151"/>
      <c r="AL315" s="151"/>
      <c r="AM315" s="151"/>
      <c r="AN315" s="151"/>
      <c r="AO315" s="151"/>
      <c r="AP315" s="151"/>
      <c r="AQ315" s="151"/>
      <c r="AR315" s="151"/>
      <c r="AS315" s="151"/>
      <c r="AT315" s="151"/>
      <c r="AU315" s="151"/>
      <c r="AV315" s="151"/>
      <c r="AW315" s="151"/>
      <c r="AX315" s="151"/>
      <c r="AY315" s="151"/>
      <c r="AZ315" s="151"/>
      <c r="BA315" s="151"/>
      <c r="BB315" s="151"/>
      <c r="BC315" s="151"/>
      <c r="BD315" s="151"/>
      <c r="BE315" s="151"/>
      <c r="BF315" s="151"/>
      <c r="BG315" s="151"/>
      <c r="BH315" s="151"/>
    </row>
    <row r="316" spans="1:60" ht="22.5" outlineLevel="1" x14ac:dyDescent="0.2">
      <c r="A316" s="174">
        <v>99</v>
      </c>
      <c r="B316" s="175" t="s">
        <v>482</v>
      </c>
      <c r="C316" s="192" t="s">
        <v>527</v>
      </c>
      <c r="D316" s="176" t="s">
        <v>305</v>
      </c>
      <c r="E316" s="177">
        <v>6</v>
      </c>
      <c r="F316" s="178"/>
      <c r="G316" s="179">
        <f>ROUND(E316*F316,2)</f>
        <v>0</v>
      </c>
      <c r="H316" s="178"/>
      <c r="I316" s="179">
        <f>ROUND(E316*H316,2)</f>
        <v>0</v>
      </c>
      <c r="J316" s="178"/>
      <c r="K316" s="179">
        <f>ROUND(E316*J316,2)</f>
        <v>0</v>
      </c>
      <c r="L316" s="179">
        <v>21</v>
      </c>
      <c r="M316" s="179">
        <f>G316*(1+L316/100)</f>
        <v>0</v>
      </c>
      <c r="N316" s="179">
        <v>1.34E-2</v>
      </c>
      <c r="O316" s="179">
        <f>ROUND(E316*N316,2)</f>
        <v>0.08</v>
      </c>
      <c r="P316" s="179">
        <v>0</v>
      </c>
      <c r="Q316" s="179">
        <f>ROUND(E316*P316,2)</f>
        <v>0</v>
      </c>
      <c r="R316" s="179"/>
      <c r="S316" s="179" t="s">
        <v>215</v>
      </c>
      <c r="T316" s="180" t="s">
        <v>216</v>
      </c>
      <c r="U316" s="161">
        <v>0</v>
      </c>
      <c r="V316" s="161">
        <f>ROUND(E316*U316,2)</f>
        <v>0</v>
      </c>
      <c r="W316" s="161"/>
      <c r="X316" s="151"/>
      <c r="Y316" s="151"/>
      <c r="Z316" s="151"/>
      <c r="AA316" s="151"/>
      <c r="AB316" s="151"/>
      <c r="AC316" s="151"/>
      <c r="AD316" s="151"/>
      <c r="AE316" s="151"/>
      <c r="AF316" s="151"/>
      <c r="AG316" s="151" t="s">
        <v>239</v>
      </c>
      <c r="AH316" s="151"/>
      <c r="AI316" s="151"/>
      <c r="AJ316" s="151"/>
      <c r="AK316" s="151"/>
      <c r="AL316" s="151"/>
      <c r="AM316" s="151"/>
      <c r="AN316" s="151"/>
      <c r="AO316" s="151"/>
      <c r="AP316" s="151"/>
      <c r="AQ316" s="151"/>
      <c r="AR316" s="151"/>
      <c r="AS316" s="151"/>
      <c r="AT316" s="151"/>
      <c r="AU316" s="151"/>
      <c r="AV316" s="151"/>
      <c r="AW316" s="151"/>
      <c r="AX316" s="151"/>
      <c r="AY316" s="151"/>
      <c r="AZ316" s="151"/>
      <c r="BA316" s="151"/>
      <c r="BB316" s="151"/>
      <c r="BC316" s="151"/>
      <c r="BD316" s="151"/>
      <c r="BE316" s="151"/>
      <c r="BF316" s="151"/>
      <c r="BG316" s="151"/>
      <c r="BH316" s="151"/>
    </row>
    <row r="317" spans="1:60" outlineLevel="1" x14ac:dyDescent="0.2">
      <c r="A317" s="158"/>
      <c r="B317" s="159"/>
      <c r="C317" s="193" t="s">
        <v>483</v>
      </c>
      <c r="D317" s="163"/>
      <c r="E317" s="164">
        <v>2</v>
      </c>
      <c r="F317" s="161"/>
      <c r="G317" s="161"/>
      <c r="H317" s="161"/>
      <c r="I317" s="161"/>
      <c r="J317" s="161"/>
      <c r="K317" s="161"/>
      <c r="L317" s="161"/>
      <c r="M317" s="161"/>
      <c r="N317" s="161"/>
      <c r="O317" s="161"/>
      <c r="P317" s="161"/>
      <c r="Q317" s="161"/>
      <c r="R317" s="161"/>
      <c r="S317" s="161"/>
      <c r="T317" s="161"/>
      <c r="U317" s="161"/>
      <c r="V317" s="161"/>
      <c r="W317" s="161"/>
      <c r="X317" s="151"/>
      <c r="Y317" s="151"/>
      <c r="Z317" s="151"/>
      <c r="AA317" s="151"/>
      <c r="AB317" s="151"/>
      <c r="AC317" s="151"/>
      <c r="AD317" s="151"/>
      <c r="AE317" s="151"/>
      <c r="AF317" s="151"/>
      <c r="AG317" s="151" t="s">
        <v>127</v>
      </c>
      <c r="AH317" s="151">
        <v>0</v>
      </c>
      <c r="AI317" s="151"/>
      <c r="AJ317" s="151"/>
      <c r="AK317" s="151"/>
      <c r="AL317" s="151"/>
      <c r="AM317" s="151"/>
      <c r="AN317" s="151"/>
      <c r="AO317" s="151"/>
      <c r="AP317" s="151"/>
      <c r="AQ317" s="151"/>
      <c r="AR317" s="151"/>
      <c r="AS317" s="151"/>
      <c r="AT317" s="151"/>
      <c r="AU317" s="151"/>
      <c r="AV317" s="151"/>
      <c r="AW317" s="151"/>
      <c r="AX317" s="151"/>
      <c r="AY317" s="151"/>
      <c r="AZ317" s="151"/>
      <c r="BA317" s="151"/>
      <c r="BB317" s="151"/>
      <c r="BC317" s="151"/>
      <c r="BD317" s="151"/>
      <c r="BE317" s="151"/>
      <c r="BF317" s="151"/>
      <c r="BG317" s="151"/>
      <c r="BH317" s="151"/>
    </row>
    <row r="318" spans="1:60" outlineLevel="1" x14ac:dyDescent="0.2">
      <c r="A318" s="158"/>
      <c r="B318" s="159"/>
      <c r="C318" s="193" t="s">
        <v>484</v>
      </c>
      <c r="D318" s="163"/>
      <c r="E318" s="164">
        <v>4</v>
      </c>
      <c r="F318" s="161"/>
      <c r="G318" s="161"/>
      <c r="H318" s="161"/>
      <c r="I318" s="161"/>
      <c r="J318" s="161"/>
      <c r="K318" s="161"/>
      <c r="L318" s="161"/>
      <c r="M318" s="161"/>
      <c r="N318" s="161"/>
      <c r="O318" s="161"/>
      <c r="P318" s="161"/>
      <c r="Q318" s="161"/>
      <c r="R318" s="161"/>
      <c r="S318" s="161"/>
      <c r="T318" s="161"/>
      <c r="U318" s="161"/>
      <c r="V318" s="161"/>
      <c r="W318" s="161"/>
      <c r="X318" s="151"/>
      <c r="Y318" s="151"/>
      <c r="Z318" s="151"/>
      <c r="AA318" s="151"/>
      <c r="AB318" s="151"/>
      <c r="AC318" s="151"/>
      <c r="AD318" s="151"/>
      <c r="AE318" s="151"/>
      <c r="AF318" s="151"/>
      <c r="AG318" s="151" t="s">
        <v>127</v>
      </c>
      <c r="AH318" s="151">
        <v>0</v>
      </c>
      <c r="AI318" s="151"/>
      <c r="AJ318" s="151"/>
      <c r="AK318" s="151"/>
      <c r="AL318" s="151"/>
      <c r="AM318" s="151"/>
      <c r="AN318" s="151"/>
      <c r="AO318" s="151"/>
      <c r="AP318" s="151"/>
      <c r="AQ318" s="151"/>
      <c r="AR318" s="151"/>
      <c r="AS318" s="151"/>
      <c r="AT318" s="151"/>
      <c r="AU318" s="151"/>
      <c r="AV318" s="151"/>
      <c r="AW318" s="151"/>
      <c r="AX318" s="151"/>
      <c r="AY318" s="151"/>
      <c r="AZ318" s="151"/>
      <c r="BA318" s="151"/>
      <c r="BB318" s="151"/>
      <c r="BC318" s="151"/>
      <c r="BD318" s="151"/>
      <c r="BE318" s="151"/>
      <c r="BF318" s="151"/>
      <c r="BG318" s="151"/>
      <c r="BH318" s="151"/>
    </row>
    <row r="319" spans="1:60" outlineLevel="1" x14ac:dyDescent="0.2">
      <c r="A319" s="182">
        <v>100</v>
      </c>
      <c r="B319" s="183" t="s">
        <v>485</v>
      </c>
      <c r="C319" s="196" t="s">
        <v>486</v>
      </c>
      <c r="D319" s="184" t="s">
        <v>305</v>
      </c>
      <c r="E319" s="185">
        <v>15</v>
      </c>
      <c r="F319" s="186"/>
      <c r="G319" s="187">
        <f t="shared" ref="G319:G325" si="0">ROUND(E319*F319,2)</f>
        <v>0</v>
      </c>
      <c r="H319" s="186"/>
      <c r="I319" s="187">
        <f t="shared" ref="I319:I325" si="1">ROUND(E319*H319,2)</f>
        <v>0</v>
      </c>
      <c r="J319" s="186"/>
      <c r="K319" s="187">
        <f t="shared" ref="K319:K325" si="2">ROUND(E319*J319,2)</f>
        <v>0</v>
      </c>
      <c r="L319" s="187">
        <v>21</v>
      </c>
      <c r="M319" s="187">
        <f t="shared" ref="M319:M325" si="3">G319*(1+L319/100)</f>
        <v>0</v>
      </c>
      <c r="N319" s="187">
        <v>1.9599999999999999E-2</v>
      </c>
      <c r="O319" s="187">
        <f t="shared" ref="O319:O325" si="4">ROUND(E319*N319,2)</f>
        <v>0.28999999999999998</v>
      </c>
      <c r="P319" s="187">
        <v>0</v>
      </c>
      <c r="Q319" s="187">
        <f t="shared" ref="Q319:Q325" si="5">ROUND(E319*P319,2)</f>
        <v>0</v>
      </c>
      <c r="R319" s="187"/>
      <c r="S319" s="187" t="s">
        <v>215</v>
      </c>
      <c r="T319" s="188" t="s">
        <v>216</v>
      </c>
      <c r="U319" s="161">
        <v>0</v>
      </c>
      <c r="V319" s="161">
        <f t="shared" ref="V319:V325" si="6">ROUND(E319*U319,2)</f>
        <v>0</v>
      </c>
      <c r="W319" s="161"/>
      <c r="X319" s="151"/>
      <c r="Y319" s="151"/>
      <c r="Z319" s="151"/>
      <c r="AA319" s="151"/>
      <c r="AB319" s="151"/>
      <c r="AC319" s="151"/>
      <c r="AD319" s="151"/>
      <c r="AE319" s="151"/>
      <c r="AF319" s="151"/>
      <c r="AG319" s="151" t="s">
        <v>239</v>
      </c>
      <c r="AH319" s="151"/>
      <c r="AI319" s="151"/>
      <c r="AJ319" s="151"/>
      <c r="AK319" s="151"/>
      <c r="AL319" s="151"/>
      <c r="AM319" s="151"/>
      <c r="AN319" s="151"/>
      <c r="AO319" s="151"/>
      <c r="AP319" s="151"/>
      <c r="AQ319" s="151"/>
      <c r="AR319" s="151"/>
      <c r="AS319" s="151"/>
      <c r="AT319" s="151"/>
      <c r="AU319" s="151"/>
      <c r="AV319" s="151"/>
      <c r="AW319" s="151"/>
      <c r="AX319" s="151"/>
      <c r="AY319" s="151"/>
      <c r="AZ319" s="151"/>
      <c r="BA319" s="151"/>
      <c r="BB319" s="151"/>
      <c r="BC319" s="151"/>
      <c r="BD319" s="151"/>
      <c r="BE319" s="151"/>
      <c r="BF319" s="151"/>
      <c r="BG319" s="151"/>
      <c r="BH319" s="151"/>
    </row>
    <row r="320" spans="1:60" outlineLevel="1" x14ac:dyDescent="0.2">
      <c r="A320" s="182">
        <v>101</v>
      </c>
      <c r="B320" s="183" t="s">
        <v>487</v>
      </c>
      <c r="C320" s="196" t="s">
        <v>488</v>
      </c>
      <c r="D320" s="184" t="s">
        <v>305</v>
      </c>
      <c r="E320" s="185">
        <v>17</v>
      </c>
      <c r="F320" s="186"/>
      <c r="G320" s="187">
        <f t="shared" si="0"/>
        <v>0</v>
      </c>
      <c r="H320" s="186"/>
      <c r="I320" s="187">
        <f t="shared" si="1"/>
        <v>0</v>
      </c>
      <c r="J320" s="186"/>
      <c r="K320" s="187">
        <f t="shared" si="2"/>
        <v>0</v>
      </c>
      <c r="L320" s="187">
        <v>21</v>
      </c>
      <c r="M320" s="187">
        <f t="shared" si="3"/>
        <v>0</v>
      </c>
      <c r="N320" s="187">
        <v>0.15160000000000001</v>
      </c>
      <c r="O320" s="187">
        <f t="shared" si="4"/>
        <v>2.58</v>
      </c>
      <c r="P320" s="187">
        <v>0</v>
      </c>
      <c r="Q320" s="187">
        <f t="shared" si="5"/>
        <v>0</v>
      </c>
      <c r="R320" s="187"/>
      <c r="S320" s="187" t="s">
        <v>215</v>
      </c>
      <c r="T320" s="188" t="s">
        <v>216</v>
      </c>
      <c r="U320" s="161">
        <v>0</v>
      </c>
      <c r="V320" s="161">
        <f t="shared" si="6"/>
        <v>0</v>
      </c>
      <c r="W320" s="161"/>
      <c r="X320" s="151"/>
      <c r="Y320" s="151"/>
      <c r="Z320" s="151"/>
      <c r="AA320" s="151"/>
      <c r="AB320" s="151"/>
      <c r="AC320" s="151"/>
      <c r="AD320" s="151"/>
      <c r="AE320" s="151"/>
      <c r="AF320" s="151"/>
      <c r="AG320" s="151" t="s">
        <v>239</v>
      </c>
      <c r="AH320" s="151"/>
      <c r="AI320" s="151"/>
      <c r="AJ320" s="151"/>
      <c r="AK320" s="151"/>
      <c r="AL320" s="151"/>
      <c r="AM320" s="151"/>
      <c r="AN320" s="151"/>
      <c r="AO320" s="151"/>
      <c r="AP320" s="151"/>
      <c r="AQ320" s="151"/>
      <c r="AR320" s="151"/>
      <c r="AS320" s="151"/>
      <c r="AT320" s="151"/>
      <c r="AU320" s="151"/>
      <c r="AV320" s="151"/>
      <c r="AW320" s="151"/>
      <c r="AX320" s="151"/>
      <c r="AY320" s="151"/>
      <c r="AZ320" s="151"/>
      <c r="BA320" s="151"/>
      <c r="BB320" s="151"/>
      <c r="BC320" s="151"/>
      <c r="BD320" s="151"/>
      <c r="BE320" s="151"/>
      <c r="BF320" s="151"/>
      <c r="BG320" s="151"/>
      <c r="BH320" s="151"/>
    </row>
    <row r="321" spans="1:60" outlineLevel="1" x14ac:dyDescent="0.2">
      <c r="A321" s="182">
        <v>102</v>
      </c>
      <c r="B321" s="183" t="s">
        <v>489</v>
      </c>
      <c r="C321" s="196" t="s">
        <v>490</v>
      </c>
      <c r="D321" s="184" t="s">
        <v>214</v>
      </c>
      <c r="E321" s="185">
        <v>6</v>
      </c>
      <c r="F321" s="186"/>
      <c r="G321" s="187">
        <f t="shared" si="0"/>
        <v>0</v>
      </c>
      <c r="H321" s="186"/>
      <c r="I321" s="187">
        <f t="shared" si="1"/>
        <v>0</v>
      </c>
      <c r="J321" s="186"/>
      <c r="K321" s="187">
        <f t="shared" si="2"/>
        <v>0</v>
      </c>
      <c r="L321" s="187">
        <v>21</v>
      </c>
      <c r="M321" s="187">
        <f t="shared" si="3"/>
        <v>0</v>
      </c>
      <c r="N321" s="187">
        <v>0</v>
      </c>
      <c r="O321" s="187">
        <f t="shared" si="4"/>
        <v>0</v>
      </c>
      <c r="P321" s="187">
        <v>0</v>
      </c>
      <c r="Q321" s="187">
        <f t="shared" si="5"/>
        <v>0</v>
      </c>
      <c r="R321" s="187"/>
      <c r="S321" s="187" t="s">
        <v>215</v>
      </c>
      <c r="T321" s="188" t="s">
        <v>216</v>
      </c>
      <c r="U321" s="161">
        <v>0</v>
      </c>
      <c r="V321" s="161">
        <f t="shared" si="6"/>
        <v>0</v>
      </c>
      <c r="W321" s="161"/>
      <c r="X321" s="151"/>
      <c r="Y321" s="151"/>
      <c r="Z321" s="151"/>
      <c r="AA321" s="151"/>
      <c r="AB321" s="151"/>
      <c r="AC321" s="151"/>
      <c r="AD321" s="151"/>
      <c r="AE321" s="151"/>
      <c r="AF321" s="151"/>
      <c r="AG321" s="151" t="s">
        <v>239</v>
      </c>
      <c r="AH321" s="151"/>
      <c r="AI321" s="151"/>
      <c r="AJ321" s="151"/>
      <c r="AK321" s="151"/>
      <c r="AL321" s="151"/>
      <c r="AM321" s="151"/>
      <c r="AN321" s="151"/>
      <c r="AO321" s="151"/>
      <c r="AP321" s="151"/>
      <c r="AQ321" s="151"/>
      <c r="AR321" s="151"/>
      <c r="AS321" s="151"/>
      <c r="AT321" s="151"/>
      <c r="AU321" s="151"/>
      <c r="AV321" s="151"/>
      <c r="AW321" s="151"/>
      <c r="AX321" s="151"/>
      <c r="AY321" s="151"/>
      <c r="AZ321" s="151"/>
      <c r="BA321" s="151"/>
      <c r="BB321" s="151"/>
      <c r="BC321" s="151"/>
      <c r="BD321" s="151"/>
      <c r="BE321" s="151"/>
      <c r="BF321" s="151"/>
      <c r="BG321" s="151"/>
      <c r="BH321" s="151"/>
    </row>
    <row r="322" spans="1:60" outlineLevel="1" x14ac:dyDescent="0.2">
      <c r="A322" s="182">
        <v>103</v>
      </c>
      <c r="B322" s="183" t="s">
        <v>491</v>
      </c>
      <c r="C322" s="196" t="s">
        <v>492</v>
      </c>
      <c r="D322" s="184" t="s">
        <v>214</v>
      </c>
      <c r="E322" s="185">
        <v>3</v>
      </c>
      <c r="F322" s="186"/>
      <c r="G322" s="187">
        <f t="shared" si="0"/>
        <v>0</v>
      </c>
      <c r="H322" s="186"/>
      <c r="I322" s="187">
        <f t="shared" si="1"/>
        <v>0</v>
      </c>
      <c r="J322" s="186"/>
      <c r="K322" s="187">
        <f t="shared" si="2"/>
        <v>0</v>
      </c>
      <c r="L322" s="187">
        <v>21</v>
      </c>
      <c r="M322" s="187">
        <f t="shared" si="3"/>
        <v>0</v>
      </c>
      <c r="N322" s="187">
        <v>0</v>
      </c>
      <c r="O322" s="187">
        <f t="shared" si="4"/>
        <v>0</v>
      </c>
      <c r="P322" s="187">
        <v>0</v>
      </c>
      <c r="Q322" s="187">
        <f t="shared" si="5"/>
        <v>0</v>
      </c>
      <c r="R322" s="187"/>
      <c r="S322" s="187" t="s">
        <v>215</v>
      </c>
      <c r="T322" s="188" t="s">
        <v>216</v>
      </c>
      <c r="U322" s="161">
        <v>0</v>
      </c>
      <c r="V322" s="161">
        <f t="shared" si="6"/>
        <v>0</v>
      </c>
      <c r="W322" s="161"/>
      <c r="X322" s="151"/>
      <c r="Y322" s="151"/>
      <c r="Z322" s="151"/>
      <c r="AA322" s="151"/>
      <c r="AB322" s="151"/>
      <c r="AC322" s="151"/>
      <c r="AD322" s="151"/>
      <c r="AE322" s="151"/>
      <c r="AF322" s="151"/>
      <c r="AG322" s="151" t="s">
        <v>239</v>
      </c>
      <c r="AH322" s="151"/>
      <c r="AI322" s="151"/>
      <c r="AJ322" s="151"/>
      <c r="AK322" s="151"/>
      <c r="AL322" s="151"/>
      <c r="AM322" s="151"/>
      <c r="AN322" s="151"/>
      <c r="AO322" s="151"/>
      <c r="AP322" s="151"/>
      <c r="AQ322" s="151"/>
      <c r="AR322" s="151"/>
      <c r="AS322" s="151"/>
      <c r="AT322" s="151"/>
      <c r="AU322" s="151"/>
      <c r="AV322" s="151"/>
      <c r="AW322" s="151"/>
      <c r="AX322" s="151"/>
      <c r="AY322" s="151"/>
      <c r="AZ322" s="151"/>
      <c r="BA322" s="151"/>
      <c r="BB322" s="151"/>
      <c r="BC322" s="151"/>
      <c r="BD322" s="151"/>
      <c r="BE322" s="151"/>
      <c r="BF322" s="151"/>
      <c r="BG322" s="151"/>
      <c r="BH322" s="151"/>
    </row>
    <row r="323" spans="1:60" outlineLevel="1" x14ac:dyDescent="0.2">
      <c r="A323" s="182">
        <v>104</v>
      </c>
      <c r="B323" s="183" t="s">
        <v>493</v>
      </c>
      <c r="C323" s="196" t="s">
        <v>494</v>
      </c>
      <c r="D323" s="184" t="s">
        <v>214</v>
      </c>
      <c r="E323" s="185">
        <v>3</v>
      </c>
      <c r="F323" s="186"/>
      <c r="G323" s="187">
        <f t="shared" si="0"/>
        <v>0</v>
      </c>
      <c r="H323" s="186"/>
      <c r="I323" s="187">
        <f t="shared" si="1"/>
        <v>0</v>
      </c>
      <c r="J323" s="186"/>
      <c r="K323" s="187">
        <f t="shared" si="2"/>
        <v>0</v>
      </c>
      <c r="L323" s="187">
        <v>21</v>
      </c>
      <c r="M323" s="187">
        <f t="shared" si="3"/>
        <v>0</v>
      </c>
      <c r="N323" s="187">
        <v>0</v>
      </c>
      <c r="O323" s="187">
        <f t="shared" si="4"/>
        <v>0</v>
      </c>
      <c r="P323" s="187">
        <v>0</v>
      </c>
      <c r="Q323" s="187">
        <f t="shared" si="5"/>
        <v>0</v>
      </c>
      <c r="R323" s="187"/>
      <c r="S323" s="187" t="s">
        <v>215</v>
      </c>
      <c r="T323" s="188" t="s">
        <v>216</v>
      </c>
      <c r="U323" s="161">
        <v>0</v>
      </c>
      <c r="V323" s="161">
        <f t="shared" si="6"/>
        <v>0</v>
      </c>
      <c r="W323" s="161"/>
      <c r="X323" s="151"/>
      <c r="Y323" s="151"/>
      <c r="Z323" s="151"/>
      <c r="AA323" s="151"/>
      <c r="AB323" s="151"/>
      <c r="AC323" s="151"/>
      <c r="AD323" s="151"/>
      <c r="AE323" s="151"/>
      <c r="AF323" s="151"/>
      <c r="AG323" s="151" t="s">
        <v>239</v>
      </c>
      <c r="AH323" s="151"/>
      <c r="AI323" s="151"/>
      <c r="AJ323" s="151"/>
      <c r="AK323" s="151"/>
      <c r="AL323" s="151"/>
      <c r="AM323" s="151"/>
      <c r="AN323" s="151"/>
      <c r="AO323" s="151"/>
      <c r="AP323" s="151"/>
      <c r="AQ323" s="151"/>
      <c r="AR323" s="151"/>
      <c r="AS323" s="151"/>
      <c r="AT323" s="151"/>
      <c r="AU323" s="151"/>
      <c r="AV323" s="151"/>
      <c r="AW323" s="151"/>
      <c r="AX323" s="151"/>
      <c r="AY323" s="151"/>
      <c r="AZ323" s="151"/>
      <c r="BA323" s="151"/>
      <c r="BB323" s="151"/>
      <c r="BC323" s="151"/>
      <c r="BD323" s="151"/>
      <c r="BE323" s="151"/>
      <c r="BF323" s="151"/>
      <c r="BG323" s="151"/>
      <c r="BH323" s="151"/>
    </row>
    <row r="324" spans="1:60" outlineLevel="1" x14ac:dyDescent="0.2">
      <c r="A324" s="182">
        <v>105</v>
      </c>
      <c r="B324" s="183" t="s">
        <v>495</v>
      </c>
      <c r="C324" s="196" t="s">
        <v>496</v>
      </c>
      <c r="D324" s="184" t="s">
        <v>214</v>
      </c>
      <c r="E324" s="185">
        <v>21</v>
      </c>
      <c r="F324" s="186"/>
      <c r="G324" s="187">
        <f t="shared" si="0"/>
        <v>0</v>
      </c>
      <c r="H324" s="186"/>
      <c r="I324" s="187">
        <f t="shared" si="1"/>
        <v>0</v>
      </c>
      <c r="J324" s="186"/>
      <c r="K324" s="187">
        <f t="shared" si="2"/>
        <v>0</v>
      </c>
      <c r="L324" s="187">
        <v>21</v>
      </c>
      <c r="M324" s="187">
        <f t="shared" si="3"/>
        <v>0</v>
      </c>
      <c r="N324" s="187">
        <v>0</v>
      </c>
      <c r="O324" s="187">
        <f t="shared" si="4"/>
        <v>0</v>
      </c>
      <c r="P324" s="187">
        <v>0</v>
      </c>
      <c r="Q324" s="187">
        <f t="shared" si="5"/>
        <v>0</v>
      </c>
      <c r="R324" s="187"/>
      <c r="S324" s="187" t="s">
        <v>215</v>
      </c>
      <c r="T324" s="188" t="s">
        <v>216</v>
      </c>
      <c r="U324" s="161">
        <v>0</v>
      </c>
      <c r="V324" s="161">
        <f t="shared" si="6"/>
        <v>0</v>
      </c>
      <c r="W324" s="161"/>
      <c r="X324" s="151"/>
      <c r="Y324" s="151"/>
      <c r="Z324" s="151"/>
      <c r="AA324" s="151"/>
      <c r="AB324" s="151"/>
      <c r="AC324" s="151"/>
      <c r="AD324" s="151"/>
      <c r="AE324" s="151"/>
      <c r="AF324" s="151"/>
      <c r="AG324" s="151" t="s">
        <v>239</v>
      </c>
      <c r="AH324" s="151"/>
      <c r="AI324" s="151"/>
      <c r="AJ324" s="151"/>
      <c r="AK324" s="151"/>
      <c r="AL324" s="151"/>
      <c r="AM324" s="151"/>
      <c r="AN324" s="151"/>
      <c r="AO324" s="151"/>
      <c r="AP324" s="151"/>
      <c r="AQ324" s="151"/>
      <c r="AR324" s="151"/>
      <c r="AS324" s="151"/>
      <c r="AT324" s="151"/>
      <c r="AU324" s="151"/>
      <c r="AV324" s="151"/>
      <c r="AW324" s="151"/>
      <c r="AX324" s="151"/>
      <c r="AY324" s="151"/>
      <c r="AZ324" s="151"/>
      <c r="BA324" s="151"/>
      <c r="BB324" s="151"/>
      <c r="BC324" s="151"/>
      <c r="BD324" s="151"/>
      <c r="BE324" s="151"/>
      <c r="BF324" s="151"/>
      <c r="BG324" s="151"/>
      <c r="BH324" s="151"/>
    </row>
    <row r="325" spans="1:60" outlineLevel="1" x14ac:dyDescent="0.2">
      <c r="A325" s="174">
        <v>106</v>
      </c>
      <c r="B325" s="175" t="s">
        <v>497</v>
      </c>
      <c r="C325" s="192" t="s">
        <v>498</v>
      </c>
      <c r="D325" s="176" t="s">
        <v>237</v>
      </c>
      <c r="E325" s="177">
        <v>3.0255999999999998</v>
      </c>
      <c r="F325" s="178"/>
      <c r="G325" s="179">
        <f t="shared" si="0"/>
        <v>0</v>
      </c>
      <c r="H325" s="178"/>
      <c r="I325" s="179">
        <f t="shared" si="1"/>
        <v>0</v>
      </c>
      <c r="J325" s="178"/>
      <c r="K325" s="179">
        <f t="shared" si="2"/>
        <v>0</v>
      </c>
      <c r="L325" s="179">
        <v>21</v>
      </c>
      <c r="M325" s="179">
        <f t="shared" si="3"/>
        <v>0</v>
      </c>
      <c r="N325" s="179">
        <v>0</v>
      </c>
      <c r="O325" s="179">
        <f t="shared" si="4"/>
        <v>0</v>
      </c>
      <c r="P325" s="179">
        <v>0</v>
      </c>
      <c r="Q325" s="179">
        <f t="shared" si="5"/>
        <v>0</v>
      </c>
      <c r="R325" s="179" t="s">
        <v>450</v>
      </c>
      <c r="S325" s="179" t="s">
        <v>122</v>
      </c>
      <c r="T325" s="180" t="s">
        <v>122</v>
      </c>
      <c r="U325" s="161">
        <v>3.327</v>
      </c>
      <c r="V325" s="161">
        <f t="shared" si="6"/>
        <v>10.07</v>
      </c>
      <c r="W325" s="161"/>
      <c r="X325" s="151"/>
      <c r="Y325" s="151"/>
      <c r="Z325" s="151"/>
      <c r="AA325" s="151"/>
      <c r="AB325" s="151"/>
      <c r="AC325" s="151"/>
      <c r="AD325" s="151"/>
      <c r="AE325" s="151"/>
      <c r="AF325" s="151"/>
      <c r="AG325" s="151" t="s">
        <v>432</v>
      </c>
      <c r="AH325" s="151"/>
      <c r="AI325" s="151"/>
      <c r="AJ325" s="151"/>
      <c r="AK325" s="151"/>
      <c r="AL325" s="151"/>
      <c r="AM325" s="151"/>
      <c r="AN325" s="151"/>
      <c r="AO325" s="151"/>
      <c r="AP325" s="151"/>
      <c r="AQ325" s="151"/>
      <c r="AR325" s="151"/>
      <c r="AS325" s="151"/>
      <c r="AT325" s="151"/>
      <c r="AU325" s="151"/>
      <c r="AV325" s="151"/>
      <c r="AW325" s="151"/>
      <c r="AX325" s="151"/>
      <c r="AY325" s="151"/>
      <c r="AZ325" s="151"/>
      <c r="BA325" s="151"/>
      <c r="BB325" s="151"/>
      <c r="BC325" s="151"/>
      <c r="BD325" s="151"/>
      <c r="BE325" s="151"/>
      <c r="BF325" s="151"/>
      <c r="BG325" s="151"/>
      <c r="BH325" s="151"/>
    </row>
    <row r="326" spans="1:60" outlineLevel="1" x14ac:dyDescent="0.2">
      <c r="A326" s="158"/>
      <c r="B326" s="159"/>
      <c r="C326" s="251" t="s">
        <v>447</v>
      </c>
      <c r="D326" s="252"/>
      <c r="E326" s="252"/>
      <c r="F326" s="252"/>
      <c r="G326" s="252"/>
      <c r="H326" s="161"/>
      <c r="I326" s="161"/>
      <c r="J326" s="161"/>
      <c r="K326" s="161"/>
      <c r="L326" s="161"/>
      <c r="M326" s="161"/>
      <c r="N326" s="161"/>
      <c r="O326" s="161"/>
      <c r="P326" s="161"/>
      <c r="Q326" s="161"/>
      <c r="R326" s="161"/>
      <c r="S326" s="161"/>
      <c r="T326" s="161"/>
      <c r="U326" s="161"/>
      <c r="V326" s="161"/>
      <c r="W326" s="161"/>
      <c r="X326" s="151"/>
      <c r="Y326" s="151"/>
      <c r="Z326" s="151"/>
      <c r="AA326" s="151"/>
      <c r="AB326" s="151"/>
      <c r="AC326" s="151"/>
      <c r="AD326" s="151"/>
      <c r="AE326" s="151"/>
      <c r="AF326" s="151"/>
      <c r="AG326" s="151" t="s">
        <v>125</v>
      </c>
      <c r="AH326" s="151"/>
      <c r="AI326" s="151"/>
      <c r="AJ326" s="151"/>
      <c r="AK326" s="151"/>
      <c r="AL326" s="151"/>
      <c r="AM326" s="151"/>
      <c r="AN326" s="151"/>
      <c r="AO326" s="151"/>
      <c r="AP326" s="151"/>
      <c r="AQ326" s="151"/>
      <c r="AR326" s="151"/>
      <c r="AS326" s="151"/>
      <c r="AT326" s="151"/>
      <c r="AU326" s="151"/>
      <c r="AV326" s="151"/>
      <c r="AW326" s="151"/>
      <c r="AX326" s="151"/>
      <c r="AY326" s="151"/>
      <c r="AZ326" s="151"/>
      <c r="BA326" s="151"/>
      <c r="BB326" s="151"/>
      <c r="BC326" s="151"/>
      <c r="BD326" s="151"/>
      <c r="BE326" s="151"/>
      <c r="BF326" s="151"/>
      <c r="BG326" s="151"/>
      <c r="BH326" s="151"/>
    </row>
    <row r="327" spans="1:60" x14ac:dyDescent="0.2">
      <c r="A327" s="168" t="s">
        <v>116</v>
      </c>
      <c r="B327" s="169" t="s">
        <v>86</v>
      </c>
      <c r="C327" s="191" t="s">
        <v>87</v>
      </c>
      <c r="D327" s="170"/>
      <c r="E327" s="171"/>
      <c r="F327" s="172"/>
      <c r="G327" s="172">
        <f>SUMIF(AG328:AG332,"&lt;&gt;NOR",G328:G332)</f>
        <v>0</v>
      </c>
      <c r="H327" s="172"/>
      <c r="I327" s="172">
        <f>SUM(I328:I332)</f>
        <v>0</v>
      </c>
      <c r="J327" s="172"/>
      <c r="K327" s="172">
        <f>SUM(K328:K332)</f>
        <v>0</v>
      </c>
      <c r="L327" s="172"/>
      <c r="M327" s="172">
        <f>SUM(M328:M332)</f>
        <v>0</v>
      </c>
      <c r="N327" s="172"/>
      <c r="O327" s="172">
        <f>SUM(O328:O332)</f>
        <v>0</v>
      </c>
      <c r="P327" s="172"/>
      <c r="Q327" s="172">
        <f>SUM(Q328:Q332)</f>
        <v>0</v>
      </c>
      <c r="R327" s="172"/>
      <c r="S327" s="172"/>
      <c r="T327" s="173"/>
      <c r="U327" s="167"/>
      <c r="V327" s="167">
        <f>SUM(V328:V332)</f>
        <v>684.83</v>
      </c>
      <c r="W327" s="167"/>
      <c r="AG327" t="s">
        <v>117</v>
      </c>
    </row>
    <row r="328" spans="1:60" outlineLevel="1" x14ac:dyDescent="0.2">
      <c r="A328" s="182">
        <v>107</v>
      </c>
      <c r="B328" s="183" t="s">
        <v>499</v>
      </c>
      <c r="C328" s="196" t="s">
        <v>500</v>
      </c>
      <c r="D328" s="184" t="s">
        <v>237</v>
      </c>
      <c r="E328" s="185">
        <v>148.52069</v>
      </c>
      <c r="F328" s="186"/>
      <c r="G328" s="187">
        <f>ROUND(E328*F328,2)</f>
        <v>0</v>
      </c>
      <c r="H328" s="186"/>
      <c r="I328" s="187">
        <f>ROUND(E328*H328,2)</f>
        <v>0</v>
      </c>
      <c r="J328" s="186"/>
      <c r="K328" s="187">
        <f>ROUND(E328*J328,2)</f>
        <v>0</v>
      </c>
      <c r="L328" s="187">
        <v>21</v>
      </c>
      <c r="M328" s="187">
        <f>G328*(1+L328/100)</f>
        <v>0</v>
      </c>
      <c r="N328" s="187">
        <v>0</v>
      </c>
      <c r="O328" s="187">
        <f>ROUND(E328*N328,2)</f>
        <v>0</v>
      </c>
      <c r="P328" s="187">
        <v>0</v>
      </c>
      <c r="Q328" s="187">
        <f>ROUND(E328*P328,2)</f>
        <v>0</v>
      </c>
      <c r="R328" s="187" t="s">
        <v>412</v>
      </c>
      <c r="S328" s="187" t="s">
        <v>122</v>
      </c>
      <c r="T328" s="188" t="s">
        <v>122</v>
      </c>
      <c r="U328" s="161">
        <v>1.47</v>
      </c>
      <c r="V328" s="161">
        <f>ROUND(E328*U328,2)</f>
        <v>218.33</v>
      </c>
      <c r="W328" s="161"/>
      <c r="X328" s="151"/>
      <c r="Y328" s="151"/>
      <c r="Z328" s="151"/>
      <c r="AA328" s="151"/>
      <c r="AB328" s="151"/>
      <c r="AC328" s="151"/>
      <c r="AD328" s="151"/>
      <c r="AE328" s="151"/>
      <c r="AF328" s="151"/>
      <c r="AG328" s="151" t="s">
        <v>501</v>
      </c>
      <c r="AH328" s="151"/>
      <c r="AI328" s="151"/>
      <c r="AJ328" s="151"/>
      <c r="AK328" s="151"/>
      <c r="AL328" s="151"/>
      <c r="AM328" s="151"/>
      <c r="AN328" s="151"/>
      <c r="AO328" s="151"/>
      <c r="AP328" s="151"/>
      <c r="AQ328" s="151"/>
      <c r="AR328" s="151"/>
      <c r="AS328" s="151"/>
      <c r="AT328" s="151"/>
      <c r="AU328" s="151"/>
      <c r="AV328" s="151"/>
      <c r="AW328" s="151"/>
      <c r="AX328" s="151"/>
      <c r="AY328" s="151"/>
      <c r="AZ328" s="151"/>
      <c r="BA328" s="151"/>
      <c r="BB328" s="151"/>
      <c r="BC328" s="151"/>
      <c r="BD328" s="151"/>
      <c r="BE328" s="151"/>
      <c r="BF328" s="151"/>
      <c r="BG328" s="151"/>
      <c r="BH328" s="151"/>
    </row>
    <row r="329" spans="1:60" outlineLevel="1" x14ac:dyDescent="0.2">
      <c r="A329" s="182">
        <v>108</v>
      </c>
      <c r="B329" s="183" t="s">
        <v>502</v>
      </c>
      <c r="C329" s="196" t="s">
        <v>503</v>
      </c>
      <c r="D329" s="184" t="s">
        <v>237</v>
      </c>
      <c r="E329" s="185">
        <v>2821.8930700000001</v>
      </c>
      <c r="F329" s="186"/>
      <c r="G329" s="187">
        <f>ROUND(E329*F329,2)</f>
        <v>0</v>
      </c>
      <c r="H329" s="186"/>
      <c r="I329" s="187">
        <f>ROUND(E329*H329,2)</f>
        <v>0</v>
      </c>
      <c r="J329" s="186"/>
      <c r="K329" s="187">
        <f>ROUND(E329*J329,2)</f>
        <v>0</v>
      </c>
      <c r="L329" s="187">
        <v>21</v>
      </c>
      <c r="M329" s="187">
        <f>G329*(1+L329/100)</f>
        <v>0</v>
      </c>
      <c r="N329" s="187">
        <v>0</v>
      </c>
      <c r="O329" s="187">
        <f>ROUND(E329*N329,2)</f>
        <v>0</v>
      </c>
      <c r="P329" s="187">
        <v>0</v>
      </c>
      <c r="Q329" s="187">
        <f>ROUND(E329*P329,2)</f>
        <v>0</v>
      </c>
      <c r="R329" s="187" t="s">
        <v>412</v>
      </c>
      <c r="S329" s="187" t="s">
        <v>122</v>
      </c>
      <c r="T329" s="188" t="s">
        <v>122</v>
      </c>
      <c r="U329" s="161">
        <v>0</v>
      </c>
      <c r="V329" s="161">
        <f>ROUND(E329*U329,2)</f>
        <v>0</v>
      </c>
      <c r="W329" s="161"/>
      <c r="X329" s="151"/>
      <c r="Y329" s="151"/>
      <c r="Z329" s="151"/>
      <c r="AA329" s="151"/>
      <c r="AB329" s="151"/>
      <c r="AC329" s="151"/>
      <c r="AD329" s="151"/>
      <c r="AE329" s="151"/>
      <c r="AF329" s="151"/>
      <c r="AG329" s="151" t="s">
        <v>501</v>
      </c>
      <c r="AH329" s="151"/>
      <c r="AI329" s="151"/>
      <c r="AJ329" s="151"/>
      <c r="AK329" s="151"/>
      <c r="AL329" s="151"/>
      <c r="AM329" s="151"/>
      <c r="AN329" s="151"/>
      <c r="AO329" s="151"/>
      <c r="AP329" s="151"/>
      <c r="AQ329" s="151"/>
      <c r="AR329" s="151"/>
      <c r="AS329" s="151"/>
      <c r="AT329" s="151"/>
      <c r="AU329" s="151"/>
      <c r="AV329" s="151"/>
      <c r="AW329" s="151"/>
      <c r="AX329" s="151"/>
      <c r="AY329" s="151"/>
      <c r="AZ329" s="151"/>
      <c r="BA329" s="151"/>
      <c r="BB329" s="151"/>
      <c r="BC329" s="151"/>
      <c r="BD329" s="151"/>
      <c r="BE329" s="151"/>
      <c r="BF329" s="151"/>
      <c r="BG329" s="151"/>
      <c r="BH329" s="151"/>
    </row>
    <row r="330" spans="1:60" outlineLevel="1" x14ac:dyDescent="0.2">
      <c r="A330" s="182">
        <v>109</v>
      </c>
      <c r="B330" s="183" t="s">
        <v>504</v>
      </c>
      <c r="C330" s="196" t="s">
        <v>505</v>
      </c>
      <c r="D330" s="184" t="s">
        <v>237</v>
      </c>
      <c r="E330" s="185">
        <v>148.52069</v>
      </c>
      <c r="F330" s="186"/>
      <c r="G330" s="187">
        <f>ROUND(E330*F330,2)</f>
        <v>0</v>
      </c>
      <c r="H330" s="186"/>
      <c r="I330" s="187">
        <f>ROUND(E330*H330,2)</f>
        <v>0</v>
      </c>
      <c r="J330" s="186"/>
      <c r="K330" s="187">
        <f>ROUND(E330*J330,2)</f>
        <v>0</v>
      </c>
      <c r="L330" s="187">
        <v>21</v>
      </c>
      <c r="M330" s="187">
        <f>G330*(1+L330/100)</f>
        <v>0</v>
      </c>
      <c r="N330" s="187">
        <v>0</v>
      </c>
      <c r="O330" s="187">
        <f>ROUND(E330*N330,2)</f>
        <v>0</v>
      </c>
      <c r="P330" s="187">
        <v>0</v>
      </c>
      <c r="Q330" s="187">
        <f>ROUND(E330*P330,2)</f>
        <v>0</v>
      </c>
      <c r="R330" s="187" t="s">
        <v>412</v>
      </c>
      <c r="S330" s="187" t="s">
        <v>122</v>
      </c>
      <c r="T330" s="188" t="s">
        <v>122</v>
      </c>
      <c r="U330" s="161">
        <v>2.8260000000000001</v>
      </c>
      <c r="V330" s="161">
        <f>ROUND(E330*U330,2)</f>
        <v>419.72</v>
      </c>
      <c r="W330" s="161"/>
      <c r="X330" s="151"/>
      <c r="Y330" s="151"/>
      <c r="Z330" s="151"/>
      <c r="AA330" s="151"/>
      <c r="AB330" s="151"/>
      <c r="AC330" s="151"/>
      <c r="AD330" s="151"/>
      <c r="AE330" s="151"/>
      <c r="AF330" s="151"/>
      <c r="AG330" s="151" t="s">
        <v>501</v>
      </c>
      <c r="AH330" s="151"/>
      <c r="AI330" s="151"/>
      <c r="AJ330" s="151"/>
      <c r="AK330" s="151"/>
      <c r="AL330" s="151"/>
      <c r="AM330" s="151"/>
      <c r="AN330" s="151"/>
      <c r="AO330" s="151"/>
      <c r="AP330" s="151"/>
      <c r="AQ330" s="151"/>
      <c r="AR330" s="151"/>
      <c r="AS330" s="151"/>
      <c r="AT330" s="151"/>
      <c r="AU330" s="151"/>
      <c r="AV330" s="151"/>
      <c r="AW330" s="151"/>
      <c r="AX330" s="151"/>
      <c r="AY330" s="151"/>
      <c r="AZ330" s="151"/>
      <c r="BA330" s="151"/>
      <c r="BB330" s="151"/>
      <c r="BC330" s="151"/>
      <c r="BD330" s="151"/>
      <c r="BE330" s="151"/>
      <c r="BF330" s="151"/>
      <c r="BG330" s="151"/>
      <c r="BH330" s="151"/>
    </row>
    <row r="331" spans="1:60" ht="22.5" outlineLevel="1" x14ac:dyDescent="0.2">
      <c r="A331" s="182">
        <v>110</v>
      </c>
      <c r="B331" s="183" t="s">
        <v>506</v>
      </c>
      <c r="C331" s="196" t="s">
        <v>507</v>
      </c>
      <c r="D331" s="184" t="s">
        <v>237</v>
      </c>
      <c r="E331" s="185">
        <v>445.56205999999997</v>
      </c>
      <c r="F331" s="186"/>
      <c r="G331" s="187">
        <f>ROUND(E331*F331,2)</f>
        <v>0</v>
      </c>
      <c r="H331" s="186"/>
      <c r="I331" s="187">
        <f>ROUND(E331*H331,2)</f>
        <v>0</v>
      </c>
      <c r="J331" s="186"/>
      <c r="K331" s="187">
        <f>ROUND(E331*J331,2)</f>
        <v>0</v>
      </c>
      <c r="L331" s="187">
        <v>21</v>
      </c>
      <c r="M331" s="187">
        <f>G331*(1+L331/100)</f>
        <v>0</v>
      </c>
      <c r="N331" s="187">
        <v>0</v>
      </c>
      <c r="O331" s="187">
        <f>ROUND(E331*N331,2)</f>
        <v>0</v>
      </c>
      <c r="P331" s="187">
        <v>0</v>
      </c>
      <c r="Q331" s="187">
        <f>ROUND(E331*P331,2)</f>
        <v>0</v>
      </c>
      <c r="R331" s="187" t="s">
        <v>412</v>
      </c>
      <c r="S331" s="187" t="s">
        <v>122</v>
      </c>
      <c r="T331" s="188" t="s">
        <v>122</v>
      </c>
      <c r="U331" s="161">
        <v>0.105</v>
      </c>
      <c r="V331" s="161">
        <f>ROUND(E331*U331,2)</f>
        <v>46.78</v>
      </c>
      <c r="W331" s="161"/>
      <c r="X331" s="151"/>
      <c r="Y331" s="151"/>
      <c r="Z331" s="151"/>
      <c r="AA331" s="151"/>
      <c r="AB331" s="151"/>
      <c r="AC331" s="151"/>
      <c r="AD331" s="151"/>
      <c r="AE331" s="151"/>
      <c r="AF331" s="151"/>
      <c r="AG331" s="151" t="s">
        <v>501</v>
      </c>
      <c r="AH331" s="151"/>
      <c r="AI331" s="151"/>
      <c r="AJ331" s="151"/>
      <c r="AK331" s="151"/>
      <c r="AL331" s="151"/>
      <c r="AM331" s="151"/>
      <c r="AN331" s="151"/>
      <c r="AO331" s="151"/>
      <c r="AP331" s="151"/>
      <c r="AQ331" s="151"/>
      <c r="AR331" s="151"/>
      <c r="AS331" s="151"/>
      <c r="AT331" s="151"/>
      <c r="AU331" s="151"/>
      <c r="AV331" s="151"/>
      <c r="AW331" s="151"/>
      <c r="AX331" s="151"/>
      <c r="AY331" s="151"/>
      <c r="AZ331" s="151"/>
      <c r="BA331" s="151"/>
      <c r="BB331" s="151"/>
      <c r="BC331" s="151"/>
      <c r="BD331" s="151"/>
      <c r="BE331" s="151"/>
      <c r="BF331" s="151"/>
      <c r="BG331" s="151"/>
      <c r="BH331" s="151"/>
    </row>
    <row r="332" spans="1:60" outlineLevel="1" x14ac:dyDescent="0.2">
      <c r="A332" s="182">
        <v>111</v>
      </c>
      <c r="B332" s="183" t="s">
        <v>508</v>
      </c>
      <c r="C332" s="196" t="s">
        <v>509</v>
      </c>
      <c r="D332" s="184" t="s">
        <v>237</v>
      </c>
      <c r="E332" s="185">
        <v>148.52069</v>
      </c>
      <c r="F332" s="186"/>
      <c r="G332" s="187">
        <f>ROUND(E332*F332,2)</f>
        <v>0</v>
      </c>
      <c r="H332" s="186"/>
      <c r="I332" s="187">
        <f>ROUND(E332*H332,2)</f>
        <v>0</v>
      </c>
      <c r="J332" s="186"/>
      <c r="K332" s="187">
        <f>ROUND(E332*J332,2)</f>
        <v>0</v>
      </c>
      <c r="L332" s="187">
        <v>21</v>
      </c>
      <c r="M332" s="187">
        <f>G332*(1+L332/100)</f>
        <v>0</v>
      </c>
      <c r="N332" s="187">
        <v>0</v>
      </c>
      <c r="O332" s="187">
        <f>ROUND(E332*N332,2)</f>
        <v>0</v>
      </c>
      <c r="P332" s="187">
        <v>0</v>
      </c>
      <c r="Q332" s="187">
        <f>ROUND(E332*P332,2)</f>
        <v>0</v>
      </c>
      <c r="R332" s="187" t="s">
        <v>412</v>
      </c>
      <c r="S332" s="187" t="s">
        <v>122</v>
      </c>
      <c r="T332" s="188" t="s">
        <v>122</v>
      </c>
      <c r="U332" s="161">
        <v>0</v>
      </c>
      <c r="V332" s="161">
        <f>ROUND(E332*U332,2)</f>
        <v>0</v>
      </c>
      <c r="W332" s="161"/>
      <c r="X332" s="151"/>
      <c r="Y332" s="151"/>
      <c r="Z332" s="151"/>
      <c r="AA332" s="151"/>
      <c r="AB332" s="151"/>
      <c r="AC332" s="151"/>
      <c r="AD332" s="151"/>
      <c r="AE332" s="151"/>
      <c r="AF332" s="151"/>
      <c r="AG332" s="151" t="s">
        <v>501</v>
      </c>
      <c r="AH332" s="151"/>
      <c r="AI332" s="151"/>
      <c r="AJ332" s="151"/>
      <c r="AK332" s="151"/>
      <c r="AL332" s="151"/>
      <c r="AM332" s="151"/>
      <c r="AN332" s="151"/>
      <c r="AO332" s="151"/>
      <c r="AP332" s="151"/>
      <c r="AQ332" s="151"/>
      <c r="AR332" s="151"/>
      <c r="AS332" s="151"/>
      <c r="AT332" s="151"/>
      <c r="AU332" s="151"/>
      <c r="AV332" s="151"/>
      <c r="AW332" s="151"/>
      <c r="AX332" s="151"/>
      <c r="AY332" s="151"/>
      <c r="AZ332" s="151"/>
      <c r="BA332" s="151"/>
      <c r="BB332" s="151"/>
      <c r="BC332" s="151"/>
      <c r="BD332" s="151"/>
      <c r="BE332" s="151"/>
      <c r="BF332" s="151"/>
      <c r="BG332" s="151"/>
      <c r="BH332" s="151"/>
    </row>
    <row r="333" spans="1:60" x14ac:dyDescent="0.2">
      <c r="A333" s="168" t="s">
        <v>116</v>
      </c>
      <c r="B333" s="169" t="s">
        <v>89</v>
      </c>
      <c r="C333" s="191" t="s">
        <v>27</v>
      </c>
      <c r="D333" s="170"/>
      <c r="E333" s="171"/>
      <c r="F333" s="172"/>
      <c r="G333" s="172">
        <f>SUMIF(AG334:AG339,"&lt;&gt;NOR",G334:G339)</f>
        <v>0</v>
      </c>
      <c r="H333" s="172"/>
      <c r="I333" s="172">
        <f>SUM(I334:I339)</f>
        <v>0</v>
      </c>
      <c r="J333" s="172"/>
      <c r="K333" s="172">
        <f>SUM(K334:K339)</f>
        <v>0</v>
      </c>
      <c r="L333" s="172"/>
      <c r="M333" s="172">
        <f>SUM(M334:M339)</f>
        <v>0</v>
      </c>
      <c r="N333" s="172"/>
      <c r="O333" s="172">
        <f>SUM(O334:O339)</f>
        <v>0</v>
      </c>
      <c r="P333" s="172"/>
      <c r="Q333" s="172">
        <f>SUM(Q334:Q339)</f>
        <v>0</v>
      </c>
      <c r="R333" s="172"/>
      <c r="S333" s="172"/>
      <c r="T333" s="173"/>
      <c r="U333" s="167"/>
      <c r="V333" s="167">
        <f>SUM(V334:V339)</f>
        <v>0</v>
      </c>
      <c r="W333" s="167"/>
      <c r="AG333" t="s">
        <v>117</v>
      </c>
    </row>
    <row r="334" spans="1:60" outlineLevel="1" x14ac:dyDescent="0.2">
      <c r="A334" s="182">
        <v>112</v>
      </c>
      <c r="B334" s="183" t="s">
        <v>510</v>
      </c>
      <c r="C334" s="196" t="s">
        <v>511</v>
      </c>
      <c r="D334" s="184" t="s">
        <v>512</v>
      </c>
      <c r="E334" s="185">
        <v>1</v>
      </c>
      <c r="F334" s="186"/>
      <c r="G334" s="187">
        <f t="shared" ref="G334:G339" si="7">ROUND(E334*F334,2)</f>
        <v>0</v>
      </c>
      <c r="H334" s="186"/>
      <c r="I334" s="187">
        <f t="shared" ref="I334:I339" si="8">ROUND(E334*H334,2)</f>
        <v>0</v>
      </c>
      <c r="J334" s="186"/>
      <c r="K334" s="187">
        <f t="shared" ref="K334:K339" si="9">ROUND(E334*J334,2)</f>
        <v>0</v>
      </c>
      <c r="L334" s="187">
        <v>21</v>
      </c>
      <c r="M334" s="187">
        <f t="shared" ref="M334:M339" si="10">G334*(1+L334/100)</f>
        <v>0</v>
      </c>
      <c r="N334" s="187">
        <v>0</v>
      </c>
      <c r="O334" s="187">
        <f t="shared" ref="O334:O339" si="11">ROUND(E334*N334,2)</f>
        <v>0</v>
      </c>
      <c r="P334" s="187">
        <v>0</v>
      </c>
      <c r="Q334" s="187">
        <f t="shared" ref="Q334:Q339" si="12">ROUND(E334*P334,2)</f>
        <v>0</v>
      </c>
      <c r="R334" s="187"/>
      <c r="S334" s="187" t="s">
        <v>122</v>
      </c>
      <c r="T334" s="188" t="s">
        <v>216</v>
      </c>
      <c r="U334" s="161">
        <v>0</v>
      </c>
      <c r="V334" s="161">
        <f t="shared" ref="V334:V339" si="13">ROUND(E334*U334,2)</f>
        <v>0</v>
      </c>
      <c r="W334" s="161"/>
      <c r="X334" s="151"/>
      <c r="Y334" s="151"/>
      <c r="Z334" s="151"/>
      <c r="AA334" s="151"/>
      <c r="AB334" s="151"/>
      <c r="AC334" s="151"/>
      <c r="AD334" s="151"/>
      <c r="AE334" s="151"/>
      <c r="AF334" s="151"/>
      <c r="AG334" s="151" t="s">
        <v>513</v>
      </c>
      <c r="AH334" s="151"/>
      <c r="AI334" s="151"/>
      <c r="AJ334" s="151"/>
      <c r="AK334" s="151"/>
      <c r="AL334" s="151"/>
      <c r="AM334" s="151"/>
      <c r="AN334" s="151"/>
      <c r="AO334" s="151"/>
      <c r="AP334" s="151"/>
      <c r="AQ334" s="151"/>
      <c r="AR334" s="151"/>
      <c r="AS334" s="151"/>
      <c r="AT334" s="151"/>
      <c r="AU334" s="151"/>
      <c r="AV334" s="151"/>
      <c r="AW334" s="151"/>
      <c r="AX334" s="151"/>
      <c r="AY334" s="151"/>
      <c r="AZ334" s="151"/>
      <c r="BA334" s="151"/>
      <c r="BB334" s="151"/>
      <c r="BC334" s="151"/>
      <c r="BD334" s="151"/>
      <c r="BE334" s="151"/>
      <c r="BF334" s="151"/>
      <c r="BG334" s="151"/>
      <c r="BH334" s="151"/>
    </row>
    <row r="335" spans="1:60" outlineLevel="1" x14ac:dyDescent="0.2">
      <c r="A335" s="182">
        <v>113</v>
      </c>
      <c r="B335" s="183" t="s">
        <v>514</v>
      </c>
      <c r="C335" s="196" t="s">
        <v>515</v>
      </c>
      <c r="D335" s="184" t="s">
        <v>512</v>
      </c>
      <c r="E335" s="185">
        <v>1</v>
      </c>
      <c r="F335" s="186"/>
      <c r="G335" s="187">
        <f t="shared" si="7"/>
        <v>0</v>
      </c>
      <c r="H335" s="186"/>
      <c r="I335" s="187">
        <f t="shared" si="8"/>
        <v>0</v>
      </c>
      <c r="J335" s="186"/>
      <c r="K335" s="187">
        <f t="shared" si="9"/>
        <v>0</v>
      </c>
      <c r="L335" s="187">
        <v>21</v>
      </c>
      <c r="M335" s="187">
        <f t="shared" si="10"/>
        <v>0</v>
      </c>
      <c r="N335" s="187">
        <v>0</v>
      </c>
      <c r="O335" s="187">
        <f t="shared" si="11"/>
        <v>0</v>
      </c>
      <c r="P335" s="187">
        <v>0</v>
      </c>
      <c r="Q335" s="187">
        <f t="shared" si="12"/>
        <v>0</v>
      </c>
      <c r="R335" s="187"/>
      <c r="S335" s="187" t="s">
        <v>122</v>
      </c>
      <c r="T335" s="188" t="s">
        <v>216</v>
      </c>
      <c r="U335" s="161">
        <v>0</v>
      </c>
      <c r="V335" s="161">
        <f t="shared" si="13"/>
        <v>0</v>
      </c>
      <c r="W335" s="161"/>
      <c r="X335" s="151"/>
      <c r="Y335" s="151"/>
      <c r="Z335" s="151"/>
      <c r="AA335" s="151"/>
      <c r="AB335" s="151"/>
      <c r="AC335" s="151"/>
      <c r="AD335" s="151"/>
      <c r="AE335" s="151"/>
      <c r="AF335" s="151"/>
      <c r="AG335" s="151" t="s">
        <v>516</v>
      </c>
      <c r="AH335" s="151"/>
      <c r="AI335" s="151"/>
      <c r="AJ335" s="151"/>
      <c r="AK335" s="151"/>
      <c r="AL335" s="151"/>
      <c r="AM335" s="151"/>
      <c r="AN335" s="151"/>
      <c r="AO335" s="151"/>
      <c r="AP335" s="151"/>
      <c r="AQ335" s="151"/>
      <c r="AR335" s="151"/>
      <c r="AS335" s="151"/>
      <c r="AT335" s="151"/>
      <c r="AU335" s="151"/>
      <c r="AV335" s="151"/>
      <c r="AW335" s="151"/>
      <c r="AX335" s="151"/>
      <c r="AY335" s="151"/>
      <c r="AZ335" s="151"/>
      <c r="BA335" s="151"/>
      <c r="BB335" s="151"/>
      <c r="BC335" s="151"/>
      <c r="BD335" s="151"/>
      <c r="BE335" s="151"/>
      <c r="BF335" s="151"/>
      <c r="BG335" s="151"/>
      <c r="BH335" s="151"/>
    </row>
    <row r="336" spans="1:60" outlineLevel="1" x14ac:dyDescent="0.2">
      <c r="A336" s="182">
        <v>114</v>
      </c>
      <c r="B336" s="183" t="s">
        <v>517</v>
      </c>
      <c r="C336" s="196" t="s">
        <v>518</v>
      </c>
      <c r="D336" s="184" t="s">
        <v>512</v>
      </c>
      <c r="E336" s="185">
        <v>1</v>
      </c>
      <c r="F336" s="186"/>
      <c r="G336" s="187">
        <f t="shared" si="7"/>
        <v>0</v>
      </c>
      <c r="H336" s="186"/>
      <c r="I336" s="187">
        <f t="shared" si="8"/>
        <v>0</v>
      </c>
      <c r="J336" s="186"/>
      <c r="K336" s="187">
        <f t="shared" si="9"/>
        <v>0</v>
      </c>
      <c r="L336" s="187">
        <v>21</v>
      </c>
      <c r="M336" s="187">
        <f t="shared" si="10"/>
        <v>0</v>
      </c>
      <c r="N336" s="187">
        <v>0</v>
      </c>
      <c r="O336" s="187">
        <f t="shared" si="11"/>
        <v>0</v>
      </c>
      <c r="P336" s="187">
        <v>0</v>
      </c>
      <c r="Q336" s="187">
        <f t="shared" si="12"/>
        <v>0</v>
      </c>
      <c r="R336" s="187"/>
      <c r="S336" s="187" t="s">
        <v>122</v>
      </c>
      <c r="T336" s="188" t="s">
        <v>216</v>
      </c>
      <c r="U336" s="161">
        <v>0</v>
      </c>
      <c r="V336" s="161">
        <f t="shared" si="13"/>
        <v>0</v>
      </c>
      <c r="W336" s="161"/>
      <c r="X336" s="151"/>
      <c r="Y336" s="151"/>
      <c r="Z336" s="151"/>
      <c r="AA336" s="151"/>
      <c r="AB336" s="151"/>
      <c r="AC336" s="151"/>
      <c r="AD336" s="151"/>
      <c r="AE336" s="151"/>
      <c r="AF336" s="151"/>
      <c r="AG336" s="151" t="s">
        <v>513</v>
      </c>
      <c r="AH336" s="151"/>
      <c r="AI336" s="151"/>
      <c r="AJ336" s="151"/>
      <c r="AK336" s="151"/>
      <c r="AL336" s="151"/>
      <c r="AM336" s="151"/>
      <c r="AN336" s="151"/>
      <c r="AO336" s="151"/>
      <c r="AP336" s="151"/>
      <c r="AQ336" s="151"/>
      <c r="AR336" s="151"/>
      <c r="AS336" s="151"/>
      <c r="AT336" s="151"/>
      <c r="AU336" s="151"/>
      <c r="AV336" s="151"/>
      <c r="AW336" s="151"/>
      <c r="AX336" s="151"/>
      <c r="AY336" s="151"/>
      <c r="AZ336" s="151"/>
      <c r="BA336" s="151"/>
      <c r="BB336" s="151"/>
      <c r="BC336" s="151"/>
      <c r="BD336" s="151"/>
      <c r="BE336" s="151"/>
      <c r="BF336" s="151"/>
      <c r="BG336" s="151"/>
      <c r="BH336" s="151"/>
    </row>
    <row r="337" spans="1:60" outlineLevel="1" x14ac:dyDescent="0.2">
      <c r="A337" s="182">
        <v>115</v>
      </c>
      <c r="B337" s="183" t="s">
        <v>519</v>
      </c>
      <c r="C337" s="196" t="s">
        <v>520</v>
      </c>
      <c r="D337" s="184" t="s">
        <v>512</v>
      </c>
      <c r="E337" s="185">
        <v>1</v>
      </c>
      <c r="F337" s="186"/>
      <c r="G337" s="187">
        <f t="shared" si="7"/>
        <v>0</v>
      </c>
      <c r="H337" s="186"/>
      <c r="I337" s="187">
        <f t="shared" si="8"/>
        <v>0</v>
      </c>
      <c r="J337" s="186"/>
      <c r="K337" s="187">
        <f t="shared" si="9"/>
        <v>0</v>
      </c>
      <c r="L337" s="187">
        <v>21</v>
      </c>
      <c r="M337" s="187">
        <f t="shared" si="10"/>
        <v>0</v>
      </c>
      <c r="N337" s="187">
        <v>0</v>
      </c>
      <c r="O337" s="187">
        <f t="shared" si="11"/>
        <v>0</v>
      </c>
      <c r="P337" s="187">
        <v>0</v>
      </c>
      <c r="Q337" s="187">
        <f t="shared" si="12"/>
        <v>0</v>
      </c>
      <c r="R337" s="187"/>
      <c r="S337" s="187" t="s">
        <v>122</v>
      </c>
      <c r="T337" s="188" t="s">
        <v>216</v>
      </c>
      <c r="U337" s="161">
        <v>0</v>
      </c>
      <c r="V337" s="161">
        <f t="shared" si="13"/>
        <v>0</v>
      </c>
      <c r="W337" s="161"/>
      <c r="X337" s="151"/>
      <c r="Y337" s="151"/>
      <c r="Z337" s="151"/>
      <c r="AA337" s="151"/>
      <c r="AB337" s="151"/>
      <c r="AC337" s="151"/>
      <c r="AD337" s="151"/>
      <c r="AE337" s="151"/>
      <c r="AF337" s="151"/>
      <c r="AG337" s="151" t="s">
        <v>513</v>
      </c>
      <c r="AH337" s="151"/>
      <c r="AI337" s="151"/>
      <c r="AJ337" s="151"/>
      <c r="AK337" s="151"/>
      <c r="AL337" s="151"/>
      <c r="AM337" s="151"/>
      <c r="AN337" s="151"/>
      <c r="AO337" s="151"/>
      <c r="AP337" s="151"/>
      <c r="AQ337" s="151"/>
      <c r="AR337" s="151"/>
      <c r="AS337" s="151"/>
      <c r="AT337" s="151"/>
      <c r="AU337" s="151"/>
      <c r="AV337" s="151"/>
      <c r="AW337" s="151"/>
      <c r="AX337" s="151"/>
      <c r="AY337" s="151"/>
      <c r="AZ337" s="151"/>
      <c r="BA337" s="151"/>
      <c r="BB337" s="151"/>
      <c r="BC337" s="151"/>
      <c r="BD337" s="151"/>
      <c r="BE337" s="151"/>
      <c r="BF337" s="151"/>
      <c r="BG337" s="151"/>
      <c r="BH337" s="151"/>
    </row>
    <row r="338" spans="1:60" outlineLevel="1" x14ac:dyDescent="0.2">
      <c r="A338" s="182">
        <v>116</v>
      </c>
      <c r="B338" s="183" t="s">
        <v>521</v>
      </c>
      <c r="C338" s="196" t="s">
        <v>522</v>
      </c>
      <c r="D338" s="184" t="s">
        <v>512</v>
      </c>
      <c r="E338" s="185">
        <v>1</v>
      </c>
      <c r="F338" s="186"/>
      <c r="G338" s="187">
        <f t="shared" si="7"/>
        <v>0</v>
      </c>
      <c r="H338" s="186"/>
      <c r="I338" s="187">
        <f t="shared" si="8"/>
        <v>0</v>
      </c>
      <c r="J338" s="186"/>
      <c r="K338" s="187">
        <f t="shared" si="9"/>
        <v>0</v>
      </c>
      <c r="L338" s="187">
        <v>21</v>
      </c>
      <c r="M338" s="187">
        <f t="shared" si="10"/>
        <v>0</v>
      </c>
      <c r="N338" s="187">
        <v>0</v>
      </c>
      <c r="O338" s="187">
        <f t="shared" si="11"/>
        <v>0</v>
      </c>
      <c r="P338" s="187">
        <v>0</v>
      </c>
      <c r="Q338" s="187">
        <f t="shared" si="12"/>
        <v>0</v>
      </c>
      <c r="R338" s="187"/>
      <c r="S338" s="187" t="s">
        <v>122</v>
      </c>
      <c r="T338" s="188" t="s">
        <v>216</v>
      </c>
      <c r="U338" s="161">
        <v>0</v>
      </c>
      <c r="V338" s="161">
        <f t="shared" si="13"/>
        <v>0</v>
      </c>
      <c r="W338" s="161"/>
      <c r="X338" s="151"/>
      <c r="Y338" s="151"/>
      <c r="Z338" s="151"/>
      <c r="AA338" s="151"/>
      <c r="AB338" s="151"/>
      <c r="AC338" s="151"/>
      <c r="AD338" s="151"/>
      <c r="AE338" s="151"/>
      <c r="AF338" s="151"/>
      <c r="AG338" s="151" t="s">
        <v>513</v>
      </c>
      <c r="AH338" s="151"/>
      <c r="AI338" s="151"/>
      <c r="AJ338" s="151"/>
      <c r="AK338" s="151"/>
      <c r="AL338" s="151"/>
      <c r="AM338" s="151"/>
      <c r="AN338" s="151"/>
      <c r="AO338" s="151"/>
      <c r="AP338" s="151"/>
      <c r="AQ338" s="151"/>
      <c r="AR338" s="151"/>
      <c r="AS338" s="151"/>
      <c r="AT338" s="151"/>
      <c r="AU338" s="151"/>
      <c r="AV338" s="151"/>
      <c r="AW338" s="151"/>
      <c r="AX338" s="151"/>
      <c r="AY338" s="151"/>
      <c r="AZ338" s="151"/>
      <c r="BA338" s="151"/>
      <c r="BB338" s="151"/>
      <c r="BC338" s="151"/>
      <c r="BD338" s="151"/>
      <c r="BE338" s="151"/>
      <c r="BF338" s="151"/>
      <c r="BG338" s="151"/>
      <c r="BH338" s="151"/>
    </row>
    <row r="339" spans="1:60" outlineLevel="1" x14ac:dyDescent="0.2">
      <c r="A339" s="174">
        <v>117</v>
      </c>
      <c r="B339" s="175" t="s">
        <v>523</v>
      </c>
      <c r="C339" s="192" t="s">
        <v>524</v>
      </c>
      <c r="D339" s="176" t="s">
        <v>406</v>
      </c>
      <c r="E339" s="177">
        <v>1</v>
      </c>
      <c r="F339" s="178"/>
      <c r="G339" s="179">
        <f t="shared" si="7"/>
        <v>0</v>
      </c>
      <c r="H339" s="178"/>
      <c r="I339" s="179">
        <f t="shared" si="8"/>
        <v>0</v>
      </c>
      <c r="J339" s="178"/>
      <c r="K339" s="179">
        <f t="shared" si="9"/>
        <v>0</v>
      </c>
      <c r="L339" s="179">
        <v>21</v>
      </c>
      <c r="M339" s="179">
        <f t="shared" si="10"/>
        <v>0</v>
      </c>
      <c r="N339" s="179">
        <v>0</v>
      </c>
      <c r="O339" s="179">
        <f t="shared" si="11"/>
        <v>0</v>
      </c>
      <c r="P339" s="179">
        <v>0</v>
      </c>
      <c r="Q339" s="179">
        <f t="shared" si="12"/>
        <v>0</v>
      </c>
      <c r="R339" s="179"/>
      <c r="S339" s="179" t="s">
        <v>215</v>
      </c>
      <c r="T339" s="180" t="s">
        <v>216</v>
      </c>
      <c r="U339" s="161">
        <v>0</v>
      </c>
      <c r="V339" s="161">
        <f t="shared" si="13"/>
        <v>0</v>
      </c>
      <c r="W339" s="161"/>
      <c r="X339" s="151"/>
      <c r="Y339" s="151"/>
      <c r="Z339" s="151"/>
      <c r="AA339" s="151"/>
      <c r="AB339" s="151"/>
      <c r="AC339" s="151"/>
      <c r="AD339" s="151"/>
      <c r="AE339" s="151"/>
      <c r="AF339" s="151"/>
      <c r="AG339" s="151" t="s">
        <v>516</v>
      </c>
      <c r="AH339" s="151"/>
      <c r="AI339" s="151"/>
      <c r="AJ339" s="151"/>
      <c r="AK339" s="151"/>
      <c r="AL339" s="151"/>
      <c r="AM339" s="151"/>
      <c r="AN339" s="151"/>
      <c r="AO339" s="151"/>
      <c r="AP339" s="151"/>
      <c r="AQ339" s="151"/>
      <c r="AR339" s="151"/>
      <c r="AS339" s="151"/>
      <c r="AT339" s="151"/>
      <c r="AU339" s="151"/>
      <c r="AV339" s="151"/>
      <c r="AW339" s="151"/>
      <c r="AX339" s="151"/>
      <c r="AY339" s="151"/>
      <c r="AZ339" s="151"/>
      <c r="BA339" s="151"/>
      <c r="BB339" s="151"/>
      <c r="BC339" s="151"/>
      <c r="BD339" s="151"/>
      <c r="BE339" s="151"/>
      <c r="BF339" s="151"/>
      <c r="BG339" s="151"/>
      <c r="BH339" s="151"/>
    </row>
    <row r="340" spans="1:60" x14ac:dyDescent="0.2">
      <c r="A340" s="5"/>
      <c r="B340" s="6"/>
      <c r="C340" s="198"/>
      <c r="D340" s="8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AE340">
        <v>15</v>
      </c>
      <c r="AF340">
        <v>21</v>
      </c>
    </row>
    <row r="341" spans="1:60" x14ac:dyDescent="0.2">
      <c r="A341" s="154"/>
      <c r="B341" s="155" t="s">
        <v>29</v>
      </c>
      <c r="C341" s="199"/>
      <c r="D341" s="156"/>
      <c r="E341" s="157"/>
      <c r="F341" s="157"/>
      <c r="G341" s="190">
        <f>G8+G112+G156+G183+G201+G205+G226+G235+G246+G255+G257+G260+G271+G278+G280+G287+G293+G327+G333</f>
        <v>0</v>
      </c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AE341">
        <f>SUMIF(L7:L339,AE340,G7:G339)</f>
        <v>0</v>
      </c>
      <c r="AF341">
        <f>SUMIF(L7:L339,AF340,G7:G339)</f>
        <v>0</v>
      </c>
      <c r="AG341" t="s">
        <v>525</v>
      </c>
    </row>
    <row r="342" spans="1:60" x14ac:dyDescent="0.2">
      <c r="C342" s="200"/>
      <c r="D342" s="142"/>
      <c r="AG342" t="s">
        <v>526</v>
      </c>
    </row>
    <row r="343" spans="1:60" x14ac:dyDescent="0.2">
      <c r="D343" s="142"/>
    </row>
    <row r="344" spans="1:60" x14ac:dyDescent="0.2">
      <c r="D344" s="142"/>
    </row>
    <row r="345" spans="1:60" x14ac:dyDescent="0.2">
      <c r="D345" s="142"/>
    </row>
    <row r="346" spans="1:60" x14ac:dyDescent="0.2">
      <c r="D346" s="142"/>
    </row>
    <row r="347" spans="1:60" x14ac:dyDescent="0.2">
      <c r="D347" s="142"/>
    </row>
    <row r="348" spans="1:60" x14ac:dyDescent="0.2">
      <c r="D348" s="142"/>
    </row>
    <row r="349" spans="1:60" x14ac:dyDescent="0.2">
      <c r="D349" s="142"/>
    </row>
    <row r="350" spans="1:60" x14ac:dyDescent="0.2">
      <c r="D350" s="142"/>
    </row>
    <row r="351" spans="1:60" x14ac:dyDescent="0.2">
      <c r="D351" s="142"/>
    </row>
    <row r="352" spans="1:60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sheetProtection password="C616" sheet="1" objects="1" scenarios="1"/>
  <mergeCells count="50">
    <mergeCell ref="C14:G14"/>
    <mergeCell ref="A1:G1"/>
    <mergeCell ref="C2:G2"/>
    <mergeCell ref="C3:G3"/>
    <mergeCell ref="C4:G4"/>
    <mergeCell ref="C10:G10"/>
    <mergeCell ref="C68:G68"/>
    <mergeCell ref="C18:G18"/>
    <mergeCell ref="C21:G21"/>
    <mergeCell ref="C29:G29"/>
    <mergeCell ref="C37:G37"/>
    <mergeCell ref="C40:G40"/>
    <mergeCell ref="C43:G43"/>
    <mergeCell ref="C46:G46"/>
    <mergeCell ref="C49:G49"/>
    <mergeCell ref="C57:G57"/>
    <mergeCell ref="C61:G61"/>
    <mergeCell ref="C65:G65"/>
    <mergeCell ref="C164:G164"/>
    <mergeCell ref="C71:G71"/>
    <mergeCell ref="C74:G74"/>
    <mergeCell ref="C83:G83"/>
    <mergeCell ref="C88:G88"/>
    <mergeCell ref="C95:G95"/>
    <mergeCell ref="C101:G101"/>
    <mergeCell ref="C104:G104"/>
    <mergeCell ref="C133:G133"/>
    <mergeCell ref="C138:G138"/>
    <mergeCell ref="C158:G158"/>
    <mergeCell ref="C161:G161"/>
    <mergeCell ref="C248:G248"/>
    <mergeCell ref="C167:G167"/>
    <mergeCell ref="C170:G170"/>
    <mergeCell ref="C173:G173"/>
    <mergeCell ref="C174:G174"/>
    <mergeCell ref="C199:G199"/>
    <mergeCell ref="C203:G203"/>
    <mergeCell ref="C228:G228"/>
    <mergeCell ref="C233:G233"/>
    <mergeCell ref="C237:G237"/>
    <mergeCell ref="C239:G239"/>
    <mergeCell ref="C241:G241"/>
    <mergeCell ref="C292:G292"/>
    <mergeCell ref="C326:G326"/>
    <mergeCell ref="C251:G251"/>
    <mergeCell ref="C262:G262"/>
    <mergeCell ref="C266:G266"/>
    <mergeCell ref="C282:G282"/>
    <mergeCell ref="C286:G286"/>
    <mergeCell ref="C289:G289"/>
  </mergeCells>
  <pageMargins left="0.59055118110236204" right="0.196850393700787" top="0.78740157499999996" bottom="0.78740157499999996" header="0.3" footer="0.3"/>
  <pageSetup orientation="landscape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'1 1 Pol'!Názvy_tisku</vt:lpstr>
      <vt:lpstr>oadresa</vt:lpstr>
      <vt:lpstr>Stavba!Objednatel</vt:lpstr>
      <vt:lpstr>Stavba!Objekt</vt:lpstr>
      <vt:lpstr>'1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Blanka</dc:creator>
  <cp:lastModifiedBy>polasek</cp:lastModifiedBy>
  <cp:lastPrinted>2014-02-28T09:52:57Z</cp:lastPrinted>
  <dcterms:created xsi:type="dcterms:W3CDTF">2009-04-08T07:15:50Z</dcterms:created>
  <dcterms:modified xsi:type="dcterms:W3CDTF">2017-09-11T09:34:50Z</dcterms:modified>
</cp:coreProperties>
</file>