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<sst xmlns="http://schemas.openxmlformats.org/spreadsheetml/2006/main" count="662" uniqueCount="350">
  <si>
    <t>KRYCÍ LIST ROZPOČTU</t>
  </si>
  <si>
    <t>Název stavby</t>
  </si>
  <si>
    <t>Oprava fasády objektu školy,Pontassievská 2, Znojmo</t>
  </si>
  <si>
    <t>JKSO</t>
  </si>
  <si>
    <t xml:space="preserve"> </t>
  </si>
  <si>
    <t>Kód stavby</t>
  </si>
  <si>
    <t>Pontas</t>
  </si>
  <si>
    <t>Název objektu</t>
  </si>
  <si>
    <t>Varianta A</t>
  </si>
  <si>
    <t>EČO</t>
  </si>
  <si>
    <t>Kód objektu</t>
  </si>
  <si>
    <t>02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</si>
  <si>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</si>
  <si>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</si>
  <si>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</si>
  <si>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</si>
  <si>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</si>
  <si>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</si>
  <si>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</si>
  <si>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</si>
  <si>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</si>
  <si>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</si>
  <si>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</si>
  <si>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</si>
  <si>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</si>
  <si>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21.07.2017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</si>
  <si>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</si>
  <si>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</si>
  <si>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</si>
  <si>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</si>
  <si>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</si>
  <si>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</si>
  <si>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</si>
  <si>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</si>
  <si>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</si>
  <si>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</si>
  <si>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</si>
  <si>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</si>
  <si>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</si>
  <si>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</si>
  <si>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</si>
  <si>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</si>
  <si>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</si>
  <si>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</si>
  <si>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</si>
  <si>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</si>
  <si>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</si>
  <si>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</si>
  <si>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</si>
  <si>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</si>
  <si>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</si>
  <si>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</si>
  <si>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</si>
  <si>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</si>
  <si>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</si>
  <si>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</si>
  <si>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</si>
  <si>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</si>
  <si>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</si>
  <si>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</si>
  <si>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</si>
  <si>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</si>
  <si>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</si>
  <si>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</si>
  <si>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</si>
  <si>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</si>
  <si>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</si>
  <si>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</si>
  <si>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</si>
  <si>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</si>
  <si>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</si>
  <si>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</si>
  <si>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</si>
  <si>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</si>
  <si>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</si>
  <si>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</si>
  <si>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</si>
  <si>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</si>
  <si>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</si>
  <si>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</si>
  <si>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</si>
  <si>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</si>
  <si>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</si>
  <si>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</si>
  <si>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</si>
  <si>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</si>
  <si>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</si>
  <si>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</si>
  <si>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</si>
  <si>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</si>
  <si>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</si>
  <si>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</si>
  <si>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</si>
  <si>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</si>
  <si>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</si>
  <si>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</si>
  <si>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</si>
  <si>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</si>
  <si>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</si>
  <si>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</si>
  <si>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</si>
  <si>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</si>
  <si>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</si>
  <si>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</si>
  <si>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3</t>
  </si>
  <si>
    <t>Svislé a kompletní konstrukce</t>
  </si>
  <si>
    <t>0</t>
  </si>
  <si>
    <t>31</t>
  </si>
  <si>
    <t>Zdi podpěrné a volné</t>
  </si>
  <si>
    <t>1</t>
  </si>
  <si>
    <t>K</t>
  </si>
  <si>
    <t>014</t>
  </si>
  <si>
    <t>310278842</t>
  </si>
  <si>
    <t>Zazdívka otvorů pl do 1 m2 ve zdivu nadzákladovém z nepálených tvárnic tl do 300 mm</t>
  </si>
  <si>
    <t>m3</t>
  </si>
  <si>
    <t>2</t>
  </si>
  <si>
    <t>Práce a dodávky HSV</t>
  </si>
  <si>
    <t>6</t>
  </si>
  <si>
    <t>Úpravy povrchů, podlahy a osazování výplní</t>
  </si>
  <si>
    <t>M</t>
  </si>
  <si>
    <t>MAT</t>
  </si>
  <si>
    <t>6-01</t>
  </si>
  <si>
    <t>Zednické zapravení po výměně oken a dveří včetně výmalby</t>
  </si>
  <si>
    <t>m</t>
  </si>
  <si>
    <t>61-02</t>
  </si>
  <si>
    <t>Oprava ostění po výměně špaletových oken</t>
  </si>
  <si>
    <t>4</t>
  </si>
  <si>
    <t>61-03</t>
  </si>
  <si>
    <t>Dod.+mtz. APU lišt</t>
  </si>
  <si>
    <t>5</t>
  </si>
  <si>
    <t>011</t>
  </si>
  <si>
    <t>611473112</t>
  </si>
  <si>
    <t>Vnitřní omítka stropů rovných vápenocementová ze suchých směsí štuková</t>
  </si>
  <si>
    <t>m2</t>
  </si>
  <si>
    <t>61</t>
  </si>
  <si>
    <t>Úprava povrchů vnitřní</t>
  </si>
  <si>
    <t>PK</t>
  </si>
  <si>
    <t>610991111</t>
  </si>
  <si>
    <t>Zakrývání vnitřních a vnějších výplní otvorů, předmětů a konstrukcí folií a páskou</t>
  </si>
  <si>
    <t>9</t>
  </si>
  <si>
    <t>Ostatní konstrukce a práce-bourání</t>
  </si>
  <si>
    <t>7</t>
  </si>
  <si>
    <t>013</t>
  </si>
  <si>
    <t>979011111</t>
  </si>
  <si>
    <t>Svislá doprava suti a vybouraných hmot za prvé podlaží</t>
  </si>
  <si>
    <t>t</t>
  </si>
  <si>
    <t>8</t>
  </si>
  <si>
    <t>979011121</t>
  </si>
  <si>
    <t>Svislá doprava suti a vybouraných hmot ZKD podlaží</t>
  </si>
  <si>
    <t>979081111</t>
  </si>
  <si>
    <t>Odvoz suti a vybouraných hmot na skládku do 1 km</t>
  </si>
  <si>
    <t>10</t>
  </si>
  <si>
    <t>979081121</t>
  </si>
  <si>
    <t>Odvoz suti a vybouraných hmot na skládku ZKD 1 km přes 1 km</t>
  </si>
  <si>
    <t>11</t>
  </si>
  <si>
    <t>979082111</t>
  </si>
  <si>
    <t>Vnitrostaveništní vodorovná doprava suti a vybouraných hmot do 10 m</t>
  </si>
  <si>
    <t>12</t>
  </si>
  <si>
    <t>979082121</t>
  </si>
  <si>
    <t>Vnitrostaveništní vodorovná doprava suti a vybouraných hmot ZKD 5 m přes 10 m</t>
  </si>
  <si>
    <t>13</t>
  </si>
  <si>
    <t>979098231</t>
  </si>
  <si>
    <t>Poplatek za uložení stavebního směsného odpadu na skládce (skládkovné)</t>
  </si>
  <si>
    <t>Práce a dodávky PSV</t>
  </si>
  <si>
    <t>764</t>
  </si>
  <si>
    <t>Konstrukce klempířské</t>
  </si>
  <si>
    <t>14</t>
  </si>
  <si>
    <t>764410230</t>
  </si>
  <si>
    <t>Oplechování parapetů Pz rš 200 mm včetně rohů K12</t>
  </si>
  <si>
    <t>15</t>
  </si>
  <si>
    <t>764410850</t>
  </si>
  <si>
    <t>Demontáž oplechování parapetu rš do 330 mm</t>
  </si>
  <si>
    <t>16</t>
  </si>
  <si>
    <t>764-00001</t>
  </si>
  <si>
    <t>Úprava stávajících parapetních plechů k novému oknu , zatmelení atd.</t>
  </si>
  <si>
    <t>17</t>
  </si>
  <si>
    <t>998764202</t>
  </si>
  <si>
    <t>Přesun hmot pro konstrukce klempířské v objektech v do 12 m</t>
  </si>
  <si>
    <t>766</t>
  </si>
  <si>
    <t>Konstrukce truhlářské</t>
  </si>
  <si>
    <t>18</t>
  </si>
  <si>
    <t>766-01</t>
  </si>
  <si>
    <t>Dmtz.+dod.+mtz. dřevěné eurookno 1,22x2,6m výpis 1</t>
  </si>
  <si>
    <t>kus</t>
  </si>
  <si>
    <t>19</t>
  </si>
  <si>
    <t>766-02</t>
  </si>
  <si>
    <t>Dmtz.+dod.+mtz. dřevěné eurookno  výpis 2</t>
  </si>
  <si>
    <t>20</t>
  </si>
  <si>
    <t>766-03</t>
  </si>
  <si>
    <t>Dmtz.+dod.+mtz. dřevěné eurookno 1,52x2,6m výpis 3</t>
  </si>
  <si>
    <t>21</t>
  </si>
  <si>
    <t>766-04</t>
  </si>
  <si>
    <t>Dmtz.+dod.+mtz. dřevěné eurookno 1,22x2,5m výpis 4</t>
  </si>
  <si>
    <t>22</t>
  </si>
  <si>
    <t>766-08</t>
  </si>
  <si>
    <t>Dmtz.+dod.+mtz. dřevěné eurookno 1,24x2,64m výpis 5</t>
  </si>
  <si>
    <t>23</t>
  </si>
  <si>
    <t>766-09</t>
  </si>
  <si>
    <t>Dmtz.+dod.+mtz. dřevěné eurookno 1,64x2,13m výpis 6</t>
  </si>
  <si>
    <t>24</t>
  </si>
  <si>
    <t>766-10</t>
  </si>
  <si>
    <t>Dmtz.+dod.+mtz. dřevěné eurookno 1,63x1,48m výpis 7</t>
  </si>
  <si>
    <t>25</t>
  </si>
  <si>
    <t>766-11</t>
  </si>
  <si>
    <t>Dmtz.+dod.+mtz. dřevěné eurookno 0,72x1,11m výpis 8</t>
  </si>
  <si>
    <t>26</t>
  </si>
  <si>
    <t>766-15</t>
  </si>
  <si>
    <t>Dmtz.+dod.+mtz. dřevěné eurookno 1,49x1,48m výpis 12</t>
  </si>
  <si>
    <t>27</t>
  </si>
  <si>
    <t>766-16</t>
  </si>
  <si>
    <t>Dmtz.+dod.+mtz. dřevěné eurookno 0,45x0,68m výpis 13</t>
  </si>
  <si>
    <t>28</t>
  </si>
  <si>
    <t>766-17</t>
  </si>
  <si>
    <t>Dmtz.+dod.+mtz. dřevěné eurookno 1,26*2,53m výpis 14</t>
  </si>
  <si>
    <t>29</t>
  </si>
  <si>
    <t>766-18</t>
  </si>
  <si>
    <t>Dmtz.+dod.+mtz. dřevěné eurookno 1,26*2,85m výpis 15</t>
  </si>
  <si>
    <t>30</t>
  </si>
  <si>
    <t>766-19</t>
  </si>
  <si>
    <t>Dmtz.+dod.+mtz. dřevěné eurookno 1,25*1,7m výpis 16</t>
  </si>
  <si>
    <t>766-20</t>
  </si>
  <si>
    <t>Dmtz.+dod.+mtz. dřevěné eurookno 1,31*2,53m výpis 17</t>
  </si>
  <si>
    <t>32</t>
  </si>
  <si>
    <t>766-21</t>
  </si>
  <si>
    <t>Dmtz.+dod.+mtz. dřevěné eurookno 0,74x1m výpis 18</t>
  </si>
  <si>
    <t>33</t>
  </si>
  <si>
    <t>766-22</t>
  </si>
  <si>
    <t>Dmtz.+dod.+mtz. dřevěné eurookno 0,62x1m výpis 19</t>
  </si>
  <si>
    <t>34</t>
  </si>
  <si>
    <t>766-23</t>
  </si>
  <si>
    <t>Dmtz.+dod.+mtz. dřevěné eurookno 1,22x1,49m výpis 20</t>
  </si>
  <si>
    <t>35</t>
  </si>
  <si>
    <t>766-24</t>
  </si>
  <si>
    <t>Dmtz.+dod.+mtz. dřevěné eurookno 1,25x2,58m výpis 21</t>
  </si>
  <si>
    <t>36</t>
  </si>
  <si>
    <t>766-25</t>
  </si>
  <si>
    <t>Dmtz.+dod.+mtz. dřevěné eurookno 1,48x2,35m výpis 22</t>
  </si>
  <si>
    <t>37</t>
  </si>
  <si>
    <t>766-26</t>
  </si>
  <si>
    <t>Dmtz.+dod.+mtz. dřevěné eurookno 1,25x1,5m výpis 23</t>
  </si>
  <si>
    <t>38</t>
  </si>
  <si>
    <t>766-27</t>
  </si>
  <si>
    <t>Dmtz.+dod.+mtz. dřevěné eurookno 1,22x1,68m výpis 24</t>
  </si>
  <si>
    <t>39</t>
  </si>
  <si>
    <t>766-28</t>
  </si>
  <si>
    <t>Dmtz.+dod.+mtz. dřevěné eurookno 0,7x1,5m výpis 25</t>
  </si>
  <si>
    <t>40</t>
  </si>
  <si>
    <t>766-29</t>
  </si>
  <si>
    <t>Dmtz.+dod.+mtz. dřevěné eurookno 1,4x1,79m výpis 26</t>
  </si>
  <si>
    <t>41</t>
  </si>
  <si>
    <t>766-30</t>
  </si>
  <si>
    <t>Dmtz.+dod.+mtz. dřevěné eurookno 0,6x0,9m výpis 27</t>
  </si>
  <si>
    <t>42</t>
  </si>
  <si>
    <t>766-31</t>
  </si>
  <si>
    <t>Dmtz.+dod.+mtz. dřevěné eurookno 1,18x1,15m výpis 28</t>
  </si>
  <si>
    <t>43</t>
  </si>
  <si>
    <t>766-07</t>
  </si>
  <si>
    <t>Dod.+mtz. vnitřního parapetu, DTD s nosem do šířky 36cm</t>
  </si>
  <si>
    <t>44</t>
  </si>
  <si>
    <t>766-89</t>
  </si>
  <si>
    <t>45</t>
  </si>
  <si>
    <t>766411812</t>
  </si>
  <si>
    <t>Demontáž truhlářského obložení stěn z panelů plochy přes 1,5 m2</t>
  </si>
  <si>
    <t>46</t>
  </si>
  <si>
    <t>766416213</t>
  </si>
  <si>
    <t>Montáž obložení stěn plochy přes 5 m2 panely z měkkého dřeva přes 1,50 m2</t>
  </si>
  <si>
    <t>47</t>
  </si>
  <si>
    <t>766441821</t>
  </si>
  <si>
    <t>Demontáž parapetních desek dřevěných, laminovaných šířky do 30 cm délky přes 1,0 m</t>
  </si>
  <si>
    <t>48</t>
  </si>
  <si>
    <t>998766203</t>
  </si>
  <si>
    <t>Přesun hmot pro konstrukce truhlářské v objektech v do 24 m</t>
  </si>
  <si>
    <t>767</t>
  </si>
  <si>
    <t>Konstrukce zámečnické</t>
  </si>
  <si>
    <t>49</t>
  </si>
  <si>
    <t>767-01</t>
  </si>
  <si>
    <t>Dmtz.+dod.+mtz. hliníkové sklepní okno 0,9x0,5m-H1</t>
  </si>
  <si>
    <t>50</t>
  </si>
  <si>
    <t>767-02</t>
  </si>
  <si>
    <t>Dmtz.+dod.+mtz. hliníkové sklepní okno 0,8x0,5m-H2</t>
  </si>
  <si>
    <t>51</t>
  </si>
  <si>
    <t>767-03</t>
  </si>
  <si>
    <t>Dmtz.+dod.+mtz. hliníkové sklepní okno 0,85x0,58m-H3</t>
  </si>
  <si>
    <t>52</t>
  </si>
  <si>
    <t>767-04</t>
  </si>
  <si>
    <t>Dmtz.+ dod.+mtz. mříže na okna H4, dle výkr.č.32</t>
  </si>
  <si>
    <t>53</t>
  </si>
  <si>
    <t>767-004</t>
  </si>
  <si>
    <t>Dmtz.+ dod.+mtz. mříže na okna H3, dle výkr.č.32</t>
  </si>
  <si>
    <t>54</t>
  </si>
  <si>
    <t>767-00004</t>
  </si>
  <si>
    <t>Dmtz.+ dod.+mtz. mříže na okna H1, dle výkr.č.32</t>
  </si>
  <si>
    <t>55</t>
  </si>
  <si>
    <t>767-0004</t>
  </si>
  <si>
    <t>dod.+mtz. mříž na okno H2, dle výkr.č.32</t>
  </si>
  <si>
    <t>56</t>
  </si>
  <si>
    <t>767-05</t>
  </si>
  <si>
    <t>Dmtz.+ dod.+mtz. mříže na větrací otvor Z1 vč. nátěru, dle výkr.č.31 a 32</t>
  </si>
  <si>
    <t>57</t>
  </si>
  <si>
    <t>767-06</t>
  </si>
  <si>
    <t>58</t>
  </si>
  <si>
    <t>767-07</t>
  </si>
  <si>
    <t>59</t>
  </si>
  <si>
    <t>767-08</t>
  </si>
  <si>
    <t>60</t>
  </si>
  <si>
    <t>998767203</t>
  </si>
  <si>
    <t>Přesun hmot pro zámečnické konstrukce v objektech v do 24 m</t>
  </si>
  <si>
    <t>781</t>
  </si>
  <si>
    <t>Dokončovací práce - obklady keramické</t>
  </si>
  <si>
    <t>781-01</t>
  </si>
  <si>
    <t>Montáž oken a dveří na speciální parotěsnící komprimační pásky</t>
  </si>
  <si>
    <t>Poznámka :</t>
  </si>
  <si>
    <t xml:space="preserve">Platí pro celou stavbu </t>
  </si>
  <si>
    <t xml:space="preserve">a) veškeré položky na přípomoce,  dopravu, montáž, zpevněné montážní plochy, atd...  </t>
  </si>
  <si>
    <t xml:space="preserve">zahrnout do jednotlivých jednotkových cen. : </t>
  </si>
  <si>
    <t xml:space="preserve">b) součásti prací jsou veškeré zkoušky, potřebná měření, inspekce, uvedení zařízení do provozu, zaškolení obsluhy, </t>
  </si>
  <si>
    <t xml:space="preserve">provozní řády, manuály a revize v českém jazyce. Za komplexní vyzkoušení se považuje bezporuchový </t>
  </si>
  <si>
    <t xml:space="preserve">provoz po dobu minimálně 96 hod. : </t>
  </si>
  <si>
    <t xml:space="preserve">c) součástí dodávky je zpracování veškeré dílenské dokumentace a dokumentace skutečného provedení : </t>
  </si>
  <si>
    <t xml:space="preserve">d) součástí dodávky je kompletní dokladová část díla nutná k získání kolaudačního souhlasu stavby : </t>
  </si>
  <si>
    <t xml:space="preserve">e) v rozsahu prací zhotovitele jsou rovněž jakékoliv prvky, zařízení, práce a pomocné materiály, neuvedené v tomto </t>
  </si>
  <si>
    <t xml:space="preserve">soupisu výkonů, které jsou ale nezbytně nutné k dodání, instalaci , dokončení a provozování </t>
  </si>
  <si>
    <t xml:space="preserve">díla, včetně ztratného a prořezů : </t>
  </si>
  <si>
    <t xml:space="preserve">f) součástí dodávky jsou veškerá geodetická měření jako například vytyčení konstrukcí, kontrolní měření, </t>
  </si>
  <si>
    <t xml:space="preserve">zaměření skutečného stavu apod. : </t>
  </si>
  <si>
    <t xml:space="preserve">g) součástí dodávky jsou i náklady na případná  opatření související s ochranou stávajících sítí, komunikací či staveb : </t>
  </si>
  <si>
    <t xml:space="preserve">h) součástí jednotkových cen jsou i vícenáklady související s výstavbou v zimním období, průběžný úklid staveniště </t>
  </si>
  <si>
    <t xml:space="preserve">a přilehlých komunikací, likvidaci odpadů, dočasná dopravní omezení atd. : </t>
  </si>
  <si>
    <t xml:space="preserve">i) kalkulovat včetně dodávek energií, vody apod. pro stavbu </t>
  </si>
  <si>
    <t>j) veškeré položky patrné z výkazů, výkresů a technických zpráv je třeba v nabídkové ceně doplnit a ocenit</t>
  </si>
  <si>
    <t xml:space="preserve">jako kompletně vykonané práce vč materiálu, nářadí a strojů nutných k práci, i když tyto nejsou ve výkazu </t>
  </si>
  <si>
    <t xml:space="preserve">výměr vypsány zvlášť.  Výkaz výměr neslouží jako podklad pro objednávání materiálu </t>
  </si>
  <si>
    <t xml:space="preserve">rámci dodávky stavby. Veškeré výrobky, pokud jsou uvedeny, jsou uvedeny pouze jako referenční, obecně </t>
  </si>
  <si>
    <t>určující standard, technické parametry, požadované vlastnosti.</t>
  </si>
  <si>
    <t>k) dodavatel je povinen kontrolovat součty oddílů, jednotlivých položek, programový export-objednatel nezaručuje</t>
  </si>
  <si>
    <t>provázanost jendotlivých oddílů a položek</t>
  </si>
  <si>
    <t xml:space="preserve">l) předpokládá se nutný průzkum stavby před zpracováním nabídkového rozpočtu dodavatelem stavby </t>
  </si>
  <si>
    <t xml:space="preserve">Nedílnou součástí výkazu výměr ( slepého rozpočtu ) je projektová dokumentace !! : </t>
  </si>
  <si>
    <t xml:space="preserve">Zpracovatel nabídky  je povinen prověřit specifikace a výměry uvedené ve výkazu výměr. : </t>
  </si>
  <si>
    <t xml:space="preserve">V případě zjištěných rozdílů má na tyto rozdíly upozornit ve lhůtě pro podání nabídek </t>
  </si>
  <si>
    <t xml:space="preserve">prostřednictvím žádosti o dodatečné informace k zadávacím podmínkám.  </t>
  </si>
  <si>
    <t xml:space="preserve">Následné změny výměr v průběhu realizace nebudou akceptovány.  </t>
  </si>
  <si>
    <t xml:space="preserve">Jednotlivé položky jsou specifikovány PD. </t>
  </si>
  <si>
    <t xml:space="preserve">Veškeré práce musí být provedeny dle platných norem ČSN - viz www.ceske-normy.cz </t>
  </si>
  <si>
    <t>Dmtz.+ dod.+mtz. nové mříže na okna Pz. s bílým nátěrem -okna č.5, dle výkr.č.32</t>
  </si>
  <si>
    <t>Dmtz.+ dod.+mtz. nové mříže na okna Pz. s bílým nátěrem -okna č.6, dle výkr.č.32</t>
  </si>
  <si>
    <t>Dmtz.+ dod.+mtz. nová mříž na okna Pz. s bílým nátěrem -okno č.12, dle výkr.č.32</t>
  </si>
  <si>
    <t>Dmtz.+ dod.+mtz. obklad vnitřního parapetu z keramických dlaždic</t>
  </si>
  <si>
    <t>766-32</t>
  </si>
  <si>
    <t>Dmtz.+dod.+mtz. dřevěné eurookno 1,8x1,8m výpis 30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</si>
</sst>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sz val="8"/>
      <color indexed="54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70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showGridLines="0" tabSelected="1" zoomScalePageLayoutView="0" workbookViewId="0" topLeftCell="A2">
      <selection activeCell="Z38" sqref="Z38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91" t="s">
        <v>2</v>
      </c>
      <c r="F5" s="192"/>
      <c r="G5" s="192"/>
      <c r="H5" s="192"/>
      <c r="I5" s="192"/>
      <c r="J5" s="193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4" t="s">
        <v>8</v>
      </c>
      <c r="F7" s="195"/>
      <c r="G7" s="195"/>
      <c r="H7" s="195"/>
      <c r="I7" s="195"/>
      <c r="J7" s="196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7" t="s">
        <v>4</v>
      </c>
      <c r="F9" s="198"/>
      <c r="G9" s="198"/>
      <c r="H9" s="198"/>
      <c r="I9" s="198"/>
      <c r="J9" s="199"/>
      <c r="K9" s="14"/>
      <c r="L9" s="14"/>
      <c r="M9" s="14"/>
      <c r="N9" s="14"/>
      <c r="O9" s="14" t="s">
        <v>13</v>
      </c>
      <c r="P9" s="200"/>
      <c r="Q9" s="198"/>
      <c r="R9" s="199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20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21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4" t="s">
        <v>24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25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26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27</v>
      </c>
      <c r="B34" s="48"/>
      <c r="C34" s="48"/>
      <c r="D34" s="49"/>
      <c r="E34" s="50" t="s">
        <v>28</v>
      </c>
      <c r="F34" s="49"/>
      <c r="G34" s="50" t="s">
        <v>29</v>
      </c>
      <c r="H34" s="48"/>
      <c r="I34" s="49"/>
      <c r="J34" s="50" t="s">
        <v>30</v>
      </c>
      <c r="K34" s="48"/>
      <c r="L34" s="50" t="s">
        <v>31</v>
      </c>
      <c r="M34" s="48"/>
      <c r="N34" s="48"/>
      <c r="O34" s="49"/>
      <c r="P34" s="50" t="s">
        <v>32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33</v>
      </c>
      <c r="F36" s="44"/>
      <c r="G36" s="44"/>
      <c r="H36" s="44"/>
      <c r="I36" s="44"/>
      <c r="J36" s="61" t="s">
        <v>34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35</v>
      </c>
      <c r="B37" s="63"/>
      <c r="C37" s="64" t="s">
        <v>36</v>
      </c>
      <c r="D37" s="65"/>
      <c r="E37" s="65"/>
      <c r="F37" s="66"/>
      <c r="G37" s="62" t="s">
        <v>37</v>
      </c>
      <c r="H37" s="67"/>
      <c r="I37" s="64" t="s">
        <v>38</v>
      </c>
      <c r="J37" s="65"/>
      <c r="K37" s="65"/>
      <c r="L37" s="62" t="s">
        <v>39</v>
      </c>
      <c r="M37" s="67"/>
      <c r="N37" s="64" t="s">
        <v>40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41</v>
      </c>
      <c r="C38" s="17"/>
      <c r="D38" s="70" t="s">
        <v>42</v>
      </c>
      <c r="E38" s="71"/>
      <c r="F38" s="72"/>
      <c r="G38" s="68">
        <v>8</v>
      </c>
      <c r="H38" s="73" t="s">
        <v>43</v>
      </c>
      <c r="I38" s="30"/>
      <c r="J38" s="74"/>
      <c r="K38" s="75"/>
      <c r="L38" s="68">
        <v>13</v>
      </c>
      <c r="M38" s="28" t="s">
        <v>44</v>
      </c>
      <c r="N38" s="36"/>
      <c r="O38" s="36"/>
      <c r="P38" s="76">
        <f>M49</f>
        <v>21</v>
      </c>
      <c r="Q38" s="77" t="s">
        <v>45</v>
      </c>
      <c r="R38" s="71"/>
      <c r="S38" s="72"/>
    </row>
    <row r="39" spans="1:19" ht="20.25" customHeight="1">
      <c r="A39" s="68">
        <v>2</v>
      </c>
      <c r="B39" s="78"/>
      <c r="C39" s="33"/>
      <c r="D39" s="70" t="s">
        <v>46</v>
      </c>
      <c r="E39" s="71"/>
      <c r="F39" s="72"/>
      <c r="G39" s="68">
        <v>9</v>
      </c>
      <c r="H39" s="14" t="s">
        <v>47</v>
      </c>
      <c r="I39" s="70"/>
      <c r="J39" s="74"/>
      <c r="K39" s="75"/>
      <c r="L39" s="68">
        <v>14</v>
      </c>
      <c r="M39" s="28" t="s">
        <v>48</v>
      </c>
      <c r="N39" s="36"/>
      <c r="O39" s="36"/>
      <c r="P39" s="76">
        <f>M49</f>
        <v>21</v>
      </c>
      <c r="Q39" s="77" t="s">
        <v>45</v>
      </c>
      <c r="R39" s="71"/>
      <c r="S39" s="72"/>
    </row>
    <row r="40" spans="1:19" ht="20.25" customHeight="1">
      <c r="A40" s="68">
        <v>3</v>
      </c>
      <c r="B40" s="69" t="s">
        <v>49</v>
      </c>
      <c r="C40" s="17"/>
      <c r="D40" s="70" t="s">
        <v>42</v>
      </c>
      <c r="E40" s="71"/>
      <c r="F40" s="72"/>
      <c r="G40" s="68">
        <v>10</v>
      </c>
      <c r="H40" s="73" t="s">
        <v>50</v>
      </c>
      <c r="I40" s="30"/>
      <c r="J40" s="74"/>
      <c r="K40" s="75"/>
      <c r="L40" s="68">
        <v>15</v>
      </c>
      <c r="M40" s="28" t="s">
        <v>51</v>
      </c>
      <c r="N40" s="36"/>
      <c r="O40" s="36"/>
      <c r="P40" s="76">
        <f>M49</f>
        <v>21</v>
      </c>
      <c r="Q40" s="77" t="s">
        <v>45</v>
      </c>
      <c r="R40" s="71"/>
      <c r="S40" s="72"/>
    </row>
    <row r="41" spans="1:19" ht="20.25" customHeight="1">
      <c r="A41" s="68">
        <v>4</v>
      </c>
      <c r="B41" s="78"/>
      <c r="C41" s="33"/>
      <c r="D41" s="70" t="s">
        <v>46</v>
      </c>
      <c r="E41" s="71"/>
      <c r="F41" s="72"/>
      <c r="G41" s="68">
        <v>11</v>
      </c>
      <c r="H41" s="73"/>
      <c r="I41" s="30"/>
      <c r="J41" s="74"/>
      <c r="K41" s="75"/>
      <c r="L41" s="68">
        <v>16</v>
      </c>
      <c r="M41" s="28" t="s">
        <v>52</v>
      </c>
      <c r="N41" s="36"/>
      <c r="O41" s="36"/>
      <c r="P41" s="76">
        <f>M49</f>
        <v>21</v>
      </c>
      <c r="Q41" s="77" t="s">
        <v>45</v>
      </c>
      <c r="R41" s="71"/>
      <c r="S41" s="72"/>
    </row>
    <row r="42" spans="1:19" ht="20.25" customHeight="1">
      <c r="A42" s="68">
        <v>5</v>
      </c>
      <c r="B42" s="69" t="s">
        <v>53</v>
      </c>
      <c r="C42" s="17"/>
      <c r="D42" s="70" t="s">
        <v>42</v>
      </c>
      <c r="E42" s="71"/>
      <c r="F42" s="72"/>
      <c r="G42" s="79"/>
      <c r="H42" s="36"/>
      <c r="I42" s="30"/>
      <c r="J42" s="80"/>
      <c r="K42" s="75"/>
      <c r="L42" s="68">
        <v>17</v>
      </c>
      <c r="M42" s="28" t="s">
        <v>54</v>
      </c>
      <c r="N42" s="36"/>
      <c r="O42" s="36"/>
      <c r="P42" s="76">
        <f>M49</f>
        <v>21</v>
      </c>
      <c r="Q42" s="77" t="s">
        <v>45</v>
      </c>
      <c r="R42" s="71"/>
      <c r="S42" s="72"/>
    </row>
    <row r="43" spans="1:19" ht="20.25" customHeight="1">
      <c r="A43" s="68">
        <v>6</v>
      </c>
      <c r="B43" s="78"/>
      <c r="C43" s="33"/>
      <c r="D43" s="70" t="s">
        <v>46</v>
      </c>
      <c r="E43" s="71"/>
      <c r="F43" s="72"/>
      <c r="G43" s="79"/>
      <c r="H43" s="36"/>
      <c r="I43" s="30"/>
      <c r="J43" s="80"/>
      <c r="K43" s="75"/>
      <c r="L43" s="68">
        <v>18</v>
      </c>
      <c r="M43" s="73" t="s">
        <v>55</v>
      </c>
      <c r="N43" s="36"/>
      <c r="O43" s="36"/>
      <c r="P43" s="36"/>
      <c r="Q43" s="30"/>
      <c r="R43" s="71"/>
      <c r="S43" s="72"/>
    </row>
    <row r="44" spans="1:19" ht="20.25" customHeight="1">
      <c r="A44" s="68">
        <v>7</v>
      </c>
      <c r="B44" s="81" t="s">
        <v>56</v>
      </c>
      <c r="C44" s="36"/>
      <c r="D44" s="30"/>
      <c r="E44" s="82"/>
      <c r="F44" s="46"/>
      <c r="G44" s="68">
        <v>12</v>
      </c>
      <c r="H44" s="81" t="s">
        <v>57</v>
      </c>
      <c r="I44" s="30"/>
      <c r="J44" s="83"/>
      <c r="K44" s="84"/>
      <c r="L44" s="68">
        <v>19</v>
      </c>
      <c r="M44" s="69" t="s">
        <v>58</v>
      </c>
      <c r="N44" s="26"/>
      <c r="O44" s="26"/>
      <c r="P44" s="26"/>
      <c r="Q44" s="85"/>
      <c r="R44" s="82"/>
      <c r="S44" s="46"/>
    </row>
    <row r="45" spans="1:19" ht="20.25" customHeight="1">
      <c r="A45" s="86">
        <v>20</v>
      </c>
      <c r="B45" s="87" t="s">
        <v>59</v>
      </c>
      <c r="C45" s="88"/>
      <c r="D45" s="89"/>
      <c r="E45" s="90"/>
      <c r="F45" s="42"/>
      <c r="G45" s="86">
        <v>21</v>
      </c>
      <c r="H45" s="87" t="s">
        <v>60</v>
      </c>
      <c r="I45" s="89"/>
      <c r="J45" s="91"/>
      <c r="K45" s="92">
        <f>M49</f>
        <v>21</v>
      </c>
      <c r="L45" s="86">
        <v>22</v>
      </c>
      <c r="M45" s="87" t="s">
        <v>61</v>
      </c>
      <c r="N45" s="88"/>
      <c r="O45" s="88"/>
      <c r="P45" s="88"/>
      <c r="Q45" s="89"/>
      <c r="R45" s="90"/>
      <c r="S45" s="42"/>
    </row>
    <row r="46" spans="1:19" ht="20.25" customHeight="1">
      <c r="A46" s="93" t="s">
        <v>20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62</v>
      </c>
      <c r="M46" s="49"/>
      <c r="N46" s="64" t="s">
        <v>63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64</v>
      </c>
      <c r="N47" s="36"/>
      <c r="O47" s="36"/>
      <c r="P47" s="36"/>
      <c r="Q47" s="72"/>
      <c r="R47" s="82"/>
      <c r="S47" s="97">
        <f>E44+J44+R44+E45+J45+R45</f>
        <v>0</v>
      </c>
    </row>
    <row r="48" spans="1:19" ht="20.25" customHeight="1">
      <c r="A48" s="98" t="s">
        <v>65</v>
      </c>
      <c r="B48" s="32"/>
      <c r="C48" s="32"/>
      <c r="D48" s="32"/>
      <c r="E48" s="32"/>
      <c r="F48" s="33"/>
      <c r="G48" s="99" t="s">
        <v>66</v>
      </c>
      <c r="H48" s="32"/>
      <c r="I48" s="32"/>
      <c r="J48" s="32"/>
      <c r="K48" s="32"/>
      <c r="L48" s="68">
        <v>24</v>
      </c>
      <c r="M48" s="100">
        <v>15</v>
      </c>
      <c r="N48" s="33" t="s">
        <v>45</v>
      </c>
      <c r="O48" s="101">
        <v>0</v>
      </c>
      <c r="P48" s="36" t="s">
        <v>67</v>
      </c>
      <c r="Q48" s="30"/>
      <c r="R48" s="102"/>
      <c r="S48" s="103">
        <f>O48*M48/100</f>
        <v>0</v>
      </c>
    </row>
    <row r="49" spans="1:19" ht="20.25" customHeight="1">
      <c r="A49" s="104" t="s">
        <v>19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45</v>
      </c>
      <c r="O49" s="101">
        <f>ROUND(SUMIF(Rozpocet!N14:N87,M49,Rozpocet!I14:I87)+SUMIF(P38:P42,M49,R38:R42)+IF(K45=M49,J45,0),2)</f>
        <v>0</v>
      </c>
      <c r="P49" s="36" t="s">
        <v>67</v>
      </c>
      <c r="Q49" s="30"/>
      <c r="R49" s="71"/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68</v>
      </c>
      <c r="N50" s="88"/>
      <c r="O50" s="88"/>
      <c r="P50" s="88"/>
      <c r="Q50" s="109"/>
      <c r="R50" s="110"/>
      <c r="S50" s="111"/>
    </row>
    <row r="51" spans="1:19" ht="20.25" customHeight="1">
      <c r="A51" s="98" t="s">
        <v>65</v>
      </c>
      <c r="B51" s="32"/>
      <c r="C51" s="32"/>
      <c r="D51" s="32"/>
      <c r="E51" s="32"/>
      <c r="F51" s="33"/>
      <c r="G51" s="99" t="s">
        <v>66</v>
      </c>
      <c r="H51" s="32"/>
      <c r="I51" s="32"/>
      <c r="J51" s="32"/>
      <c r="K51" s="32"/>
      <c r="L51" s="62" t="s">
        <v>69</v>
      </c>
      <c r="M51" s="49"/>
      <c r="N51" s="64" t="s">
        <v>70</v>
      </c>
      <c r="O51" s="48"/>
      <c r="P51" s="48"/>
      <c r="Q51" s="48"/>
      <c r="R51" s="112"/>
      <c r="S51" s="51"/>
    </row>
    <row r="52" spans="1:19" ht="20.25" customHeight="1">
      <c r="A52" s="104" t="s">
        <v>21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71</v>
      </c>
      <c r="N52" s="36"/>
      <c r="O52" s="36"/>
      <c r="P52" s="36"/>
      <c r="Q52" s="30"/>
      <c r="R52" s="71"/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72</v>
      </c>
      <c r="N53" s="36"/>
      <c r="O53" s="36"/>
      <c r="P53" s="36"/>
      <c r="Q53" s="30"/>
      <c r="R53" s="71"/>
      <c r="S53" s="72"/>
    </row>
    <row r="54" spans="1:19" ht="20.25" customHeight="1">
      <c r="A54" s="113" t="s">
        <v>65</v>
      </c>
      <c r="B54" s="41"/>
      <c r="C54" s="41"/>
      <c r="D54" s="41"/>
      <c r="E54" s="41"/>
      <c r="F54" s="114"/>
      <c r="G54" s="115" t="s">
        <v>66</v>
      </c>
      <c r="H54" s="41"/>
      <c r="I54" s="41"/>
      <c r="J54" s="41"/>
      <c r="K54" s="41"/>
      <c r="L54" s="86">
        <v>29</v>
      </c>
      <c r="M54" s="87" t="s">
        <v>73</v>
      </c>
      <c r="N54" s="88"/>
      <c r="O54" s="88"/>
      <c r="P54" s="88"/>
      <c r="Q54" s="89"/>
      <c r="R54" s="55"/>
      <c r="S54" s="116"/>
    </row>
    <row r="57" spans="1:9" ht="12.75" customHeight="1">
      <c r="A57" s="187" t="s">
        <v>311</v>
      </c>
      <c r="B57" s="187"/>
      <c r="C57" s="187"/>
      <c r="D57" s="187"/>
      <c r="E57" s="187"/>
      <c r="F57" s="187"/>
      <c r="G57" s="187"/>
      <c r="H57" s="187" t="s">
        <v>4</v>
      </c>
      <c r="I57" s="188"/>
    </row>
    <row r="58" spans="1:9" ht="12.75" customHeight="1">
      <c r="A58" s="2" t="s">
        <v>312</v>
      </c>
      <c r="I58" s="188"/>
    </row>
    <row r="59" spans="1:9" ht="12.75" customHeight="1">
      <c r="A59" s="189" t="s">
        <v>313</v>
      </c>
      <c r="I59" s="188"/>
    </row>
    <row r="60" spans="1:9" ht="12.75" customHeight="1">
      <c r="A60" s="2" t="s">
        <v>314</v>
      </c>
      <c r="I60" s="188"/>
    </row>
    <row r="61" spans="1:9" ht="12.75" customHeight="1">
      <c r="A61" s="189" t="s">
        <v>315</v>
      </c>
      <c r="I61" s="188"/>
    </row>
    <row r="62" spans="1:9" ht="12.75" customHeight="1">
      <c r="A62" s="2" t="s">
        <v>316</v>
      </c>
      <c r="I62" s="188"/>
    </row>
    <row r="63" spans="1:9" ht="12.75" customHeight="1">
      <c r="A63" s="2" t="s">
        <v>317</v>
      </c>
      <c r="I63" s="188"/>
    </row>
    <row r="64" spans="1:9" ht="12.75" customHeight="1">
      <c r="A64" s="2" t="s">
        <v>318</v>
      </c>
      <c r="I64" s="188"/>
    </row>
    <row r="65" spans="1:9" ht="12.75" customHeight="1">
      <c r="A65" s="2" t="s">
        <v>319</v>
      </c>
      <c r="I65" s="188"/>
    </row>
    <row r="66" spans="1:9" ht="12.75" customHeight="1">
      <c r="A66" s="2" t="s">
        <v>320</v>
      </c>
      <c r="I66" s="188"/>
    </row>
    <row r="67" spans="1:9" ht="12.75" customHeight="1">
      <c r="A67" s="2" t="s">
        <v>321</v>
      </c>
      <c r="I67" s="188"/>
    </row>
    <row r="68" spans="1:9" ht="12.75" customHeight="1">
      <c r="A68" s="2" t="s">
        <v>322</v>
      </c>
      <c r="I68" s="188"/>
    </row>
    <row r="69" spans="1:9" ht="12.75" customHeight="1">
      <c r="A69" s="2" t="s">
        <v>323</v>
      </c>
      <c r="I69" s="188"/>
    </row>
    <row r="70" spans="1:9" ht="12.75" customHeight="1">
      <c r="A70" s="2" t="s">
        <v>324</v>
      </c>
      <c r="I70" s="188"/>
    </row>
    <row r="71" spans="1:9" ht="12.75" customHeight="1">
      <c r="A71" s="2" t="s">
        <v>325</v>
      </c>
      <c r="I71" s="188"/>
    </row>
    <row r="72" spans="1:9" ht="12.75" customHeight="1">
      <c r="A72" s="2" t="s">
        <v>326</v>
      </c>
      <c r="I72" s="188"/>
    </row>
    <row r="73" spans="1:9" ht="12.75" customHeight="1">
      <c r="A73" s="2" t="s">
        <v>327</v>
      </c>
      <c r="I73" s="188"/>
    </row>
    <row r="74" spans="1:9" ht="12.75" customHeight="1">
      <c r="A74" s="2" t="s">
        <v>328</v>
      </c>
      <c r="I74" s="188"/>
    </row>
    <row r="75" spans="1:9" ht="12.75" customHeight="1">
      <c r="A75" s="189" t="s">
        <v>329</v>
      </c>
      <c r="I75" s="188"/>
    </row>
    <row r="76" spans="1:9" ht="12.75" customHeight="1">
      <c r="A76" s="189" t="s">
        <v>330</v>
      </c>
      <c r="I76" s="188"/>
    </row>
    <row r="77" spans="1:9" ht="12.75" customHeight="1">
      <c r="A77" s="189" t="s">
        <v>331</v>
      </c>
      <c r="I77" s="188"/>
    </row>
    <row r="78" spans="1:9" ht="12.75" customHeight="1">
      <c r="A78" s="189" t="s">
        <v>332</v>
      </c>
      <c r="I78" s="188"/>
    </row>
    <row r="79" spans="1:9" ht="12.75" customHeight="1">
      <c r="A79" s="189" t="s">
        <v>333</v>
      </c>
      <c r="I79" s="188"/>
    </row>
    <row r="80" spans="1:9" ht="12.75" customHeight="1">
      <c r="A80" s="189" t="s">
        <v>334</v>
      </c>
      <c r="I80" s="188"/>
    </row>
    <row r="81" spans="1:9" ht="12.75" customHeight="1">
      <c r="A81" s="189" t="s">
        <v>335</v>
      </c>
      <c r="I81" s="188"/>
    </row>
    <row r="82" spans="1:9" ht="12.75" customHeight="1">
      <c r="A82" s="189" t="s">
        <v>336</v>
      </c>
      <c r="I82" s="188"/>
    </row>
    <row r="83" spans="1:9" ht="12.75" customHeight="1">
      <c r="A83" s="189"/>
      <c r="I83" s="188"/>
    </row>
    <row r="84" spans="1:9" ht="12.75" customHeight="1">
      <c r="A84" s="189" t="s">
        <v>337</v>
      </c>
      <c r="I84" s="188"/>
    </row>
    <row r="85" spans="1:9" ht="12.75" customHeight="1">
      <c r="A85" s="189" t="s">
        <v>338</v>
      </c>
      <c r="I85" s="188"/>
    </row>
    <row r="86" spans="1:9" ht="12.75" customHeight="1">
      <c r="A86" s="189" t="s">
        <v>339</v>
      </c>
      <c r="I86" s="188"/>
    </row>
    <row r="87" spans="1:9" ht="12.75" customHeight="1">
      <c r="A87" s="2" t="s">
        <v>340</v>
      </c>
      <c r="I87" s="188"/>
    </row>
    <row r="88" ht="12.75" customHeight="1">
      <c r="I88" s="188"/>
    </row>
    <row r="89" spans="1:9" ht="12.75" customHeight="1">
      <c r="A89" s="2" t="s">
        <v>341</v>
      </c>
      <c r="I89" s="188"/>
    </row>
    <row r="90" spans="1:9" ht="12.75" customHeight="1">
      <c r="A90" s="190" t="s">
        <v>342</v>
      </c>
      <c r="I90" s="188"/>
    </row>
    <row r="91" ht="12.75" customHeight="1">
      <c r="I91" s="188"/>
    </row>
    <row r="92" spans="1:9" ht="12.75" customHeight="1">
      <c r="A92" s="2" t="s">
        <v>343</v>
      </c>
      <c r="B92" s="187"/>
      <c r="C92" s="187"/>
      <c r="D92" s="187"/>
      <c r="E92" s="187"/>
      <c r="F92" s="187"/>
      <c r="G92" s="187"/>
      <c r="H92" s="187"/>
      <c r="I92" s="188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19" sqref="C19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74</v>
      </c>
      <c r="B1" s="118"/>
      <c r="C1" s="118"/>
      <c r="D1" s="118"/>
      <c r="E1" s="118"/>
    </row>
    <row r="2" spans="1:5" ht="12" customHeight="1">
      <c r="A2" s="119" t="s">
        <v>75</v>
      </c>
      <c r="B2" s="120" t="str">
        <f>'Krycí list'!E5</f>
        <v>Oprava fasády objektu školy,Pontassievská 2, Znojmo</v>
      </c>
      <c r="C2" s="121"/>
      <c r="D2" s="121"/>
      <c r="E2" s="121"/>
    </row>
    <row r="3" spans="1:5" ht="12" customHeight="1">
      <c r="A3" s="119" t="s">
        <v>76</v>
      </c>
      <c r="B3" s="120" t="str">
        <f>'Krycí list'!E7</f>
        <v>Varianta A</v>
      </c>
      <c r="C3" s="122"/>
      <c r="D3" s="120"/>
      <c r="E3" s="123"/>
    </row>
    <row r="4" spans="1:5" ht="12" customHeight="1">
      <c r="A4" s="119" t="s">
        <v>77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78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79</v>
      </c>
      <c r="B7" s="120" t="str">
        <f>'Krycí list'!E26</f>
        <v> </v>
      </c>
      <c r="C7" s="122"/>
      <c r="D7" s="120"/>
      <c r="E7" s="123"/>
    </row>
    <row r="8" spans="1:5" ht="12" customHeight="1">
      <c r="A8" s="120" t="s">
        <v>80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81</v>
      </c>
      <c r="B9" s="120" t="s">
        <v>25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82</v>
      </c>
      <c r="B11" s="125" t="s">
        <v>83</v>
      </c>
      <c r="C11" s="126" t="s">
        <v>84</v>
      </c>
      <c r="D11" s="127" t="s">
        <v>85</v>
      </c>
      <c r="E11" s="126" t="s">
        <v>86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3</v>
      </c>
      <c r="B14" s="137" t="str">
        <f>Rozpocet!E14</f>
        <v>Svislé a kompletní konstrukce</v>
      </c>
      <c r="C14" s="138"/>
      <c r="D14" s="139">
        <f>Rozpocet!K14</f>
        <v>0.3778775</v>
      </c>
      <c r="E14" s="139">
        <f>Rozpocet!M14</f>
        <v>0</v>
      </c>
    </row>
    <row r="15" spans="1:5" s="135" customFormat="1" ht="12.75" customHeight="1">
      <c r="A15" s="140" t="str">
        <f>Rozpocet!D15</f>
        <v>31</v>
      </c>
      <c r="B15" s="141" t="str">
        <f>Rozpocet!E15</f>
        <v>Zdi podpěrné a volné</v>
      </c>
      <c r="C15" s="142"/>
      <c r="D15" s="143">
        <f>Rozpocet!K15</f>
        <v>0.3778775</v>
      </c>
      <c r="E15" s="143">
        <f>Rozpocet!M15</f>
        <v>0</v>
      </c>
    </row>
    <row r="16" spans="1:5" s="135" customFormat="1" ht="12.75" customHeight="1">
      <c r="A16" s="136" t="str">
        <f>Rozpocet!D17</f>
        <v>HSV</v>
      </c>
      <c r="B16" s="137" t="str">
        <f>Rozpocet!E17</f>
        <v>Práce a dodávky HSV</v>
      </c>
      <c r="C16" s="138"/>
      <c r="D16" s="139">
        <f>Rozpocet!K17</f>
        <v>32.241952000000005</v>
      </c>
      <c r="E16" s="139">
        <f>Rozpocet!M17</f>
        <v>0</v>
      </c>
    </row>
    <row r="17" spans="1:5" s="135" customFormat="1" ht="12.75" customHeight="1">
      <c r="A17" s="140" t="str">
        <f>Rozpocet!D18</f>
        <v>6</v>
      </c>
      <c r="B17" s="141" t="str">
        <f>Rozpocet!E18</f>
        <v>Úpravy povrchů, podlahy a osazování výplní</v>
      </c>
      <c r="C17" s="142"/>
      <c r="D17" s="143">
        <f>Rozpocet!K18</f>
        <v>32.241952000000005</v>
      </c>
      <c r="E17" s="143">
        <f>Rozpocet!M18</f>
        <v>0</v>
      </c>
    </row>
    <row r="18" spans="1:5" s="135" customFormat="1" ht="12.75" customHeight="1">
      <c r="A18" s="144" t="str">
        <f>Rozpocet!D23</f>
        <v>61</v>
      </c>
      <c r="B18" s="145" t="str">
        <f>Rozpocet!E23</f>
        <v>Úprava povrchů vnitřní</v>
      </c>
      <c r="C18" s="146"/>
      <c r="D18" s="147">
        <f>Rozpocet!K23</f>
        <v>32.2</v>
      </c>
      <c r="E18" s="147">
        <f>Rozpocet!M23</f>
        <v>0</v>
      </c>
    </row>
    <row r="19" spans="1:5" s="135" customFormat="1" ht="12.75" customHeight="1">
      <c r="A19" s="148" t="str">
        <f>Rozpocet!D25</f>
        <v>9</v>
      </c>
      <c r="B19" s="149" t="str">
        <f>Rozpocet!E25</f>
        <v>Ostatní konstrukce a práce-bourání</v>
      </c>
      <c r="C19" s="150"/>
      <c r="D19" s="151">
        <f>Rozpocet!K25</f>
        <v>32.2</v>
      </c>
      <c r="E19" s="151">
        <f>Rozpocet!M25</f>
        <v>0</v>
      </c>
    </row>
    <row r="20" spans="1:5" s="135" customFormat="1" ht="12.75" customHeight="1">
      <c r="A20" s="136" t="str">
        <f>Rozpocet!D33</f>
        <v>PSV</v>
      </c>
      <c r="B20" s="137" t="str">
        <f>Rozpocet!E33</f>
        <v>Práce a dodávky PSV</v>
      </c>
      <c r="C20" s="138"/>
      <c r="D20" s="139">
        <f>Rozpocet!K33</f>
        <v>0</v>
      </c>
      <c r="E20" s="139">
        <f>Rozpocet!M33</f>
        <v>1.1685885</v>
      </c>
    </row>
    <row r="21" spans="1:5" s="135" customFormat="1" ht="12.75" customHeight="1">
      <c r="A21" s="140" t="str">
        <f>Rozpocet!D34</f>
        <v>764</v>
      </c>
      <c r="B21" s="141" t="str">
        <f>Rozpocet!E34</f>
        <v>Konstrukce klempířské</v>
      </c>
      <c r="C21" s="142"/>
      <c r="D21" s="143">
        <f>Rozpocet!K34</f>
        <v>0</v>
      </c>
      <c r="E21" s="143">
        <f>Rozpocet!M34</f>
        <v>0.2085885</v>
      </c>
    </row>
    <row r="22" spans="1:5" s="135" customFormat="1" ht="12.75" customHeight="1">
      <c r="A22" s="140" t="str">
        <f>Rozpocet!D39</f>
        <v>766</v>
      </c>
      <c r="B22" s="141" t="str">
        <f>Rozpocet!E39</f>
        <v>Konstrukce truhlářské</v>
      </c>
      <c r="C22" s="142"/>
      <c r="D22" s="143">
        <f>Rozpocet!K39</f>
        <v>0</v>
      </c>
      <c r="E22" s="143">
        <f>Rozpocet!M39</f>
        <v>0.96</v>
      </c>
    </row>
    <row r="23" spans="1:5" s="135" customFormat="1" ht="12.75" customHeight="1">
      <c r="A23" s="140" t="str">
        <f>Rozpocet!D72</f>
        <v>767</v>
      </c>
      <c r="B23" s="141" t="str">
        <f>Rozpocet!E72</f>
        <v>Konstrukce zámečnické</v>
      </c>
      <c r="C23" s="142"/>
      <c r="D23" s="143">
        <f>Rozpocet!K72</f>
        <v>0</v>
      </c>
      <c r="E23" s="143">
        <f>Rozpocet!M72</f>
        <v>0</v>
      </c>
    </row>
    <row r="24" spans="1:5" s="135" customFormat="1" ht="12.75" customHeight="1">
      <c r="A24" s="140" t="str">
        <f>Rozpocet!D85</f>
        <v>781</v>
      </c>
      <c r="B24" s="141" t="str">
        <f>Rozpocet!E85</f>
        <v>Dokončovací práce - obklady keramické</v>
      </c>
      <c r="C24" s="142"/>
      <c r="D24" s="143">
        <f>Rozpocet!K85</f>
        <v>0</v>
      </c>
      <c r="E24" s="143">
        <f>Rozpocet!M85</f>
        <v>0</v>
      </c>
    </row>
    <row r="25" spans="2:5" s="152" customFormat="1" ht="12.75" customHeight="1">
      <c r="B25" s="153" t="s">
        <v>87</v>
      </c>
      <c r="C25" s="154"/>
      <c r="D25" s="155">
        <f>Rozpocet!K87</f>
        <v>32.6198295</v>
      </c>
      <c r="E25" s="155">
        <f>Rozpocet!M87</f>
        <v>1.1685885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I22" sqref="I2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  <c r="P1" s="157"/>
      <c r="Q1" s="156"/>
      <c r="R1" s="156"/>
      <c r="S1" s="156"/>
      <c r="T1" s="156"/>
    </row>
    <row r="2" spans="1:20" ht="11.25" customHeight="1">
      <c r="A2" s="119" t="s">
        <v>75</v>
      </c>
      <c r="B2" s="120"/>
      <c r="C2" s="120" t="str">
        <f>'Krycí list'!E5</f>
        <v>Oprava fasády objektu školy,Pontassievská 2, Znojmo</v>
      </c>
      <c r="D2" s="120"/>
      <c r="E2" s="120"/>
      <c r="F2" s="120"/>
      <c r="G2" s="120"/>
      <c r="H2" s="120"/>
      <c r="I2" s="120"/>
      <c r="J2" s="120"/>
      <c r="K2" s="120"/>
      <c r="L2" s="156"/>
      <c r="M2" s="156"/>
      <c r="N2" s="156"/>
      <c r="O2" s="157"/>
      <c r="P2" s="157"/>
      <c r="Q2" s="156"/>
      <c r="R2" s="156"/>
      <c r="S2" s="156"/>
      <c r="T2" s="156"/>
    </row>
    <row r="3" spans="1:20" ht="11.25" customHeight="1">
      <c r="A3" s="119" t="s">
        <v>76</v>
      </c>
      <c r="B3" s="120"/>
      <c r="C3" s="120" t="str">
        <f>'Krycí list'!E7</f>
        <v>Varianta A</v>
      </c>
      <c r="D3" s="120"/>
      <c r="E3" s="120"/>
      <c r="F3" s="120"/>
      <c r="G3" s="120"/>
      <c r="H3" s="120"/>
      <c r="I3" s="120"/>
      <c r="J3" s="120"/>
      <c r="K3" s="120"/>
      <c r="L3" s="156"/>
      <c r="M3" s="156"/>
      <c r="N3" s="156"/>
      <c r="O3" s="157"/>
      <c r="P3" s="157"/>
      <c r="Q3" s="156"/>
      <c r="R3" s="156"/>
      <c r="S3" s="156"/>
      <c r="T3" s="156"/>
    </row>
    <row r="4" spans="1:20" ht="11.25" customHeight="1">
      <c r="A4" s="119" t="s">
        <v>77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6"/>
      <c r="M4" s="156"/>
      <c r="N4" s="156"/>
      <c r="O4" s="157"/>
      <c r="P4" s="157"/>
      <c r="Q4" s="156"/>
      <c r="R4" s="156"/>
      <c r="S4" s="156"/>
      <c r="T4" s="156"/>
    </row>
    <row r="5" spans="1:20" ht="11.25" customHeight="1">
      <c r="A5" s="120" t="s">
        <v>89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56"/>
      <c r="M5" s="156"/>
      <c r="N5" s="156"/>
      <c r="O5" s="157"/>
      <c r="P5" s="157"/>
      <c r="Q5" s="156"/>
      <c r="R5" s="156"/>
      <c r="S5" s="156"/>
      <c r="T5" s="156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6"/>
      <c r="M6" s="156"/>
      <c r="N6" s="156"/>
      <c r="O6" s="157"/>
      <c r="P6" s="157"/>
      <c r="Q6" s="156"/>
      <c r="R6" s="156"/>
      <c r="S6" s="156"/>
      <c r="T6" s="156"/>
    </row>
    <row r="7" spans="1:20" ht="11.25" customHeight="1">
      <c r="A7" s="120" t="s">
        <v>79</v>
      </c>
      <c r="B7" s="120"/>
      <c r="C7" s="120" t="str">
        <f>'Krycí list'!E26</f>
        <v> </v>
      </c>
      <c r="D7" s="120"/>
      <c r="E7" s="120"/>
      <c r="F7" s="120"/>
      <c r="G7" s="120"/>
      <c r="H7" s="120"/>
      <c r="I7" s="120"/>
      <c r="J7" s="120"/>
      <c r="K7" s="120"/>
      <c r="L7" s="156"/>
      <c r="M7" s="156"/>
      <c r="N7" s="156"/>
      <c r="O7" s="157"/>
      <c r="P7" s="157"/>
      <c r="Q7" s="156"/>
      <c r="R7" s="156"/>
      <c r="S7" s="156"/>
      <c r="T7" s="156"/>
    </row>
    <row r="8" spans="1:20" ht="11.25" customHeight="1">
      <c r="A8" s="120" t="s">
        <v>80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56"/>
      <c r="M8" s="156"/>
      <c r="N8" s="156"/>
      <c r="O8" s="157"/>
      <c r="P8" s="157"/>
      <c r="Q8" s="156"/>
      <c r="R8" s="156"/>
      <c r="S8" s="156"/>
      <c r="T8" s="156"/>
    </row>
    <row r="9" spans="1:20" ht="11.25" customHeight="1">
      <c r="A9" s="120" t="s">
        <v>81</v>
      </c>
      <c r="B9" s="120"/>
      <c r="C9" s="120" t="s">
        <v>25</v>
      </c>
      <c r="D9" s="120"/>
      <c r="E9" s="120"/>
      <c r="F9" s="120"/>
      <c r="G9" s="120"/>
      <c r="H9" s="120"/>
      <c r="I9" s="120"/>
      <c r="J9" s="120"/>
      <c r="K9" s="120"/>
      <c r="L9" s="156"/>
      <c r="M9" s="156"/>
      <c r="N9" s="156"/>
      <c r="O9" s="157"/>
      <c r="P9" s="157"/>
      <c r="Q9" s="156"/>
      <c r="R9" s="156"/>
      <c r="S9" s="156"/>
      <c r="T9" s="156"/>
    </row>
    <row r="10" spans="1:20" ht="5.2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157"/>
      <c r="Q10" s="156"/>
      <c r="R10" s="156"/>
      <c r="S10" s="156"/>
      <c r="T10" s="156"/>
    </row>
    <row r="11" spans="1:21" ht="21.75" customHeight="1">
      <c r="A11" s="124" t="s">
        <v>90</v>
      </c>
      <c r="B11" s="125" t="s">
        <v>91</v>
      </c>
      <c r="C11" s="125" t="s">
        <v>92</v>
      </c>
      <c r="D11" s="125" t="s">
        <v>93</v>
      </c>
      <c r="E11" s="125" t="s">
        <v>83</v>
      </c>
      <c r="F11" s="125" t="s">
        <v>94</v>
      </c>
      <c r="G11" s="125" t="s">
        <v>95</v>
      </c>
      <c r="H11" s="125" t="s">
        <v>96</v>
      </c>
      <c r="I11" s="125" t="s">
        <v>84</v>
      </c>
      <c r="J11" s="125" t="s">
        <v>97</v>
      </c>
      <c r="K11" s="125" t="s">
        <v>85</v>
      </c>
      <c r="L11" s="125" t="s">
        <v>98</v>
      </c>
      <c r="M11" s="125" t="s">
        <v>99</v>
      </c>
      <c r="N11" s="125" t="s">
        <v>100</v>
      </c>
      <c r="O11" s="158" t="s">
        <v>101</v>
      </c>
      <c r="P11" s="159" t="s">
        <v>102</v>
      </c>
      <c r="Q11" s="125"/>
      <c r="R11" s="125"/>
      <c r="S11" s="125"/>
      <c r="T11" s="160" t="s">
        <v>103</v>
      </c>
      <c r="U11" s="161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62">
        <v>11</v>
      </c>
      <c r="P12" s="163">
        <v>12</v>
      </c>
      <c r="Q12" s="129"/>
      <c r="R12" s="129"/>
      <c r="S12" s="129"/>
      <c r="T12" s="164">
        <v>11</v>
      </c>
      <c r="U12" s="161"/>
    </row>
    <row r="13" spans="1:20" ht="3.7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165"/>
      <c r="Q13" s="156"/>
      <c r="R13" s="156"/>
      <c r="S13" s="156"/>
      <c r="T13" s="156"/>
    </row>
    <row r="14" spans="1:16" s="135" customFormat="1" ht="12.75" customHeight="1">
      <c r="A14" s="166"/>
      <c r="B14" s="167" t="s">
        <v>62</v>
      </c>
      <c r="C14" s="166"/>
      <c r="D14" s="166" t="s">
        <v>104</v>
      </c>
      <c r="E14" s="166" t="s">
        <v>105</v>
      </c>
      <c r="F14" s="166"/>
      <c r="G14" s="166"/>
      <c r="H14" s="166"/>
      <c r="I14" s="168"/>
      <c r="J14" s="166"/>
      <c r="K14" s="169">
        <f>K15</f>
        <v>0.3778775</v>
      </c>
      <c r="L14" s="166"/>
      <c r="M14" s="169">
        <f>M15</f>
        <v>0</v>
      </c>
      <c r="N14" s="166"/>
      <c r="P14" s="137" t="s">
        <v>106</v>
      </c>
    </row>
    <row r="15" spans="2:16" s="135" customFormat="1" ht="12.75" customHeight="1">
      <c r="B15" s="140" t="s">
        <v>62</v>
      </c>
      <c r="D15" s="141" t="s">
        <v>107</v>
      </c>
      <c r="E15" s="141" t="s">
        <v>108</v>
      </c>
      <c r="I15" s="142"/>
      <c r="K15" s="143">
        <f>K16</f>
        <v>0.3778775</v>
      </c>
      <c r="M15" s="143">
        <f>M16</f>
        <v>0</v>
      </c>
      <c r="P15" s="141" t="s">
        <v>109</v>
      </c>
    </row>
    <row r="16" spans="1:16" s="14" customFormat="1" ht="24" customHeight="1">
      <c r="A16" s="170" t="s">
        <v>109</v>
      </c>
      <c r="B16" s="170" t="s">
        <v>110</v>
      </c>
      <c r="C16" s="170" t="s">
        <v>111</v>
      </c>
      <c r="D16" s="171" t="s">
        <v>112</v>
      </c>
      <c r="E16" s="172" t="s">
        <v>113</v>
      </c>
      <c r="F16" s="170" t="s">
        <v>114</v>
      </c>
      <c r="G16" s="173">
        <v>0.35</v>
      </c>
      <c r="H16" s="174"/>
      <c r="I16" s="174"/>
      <c r="J16" s="175">
        <v>1.07965</v>
      </c>
      <c r="K16" s="173">
        <f>G16*J16</f>
        <v>0.3778775</v>
      </c>
      <c r="L16" s="175">
        <v>0</v>
      </c>
      <c r="M16" s="173">
        <f>G16*L16</f>
        <v>0</v>
      </c>
      <c r="N16" s="176">
        <v>21</v>
      </c>
      <c r="O16" s="177">
        <v>4</v>
      </c>
      <c r="P16" s="14" t="s">
        <v>115</v>
      </c>
    </row>
    <row r="17" spans="2:16" s="135" customFormat="1" ht="12.75" customHeight="1">
      <c r="B17" s="136" t="s">
        <v>62</v>
      </c>
      <c r="D17" s="137" t="s">
        <v>41</v>
      </c>
      <c r="E17" s="137" t="s">
        <v>116</v>
      </c>
      <c r="I17" s="138"/>
      <c r="K17" s="139">
        <f>K18</f>
        <v>32.241952000000005</v>
      </c>
      <c r="M17" s="139">
        <f>M18</f>
        <v>0</v>
      </c>
      <c r="P17" s="137" t="s">
        <v>106</v>
      </c>
    </row>
    <row r="18" spans="2:16" s="135" customFormat="1" ht="12.75" customHeight="1">
      <c r="B18" s="140" t="s">
        <v>62</v>
      </c>
      <c r="D18" s="141" t="s">
        <v>117</v>
      </c>
      <c r="E18" s="141" t="s">
        <v>118</v>
      </c>
      <c r="I18" s="142"/>
      <c r="K18" s="143">
        <f>K19+SUM(K20:K23)</f>
        <v>32.241952000000005</v>
      </c>
      <c r="M18" s="143">
        <f>M19+SUM(M20:M23)</f>
        <v>0</v>
      </c>
      <c r="P18" s="141" t="s">
        <v>109</v>
      </c>
    </row>
    <row r="19" spans="1:16" s="14" customFormat="1" ht="13.5" customHeight="1">
      <c r="A19" s="178" t="s">
        <v>115</v>
      </c>
      <c r="B19" s="178" t="s">
        <v>119</v>
      </c>
      <c r="C19" s="178" t="s">
        <v>120</v>
      </c>
      <c r="D19" s="179" t="s">
        <v>121</v>
      </c>
      <c r="E19" s="180" t="s">
        <v>122</v>
      </c>
      <c r="F19" s="178" t="s">
        <v>123</v>
      </c>
      <c r="G19" s="181">
        <v>1241.64</v>
      </c>
      <c r="H19" s="182"/>
      <c r="I19" s="182"/>
      <c r="J19" s="183">
        <v>0</v>
      </c>
      <c r="K19" s="181">
        <f>G19*J19</f>
        <v>0</v>
      </c>
      <c r="L19" s="183">
        <v>0</v>
      </c>
      <c r="M19" s="181">
        <f>G19*L19</f>
        <v>0</v>
      </c>
      <c r="N19" s="184">
        <v>21</v>
      </c>
      <c r="O19" s="185">
        <v>8</v>
      </c>
      <c r="P19" s="186" t="s">
        <v>115</v>
      </c>
    </row>
    <row r="20" spans="1:16" s="14" customFormat="1" ht="13.5" customHeight="1">
      <c r="A20" s="178" t="s">
        <v>104</v>
      </c>
      <c r="B20" s="178" t="s">
        <v>119</v>
      </c>
      <c r="C20" s="178" t="s">
        <v>120</v>
      </c>
      <c r="D20" s="179" t="s">
        <v>124</v>
      </c>
      <c r="E20" s="180" t="s">
        <v>125</v>
      </c>
      <c r="F20" s="178" t="s">
        <v>123</v>
      </c>
      <c r="G20" s="181">
        <v>115.74</v>
      </c>
      <c r="H20" s="182"/>
      <c r="I20" s="182"/>
      <c r="J20" s="183">
        <v>0</v>
      </c>
      <c r="K20" s="181">
        <f>G20*J20</f>
        <v>0</v>
      </c>
      <c r="L20" s="183">
        <v>0</v>
      </c>
      <c r="M20" s="181">
        <f>G20*L20</f>
        <v>0</v>
      </c>
      <c r="N20" s="184">
        <v>21</v>
      </c>
      <c r="O20" s="185">
        <v>8</v>
      </c>
      <c r="P20" s="186" t="s">
        <v>115</v>
      </c>
    </row>
    <row r="21" spans="1:16" s="14" customFormat="1" ht="13.5" customHeight="1">
      <c r="A21" s="178" t="s">
        <v>126</v>
      </c>
      <c r="B21" s="178" t="s">
        <v>119</v>
      </c>
      <c r="C21" s="178" t="s">
        <v>120</v>
      </c>
      <c r="D21" s="179" t="s">
        <v>127</v>
      </c>
      <c r="E21" s="180" t="s">
        <v>128</v>
      </c>
      <c r="F21" s="178" t="s">
        <v>123</v>
      </c>
      <c r="G21" s="181">
        <v>995.05</v>
      </c>
      <c r="H21" s="182"/>
      <c r="I21" s="182"/>
      <c r="J21" s="183">
        <v>0</v>
      </c>
      <c r="K21" s="181">
        <f>G21*J21</f>
        <v>0</v>
      </c>
      <c r="L21" s="183">
        <v>0</v>
      </c>
      <c r="M21" s="181">
        <f>G21*L21</f>
        <v>0</v>
      </c>
      <c r="N21" s="184">
        <v>21</v>
      </c>
      <c r="O21" s="185">
        <v>8</v>
      </c>
      <c r="P21" s="186" t="s">
        <v>115</v>
      </c>
    </row>
    <row r="22" spans="1:16" s="14" customFormat="1" ht="13.5" customHeight="1">
      <c r="A22" s="170" t="s">
        <v>129</v>
      </c>
      <c r="B22" s="170" t="s">
        <v>110</v>
      </c>
      <c r="C22" s="170" t="s">
        <v>130</v>
      </c>
      <c r="D22" s="171" t="s">
        <v>131</v>
      </c>
      <c r="E22" s="172" t="s">
        <v>132</v>
      </c>
      <c r="F22" s="170" t="s">
        <v>133</v>
      </c>
      <c r="G22" s="173">
        <v>1.6</v>
      </c>
      <c r="H22" s="174"/>
      <c r="I22" s="174"/>
      <c r="J22" s="175">
        <v>0.02622</v>
      </c>
      <c r="K22" s="173">
        <f>G22*J22</f>
        <v>0.041952</v>
      </c>
      <c r="L22" s="175">
        <v>0</v>
      </c>
      <c r="M22" s="173">
        <f>G22*L22</f>
        <v>0</v>
      </c>
      <c r="N22" s="176">
        <v>21</v>
      </c>
      <c r="O22" s="177">
        <v>4</v>
      </c>
      <c r="P22" s="14" t="s">
        <v>115</v>
      </c>
    </row>
    <row r="23" spans="2:16" s="135" customFormat="1" ht="12.75" customHeight="1">
      <c r="B23" s="144" t="s">
        <v>62</v>
      </c>
      <c r="D23" s="145" t="s">
        <v>134</v>
      </c>
      <c r="E23" s="145" t="s">
        <v>135</v>
      </c>
      <c r="I23" s="146"/>
      <c r="K23" s="147">
        <f>K24+K25</f>
        <v>32.2</v>
      </c>
      <c r="M23" s="147">
        <f>M24+M25</f>
        <v>0</v>
      </c>
      <c r="P23" s="145" t="s">
        <v>115</v>
      </c>
    </row>
    <row r="24" spans="1:16" s="14" customFormat="1" ht="24" customHeight="1">
      <c r="A24" s="170" t="s">
        <v>117</v>
      </c>
      <c r="B24" s="170" t="s">
        <v>110</v>
      </c>
      <c r="C24" s="170" t="s">
        <v>136</v>
      </c>
      <c r="D24" s="171" t="s">
        <v>137</v>
      </c>
      <c r="E24" s="172" t="s">
        <v>138</v>
      </c>
      <c r="F24" s="170" t="s">
        <v>133</v>
      </c>
      <c r="G24" s="173">
        <v>463</v>
      </c>
      <c r="H24" s="174"/>
      <c r="I24" s="174"/>
      <c r="J24" s="175">
        <v>0</v>
      </c>
      <c r="K24" s="173">
        <f>G24*J24</f>
        <v>0</v>
      </c>
      <c r="L24" s="175">
        <v>0</v>
      </c>
      <c r="M24" s="173">
        <f>G24*L24</f>
        <v>0</v>
      </c>
      <c r="N24" s="176">
        <v>21</v>
      </c>
      <c r="O24" s="177">
        <v>4</v>
      </c>
      <c r="P24" s="14" t="s">
        <v>104</v>
      </c>
    </row>
    <row r="25" spans="2:16" s="135" customFormat="1" ht="12.75" customHeight="1">
      <c r="B25" s="148" t="s">
        <v>62</v>
      </c>
      <c r="D25" s="149" t="s">
        <v>139</v>
      </c>
      <c r="E25" s="149" t="s">
        <v>140</v>
      </c>
      <c r="I25" s="150"/>
      <c r="K25" s="151">
        <f>SUM(K26:K32)</f>
        <v>32.2</v>
      </c>
      <c r="M25" s="151">
        <f>SUM(M26:M32)</f>
        <v>0</v>
      </c>
      <c r="P25" s="149" t="s">
        <v>104</v>
      </c>
    </row>
    <row r="26" spans="1:16" s="14" customFormat="1" ht="13.5" customHeight="1">
      <c r="A26" s="170" t="s">
        <v>141</v>
      </c>
      <c r="B26" s="170" t="s">
        <v>110</v>
      </c>
      <c r="C26" s="170" t="s">
        <v>142</v>
      </c>
      <c r="D26" s="171" t="s">
        <v>143</v>
      </c>
      <c r="E26" s="172" t="s">
        <v>144</v>
      </c>
      <c r="F26" s="170" t="s">
        <v>145</v>
      </c>
      <c r="G26" s="173">
        <v>32.2</v>
      </c>
      <c r="H26" s="174"/>
      <c r="I26" s="174"/>
      <c r="J26" s="175">
        <v>0</v>
      </c>
      <c r="K26" s="173">
        <f aca="true" t="shared" si="0" ref="K26:K32">G26*J26</f>
        <v>0</v>
      </c>
      <c r="L26" s="175">
        <v>0</v>
      </c>
      <c r="M26" s="173">
        <f aca="true" t="shared" si="1" ref="M26:M32">G26*L26</f>
        <v>0</v>
      </c>
      <c r="N26" s="176">
        <v>21</v>
      </c>
      <c r="O26" s="177">
        <v>4</v>
      </c>
      <c r="P26" s="14" t="s">
        <v>126</v>
      </c>
    </row>
    <row r="27" spans="1:16" s="14" customFormat="1" ht="13.5" customHeight="1">
      <c r="A27" s="170" t="s">
        <v>146</v>
      </c>
      <c r="B27" s="170" t="s">
        <v>110</v>
      </c>
      <c r="C27" s="170" t="s">
        <v>142</v>
      </c>
      <c r="D27" s="171" t="s">
        <v>147</v>
      </c>
      <c r="E27" s="172" t="s">
        <v>148</v>
      </c>
      <c r="F27" s="170" t="s">
        <v>145</v>
      </c>
      <c r="G27" s="173">
        <v>64.4</v>
      </c>
      <c r="H27" s="174"/>
      <c r="I27" s="174"/>
      <c r="J27" s="175">
        <v>0</v>
      </c>
      <c r="K27" s="173">
        <f t="shared" si="0"/>
        <v>0</v>
      </c>
      <c r="L27" s="175">
        <v>0</v>
      </c>
      <c r="M27" s="173">
        <f t="shared" si="1"/>
        <v>0</v>
      </c>
      <c r="N27" s="176">
        <v>21</v>
      </c>
      <c r="O27" s="177">
        <v>4</v>
      </c>
      <c r="P27" s="14" t="s">
        <v>126</v>
      </c>
    </row>
    <row r="28" spans="1:16" s="14" customFormat="1" ht="13.5" customHeight="1">
      <c r="A28" s="170" t="s">
        <v>139</v>
      </c>
      <c r="B28" s="170" t="s">
        <v>110</v>
      </c>
      <c r="C28" s="170" t="s">
        <v>136</v>
      </c>
      <c r="D28" s="171" t="s">
        <v>149</v>
      </c>
      <c r="E28" s="172" t="s">
        <v>150</v>
      </c>
      <c r="F28" s="170" t="s">
        <v>145</v>
      </c>
      <c r="G28" s="173">
        <v>32.2</v>
      </c>
      <c r="H28" s="174"/>
      <c r="I28" s="174"/>
      <c r="J28" s="175">
        <v>0</v>
      </c>
      <c r="K28" s="173">
        <f t="shared" si="0"/>
        <v>0</v>
      </c>
      <c r="L28" s="175">
        <v>0</v>
      </c>
      <c r="M28" s="173">
        <f t="shared" si="1"/>
        <v>0</v>
      </c>
      <c r="N28" s="176">
        <v>21</v>
      </c>
      <c r="O28" s="177">
        <v>4</v>
      </c>
      <c r="P28" s="14" t="s">
        <v>126</v>
      </c>
    </row>
    <row r="29" spans="1:16" s="14" customFormat="1" ht="13.5" customHeight="1">
      <c r="A29" s="170" t="s">
        <v>151</v>
      </c>
      <c r="B29" s="170" t="s">
        <v>110</v>
      </c>
      <c r="C29" s="170" t="s">
        <v>136</v>
      </c>
      <c r="D29" s="171" t="s">
        <v>152</v>
      </c>
      <c r="E29" s="172" t="s">
        <v>153</v>
      </c>
      <c r="F29" s="170" t="s">
        <v>145</v>
      </c>
      <c r="G29" s="173">
        <v>322</v>
      </c>
      <c r="H29" s="174"/>
      <c r="I29" s="174"/>
      <c r="J29" s="175">
        <v>0</v>
      </c>
      <c r="K29" s="173">
        <f t="shared" si="0"/>
        <v>0</v>
      </c>
      <c r="L29" s="175">
        <v>0</v>
      </c>
      <c r="M29" s="173">
        <f t="shared" si="1"/>
        <v>0</v>
      </c>
      <c r="N29" s="176">
        <v>21</v>
      </c>
      <c r="O29" s="177">
        <v>4</v>
      </c>
      <c r="P29" s="14" t="s">
        <v>126</v>
      </c>
    </row>
    <row r="30" spans="1:16" s="14" customFormat="1" ht="13.5" customHeight="1">
      <c r="A30" s="170" t="s">
        <v>154</v>
      </c>
      <c r="B30" s="170" t="s">
        <v>110</v>
      </c>
      <c r="C30" s="170" t="s">
        <v>142</v>
      </c>
      <c r="D30" s="171" t="s">
        <v>155</v>
      </c>
      <c r="E30" s="172" t="s">
        <v>156</v>
      </c>
      <c r="F30" s="170" t="s">
        <v>145</v>
      </c>
      <c r="G30" s="173">
        <v>32.2</v>
      </c>
      <c r="H30" s="174"/>
      <c r="I30" s="174"/>
      <c r="J30" s="175">
        <v>0</v>
      </c>
      <c r="K30" s="173">
        <f t="shared" si="0"/>
        <v>0</v>
      </c>
      <c r="L30" s="175">
        <v>0</v>
      </c>
      <c r="M30" s="173">
        <f t="shared" si="1"/>
        <v>0</v>
      </c>
      <c r="N30" s="176">
        <v>21</v>
      </c>
      <c r="O30" s="177">
        <v>4</v>
      </c>
      <c r="P30" s="14" t="s">
        <v>126</v>
      </c>
    </row>
    <row r="31" spans="1:16" s="14" customFormat="1" ht="24" customHeight="1">
      <c r="A31" s="170" t="s">
        <v>157</v>
      </c>
      <c r="B31" s="170" t="s">
        <v>110</v>
      </c>
      <c r="C31" s="170" t="s">
        <v>142</v>
      </c>
      <c r="D31" s="171" t="s">
        <v>158</v>
      </c>
      <c r="E31" s="172" t="s">
        <v>159</v>
      </c>
      <c r="F31" s="170" t="s">
        <v>145</v>
      </c>
      <c r="G31" s="173">
        <v>128.8</v>
      </c>
      <c r="H31" s="174"/>
      <c r="I31" s="174"/>
      <c r="J31" s="175">
        <v>0</v>
      </c>
      <c r="K31" s="173">
        <f t="shared" si="0"/>
        <v>0</v>
      </c>
      <c r="L31" s="175">
        <v>0</v>
      </c>
      <c r="M31" s="173">
        <f t="shared" si="1"/>
        <v>0</v>
      </c>
      <c r="N31" s="176">
        <v>21</v>
      </c>
      <c r="O31" s="177">
        <v>4</v>
      </c>
      <c r="P31" s="14" t="s">
        <v>126</v>
      </c>
    </row>
    <row r="32" spans="1:16" s="14" customFormat="1" ht="13.5" customHeight="1">
      <c r="A32" s="170" t="s">
        <v>160</v>
      </c>
      <c r="B32" s="170" t="s">
        <v>110</v>
      </c>
      <c r="C32" s="170" t="s">
        <v>142</v>
      </c>
      <c r="D32" s="171" t="s">
        <v>161</v>
      </c>
      <c r="E32" s="172" t="s">
        <v>162</v>
      </c>
      <c r="F32" s="170" t="s">
        <v>145</v>
      </c>
      <c r="G32" s="173">
        <v>32.2</v>
      </c>
      <c r="H32" s="174"/>
      <c r="I32" s="174"/>
      <c r="J32" s="175">
        <v>1</v>
      </c>
      <c r="K32" s="173">
        <f t="shared" si="0"/>
        <v>32.2</v>
      </c>
      <c r="L32" s="175">
        <v>0</v>
      </c>
      <c r="M32" s="173">
        <f t="shared" si="1"/>
        <v>0</v>
      </c>
      <c r="N32" s="176">
        <v>21</v>
      </c>
      <c r="O32" s="177">
        <v>4</v>
      </c>
      <c r="P32" s="14" t="s">
        <v>126</v>
      </c>
    </row>
    <row r="33" spans="2:16" s="135" customFormat="1" ht="12.75" customHeight="1">
      <c r="B33" s="136" t="s">
        <v>62</v>
      </c>
      <c r="D33" s="137" t="s">
        <v>49</v>
      </c>
      <c r="E33" s="137" t="s">
        <v>163</v>
      </c>
      <c r="I33" s="138"/>
      <c r="K33" s="139">
        <f>K34+K39+K72+K85</f>
        <v>0</v>
      </c>
      <c r="M33" s="139">
        <f>M34+M39+M72+M85</f>
        <v>1.1685885</v>
      </c>
      <c r="P33" s="137" t="s">
        <v>106</v>
      </c>
    </row>
    <row r="34" spans="2:16" s="135" customFormat="1" ht="12.75" customHeight="1">
      <c r="B34" s="140" t="s">
        <v>62</v>
      </c>
      <c r="D34" s="141" t="s">
        <v>164</v>
      </c>
      <c r="E34" s="141" t="s">
        <v>165</v>
      </c>
      <c r="I34" s="142"/>
      <c r="K34" s="143">
        <f>SUM(K35:K38)</f>
        <v>0</v>
      </c>
      <c r="M34" s="143">
        <f>SUM(M35:M38)</f>
        <v>0.2085885</v>
      </c>
      <c r="P34" s="141" t="s">
        <v>109</v>
      </c>
    </row>
    <row r="35" spans="1:16" s="14" customFormat="1" ht="13.5" customHeight="1">
      <c r="A35" s="170" t="s">
        <v>166</v>
      </c>
      <c r="B35" s="170" t="s">
        <v>110</v>
      </c>
      <c r="C35" s="170" t="s">
        <v>136</v>
      </c>
      <c r="D35" s="171" t="s">
        <v>167</v>
      </c>
      <c r="E35" s="172" t="s">
        <v>168</v>
      </c>
      <c r="F35" s="170" t="s">
        <v>123</v>
      </c>
      <c r="G35" s="173">
        <v>154.51</v>
      </c>
      <c r="H35" s="174"/>
      <c r="I35" s="174"/>
      <c r="J35" s="175">
        <v>0</v>
      </c>
      <c r="K35" s="173">
        <f>G35*J35</f>
        <v>0</v>
      </c>
      <c r="L35" s="175">
        <v>0</v>
      </c>
      <c r="M35" s="173">
        <f>G35*L35</f>
        <v>0</v>
      </c>
      <c r="N35" s="176">
        <v>21</v>
      </c>
      <c r="O35" s="177">
        <v>4</v>
      </c>
      <c r="P35" s="14" t="s">
        <v>115</v>
      </c>
    </row>
    <row r="36" spans="1:16" s="14" customFormat="1" ht="13.5" customHeight="1">
      <c r="A36" s="170" t="s">
        <v>169</v>
      </c>
      <c r="B36" s="170" t="s">
        <v>110</v>
      </c>
      <c r="C36" s="170" t="s">
        <v>164</v>
      </c>
      <c r="D36" s="171" t="s">
        <v>170</v>
      </c>
      <c r="E36" s="172" t="s">
        <v>171</v>
      </c>
      <c r="F36" s="170" t="s">
        <v>123</v>
      </c>
      <c r="G36" s="173">
        <v>154.51</v>
      </c>
      <c r="H36" s="174"/>
      <c r="I36" s="174"/>
      <c r="J36" s="175">
        <v>0</v>
      </c>
      <c r="K36" s="173">
        <f>G36*J36</f>
        <v>0</v>
      </c>
      <c r="L36" s="175">
        <v>0.00135</v>
      </c>
      <c r="M36" s="173">
        <f>G36*L36</f>
        <v>0.2085885</v>
      </c>
      <c r="N36" s="176">
        <v>21</v>
      </c>
      <c r="O36" s="177">
        <v>4</v>
      </c>
      <c r="P36" s="14" t="s">
        <v>115</v>
      </c>
    </row>
    <row r="37" spans="1:16" s="14" customFormat="1" ht="13.5" customHeight="1">
      <c r="A37" s="178" t="s">
        <v>172</v>
      </c>
      <c r="B37" s="178" t="s">
        <v>119</v>
      </c>
      <c r="C37" s="178" t="s">
        <v>120</v>
      </c>
      <c r="D37" s="179" t="s">
        <v>173</v>
      </c>
      <c r="E37" s="180" t="s">
        <v>174</v>
      </c>
      <c r="F37" s="178" t="s">
        <v>123</v>
      </c>
      <c r="G37" s="181">
        <v>83.4</v>
      </c>
      <c r="H37" s="182"/>
      <c r="I37" s="182"/>
      <c r="J37" s="183">
        <v>0</v>
      </c>
      <c r="K37" s="181">
        <f>G37*J37</f>
        <v>0</v>
      </c>
      <c r="L37" s="183">
        <v>0</v>
      </c>
      <c r="M37" s="181">
        <f>G37*L37</f>
        <v>0</v>
      </c>
      <c r="N37" s="184">
        <v>21</v>
      </c>
      <c r="O37" s="185">
        <v>8</v>
      </c>
      <c r="P37" s="186" t="s">
        <v>115</v>
      </c>
    </row>
    <row r="38" spans="1:16" s="14" customFormat="1" ht="13.5" customHeight="1">
      <c r="A38" s="170" t="s">
        <v>175</v>
      </c>
      <c r="B38" s="170" t="s">
        <v>110</v>
      </c>
      <c r="C38" s="170" t="s">
        <v>136</v>
      </c>
      <c r="D38" s="171" t="s">
        <v>176</v>
      </c>
      <c r="E38" s="172" t="s">
        <v>177</v>
      </c>
      <c r="F38" s="170" t="s">
        <v>45</v>
      </c>
      <c r="G38" s="173">
        <v>1.56</v>
      </c>
      <c r="H38" s="174"/>
      <c r="I38" s="174"/>
      <c r="J38" s="175">
        <v>0</v>
      </c>
      <c r="K38" s="173">
        <f>G38*J38</f>
        <v>0</v>
      </c>
      <c r="L38" s="175">
        <v>0</v>
      </c>
      <c r="M38" s="173">
        <f>G38*L38</f>
        <v>0</v>
      </c>
      <c r="N38" s="176">
        <v>21</v>
      </c>
      <c r="O38" s="177">
        <v>4</v>
      </c>
      <c r="P38" s="14" t="s">
        <v>115</v>
      </c>
    </row>
    <row r="39" spans="2:16" s="135" customFormat="1" ht="12.75" customHeight="1">
      <c r="B39" s="140" t="s">
        <v>62</v>
      </c>
      <c r="D39" s="141" t="s">
        <v>178</v>
      </c>
      <c r="E39" s="141" t="s">
        <v>179</v>
      </c>
      <c r="I39" s="142"/>
      <c r="K39" s="143">
        <f>SUM(K40:K71)</f>
        <v>0</v>
      </c>
      <c r="M39" s="143">
        <f>SUM(M40:M71)</f>
        <v>0.96</v>
      </c>
      <c r="P39" s="141" t="s">
        <v>109</v>
      </c>
    </row>
    <row r="40" spans="1:16" s="14" customFormat="1" ht="13.5" customHeight="1">
      <c r="A40" s="178" t="s">
        <v>180</v>
      </c>
      <c r="B40" s="178" t="s">
        <v>119</v>
      </c>
      <c r="C40" s="178" t="s">
        <v>120</v>
      </c>
      <c r="D40" s="179" t="s">
        <v>181</v>
      </c>
      <c r="E40" s="180" t="s">
        <v>182</v>
      </c>
      <c r="F40" s="178" t="s">
        <v>183</v>
      </c>
      <c r="G40" s="181">
        <v>20</v>
      </c>
      <c r="H40" s="182"/>
      <c r="I40" s="182"/>
      <c r="J40" s="183">
        <v>0</v>
      </c>
      <c r="K40" s="181">
        <f aca="true" t="shared" si="2" ref="K40:K71">G40*J40</f>
        <v>0</v>
      </c>
      <c r="L40" s="183">
        <v>0</v>
      </c>
      <c r="M40" s="181">
        <f aca="true" t="shared" si="3" ref="M40:M71">G40*L40</f>
        <v>0</v>
      </c>
      <c r="N40" s="184">
        <v>21</v>
      </c>
      <c r="O40" s="185">
        <v>8</v>
      </c>
      <c r="P40" s="186" t="s">
        <v>115</v>
      </c>
    </row>
    <row r="41" spans="1:16" s="14" customFormat="1" ht="13.5" customHeight="1">
      <c r="A41" s="178" t="s">
        <v>184</v>
      </c>
      <c r="B41" s="178" t="s">
        <v>119</v>
      </c>
      <c r="C41" s="178" t="s">
        <v>120</v>
      </c>
      <c r="D41" s="179" t="s">
        <v>185</v>
      </c>
      <c r="E41" s="180" t="s">
        <v>186</v>
      </c>
      <c r="F41" s="178" t="s">
        <v>183</v>
      </c>
      <c r="G41" s="181">
        <v>8</v>
      </c>
      <c r="H41" s="182"/>
      <c r="I41" s="182"/>
      <c r="J41" s="183">
        <v>0</v>
      </c>
      <c r="K41" s="181">
        <f t="shared" si="2"/>
        <v>0</v>
      </c>
      <c r="L41" s="183">
        <v>0</v>
      </c>
      <c r="M41" s="181">
        <f t="shared" si="3"/>
        <v>0</v>
      </c>
      <c r="N41" s="184">
        <v>21</v>
      </c>
      <c r="O41" s="185">
        <v>8</v>
      </c>
      <c r="P41" s="186" t="s">
        <v>115</v>
      </c>
    </row>
    <row r="42" spans="1:16" s="14" customFormat="1" ht="13.5" customHeight="1">
      <c r="A42" s="178" t="s">
        <v>187</v>
      </c>
      <c r="B42" s="178" t="s">
        <v>119</v>
      </c>
      <c r="C42" s="178" t="s">
        <v>120</v>
      </c>
      <c r="D42" s="179" t="s">
        <v>188</v>
      </c>
      <c r="E42" s="180" t="s">
        <v>189</v>
      </c>
      <c r="F42" s="178" t="s">
        <v>183</v>
      </c>
      <c r="G42" s="181">
        <v>6</v>
      </c>
      <c r="H42" s="182"/>
      <c r="I42" s="182"/>
      <c r="J42" s="183">
        <v>0</v>
      </c>
      <c r="K42" s="181">
        <f t="shared" si="2"/>
        <v>0</v>
      </c>
      <c r="L42" s="183">
        <v>0</v>
      </c>
      <c r="M42" s="181">
        <f t="shared" si="3"/>
        <v>0</v>
      </c>
      <c r="N42" s="184">
        <v>21</v>
      </c>
      <c r="O42" s="185">
        <v>8</v>
      </c>
      <c r="P42" s="186" t="s">
        <v>115</v>
      </c>
    </row>
    <row r="43" spans="1:16" s="14" customFormat="1" ht="13.5" customHeight="1">
      <c r="A43" s="178" t="s">
        <v>190</v>
      </c>
      <c r="B43" s="178" t="s">
        <v>119</v>
      </c>
      <c r="C43" s="178" t="s">
        <v>120</v>
      </c>
      <c r="D43" s="179" t="s">
        <v>191</v>
      </c>
      <c r="E43" s="180" t="s">
        <v>192</v>
      </c>
      <c r="F43" s="178" t="s">
        <v>183</v>
      </c>
      <c r="G43" s="181">
        <v>36</v>
      </c>
      <c r="H43" s="182"/>
      <c r="I43" s="182"/>
      <c r="J43" s="183">
        <v>0</v>
      </c>
      <c r="K43" s="181">
        <f t="shared" si="2"/>
        <v>0</v>
      </c>
      <c r="L43" s="183">
        <v>0</v>
      </c>
      <c r="M43" s="181">
        <f t="shared" si="3"/>
        <v>0</v>
      </c>
      <c r="N43" s="184">
        <v>21</v>
      </c>
      <c r="O43" s="185">
        <v>8</v>
      </c>
      <c r="P43" s="186" t="s">
        <v>115</v>
      </c>
    </row>
    <row r="44" spans="1:16" s="14" customFormat="1" ht="13.5" customHeight="1">
      <c r="A44" s="178" t="s">
        <v>193</v>
      </c>
      <c r="B44" s="178" t="s">
        <v>119</v>
      </c>
      <c r="C44" s="178" t="s">
        <v>120</v>
      </c>
      <c r="D44" s="179" t="s">
        <v>194</v>
      </c>
      <c r="E44" s="180" t="s">
        <v>195</v>
      </c>
      <c r="F44" s="178" t="s">
        <v>183</v>
      </c>
      <c r="G44" s="181">
        <v>15</v>
      </c>
      <c r="H44" s="182"/>
      <c r="I44" s="182"/>
      <c r="J44" s="183">
        <v>0</v>
      </c>
      <c r="K44" s="181">
        <f t="shared" si="2"/>
        <v>0</v>
      </c>
      <c r="L44" s="183">
        <v>0</v>
      </c>
      <c r="M44" s="181">
        <f t="shared" si="3"/>
        <v>0</v>
      </c>
      <c r="N44" s="184">
        <v>21</v>
      </c>
      <c r="O44" s="185">
        <v>8</v>
      </c>
      <c r="P44" s="186" t="s">
        <v>115</v>
      </c>
    </row>
    <row r="45" spans="1:16" s="14" customFormat="1" ht="13.5" customHeight="1">
      <c r="A45" s="178" t="s">
        <v>196</v>
      </c>
      <c r="B45" s="178" t="s">
        <v>119</v>
      </c>
      <c r="C45" s="178" t="s">
        <v>120</v>
      </c>
      <c r="D45" s="179" t="s">
        <v>197</v>
      </c>
      <c r="E45" s="180" t="s">
        <v>198</v>
      </c>
      <c r="F45" s="178" t="s">
        <v>183</v>
      </c>
      <c r="G45" s="181">
        <v>8</v>
      </c>
      <c r="H45" s="182"/>
      <c r="I45" s="182"/>
      <c r="J45" s="183">
        <v>0</v>
      </c>
      <c r="K45" s="181">
        <f t="shared" si="2"/>
        <v>0</v>
      </c>
      <c r="L45" s="183">
        <v>0</v>
      </c>
      <c r="M45" s="181">
        <f t="shared" si="3"/>
        <v>0</v>
      </c>
      <c r="N45" s="184">
        <v>21</v>
      </c>
      <c r="O45" s="185">
        <v>8</v>
      </c>
      <c r="P45" s="186" t="s">
        <v>115</v>
      </c>
    </row>
    <row r="46" spans="1:16" s="14" customFormat="1" ht="13.5" customHeight="1">
      <c r="A46" s="178" t="s">
        <v>199</v>
      </c>
      <c r="B46" s="178" t="s">
        <v>119</v>
      </c>
      <c r="C46" s="178" t="s">
        <v>120</v>
      </c>
      <c r="D46" s="179" t="s">
        <v>200</v>
      </c>
      <c r="E46" s="180" t="s">
        <v>201</v>
      </c>
      <c r="F46" s="178" t="s">
        <v>183</v>
      </c>
      <c r="G46" s="181">
        <v>3</v>
      </c>
      <c r="H46" s="182"/>
      <c r="I46" s="182"/>
      <c r="J46" s="183">
        <v>0</v>
      </c>
      <c r="K46" s="181">
        <f t="shared" si="2"/>
        <v>0</v>
      </c>
      <c r="L46" s="183">
        <v>0</v>
      </c>
      <c r="M46" s="181">
        <f t="shared" si="3"/>
        <v>0</v>
      </c>
      <c r="N46" s="184">
        <v>21</v>
      </c>
      <c r="O46" s="185">
        <v>8</v>
      </c>
      <c r="P46" s="186" t="s">
        <v>115</v>
      </c>
    </row>
    <row r="47" spans="1:16" s="14" customFormat="1" ht="13.5" customHeight="1">
      <c r="A47" s="178" t="s">
        <v>202</v>
      </c>
      <c r="B47" s="178" t="s">
        <v>119</v>
      </c>
      <c r="C47" s="178" t="s">
        <v>120</v>
      </c>
      <c r="D47" s="179" t="s">
        <v>203</v>
      </c>
      <c r="E47" s="180" t="s">
        <v>204</v>
      </c>
      <c r="F47" s="178" t="s">
        <v>183</v>
      </c>
      <c r="G47" s="181">
        <v>6</v>
      </c>
      <c r="H47" s="182"/>
      <c r="I47" s="182"/>
      <c r="J47" s="183">
        <v>0</v>
      </c>
      <c r="K47" s="181">
        <f t="shared" si="2"/>
        <v>0</v>
      </c>
      <c r="L47" s="183">
        <v>0</v>
      </c>
      <c r="M47" s="181">
        <f t="shared" si="3"/>
        <v>0</v>
      </c>
      <c r="N47" s="184">
        <v>21</v>
      </c>
      <c r="O47" s="185">
        <v>8</v>
      </c>
      <c r="P47" s="186" t="s">
        <v>115</v>
      </c>
    </row>
    <row r="48" spans="1:16" s="14" customFormat="1" ht="13.5" customHeight="1">
      <c r="A48" s="178" t="s">
        <v>205</v>
      </c>
      <c r="B48" s="178" t="s">
        <v>119</v>
      </c>
      <c r="C48" s="178" t="s">
        <v>120</v>
      </c>
      <c r="D48" s="179" t="s">
        <v>206</v>
      </c>
      <c r="E48" s="180" t="s">
        <v>207</v>
      </c>
      <c r="F48" s="178" t="s">
        <v>183</v>
      </c>
      <c r="G48" s="181">
        <v>1</v>
      </c>
      <c r="H48" s="182"/>
      <c r="I48" s="182"/>
      <c r="J48" s="183">
        <v>0</v>
      </c>
      <c r="K48" s="181">
        <f t="shared" si="2"/>
        <v>0</v>
      </c>
      <c r="L48" s="183">
        <v>0</v>
      </c>
      <c r="M48" s="181">
        <f t="shared" si="3"/>
        <v>0</v>
      </c>
      <c r="N48" s="184">
        <v>21</v>
      </c>
      <c r="O48" s="185">
        <v>8</v>
      </c>
      <c r="P48" s="186" t="s">
        <v>115</v>
      </c>
    </row>
    <row r="49" spans="1:16" s="14" customFormat="1" ht="13.5" customHeight="1">
      <c r="A49" s="178" t="s">
        <v>208</v>
      </c>
      <c r="B49" s="178" t="s">
        <v>119</v>
      </c>
      <c r="C49" s="178" t="s">
        <v>120</v>
      </c>
      <c r="D49" s="179" t="s">
        <v>209</v>
      </c>
      <c r="E49" s="180" t="s">
        <v>210</v>
      </c>
      <c r="F49" s="178" t="s">
        <v>183</v>
      </c>
      <c r="G49" s="181">
        <v>5</v>
      </c>
      <c r="H49" s="182"/>
      <c r="I49" s="182"/>
      <c r="J49" s="183">
        <v>0</v>
      </c>
      <c r="K49" s="181">
        <f t="shared" si="2"/>
        <v>0</v>
      </c>
      <c r="L49" s="183">
        <v>0</v>
      </c>
      <c r="M49" s="181">
        <f t="shared" si="3"/>
        <v>0</v>
      </c>
      <c r="N49" s="184">
        <v>21</v>
      </c>
      <c r="O49" s="185">
        <v>8</v>
      </c>
      <c r="P49" s="186" t="s">
        <v>115</v>
      </c>
    </row>
    <row r="50" spans="1:16" s="14" customFormat="1" ht="13.5" customHeight="1">
      <c r="A50" s="178" t="s">
        <v>211</v>
      </c>
      <c r="B50" s="178" t="s">
        <v>119</v>
      </c>
      <c r="C50" s="178" t="s">
        <v>120</v>
      </c>
      <c r="D50" s="179" t="s">
        <v>212</v>
      </c>
      <c r="E50" s="180" t="s">
        <v>213</v>
      </c>
      <c r="F50" s="178" t="s">
        <v>183</v>
      </c>
      <c r="G50" s="181">
        <v>12</v>
      </c>
      <c r="H50" s="182"/>
      <c r="I50" s="182"/>
      <c r="J50" s="183">
        <v>0</v>
      </c>
      <c r="K50" s="181">
        <f t="shared" si="2"/>
        <v>0</v>
      </c>
      <c r="L50" s="183">
        <v>0</v>
      </c>
      <c r="M50" s="181">
        <f t="shared" si="3"/>
        <v>0</v>
      </c>
      <c r="N50" s="184">
        <v>21</v>
      </c>
      <c r="O50" s="185">
        <v>8</v>
      </c>
      <c r="P50" s="186" t="s">
        <v>115</v>
      </c>
    </row>
    <row r="51" spans="1:16" s="14" customFormat="1" ht="13.5" customHeight="1">
      <c r="A51" s="178" t="s">
        <v>214</v>
      </c>
      <c r="B51" s="178" t="s">
        <v>119</v>
      </c>
      <c r="C51" s="178" t="s">
        <v>120</v>
      </c>
      <c r="D51" s="179" t="s">
        <v>215</v>
      </c>
      <c r="E51" s="180" t="s">
        <v>216</v>
      </c>
      <c r="F51" s="178" t="s">
        <v>183</v>
      </c>
      <c r="G51" s="181">
        <v>6</v>
      </c>
      <c r="H51" s="182"/>
      <c r="I51" s="182"/>
      <c r="J51" s="183">
        <v>0</v>
      </c>
      <c r="K51" s="181">
        <f t="shared" si="2"/>
        <v>0</v>
      </c>
      <c r="L51" s="183">
        <v>0</v>
      </c>
      <c r="M51" s="181">
        <f t="shared" si="3"/>
        <v>0</v>
      </c>
      <c r="N51" s="184">
        <v>21</v>
      </c>
      <c r="O51" s="185">
        <v>8</v>
      </c>
      <c r="P51" s="186" t="s">
        <v>115</v>
      </c>
    </row>
    <row r="52" spans="1:16" s="14" customFormat="1" ht="13.5" customHeight="1">
      <c r="A52" s="178" t="s">
        <v>217</v>
      </c>
      <c r="B52" s="178" t="s">
        <v>119</v>
      </c>
      <c r="C52" s="178" t="s">
        <v>120</v>
      </c>
      <c r="D52" s="179" t="s">
        <v>218</v>
      </c>
      <c r="E52" s="180" t="s">
        <v>219</v>
      </c>
      <c r="F52" s="178" t="s">
        <v>183</v>
      </c>
      <c r="G52" s="181">
        <v>2</v>
      </c>
      <c r="H52" s="182"/>
      <c r="I52" s="182"/>
      <c r="J52" s="183">
        <v>0</v>
      </c>
      <c r="K52" s="181">
        <f t="shared" si="2"/>
        <v>0</v>
      </c>
      <c r="L52" s="183">
        <v>0</v>
      </c>
      <c r="M52" s="181">
        <f t="shared" si="3"/>
        <v>0</v>
      </c>
      <c r="N52" s="184">
        <v>21</v>
      </c>
      <c r="O52" s="185">
        <v>8</v>
      </c>
      <c r="P52" s="186" t="s">
        <v>115</v>
      </c>
    </row>
    <row r="53" spans="1:16" s="14" customFormat="1" ht="13.5" customHeight="1">
      <c r="A53" s="178" t="s">
        <v>107</v>
      </c>
      <c r="B53" s="178" t="s">
        <v>119</v>
      </c>
      <c r="C53" s="178" t="s">
        <v>120</v>
      </c>
      <c r="D53" s="179" t="s">
        <v>220</v>
      </c>
      <c r="E53" s="180" t="s">
        <v>221</v>
      </c>
      <c r="F53" s="178" t="s">
        <v>183</v>
      </c>
      <c r="G53" s="181">
        <v>1</v>
      </c>
      <c r="H53" s="182"/>
      <c r="I53" s="182"/>
      <c r="J53" s="183">
        <v>0</v>
      </c>
      <c r="K53" s="181">
        <f t="shared" si="2"/>
        <v>0</v>
      </c>
      <c r="L53" s="183">
        <v>0</v>
      </c>
      <c r="M53" s="181">
        <f t="shared" si="3"/>
        <v>0</v>
      </c>
      <c r="N53" s="184">
        <v>21</v>
      </c>
      <c r="O53" s="185">
        <v>8</v>
      </c>
      <c r="P53" s="186" t="s">
        <v>115</v>
      </c>
    </row>
    <row r="54" spans="1:16" s="14" customFormat="1" ht="13.5" customHeight="1">
      <c r="A54" s="178" t="s">
        <v>222</v>
      </c>
      <c r="B54" s="178" t="s">
        <v>119</v>
      </c>
      <c r="C54" s="178" t="s">
        <v>120</v>
      </c>
      <c r="D54" s="179" t="s">
        <v>223</v>
      </c>
      <c r="E54" s="180" t="s">
        <v>224</v>
      </c>
      <c r="F54" s="178" t="s">
        <v>183</v>
      </c>
      <c r="G54" s="181">
        <v>6</v>
      </c>
      <c r="H54" s="182"/>
      <c r="I54" s="182"/>
      <c r="J54" s="183">
        <v>0</v>
      </c>
      <c r="K54" s="181">
        <f t="shared" si="2"/>
        <v>0</v>
      </c>
      <c r="L54" s="183">
        <v>0</v>
      </c>
      <c r="M54" s="181">
        <f t="shared" si="3"/>
        <v>0</v>
      </c>
      <c r="N54" s="184">
        <v>21</v>
      </c>
      <c r="O54" s="185">
        <v>8</v>
      </c>
      <c r="P54" s="186" t="s">
        <v>115</v>
      </c>
    </row>
    <row r="55" spans="1:16" s="14" customFormat="1" ht="13.5" customHeight="1">
      <c r="A55" s="178" t="s">
        <v>225</v>
      </c>
      <c r="B55" s="178" t="s">
        <v>119</v>
      </c>
      <c r="C55" s="178" t="s">
        <v>120</v>
      </c>
      <c r="D55" s="179" t="s">
        <v>226</v>
      </c>
      <c r="E55" s="180" t="s">
        <v>227</v>
      </c>
      <c r="F55" s="178" t="s">
        <v>183</v>
      </c>
      <c r="G55" s="181">
        <v>1</v>
      </c>
      <c r="H55" s="182"/>
      <c r="I55" s="182"/>
      <c r="J55" s="183">
        <v>0</v>
      </c>
      <c r="K55" s="181">
        <f t="shared" si="2"/>
        <v>0</v>
      </c>
      <c r="L55" s="183">
        <v>0</v>
      </c>
      <c r="M55" s="181">
        <f t="shared" si="3"/>
        <v>0</v>
      </c>
      <c r="N55" s="184">
        <v>21</v>
      </c>
      <c r="O55" s="185">
        <v>8</v>
      </c>
      <c r="P55" s="186" t="s">
        <v>115</v>
      </c>
    </row>
    <row r="56" spans="1:16" s="14" customFormat="1" ht="13.5" customHeight="1">
      <c r="A56" s="178" t="s">
        <v>228</v>
      </c>
      <c r="B56" s="178" t="s">
        <v>119</v>
      </c>
      <c r="C56" s="178" t="s">
        <v>120</v>
      </c>
      <c r="D56" s="179" t="s">
        <v>229</v>
      </c>
      <c r="E56" s="180" t="s">
        <v>230</v>
      </c>
      <c r="F56" s="178" t="s">
        <v>183</v>
      </c>
      <c r="G56" s="181">
        <v>8</v>
      </c>
      <c r="H56" s="182"/>
      <c r="I56" s="182"/>
      <c r="J56" s="183">
        <v>0</v>
      </c>
      <c r="K56" s="181">
        <f t="shared" si="2"/>
        <v>0</v>
      </c>
      <c r="L56" s="183">
        <v>0</v>
      </c>
      <c r="M56" s="181">
        <f t="shared" si="3"/>
        <v>0</v>
      </c>
      <c r="N56" s="184">
        <v>21</v>
      </c>
      <c r="O56" s="185">
        <v>8</v>
      </c>
      <c r="P56" s="186" t="s">
        <v>115</v>
      </c>
    </row>
    <row r="57" spans="1:16" s="14" customFormat="1" ht="13.5" customHeight="1">
      <c r="A57" s="178" t="s">
        <v>231</v>
      </c>
      <c r="B57" s="178" t="s">
        <v>119</v>
      </c>
      <c r="C57" s="178" t="s">
        <v>120</v>
      </c>
      <c r="D57" s="179" t="s">
        <v>232</v>
      </c>
      <c r="E57" s="180" t="s">
        <v>233</v>
      </c>
      <c r="F57" s="178" t="s">
        <v>183</v>
      </c>
      <c r="G57" s="181">
        <v>2</v>
      </c>
      <c r="H57" s="182"/>
      <c r="I57" s="182"/>
      <c r="J57" s="183">
        <v>0</v>
      </c>
      <c r="K57" s="181">
        <f t="shared" si="2"/>
        <v>0</v>
      </c>
      <c r="L57" s="183">
        <v>0</v>
      </c>
      <c r="M57" s="181">
        <f t="shared" si="3"/>
        <v>0</v>
      </c>
      <c r="N57" s="184">
        <v>21</v>
      </c>
      <c r="O57" s="185">
        <v>8</v>
      </c>
      <c r="P57" s="186" t="s">
        <v>115</v>
      </c>
    </row>
    <row r="58" spans="1:16" s="14" customFormat="1" ht="13.5" customHeight="1">
      <c r="A58" s="178" t="s">
        <v>234</v>
      </c>
      <c r="B58" s="178" t="s">
        <v>119</v>
      </c>
      <c r="C58" s="178" t="s">
        <v>120</v>
      </c>
      <c r="D58" s="179" t="s">
        <v>235</v>
      </c>
      <c r="E58" s="180" t="s">
        <v>236</v>
      </c>
      <c r="F58" s="178" t="s">
        <v>183</v>
      </c>
      <c r="G58" s="181">
        <v>1</v>
      </c>
      <c r="H58" s="182"/>
      <c r="I58" s="182"/>
      <c r="J58" s="183">
        <v>0</v>
      </c>
      <c r="K58" s="181">
        <f t="shared" si="2"/>
        <v>0</v>
      </c>
      <c r="L58" s="183">
        <v>0</v>
      </c>
      <c r="M58" s="181">
        <f t="shared" si="3"/>
        <v>0</v>
      </c>
      <c r="N58" s="184">
        <v>21</v>
      </c>
      <c r="O58" s="185">
        <v>8</v>
      </c>
      <c r="P58" s="186" t="s">
        <v>115</v>
      </c>
    </row>
    <row r="59" spans="1:16" s="14" customFormat="1" ht="13.5" customHeight="1">
      <c r="A59" s="178" t="s">
        <v>237</v>
      </c>
      <c r="B59" s="178" t="s">
        <v>119</v>
      </c>
      <c r="C59" s="178" t="s">
        <v>120</v>
      </c>
      <c r="D59" s="179" t="s">
        <v>238</v>
      </c>
      <c r="E59" s="180" t="s">
        <v>239</v>
      </c>
      <c r="F59" s="178" t="s">
        <v>183</v>
      </c>
      <c r="G59" s="181">
        <v>9</v>
      </c>
      <c r="H59" s="182"/>
      <c r="I59" s="182"/>
      <c r="J59" s="183">
        <v>0</v>
      </c>
      <c r="K59" s="181">
        <f t="shared" si="2"/>
        <v>0</v>
      </c>
      <c r="L59" s="183">
        <v>0</v>
      </c>
      <c r="M59" s="181">
        <f t="shared" si="3"/>
        <v>0</v>
      </c>
      <c r="N59" s="184">
        <v>21</v>
      </c>
      <c r="O59" s="185">
        <v>8</v>
      </c>
      <c r="P59" s="186" t="s">
        <v>115</v>
      </c>
    </row>
    <row r="60" spans="1:16" s="14" customFormat="1" ht="13.5" customHeight="1">
      <c r="A60" s="178" t="s">
        <v>240</v>
      </c>
      <c r="B60" s="178" t="s">
        <v>119</v>
      </c>
      <c r="C60" s="178" t="s">
        <v>120</v>
      </c>
      <c r="D60" s="179" t="s">
        <v>241</v>
      </c>
      <c r="E60" s="180" t="s">
        <v>242</v>
      </c>
      <c r="F60" s="178" t="s">
        <v>183</v>
      </c>
      <c r="G60" s="181">
        <v>8</v>
      </c>
      <c r="H60" s="182"/>
      <c r="I60" s="182"/>
      <c r="J60" s="183">
        <v>0</v>
      </c>
      <c r="K60" s="181">
        <f t="shared" si="2"/>
        <v>0</v>
      </c>
      <c r="L60" s="183">
        <v>0</v>
      </c>
      <c r="M60" s="181">
        <f t="shared" si="3"/>
        <v>0</v>
      </c>
      <c r="N60" s="184">
        <v>21</v>
      </c>
      <c r="O60" s="185">
        <v>8</v>
      </c>
      <c r="P60" s="186" t="s">
        <v>115</v>
      </c>
    </row>
    <row r="61" spans="1:16" s="14" customFormat="1" ht="13.5" customHeight="1">
      <c r="A61" s="178" t="s">
        <v>243</v>
      </c>
      <c r="B61" s="178" t="s">
        <v>119</v>
      </c>
      <c r="C61" s="178" t="s">
        <v>120</v>
      </c>
      <c r="D61" s="179" t="s">
        <v>244</v>
      </c>
      <c r="E61" s="180" t="s">
        <v>245</v>
      </c>
      <c r="F61" s="178" t="s">
        <v>183</v>
      </c>
      <c r="G61" s="181">
        <v>1</v>
      </c>
      <c r="H61" s="182"/>
      <c r="I61" s="182"/>
      <c r="J61" s="183">
        <v>0</v>
      </c>
      <c r="K61" s="181">
        <f t="shared" si="2"/>
        <v>0</v>
      </c>
      <c r="L61" s="183">
        <v>0</v>
      </c>
      <c r="M61" s="181">
        <f t="shared" si="3"/>
        <v>0</v>
      </c>
      <c r="N61" s="184">
        <v>21</v>
      </c>
      <c r="O61" s="185">
        <v>8</v>
      </c>
      <c r="P61" s="186" t="s">
        <v>115</v>
      </c>
    </row>
    <row r="62" spans="1:16" s="14" customFormat="1" ht="13.5" customHeight="1">
      <c r="A62" s="178" t="s">
        <v>246</v>
      </c>
      <c r="B62" s="178" t="s">
        <v>119</v>
      </c>
      <c r="C62" s="178" t="s">
        <v>120</v>
      </c>
      <c r="D62" s="179" t="s">
        <v>247</v>
      </c>
      <c r="E62" s="180" t="s">
        <v>248</v>
      </c>
      <c r="F62" s="178" t="s">
        <v>183</v>
      </c>
      <c r="G62" s="181">
        <v>14</v>
      </c>
      <c r="H62" s="182"/>
      <c r="I62" s="182"/>
      <c r="J62" s="183">
        <v>0</v>
      </c>
      <c r="K62" s="181">
        <f t="shared" si="2"/>
        <v>0</v>
      </c>
      <c r="L62" s="183">
        <v>0</v>
      </c>
      <c r="M62" s="181">
        <f t="shared" si="3"/>
        <v>0</v>
      </c>
      <c r="N62" s="184">
        <v>21</v>
      </c>
      <c r="O62" s="185">
        <v>8</v>
      </c>
      <c r="P62" s="186" t="s">
        <v>115</v>
      </c>
    </row>
    <row r="63" spans="1:16" s="14" customFormat="1" ht="13.5" customHeight="1">
      <c r="A63" s="178" t="s">
        <v>249</v>
      </c>
      <c r="B63" s="178" t="s">
        <v>119</v>
      </c>
      <c r="C63" s="178" t="s">
        <v>120</v>
      </c>
      <c r="D63" s="179" t="s">
        <v>250</v>
      </c>
      <c r="E63" s="180" t="s">
        <v>251</v>
      </c>
      <c r="F63" s="178" t="s">
        <v>183</v>
      </c>
      <c r="G63" s="181">
        <v>4</v>
      </c>
      <c r="H63" s="182"/>
      <c r="I63" s="182"/>
      <c r="J63" s="183">
        <v>0</v>
      </c>
      <c r="K63" s="181">
        <f t="shared" si="2"/>
        <v>0</v>
      </c>
      <c r="L63" s="183">
        <v>0</v>
      </c>
      <c r="M63" s="181">
        <f t="shared" si="3"/>
        <v>0</v>
      </c>
      <c r="N63" s="184">
        <v>21</v>
      </c>
      <c r="O63" s="185">
        <v>8</v>
      </c>
      <c r="P63" s="186" t="s">
        <v>115</v>
      </c>
    </row>
    <row r="64" spans="1:16" s="14" customFormat="1" ht="13.5" customHeight="1">
      <c r="A64" s="178" t="s">
        <v>252</v>
      </c>
      <c r="B64" s="178" t="s">
        <v>119</v>
      </c>
      <c r="C64" s="178" t="s">
        <v>120</v>
      </c>
      <c r="D64" s="179" t="s">
        <v>253</v>
      </c>
      <c r="E64" s="180" t="s">
        <v>254</v>
      </c>
      <c r="F64" s="178" t="s">
        <v>183</v>
      </c>
      <c r="G64" s="181">
        <v>2</v>
      </c>
      <c r="H64" s="182"/>
      <c r="I64" s="182"/>
      <c r="J64" s="183">
        <v>0</v>
      </c>
      <c r="K64" s="181">
        <f t="shared" si="2"/>
        <v>0</v>
      </c>
      <c r="L64" s="183">
        <v>0</v>
      </c>
      <c r="M64" s="181">
        <f t="shared" si="3"/>
        <v>0</v>
      </c>
      <c r="N64" s="184">
        <v>21</v>
      </c>
      <c r="O64" s="185">
        <v>8</v>
      </c>
      <c r="P64" s="186" t="s">
        <v>115</v>
      </c>
    </row>
    <row r="65" spans="1:16" s="14" customFormat="1" ht="13.5" customHeight="1">
      <c r="A65" s="178">
        <v>43</v>
      </c>
      <c r="B65" s="178" t="s">
        <v>119</v>
      </c>
      <c r="C65" s="178" t="s">
        <v>120</v>
      </c>
      <c r="D65" s="179" t="s">
        <v>348</v>
      </c>
      <c r="E65" s="180" t="s">
        <v>349</v>
      </c>
      <c r="F65" s="178" t="s">
        <v>183</v>
      </c>
      <c r="G65" s="181">
        <v>6</v>
      </c>
      <c r="H65" s="182"/>
      <c r="I65" s="182"/>
      <c r="J65" s="183"/>
      <c r="K65" s="181"/>
      <c r="L65" s="183"/>
      <c r="M65" s="181"/>
      <c r="N65" s="184">
        <v>21</v>
      </c>
      <c r="O65" s="185"/>
      <c r="P65" s="186"/>
    </row>
    <row r="66" spans="1:16" s="14" customFormat="1" ht="13.5" customHeight="1">
      <c r="A66" s="178" t="s">
        <v>255</v>
      </c>
      <c r="B66" s="178" t="s">
        <v>119</v>
      </c>
      <c r="C66" s="178" t="s">
        <v>120</v>
      </c>
      <c r="D66" s="179" t="s">
        <v>256</v>
      </c>
      <c r="E66" s="180" t="s">
        <v>257</v>
      </c>
      <c r="F66" s="178" t="s">
        <v>123</v>
      </c>
      <c r="G66" s="181">
        <v>237.91</v>
      </c>
      <c r="H66" s="182"/>
      <c r="I66" s="182"/>
      <c r="J66" s="183">
        <v>0</v>
      </c>
      <c r="K66" s="181">
        <f t="shared" si="2"/>
        <v>0</v>
      </c>
      <c r="L66" s="183">
        <v>0</v>
      </c>
      <c r="M66" s="181">
        <f t="shared" si="3"/>
        <v>0</v>
      </c>
      <c r="N66" s="184">
        <v>21</v>
      </c>
      <c r="O66" s="185">
        <v>8</v>
      </c>
      <c r="P66" s="186" t="s">
        <v>115</v>
      </c>
    </row>
    <row r="67" spans="1:16" s="14" customFormat="1" ht="13.5" customHeight="1">
      <c r="A67" s="178" t="s">
        <v>258</v>
      </c>
      <c r="B67" s="178" t="s">
        <v>119</v>
      </c>
      <c r="C67" s="178" t="s">
        <v>120</v>
      </c>
      <c r="D67" s="179" t="s">
        <v>259</v>
      </c>
      <c r="E67" s="180" t="s">
        <v>310</v>
      </c>
      <c r="F67" s="178" t="s">
        <v>123</v>
      </c>
      <c r="G67" s="181">
        <v>1241.64</v>
      </c>
      <c r="H67" s="182"/>
      <c r="I67" s="182"/>
      <c r="J67" s="183">
        <v>0</v>
      </c>
      <c r="K67" s="181">
        <f t="shared" si="2"/>
        <v>0</v>
      </c>
      <c r="L67" s="183">
        <v>0</v>
      </c>
      <c r="M67" s="181">
        <f t="shared" si="3"/>
        <v>0</v>
      </c>
      <c r="N67" s="184">
        <v>21</v>
      </c>
      <c r="O67" s="185">
        <v>8</v>
      </c>
      <c r="P67" s="186" t="s">
        <v>115</v>
      </c>
    </row>
    <row r="68" spans="1:16" s="14" customFormat="1" ht="13.5" customHeight="1">
      <c r="A68" s="170" t="s">
        <v>260</v>
      </c>
      <c r="B68" s="170" t="s">
        <v>110</v>
      </c>
      <c r="C68" s="170" t="s">
        <v>136</v>
      </c>
      <c r="D68" s="171" t="s">
        <v>261</v>
      </c>
      <c r="E68" s="172" t="s">
        <v>262</v>
      </c>
      <c r="F68" s="170" t="s">
        <v>133</v>
      </c>
      <c r="G68" s="173">
        <v>28.5</v>
      </c>
      <c r="H68" s="174"/>
      <c r="I68" s="174"/>
      <c r="J68" s="175">
        <v>0</v>
      </c>
      <c r="K68" s="173">
        <f t="shared" si="2"/>
        <v>0</v>
      </c>
      <c r="L68" s="175">
        <v>0</v>
      </c>
      <c r="M68" s="173">
        <f t="shared" si="3"/>
        <v>0</v>
      </c>
      <c r="N68" s="176">
        <v>21</v>
      </c>
      <c r="O68" s="177">
        <v>4</v>
      </c>
      <c r="P68" s="14" t="s">
        <v>115</v>
      </c>
    </row>
    <row r="69" spans="1:16" s="14" customFormat="1" ht="13.5" customHeight="1">
      <c r="A69" s="170" t="s">
        <v>263</v>
      </c>
      <c r="B69" s="170" t="s">
        <v>110</v>
      </c>
      <c r="C69" s="170" t="s">
        <v>136</v>
      </c>
      <c r="D69" s="171" t="s">
        <v>264</v>
      </c>
      <c r="E69" s="172" t="s">
        <v>265</v>
      </c>
      <c r="F69" s="170" t="s">
        <v>133</v>
      </c>
      <c r="G69" s="173">
        <v>28.5</v>
      </c>
      <c r="H69" s="174"/>
      <c r="I69" s="174"/>
      <c r="J69" s="175">
        <v>0</v>
      </c>
      <c r="K69" s="173">
        <f t="shared" si="2"/>
        <v>0</v>
      </c>
      <c r="L69" s="175">
        <v>0</v>
      </c>
      <c r="M69" s="173">
        <f t="shared" si="3"/>
        <v>0</v>
      </c>
      <c r="N69" s="176">
        <v>21</v>
      </c>
      <c r="O69" s="177">
        <v>4</v>
      </c>
      <c r="P69" s="14" t="s">
        <v>115</v>
      </c>
    </row>
    <row r="70" spans="1:16" s="14" customFormat="1" ht="24" customHeight="1">
      <c r="A70" s="170" t="s">
        <v>266</v>
      </c>
      <c r="B70" s="170" t="s">
        <v>110</v>
      </c>
      <c r="C70" s="170" t="s">
        <v>178</v>
      </c>
      <c r="D70" s="171" t="s">
        <v>267</v>
      </c>
      <c r="E70" s="172" t="s">
        <v>268</v>
      </c>
      <c r="F70" s="170" t="s">
        <v>183</v>
      </c>
      <c r="G70" s="173">
        <v>192</v>
      </c>
      <c r="H70" s="174"/>
      <c r="I70" s="174"/>
      <c r="J70" s="175">
        <v>0</v>
      </c>
      <c r="K70" s="173">
        <f t="shared" si="2"/>
        <v>0</v>
      </c>
      <c r="L70" s="175">
        <v>0.005</v>
      </c>
      <c r="M70" s="173">
        <f t="shared" si="3"/>
        <v>0.96</v>
      </c>
      <c r="N70" s="176">
        <v>21</v>
      </c>
      <c r="O70" s="177">
        <v>4</v>
      </c>
      <c r="P70" s="14" t="s">
        <v>115</v>
      </c>
    </row>
    <row r="71" spans="1:16" s="14" customFormat="1" ht="13.5" customHeight="1">
      <c r="A71" s="170" t="s">
        <v>269</v>
      </c>
      <c r="B71" s="170" t="s">
        <v>110</v>
      </c>
      <c r="C71" s="170" t="s">
        <v>136</v>
      </c>
      <c r="D71" s="171" t="s">
        <v>270</v>
      </c>
      <c r="E71" s="172" t="s">
        <v>271</v>
      </c>
      <c r="F71" s="170" t="s">
        <v>45</v>
      </c>
      <c r="G71" s="173">
        <v>1.1</v>
      </c>
      <c r="H71" s="174"/>
      <c r="I71" s="174"/>
      <c r="J71" s="175">
        <v>0</v>
      </c>
      <c r="K71" s="173">
        <f t="shared" si="2"/>
        <v>0</v>
      </c>
      <c r="L71" s="175">
        <v>0</v>
      </c>
      <c r="M71" s="173">
        <f t="shared" si="3"/>
        <v>0</v>
      </c>
      <c r="N71" s="176">
        <v>21</v>
      </c>
      <c r="O71" s="177">
        <v>4</v>
      </c>
      <c r="P71" s="14" t="s">
        <v>115</v>
      </c>
    </row>
    <row r="72" spans="2:16" s="135" customFormat="1" ht="12.75" customHeight="1">
      <c r="B72" s="140" t="s">
        <v>62</v>
      </c>
      <c r="D72" s="141" t="s">
        <v>272</v>
      </c>
      <c r="E72" s="141" t="s">
        <v>273</v>
      </c>
      <c r="I72" s="142"/>
      <c r="K72" s="143">
        <f>SUM(K73:K84)</f>
        <v>0</v>
      </c>
      <c r="M72" s="143">
        <f>SUM(M73:M84)</f>
        <v>0</v>
      </c>
      <c r="P72" s="141" t="s">
        <v>109</v>
      </c>
    </row>
    <row r="73" spans="1:16" s="14" customFormat="1" ht="13.5" customHeight="1">
      <c r="A73" s="178" t="s">
        <v>274</v>
      </c>
      <c r="B73" s="178" t="s">
        <v>119</v>
      </c>
      <c r="C73" s="178" t="s">
        <v>120</v>
      </c>
      <c r="D73" s="179" t="s">
        <v>275</v>
      </c>
      <c r="E73" s="180" t="s">
        <v>276</v>
      </c>
      <c r="F73" s="178" t="s">
        <v>183</v>
      </c>
      <c r="G73" s="181">
        <v>3</v>
      </c>
      <c r="H73" s="182"/>
      <c r="I73" s="182"/>
      <c r="J73" s="183">
        <v>0</v>
      </c>
      <c r="K73" s="181">
        <f aca="true" t="shared" si="4" ref="K73:K84">G73*J73</f>
        <v>0</v>
      </c>
      <c r="L73" s="183">
        <v>0</v>
      </c>
      <c r="M73" s="181">
        <f aca="true" t="shared" si="5" ref="M73:M84">G73*L73</f>
        <v>0</v>
      </c>
      <c r="N73" s="184">
        <v>21</v>
      </c>
      <c r="O73" s="185">
        <v>8</v>
      </c>
      <c r="P73" s="186" t="s">
        <v>115</v>
      </c>
    </row>
    <row r="74" spans="1:16" s="14" customFormat="1" ht="13.5" customHeight="1">
      <c r="A74" s="178" t="s">
        <v>277</v>
      </c>
      <c r="B74" s="178" t="s">
        <v>119</v>
      </c>
      <c r="C74" s="178" t="s">
        <v>120</v>
      </c>
      <c r="D74" s="179" t="s">
        <v>278</v>
      </c>
      <c r="E74" s="180" t="s">
        <v>279</v>
      </c>
      <c r="F74" s="178" t="s">
        <v>183</v>
      </c>
      <c r="G74" s="181">
        <v>1</v>
      </c>
      <c r="H74" s="182"/>
      <c r="I74" s="182"/>
      <c r="J74" s="183">
        <v>0</v>
      </c>
      <c r="K74" s="181">
        <f t="shared" si="4"/>
        <v>0</v>
      </c>
      <c r="L74" s="183">
        <v>0</v>
      </c>
      <c r="M74" s="181">
        <f t="shared" si="5"/>
        <v>0</v>
      </c>
      <c r="N74" s="184">
        <v>21</v>
      </c>
      <c r="O74" s="185">
        <v>8</v>
      </c>
      <c r="P74" s="186" t="s">
        <v>115</v>
      </c>
    </row>
    <row r="75" spans="1:16" s="14" customFormat="1" ht="13.5" customHeight="1">
      <c r="A75" s="178" t="s">
        <v>280</v>
      </c>
      <c r="B75" s="178" t="s">
        <v>119</v>
      </c>
      <c r="C75" s="178" t="s">
        <v>120</v>
      </c>
      <c r="D75" s="179" t="s">
        <v>281</v>
      </c>
      <c r="E75" s="180" t="s">
        <v>282</v>
      </c>
      <c r="F75" s="178" t="s">
        <v>183</v>
      </c>
      <c r="G75" s="181">
        <v>3</v>
      </c>
      <c r="H75" s="182"/>
      <c r="I75" s="182"/>
      <c r="J75" s="183">
        <v>0</v>
      </c>
      <c r="K75" s="181">
        <f t="shared" si="4"/>
        <v>0</v>
      </c>
      <c r="L75" s="183">
        <v>0</v>
      </c>
      <c r="M75" s="181">
        <f t="shared" si="5"/>
        <v>0</v>
      </c>
      <c r="N75" s="184">
        <v>21</v>
      </c>
      <c r="O75" s="185">
        <v>8</v>
      </c>
      <c r="P75" s="186" t="s">
        <v>115</v>
      </c>
    </row>
    <row r="76" spans="1:16" s="14" customFormat="1" ht="13.5" customHeight="1">
      <c r="A76" s="178" t="s">
        <v>283</v>
      </c>
      <c r="B76" s="178" t="s">
        <v>119</v>
      </c>
      <c r="C76" s="178" t="s">
        <v>120</v>
      </c>
      <c r="D76" s="179" t="s">
        <v>284</v>
      </c>
      <c r="E76" s="180" t="s">
        <v>285</v>
      </c>
      <c r="F76" s="178" t="s">
        <v>183</v>
      </c>
      <c r="G76" s="181">
        <v>8</v>
      </c>
      <c r="H76" s="182"/>
      <c r="I76" s="182"/>
      <c r="J76" s="183">
        <v>0</v>
      </c>
      <c r="K76" s="181">
        <f t="shared" si="4"/>
        <v>0</v>
      </c>
      <c r="L76" s="183">
        <v>0</v>
      </c>
      <c r="M76" s="181">
        <f t="shared" si="5"/>
        <v>0</v>
      </c>
      <c r="N76" s="184">
        <v>21</v>
      </c>
      <c r="O76" s="185">
        <v>8</v>
      </c>
      <c r="P76" s="186" t="s">
        <v>115</v>
      </c>
    </row>
    <row r="77" spans="1:16" s="14" customFormat="1" ht="13.5" customHeight="1">
      <c r="A77" s="178" t="s">
        <v>286</v>
      </c>
      <c r="B77" s="178" t="s">
        <v>119</v>
      </c>
      <c r="C77" s="178" t="s">
        <v>120</v>
      </c>
      <c r="D77" s="179" t="s">
        <v>287</v>
      </c>
      <c r="E77" s="180" t="s">
        <v>288</v>
      </c>
      <c r="F77" s="178" t="s">
        <v>183</v>
      </c>
      <c r="G77" s="181">
        <v>3</v>
      </c>
      <c r="H77" s="182"/>
      <c r="I77" s="182"/>
      <c r="J77" s="183">
        <v>0</v>
      </c>
      <c r="K77" s="181">
        <f t="shared" si="4"/>
        <v>0</v>
      </c>
      <c r="L77" s="183">
        <v>0</v>
      </c>
      <c r="M77" s="181">
        <f t="shared" si="5"/>
        <v>0</v>
      </c>
      <c r="N77" s="184">
        <v>21</v>
      </c>
      <c r="O77" s="185">
        <v>8</v>
      </c>
      <c r="P77" s="186" t="s">
        <v>115</v>
      </c>
    </row>
    <row r="78" spans="1:16" s="14" customFormat="1" ht="13.5" customHeight="1">
      <c r="A78" s="178" t="s">
        <v>289</v>
      </c>
      <c r="B78" s="178" t="s">
        <v>119</v>
      </c>
      <c r="C78" s="178" t="s">
        <v>120</v>
      </c>
      <c r="D78" s="179" t="s">
        <v>290</v>
      </c>
      <c r="E78" s="180" t="s">
        <v>291</v>
      </c>
      <c r="F78" s="178" t="s">
        <v>183</v>
      </c>
      <c r="G78" s="181">
        <v>3</v>
      </c>
      <c r="H78" s="182"/>
      <c r="I78" s="182"/>
      <c r="J78" s="183">
        <v>0</v>
      </c>
      <c r="K78" s="181">
        <f t="shared" si="4"/>
        <v>0</v>
      </c>
      <c r="L78" s="183">
        <v>0</v>
      </c>
      <c r="M78" s="181">
        <f t="shared" si="5"/>
        <v>0</v>
      </c>
      <c r="N78" s="184">
        <v>21</v>
      </c>
      <c r="O78" s="185">
        <v>8</v>
      </c>
      <c r="P78" s="186" t="s">
        <v>115</v>
      </c>
    </row>
    <row r="79" spans="1:16" s="14" customFormat="1" ht="13.5" customHeight="1">
      <c r="A79" s="178" t="s">
        <v>292</v>
      </c>
      <c r="B79" s="178" t="s">
        <v>119</v>
      </c>
      <c r="C79" s="178" t="s">
        <v>120</v>
      </c>
      <c r="D79" s="179" t="s">
        <v>293</v>
      </c>
      <c r="E79" s="180" t="s">
        <v>294</v>
      </c>
      <c r="F79" s="178" t="s">
        <v>183</v>
      </c>
      <c r="G79" s="181">
        <v>1</v>
      </c>
      <c r="H79" s="182"/>
      <c r="I79" s="182"/>
      <c r="J79" s="183">
        <v>0</v>
      </c>
      <c r="K79" s="181">
        <f t="shared" si="4"/>
        <v>0</v>
      </c>
      <c r="L79" s="183">
        <v>0</v>
      </c>
      <c r="M79" s="181">
        <f t="shared" si="5"/>
        <v>0</v>
      </c>
      <c r="N79" s="184">
        <v>21</v>
      </c>
      <c r="O79" s="185">
        <v>8</v>
      </c>
      <c r="P79" s="186" t="s">
        <v>115</v>
      </c>
    </row>
    <row r="80" spans="1:16" s="14" customFormat="1" ht="13.5" customHeight="1">
      <c r="A80" s="178" t="s">
        <v>295</v>
      </c>
      <c r="B80" s="178" t="s">
        <v>119</v>
      </c>
      <c r="C80" s="178" t="s">
        <v>120</v>
      </c>
      <c r="D80" s="179" t="s">
        <v>296</v>
      </c>
      <c r="E80" s="180" t="s">
        <v>297</v>
      </c>
      <c r="F80" s="178" t="s">
        <v>183</v>
      </c>
      <c r="G80" s="181">
        <v>1</v>
      </c>
      <c r="H80" s="182"/>
      <c r="I80" s="182"/>
      <c r="J80" s="183">
        <v>0</v>
      </c>
      <c r="K80" s="181">
        <f t="shared" si="4"/>
        <v>0</v>
      </c>
      <c r="L80" s="183">
        <v>0</v>
      </c>
      <c r="M80" s="181">
        <f t="shared" si="5"/>
        <v>0</v>
      </c>
      <c r="N80" s="184">
        <v>21</v>
      </c>
      <c r="O80" s="185">
        <v>8</v>
      </c>
      <c r="P80" s="186" t="s">
        <v>115</v>
      </c>
    </row>
    <row r="81" spans="1:16" s="14" customFormat="1" ht="26.25" customHeight="1">
      <c r="A81" s="178" t="s">
        <v>298</v>
      </c>
      <c r="B81" s="178" t="s">
        <v>119</v>
      </c>
      <c r="C81" s="178" t="s">
        <v>120</v>
      </c>
      <c r="D81" s="179" t="s">
        <v>299</v>
      </c>
      <c r="E81" s="180" t="s">
        <v>344</v>
      </c>
      <c r="F81" s="178" t="s">
        <v>183</v>
      </c>
      <c r="G81" s="181">
        <v>10</v>
      </c>
      <c r="H81" s="182"/>
      <c r="I81" s="182"/>
      <c r="J81" s="183">
        <v>0</v>
      </c>
      <c r="K81" s="181">
        <f t="shared" si="4"/>
        <v>0</v>
      </c>
      <c r="L81" s="183">
        <v>0</v>
      </c>
      <c r="M81" s="181">
        <f t="shared" si="5"/>
        <v>0</v>
      </c>
      <c r="N81" s="184">
        <v>21</v>
      </c>
      <c r="O81" s="185">
        <v>8</v>
      </c>
      <c r="P81" s="186" t="s">
        <v>115</v>
      </c>
    </row>
    <row r="82" spans="1:16" s="14" customFormat="1" ht="24" customHeight="1">
      <c r="A82" s="178" t="s">
        <v>300</v>
      </c>
      <c r="B82" s="178" t="s">
        <v>119</v>
      </c>
      <c r="C82" s="178" t="s">
        <v>120</v>
      </c>
      <c r="D82" s="179" t="s">
        <v>301</v>
      </c>
      <c r="E82" s="180" t="s">
        <v>345</v>
      </c>
      <c r="F82" s="178" t="s">
        <v>183</v>
      </c>
      <c r="G82" s="181">
        <v>2</v>
      </c>
      <c r="H82" s="182"/>
      <c r="I82" s="182"/>
      <c r="J82" s="183">
        <v>0</v>
      </c>
      <c r="K82" s="181">
        <f t="shared" si="4"/>
        <v>0</v>
      </c>
      <c r="L82" s="183">
        <v>0</v>
      </c>
      <c r="M82" s="181">
        <f t="shared" si="5"/>
        <v>0</v>
      </c>
      <c r="N82" s="184">
        <v>21</v>
      </c>
      <c r="O82" s="185">
        <v>8</v>
      </c>
      <c r="P82" s="186" t="s">
        <v>115</v>
      </c>
    </row>
    <row r="83" spans="1:16" s="14" customFormat="1" ht="25.5" customHeight="1">
      <c r="A83" s="178" t="s">
        <v>302</v>
      </c>
      <c r="B83" s="178" t="s">
        <v>119</v>
      </c>
      <c r="C83" s="178" t="s">
        <v>120</v>
      </c>
      <c r="D83" s="179" t="s">
        <v>303</v>
      </c>
      <c r="E83" s="180" t="s">
        <v>346</v>
      </c>
      <c r="F83" s="178" t="s">
        <v>183</v>
      </c>
      <c r="G83" s="181">
        <v>1</v>
      </c>
      <c r="H83" s="182"/>
      <c r="I83" s="182"/>
      <c r="J83" s="183">
        <v>0</v>
      </c>
      <c r="K83" s="181">
        <f t="shared" si="4"/>
        <v>0</v>
      </c>
      <c r="L83" s="183">
        <v>0</v>
      </c>
      <c r="M83" s="181">
        <f t="shared" si="5"/>
        <v>0</v>
      </c>
      <c r="N83" s="184">
        <v>21</v>
      </c>
      <c r="O83" s="185">
        <v>8</v>
      </c>
      <c r="P83" s="186" t="s">
        <v>115</v>
      </c>
    </row>
    <row r="84" spans="1:16" s="14" customFormat="1" ht="13.5" customHeight="1">
      <c r="A84" s="170" t="s">
        <v>304</v>
      </c>
      <c r="B84" s="170" t="s">
        <v>110</v>
      </c>
      <c r="C84" s="170" t="s">
        <v>136</v>
      </c>
      <c r="D84" s="171" t="s">
        <v>305</v>
      </c>
      <c r="E84" s="172" t="s">
        <v>306</v>
      </c>
      <c r="F84" s="170" t="s">
        <v>45</v>
      </c>
      <c r="G84" s="173">
        <v>1.81</v>
      </c>
      <c r="H84" s="174"/>
      <c r="I84" s="174"/>
      <c r="J84" s="175">
        <v>0</v>
      </c>
      <c r="K84" s="173">
        <f t="shared" si="4"/>
        <v>0</v>
      </c>
      <c r="L84" s="175">
        <v>0</v>
      </c>
      <c r="M84" s="173">
        <f t="shared" si="5"/>
        <v>0</v>
      </c>
      <c r="N84" s="176">
        <v>21</v>
      </c>
      <c r="O84" s="177">
        <v>4</v>
      </c>
      <c r="P84" s="14" t="s">
        <v>115</v>
      </c>
    </row>
    <row r="85" spans="2:16" s="135" customFormat="1" ht="12.75" customHeight="1">
      <c r="B85" s="140" t="s">
        <v>62</v>
      </c>
      <c r="D85" s="141" t="s">
        <v>307</v>
      </c>
      <c r="E85" s="141" t="s">
        <v>308</v>
      </c>
      <c r="I85" s="142"/>
      <c r="K85" s="143">
        <f>K86</f>
        <v>0</v>
      </c>
      <c r="M85" s="143">
        <f>M86</f>
        <v>0</v>
      </c>
      <c r="P85" s="141" t="s">
        <v>109</v>
      </c>
    </row>
    <row r="86" spans="1:16" s="14" customFormat="1" ht="13.5" customHeight="1">
      <c r="A86" s="178" t="s">
        <v>134</v>
      </c>
      <c r="B86" s="178" t="s">
        <v>119</v>
      </c>
      <c r="C86" s="178" t="s">
        <v>120</v>
      </c>
      <c r="D86" s="179" t="s">
        <v>309</v>
      </c>
      <c r="E86" s="180" t="s">
        <v>347</v>
      </c>
      <c r="F86" s="178" t="s">
        <v>123</v>
      </c>
      <c r="G86" s="181">
        <v>29.65</v>
      </c>
      <c r="H86" s="182"/>
      <c r="I86" s="182"/>
      <c r="J86" s="183">
        <v>0</v>
      </c>
      <c r="K86" s="181">
        <f>G86*J86</f>
        <v>0</v>
      </c>
      <c r="L86" s="183">
        <v>0</v>
      </c>
      <c r="M86" s="181">
        <f>G86*L86</f>
        <v>0</v>
      </c>
      <c r="N86" s="184">
        <v>21</v>
      </c>
      <c r="O86" s="185">
        <v>8</v>
      </c>
      <c r="P86" s="186" t="s">
        <v>115</v>
      </c>
    </row>
    <row r="87" spans="5:13" s="152" customFormat="1" ht="12.75" customHeight="1">
      <c r="E87" s="153" t="s">
        <v>87</v>
      </c>
      <c r="I87" s="154"/>
      <c r="K87" s="155">
        <f>K14+K17+K33</f>
        <v>32.6198295</v>
      </c>
      <c r="M87" s="155">
        <f>M14+M17+M33</f>
        <v>1.1685885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2017-09-15T12:59:46Z</dcterms:created>
  <dcterms:modified xsi:type="dcterms:W3CDTF">2017-09-15T13:31:43Z</dcterms:modified>
  <cp:category/>
  <cp:version/>
  <cp:contentType/>
  <cp:contentStatus/>
</cp:coreProperties>
</file>