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1550" windowHeight="12675" activeTab="2"/>
  </bookViews>
  <sheets>
    <sheet name="Krycí list" sheetId="1" r:id="rId1"/>
    <sheet name="Rekapitulace" sheetId="2" r:id="rId2"/>
    <sheet name="Položky" sheetId="3" r:id="rId3"/>
  </sheets>
  <definedNames>
    <definedName name="BPK1">#REF!</definedName>
    <definedName name="BPK2">#REF!</definedName>
    <definedName name="BPK3">#REF!</definedName>
    <definedName name="cisloobjektu">'Krycí list'!$A$5</definedName>
    <definedName name="cislostavby">'Krycí list'!$A$7</definedName>
    <definedName name="Datum">'Krycí list'!$B$27</definedName>
    <definedName name="Dil">'Rekapitulace'!#REF!</definedName>
    <definedName name="Dodavka">'Rekapitulace'!$G$13</definedName>
    <definedName name="Dodavka0">#REF!</definedName>
    <definedName name="HSV">'Rekapitulace'!$E$13</definedName>
    <definedName name="HSV0">#REF!</definedName>
    <definedName name="HZS">'Rekapitulace'!$I$13</definedName>
    <definedName name="HZS0">#REF!</definedName>
    <definedName name="JKSO">'Krycí list'!$F$5</definedName>
    <definedName name="MJ">'Krycí list'!$G$5</definedName>
    <definedName name="Mont">'Rekapitulace'!$H$13</definedName>
    <definedName name="Montaz0">#REF!</definedName>
    <definedName name="NazevDilu">'Rekapitulace'!#REF!</definedName>
    <definedName name="nazevobjektu">'Krycí list'!$C$5</definedName>
    <definedName name="nazevstavby">'Krycí list'!$C$7</definedName>
    <definedName name="_xlnm.Print_Titles" localSheetId="2">'Položky'!$6:$7</definedName>
    <definedName name="_xlnm.Print_Titles" localSheetId="1">'Rekapitulace'!$1:$8</definedName>
    <definedName name="Objednatel">'Krycí list'!$C$9</definedName>
    <definedName name="_xlnm.Print_Area" localSheetId="0">'Krycí list'!$A$1:$G$45</definedName>
    <definedName name="_xlnm.Print_Area" localSheetId="2">'Položky'!$A$1:$G$243</definedName>
    <definedName name="_xlnm.Print_Area" localSheetId="1">'Rekapitulace'!$A$1:$I$18</definedName>
    <definedName name="PocetMJ">'Krycí list'!$G$8</definedName>
    <definedName name="Poznamka">'Krycí list'!$B$37</definedName>
    <definedName name="Projektant">'Krycí list'!$C$8</definedName>
    <definedName name="PSV">'Rekapitulace'!$F$13</definedName>
    <definedName name="PSV0">#REF!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<sst xmlns="http://schemas.openxmlformats.org/spreadsheetml/2006/main" count="466" uniqueCount="350">
  <si>
    <t>bm</t>
  </si>
  <si>
    <t>Jan Leznar</t>
  </si>
  <si>
    <t>ks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</si>
  <si>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</si>
  <si>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</si>
  <si>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</si>
  <si>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</si>
  <si>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</si>
  <si>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</si>
  <si>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</si>
  <si>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</si>
  <si>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</si>
  <si>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</si>
  <si>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</si>
  <si>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</si>
  <si>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</si>
  <si>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</si>
  <si>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Zhotovitel :</t>
  </si>
  <si>
    <t>ROZPOČTOVÉ NÁKLADY</t>
  </si>
  <si>
    <t>Rozpočtové náklady II. a III. hlavy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</si>
  <si>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</si>
  <si>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</si>
  <si>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</si>
  <si>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</si>
  <si>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</si>
  <si>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</si>
  <si>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</si>
  <si>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</si>
  <si>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</si>
  <si>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</si>
  <si>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ZRN+VRN+HZS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</si>
  <si>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</si>
  <si>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</si>
  <si>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</si>
  <si>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</si>
  <si>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</si>
  <si>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</si>
  <si>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</si>
  <si>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</si>
  <si>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</si>
  <si>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</si>
  <si>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</si>
  <si>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</si>
  <si>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</si>
  <si>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HSV</t>
  </si>
  <si>
    <t>PSV</t>
  </si>
  <si>
    <t>Dodávka</t>
  </si>
  <si>
    <t>Montáž</t>
  </si>
  <si>
    <t>CELKEM  OBJEKT</t>
  </si>
  <si>
    <t>m2</t>
  </si>
  <si>
    <t>kg</t>
  </si>
  <si>
    <t>Dodávka :</t>
  </si>
  <si>
    <t>Izolace:</t>
  </si>
  <si>
    <t>MJ</t>
  </si>
  <si>
    <t>cena / MJ</t>
  </si>
  <si>
    <t>celkem (Kč)</t>
  </si>
  <si>
    <t>Název položky</t>
  </si>
  <si>
    <t>Stavební díl</t>
  </si>
  <si>
    <t>Kontrolní součet</t>
  </si>
  <si>
    <t>Celkem</t>
  </si>
  <si>
    <t>REKAPITULACE  VZDUCHOTECHNIKY</t>
  </si>
  <si>
    <t>počet</t>
  </si>
  <si>
    <t>Poz.</t>
  </si>
  <si>
    <t>2.</t>
  </si>
  <si>
    <t>2.01</t>
  </si>
  <si>
    <t>2.02</t>
  </si>
  <si>
    <t>2.03</t>
  </si>
  <si>
    <t>1.</t>
  </si>
  <si>
    <t>1.01</t>
  </si>
  <si>
    <t>1.02</t>
  </si>
  <si>
    <t>1.03</t>
  </si>
  <si>
    <t>1.04</t>
  </si>
  <si>
    <t>1.08</t>
  </si>
  <si>
    <t>1.10</t>
  </si>
  <si>
    <t>1.15</t>
  </si>
  <si>
    <t>1.16</t>
  </si>
  <si>
    <t>1.17</t>
  </si>
  <si>
    <t>1.26</t>
  </si>
  <si>
    <t>1.27</t>
  </si>
  <si>
    <t>Zkoušky a zaregulování</t>
  </si>
  <si>
    <t>Základní zkoušky</t>
  </si>
  <si>
    <t>hod</t>
  </si>
  <si>
    <t>Obsah zkoušek:</t>
  </si>
  <si>
    <t>Zajištění podmínek pro montážní zkoušky</t>
  </si>
  <si>
    <t>-elektrické připojení hnacích agregátů vzduchotechnického zařízení</t>
  </si>
  <si>
    <t>-spuštění a vypojení zařízení oprávněným pracovníkem předmětné profese ustanoveným -objednatelem, a to v rozsahu potřebném pro provedení zkoušek</t>
  </si>
  <si>
    <t>-funkční výstupy systému MaR (vyzkoušení se provádí s vypnutým systémem MaR)</t>
  </si>
  <si>
    <t>-elektrický příkon v rozsahu uvedeném v projektové dokumentaci</t>
  </si>
  <si>
    <t>Montážní zkoušky</t>
  </si>
  <si>
    <t>Kontrola kompletnosti zařízení podle PD včetně souvisejících profesí</t>
  </si>
  <si>
    <t>-blokování zařízení při kontrole opravách a údržbě</t>
  </si>
  <si>
    <t>-kontrola jednotlivých komor zařízení před uvedením zařízení do chodu</t>
  </si>
  <si>
    <t>-kontrola kompletnosti a úplnosti vnějších povrchových úprav zařízení a jeho části</t>
  </si>
  <si>
    <t>-kontrola montážně - údržbářských prostorů pro zařízení</t>
  </si>
  <si>
    <t xml:space="preserve">-kontrola prostorů strojoven před uvedením zařízení do chodu </t>
  </si>
  <si>
    <t xml:space="preserve">-kontrola provedení a úplnosti bezpečnostních a výstražných  označení </t>
  </si>
  <si>
    <t>-kontrola provedení a úplnosti tepelných izolací</t>
  </si>
  <si>
    <t>-kontrola provedení a úplnosti případných protipožárních izolací</t>
  </si>
  <si>
    <t>-kontrola provedení prostupů vzduchotechnického potrubí stavebními konstrukcí</t>
  </si>
  <si>
    <t>-kontrola přístupnosti regulačních prvků</t>
  </si>
  <si>
    <t>-kontrola štítkových údajů zařízení a jeho části podle projektové dokumentace</t>
  </si>
  <si>
    <t>-kontrola větraných prostorů před uvedením zařízení do chodu</t>
  </si>
  <si>
    <t>Ventilátory</t>
  </si>
  <si>
    <t xml:space="preserve">-kontrola odstranění transportních aretací </t>
  </si>
  <si>
    <t xml:space="preserve">-kontrola volného otáčení rotujících části </t>
  </si>
  <si>
    <t>-kontrola dotáhnutí všech spojů</t>
  </si>
  <si>
    <t>-kontrola náběhu a napnutí klínových řemenů</t>
  </si>
  <si>
    <t>-kontrola promazání ložisek a  stavu náplní mazadel všech mazaných části</t>
  </si>
  <si>
    <t>-kontrola stavu pružného uložení  (izolátorů chvění)</t>
  </si>
  <si>
    <t>-kontrola pružných nástavců</t>
  </si>
  <si>
    <t>-kontrola ochranných krytů vnějších rotujících částí</t>
  </si>
  <si>
    <t>-kontrola vodorovného uložení ventilátor. soustrojí na základech a konstrukcích</t>
  </si>
  <si>
    <t>Zkoušky chodu</t>
  </si>
  <si>
    <t xml:space="preserve">Ověření schopnosti dlouhodobého provozu zařízení </t>
  </si>
  <si>
    <t>Zkouškám předchází uvedení zařízení do provozu, nebo je jejich součástí.</t>
  </si>
  <si>
    <t>Zkouška se provádí dle dohodnutých kritérií – minimálně 48 hodin nepřetržitého chodu.</t>
  </si>
  <si>
    <t>Zaregulování</t>
  </si>
  <si>
    <t>Ventilátory, jednotky</t>
  </si>
  <si>
    <t>Měření a zaregulování průtoků vzduchu – přiváděného, odváděného, cirkulačního</t>
  </si>
  <si>
    <t>Potrubní rovody, distribuční elementy</t>
  </si>
  <si>
    <t>Měření a zaregulování průtoků vzduchu ve všech potrubních úsecích</t>
  </si>
  <si>
    <t>Měření a zaregulování průtoků vzduchu na všech distribučních elementech ( vyústkách)</t>
  </si>
  <si>
    <t>Zkoušky a zaškolení obsluhy celkem:</t>
  </si>
  <si>
    <t>-zabezpečení přístupnosti zařízení regulačních prvků</t>
  </si>
  <si>
    <t>1.28</t>
  </si>
  <si>
    <t>1.05</t>
  </si>
  <si>
    <t>1.06</t>
  </si>
  <si>
    <t>1.14</t>
  </si>
  <si>
    <t>1.33</t>
  </si>
  <si>
    <t>1a.</t>
  </si>
  <si>
    <t>Montáže:</t>
  </si>
  <si>
    <t>1.a</t>
  </si>
  <si>
    <t>1a.01</t>
  </si>
  <si>
    <t xml:space="preserve">sada elektronického expanzního ventilu pro regulaci chladícího </t>
  </si>
  <si>
    <t>Doplnění chladiva R-410A</t>
  </si>
  <si>
    <t>1a.02</t>
  </si>
  <si>
    <t xml:space="preserve">Měděné potrubí vč.chladivové izolace  (pryžové s uzavřenými buňkami) </t>
  </si>
  <si>
    <t>1a.03</t>
  </si>
  <si>
    <t>1a.04</t>
  </si>
  <si>
    <r>
      <t xml:space="preserve">Talířový ventil odvodní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125</t>
    </r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</si>
  <si>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125 (do sádrokartonu)</t>
    </r>
  </si>
  <si>
    <t>1.11</t>
  </si>
  <si>
    <r>
      <t xml:space="preserve">Talířový ventil odvodní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</t>
    </r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</si>
  <si>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160 (do sádrokartonu)</t>
    </r>
  </si>
  <si>
    <t>1.12</t>
  </si>
  <si>
    <r>
      <t xml:space="preserve">Talířový ventil odvodní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100</t>
    </r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</si>
  <si>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100 (do sádrokartonu)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</si>
  <si>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100, 40% tvarovek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</si>
  <si>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125, 40% tvarovek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</si>
  <si>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200, 40% tvarovek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</si>
  <si>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160, 40% tvarovek</t>
    </r>
  </si>
  <si>
    <t>1.24</t>
  </si>
  <si>
    <t>1.25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</si>
  <si>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</si>
  <si>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</si>
  <si>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</si>
  <si>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</si>
  <si>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</si>
  <si>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</si>
  <si>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</si>
  <si>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</si>
  <si>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</si>
  <si>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</si>
  <si>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</si>
  <si>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</si>
  <si>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</si>
  <si>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</si>
  <si>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</si>
  <si>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</si>
  <si>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</si>
  <si>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</si>
  <si>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</si>
  <si>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</si>
  <si>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</si>
  <si>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</si>
  <si>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</si>
  <si>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</si>
  <si>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</si>
  <si>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</si>
  <si>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</si>
  <si>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</si>
  <si>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</si>
  <si>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</si>
  <si>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48</t>
  </si>
  <si>
    <t>49</t>
  </si>
  <si>
    <t>50</t>
  </si>
  <si>
    <t>51</t>
  </si>
  <si>
    <t>52</t>
  </si>
  <si>
    <t>53</t>
  </si>
  <si>
    <t>komunikační řídicí box pro řízení kondenzační jednotky signálem 0-10V</t>
  </si>
  <si>
    <t>54</t>
  </si>
  <si>
    <t>55</t>
  </si>
  <si>
    <t>56</t>
  </si>
  <si>
    <t>1.07</t>
  </si>
  <si>
    <t>57</t>
  </si>
  <si>
    <t>58</t>
  </si>
  <si>
    <t>3.</t>
  </si>
  <si>
    <t>3.01</t>
  </si>
  <si>
    <t>2.04</t>
  </si>
  <si>
    <t>2.05</t>
  </si>
  <si>
    <t>59</t>
  </si>
  <si>
    <t>64</t>
  </si>
  <si>
    <t>65</t>
  </si>
  <si>
    <t>66</t>
  </si>
  <si>
    <t>67</t>
  </si>
  <si>
    <t>1.13</t>
  </si>
  <si>
    <t>69</t>
  </si>
  <si>
    <t>1.01a</t>
  </si>
  <si>
    <t>kpl</t>
  </si>
  <si>
    <t>m</t>
  </si>
  <si>
    <t>71</t>
  </si>
  <si>
    <t>Seznámení s obsluhou zařízení</t>
  </si>
  <si>
    <t>- seznámení pro obsluhu zařízení
- seznámení pro údržbu zařízení
- vyhotovení protokolu o seznámení obsluhy
Jeden pracovník 6hod</t>
  </si>
  <si>
    <t xml:space="preserve">Zkoušky a seznámení s obsluhou </t>
  </si>
  <si>
    <t>4.</t>
  </si>
  <si>
    <t>Materiál pro zhotovení závěsů, spojovací, těsnící a doplňkový materiál pro celkovou montáž zař.č. 1</t>
  </si>
  <si>
    <t>Materiál pro zhotovení závěsů, spojovací, těsnící a doplňkový materiál pro celkovou montáž zař.č. 1a</t>
  </si>
  <si>
    <t>Montáž zař.č.1 vč. zaregulování:</t>
  </si>
  <si>
    <t>Montáž zař.č. 2</t>
  </si>
  <si>
    <t>Montáž zař.č. 1a vč. prokabelování, zprovoznění a
 zaregulování</t>
  </si>
  <si>
    <t xml:space="preserve">Technická data, které je nutmé dodržet: D2.02 - 001 TZ, kapitola 10   </t>
  </si>
  <si>
    <t>Tlumič hluku buňkový s děrovaným plechem 500 x 200 x 1000 náběh, výběh</t>
  </si>
  <si>
    <t>Dveřní mřížka oboustranná neprůhledná 400x100</t>
  </si>
  <si>
    <t>1.09</t>
  </si>
  <si>
    <r>
      <t xml:space="preserve">Výřivá vyústka regulovatelná přívodní, 8 lamel, 300x300, s instalační krabicí, s horizontálním vstupem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160, s regulační klapkou, do180m3/h,</t>
    </r>
  </si>
  <si>
    <t>1.31</t>
  </si>
  <si>
    <t>1.32</t>
  </si>
  <si>
    <t xml:space="preserve">         do obvodu 1500/ 60% tvarovek</t>
  </si>
  <si>
    <t xml:space="preserve">Potrubí ocelové čtyřhranné sk.I  </t>
  </si>
  <si>
    <t>řízení výkonu 25 - 100%, pracovní rozsah:  chlazenení od --15 do +48 °C</t>
  </si>
  <si>
    <t>Kabeláž mezi venkovní jednotkou, kominukačním modulem, solenoidovým ventilem, expanzním ventilem a příslušenstvím + komunikační kabel stíněný dle schématu výrobce</t>
  </si>
  <si>
    <r>
      <t xml:space="preserve">Zvukotlumící ohebná hadice  </t>
    </r>
    <r>
      <rPr>
        <sz val="10"/>
        <rFont val="Symbol"/>
        <family val="1"/>
      </rPr>
      <t>f</t>
    </r>
    <r>
      <rPr>
        <sz val="10"/>
        <rFont val="Arial CE"/>
        <family val="0"/>
      </rPr>
      <t>160, vícevrstvý AL, izolace 25mm</t>
    </r>
  </si>
  <si>
    <r>
      <t xml:space="preserve">Zvukotlumící ohebná hadice  </t>
    </r>
    <r>
      <rPr>
        <sz val="10"/>
        <rFont val="Symbol"/>
        <family val="1"/>
      </rPr>
      <t>f</t>
    </r>
    <r>
      <rPr>
        <sz val="10"/>
        <rFont val="Arial CE"/>
        <family val="0"/>
      </rPr>
      <t>125, vícevrstvý AL, izolace 25mm</t>
    </r>
  </si>
  <si>
    <r>
      <t xml:space="preserve">Zvukotlumící ohebná hadice  </t>
    </r>
    <r>
      <rPr>
        <sz val="10"/>
        <rFont val="Symbol"/>
        <family val="1"/>
      </rPr>
      <t>f</t>
    </r>
    <r>
      <rPr>
        <sz val="10"/>
        <rFont val="Arial CE"/>
        <family val="0"/>
      </rPr>
      <t>100, vícevrstvý AL, izolace 25mm</t>
    </r>
  </si>
  <si>
    <r>
      <t xml:space="preserve">Zvukotlumící ohebná hadice  </t>
    </r>
    <r>
      <rPr>
        <sz val="10"/>
        <rFont val="Symbol"/>
        <family val="1"/>
      </rPr>
      <t>f</t>
    </r>
    <r>
      <rPr>
        <sz val="10"/>
        <rFont val="Arial CE"/>
        <family val="0"/>
      </rPr>
      <t>250, vícevrstvý AL, izolace 25mm</t>
    </r>
  </si>
  <si>
    <t>V Brně, červen 2017</t>
  </si>
  <si>
    <t>2.06</t>
  </si>
  <si>
    <t>2.07</t>
  </si>
  <si>
    <t>2.08</t>
  </si>
  <si>
    <t>2.09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</si>
  <si>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</si>
  <si>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</si>
  <si>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</si>
  <si>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</si>
  <si>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</si>
  <si>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</si>
  <si>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</si>
  <si>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</si>
  <si>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</si>
  <si>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</si>
  <si>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Neobsazeno</t>
  </si>
  <si>
    <t>Stavba: Nem. Hustopeče – Úprava prostor JIP na rehabilitační pracoviště</t>
  </si>
  <si>
    <r>
      <t>Objekt:</t>
    </r>
    <r>
      <rPr>
        <i/>
        <sz val="10"/>
        <rFont val="Arial CE"/>
        <family val="0"/>
      </rPr>
      <t xml:space="preserve"> Vzduchotechnika PS 02</t>
    </r>
  </si>
  <si>
    <t>Nem. Hustopeče – Úprava prostor JIP na rehabilitační pracoviště</t>
  </si>
  <si>
    <t>Vzduchotechnika PS 02</t>
  </si>
  <si>
    <t>D2.02 - Vzduchotechnika</t>
  </si>
  <si>
    <t>Zpracovatel projektu :LT Projekt</t>
  </si>
  <si>
    <t>Kompaktní vzduchotechnická jednotka přívod/odvod  750/700m3/hod, p ext. 300/300Pa pro zavěšení pod strop (filtrace, rekuperace ohřev), vč. sifonů
rozměry 1800x980, výška 384, váha: 135kg</t>
  </si>
  <si>
    <t>Závěsy se silent bloky</t>
  </si>
  <si>
    <t>Tlumič hluku buňkový s děrovaným plechem 500 x 200 x 2000 náběh, výběh</t>
  </si>
  <si>
    <t>Tlumič hluku buňkový s děrovaným plechem 500 x 200 x 1500 náběh, výběh</t>
  </si>
  <si>
    <t>Protidešťová žaluzie AL 400x250  vč. síta a rámu do potrubí</t>
  </si>
  <si>
    <r>
      <t xml:space="preserve">Výřivá vyústka regulovatelná odvodní, 8 lamel, 300x300, s instalační krabicí, s horizontálním vstupem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</t>
    </r>
    <r>
      <rPr>
        <sz val="10"/>
        <rFont val="Arial"/>
        <family val="2"/>
      </rPr>
      <t>160, s regulační klapkou, do180m3/h,</t>
    </r>
  </si>
  <si>
    <r>
      <t xml:space="preserve">Žaluziová klapka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250 plastová</t>
    </r>
  </si>
  <si>
    <r>
      <t xml:space="preserve">Talířový ventil přívodní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125</t>
    </r>
  </si>
  <si>
    <t>1.18</t>
  </si>
  <si>
    <t>1.19</t>
  </si>
  <si>
    <t>1.20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</si>
  <si>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225, 50% tvarovek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</si>
  <si>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250, 50% tvarovek</t>
    </r>
  </si>
  <si>
    <t xml:space="preserve"> - 1.30 Neobsazeno</t>
  </si>
  <si>
    <t xml:space="preserve">         do obvodu 1050/ 40% tvarovek</t>
  </si>
  <si>
    <t>Izolace tepelné a protihluková 40mm upevněná na trny s povrchovou úpravou AL folií 
Potrubí v m.č.110, veškeré přívodní potrubí, odvodní potrubí od jednotky do venkovního prostoru a od jednotky po tlumič hluku včetně</t>
  </si>
  <si>
    <r>
      <t xml:space="preserve">                                                          f6</t>
    </r>
    <r>
      <rPr>
        <sz val="10"/>
        <rFont val="Arial"/>
        <family val="2"/>
      </rPr>
      <t>,35</t>
    </r>
  </si>
  <si>
    <r>
      <t xml:space="preserve">                                                          f</t>
    </r>
    <r>
      <rPr>
        <sz val="10"/>
        <rFont val="Arial"/>
        <family val="2"/>
      </rPr>
      <t>12,7</t>
    </r>
  </si>
  <si>
    <t>Konzola pro osazení nafasádu, nosnost 50 kg, s povrchovou úpravou do venkovního prostředí, pro zajištění stability jednotky</t>
  </si>
  <si>
    <t>Podtlakové větrání</t>
  </si>
  <si>
    <r>
      <t xml:space="preserve">Nástěnný ventilátor </t>
    </r>
    <r>
      <rPr>
        <sz val="10"/>
        <rFont val="Symbol"/>
        <family val="1"/>
      </rPr>
      <t>f</t>
    </r>
    <r>
      <rPr>
        <sz val="10"/>
        <rFont val="Arial"/>
        <family val="2"/>
      </rPr>
      <t>160, 30W, 230V, 200m3/hod, 30Pa
s doběhem 1 - 30min
kuličková ložiska, zpětná klapka</t>
    </r>
  </si>
  <si>
    <r>
      <t xml:space="preserve">Nástěnný ventilátor </t>
    </r>
    <r>
      <rPr>
        <sz val="10"/>
        <rFont val="Symbol"/>
        <family val="1"/>
      </rPr>
      <t>f</t>
    </r>
    <r>
      <rPr>
        <sz val="10"/>
        <rFont val="Arial"/>
        <family val="2"/>
      </rPr>
      <t>100,13W, 230V, 50m3/hod, 25Pa
s doběhem 1 - 30min
kuličková ložiska, zpětná klapka</t>
    </r>
  </si>
  <si>
    <r>
      <t xml:space="preserve">Žaluziová klapka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 plastová</t>
    </r>
  </si>
  <si>
    <r>
      <t xml:space="preserve">Žaluziová klapka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100 plastová</t>
    </r>
  </si>
  <si>
    <t>Základní zkoušky jsou součástí  dokončení a předání díla. Zkoušky se dokladují formou písemného protokolu obsahující veškeré projektované, zkoušené a naměřené údaje.
Dva pracovníci á 8hod</t>
  </si>
  <si>
    <t>Konzola pro osazení na stěnu, nosnost 150 kg, s povrchovou úpravou do venkovního prostředí, pro zajištění stability jednotky</t>
  </si>
  <si>
    <t>Infra ovladač</t>
  </si>
  <si>
    <t>Měděné potrubí vč. i pryžové izolace s uzavřenými buňkami</t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</si>
  <si>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19,1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</si>
  <si>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15,9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</si>
  <si>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12,7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</si>
  <si>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9,5</t>
    </r>
  </si>
  <si>
    <r>
      <t xml:space="preserve">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6,4</t>
    </r>
  </si>
  <si>
    <t>Doplnění hladiva R 410A</t>
  </si>
  <si>
    <r>
      <t xml:space="preserve">Speciální odbočka měděného potrubí 1x do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19,1 + 1x 9,5</t>
    </r>
  </si>
  <si>
    <r>
      <t xml:space="preserve">Speciální odbočka měděného potrubí 1x do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15,9 + 1x 9,5</t>
    </r>
  </si>
  <si>
    <t>Kabelové propojení mezi venkovní a vnitřními jednotkami komunikačním kabelem - dle výrobce jednotek</t>
  </si>
  <si>
    <t xml:space="preserve">Montážní, spojovací a těsnicí mat. </t>
  </si>
  <si>
    <t>Systém s proměnným průtokem chladiva skládající se z  1ks venkovní kondenzační jednotky a 11ks vnitřních výparníkových jednotek.</t>
  </si>
  <si>
    <t>Venkovní kondenzační jednotka chlazení/  tepelné čerpadlo, Qch=22,4 kW (ti27°C/ te35°C), Qt= 22,4 kW ( ti20°C/ te7°C) 400V, příkon: nom. 6,22kW, doporučené jištění 25A</t>
  </si>
  <si>
    <t>Karta pro přepínání chlazení zopení</t>
  </si>
  <si>
    <t>Zaregulování vzduchových výkonových parametrů dle projektovaných hodnot.
Dva pracovníci á 10hod</t>
  </si>
  <si>
    <t>Montáž a zprovoznění zař.č. 1</t>
  </si>
  <si>
    <t>V chodbě mezi m.č.111 a m.č. 114, 115 potrubí upevnit na profily ukotvené do zdiva (rozpon cca 2m)</t>
  </si>
  <si>
    <t>V m.č. 109 a 116 závěsy kotvit s boku do žebírek stropu nad stropní desku.</t>
  </si>
  <si>
    <r>
      <rPr>
        <b/>
        <sz val="10"/>
        <rFont val="Arial CE"/>
        <family val="0"/>
      </rPr>
      <t>Upozornění:</t>
    </r>
    <r>
      <rPr>
        <sz val="10"/>
        <rFont val="Arial CE"/>
        <family val="0"/>
      </rPr>
      <t xml:space="preserve">
V m.č.103, 105, 108, 112 potrubí upevnit na konzoly do zdiva a sádrokartonu.</t>
    </r>
  </si>
  <si>
    <t>V m.č. 110 stavba připraví na strpu rám pro zavěšení vzt. jednotky</t>
  </si>
  <si>
    <t xml:space="preserve">Propojení rozvaděče regulace a ovladače v mč 110, </t>
  </si>
  <si>
    <t>pracovní rozsah: chlazení -5 až +43°C, vytápění -20 až 15,5°C, 
rozměry: 1430x940x320, 144kg, hluk: 55dBA</t>
  </si>
  <si>
    <t>Vnitřní nástěnná jednotka, 230V, 35W napojena z venkovní, Qch=3,6 kW, rozměry: 290x795x238, 11kg, hluk 37,5/29dBA</t>
  </si>
  <si>
    <t>Vnitřní nástěnná jednotka, 230V, 34W napojena z venkovní, Qch=2,8 kW, rozměry: 290x795x238, 11kg, hluk 36/29dBA</t>
  </si>
  <si>
    <t>Vnitřní nástěnná jednotka, 230V, 29W napojena z venkovní, Qch=2,2 kW, rozměry: 290x795x238, 11kg, hluk 35/29dBA</t>
  </si>
  <si>
    <t>Vnitřní nástěnná jednotka, 230V, 25W napojena z venkovní, Qch=1,7 kW, rozměry: 290x795x238, 11kg, hlukl 34/29dBA</t>
  </si>
  <si>
    <t xml:space="preserve">Venkovní kondenzační jednotka, Qch=2,0 - 5,5kW, R410A, příkon 1,7 kW, 230V, provozní proud 7,5A, doporučené jištění 20A, rozměry: 870x655x320, 45kg,  47dBA </t>
  </si>
  <si>
    <t>4.01</t>
  </si>
  <si>
    <t>4.02</t>
  </si>
  <si>
    <t>4.03</t>
  </si>
  <si>
    <t>Větrání 1.NP</t>
  </si>
  <si>
    <t>Zdroj chladu pro zař. 1</t>
  </si>
  <si>
    <t>Chlazení pobytových místností</t>
  </si>
  <si>
    <t>Kabely pro propojení rozvaděče regulace s jednotkou - dle schematu výrobce (viz. příloha TZ)
vzdálenost od rozvaděče k jednotlivým elementům 15m</t>
  </si>
  <si>
    <t>Vč. kompletní MaR,rozvaděče, ovladače, čidel regulačních prvků a uzlu ÚT
Uzel ÚT na stěně propojit s jednotkou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</si>
  <si>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</si>
  <si>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</si>
  <si>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</si>
  <si>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</si>
  <si>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</si>
  <si>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</si>
  <si>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</si>
  <si>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</si>
  <si>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</si>
  <si>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</si>
  <si>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</si>
  <si>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</si>
  <si>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</si>
  <si>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</si>
  <si>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</si>
  <si>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</si>
  <si>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</si>
  <si>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</si>
  <si>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</si>
  <si>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</si>
  <si>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</si>
  <si>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68</t>
  </si>
  <si>
    <t>70</t>
  </si>
  <si>
    <t>72</t>
  </si>
  <si>
    <t>73</t>
  </si>
  <si>
    <t>74</t>
  </si>
  <si>
    <t>75</t>
  </si>
  <si>
    <t>76</t>
  </si>
  <si>
    <t>Soupis prací</t>
  </si>
  <si>
    <t>Soupis prací:</t>
  </si>
  <si>
    <t>SOUPIS PRACÍ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</si>
</sst>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"/>
    <numFmt numFmtId="168" formatCode="d/mm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2"/>
    </font>
    <font>
      <b/>
      <sz val="10"/>
      <name val="Arial"/>
      <family val="2"/>
    </font>
    <font>
      <sz val="10"/>
      <name val="Symbol"/>
      <family val="1"/>
    </font>
    <font>
      <b/>
      <i/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6">
      <alignment horizontal="center" vertical="center" wrapText="1"/>
      <protection/>
    </xf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9" applyNumberFormat="0" applyAlignment="0" applyProtection="0"/>
    <xf numFmtId="0" fontId="55" fillId="25" borderId="9" applyNumberFormat="0" applyAlignment="0" applyProtection="0"/>
    <xf numFmtId="0" fontId="56" fillId="25" borderId="10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4" fillId="32" borderId="18" xfId="0" applyNumberFormat="1" applyFont="1" applyFill="1" applyBorder="1" applyAlignment="1">
      <alignment/>
    </xf>
    <xf numFmtId="49" fontId="0" fillId="32" borderId="19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0" xfId="0" applyNumberFormat="1" applyAlignment="1">
      <alignment/>
    </xf>
    <xf numFmtId="0" fontId="2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3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4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6" fillId="32" borderId="45" xfId="0" applyFont="1" applyFill="1" applyBorder="1" applyAlignment="1">
      <alignment/>
    </xf>
    <xf numFmtId="0" fontId="6" fillId="32" borderId="46" xfId="0" applyFont="1" applyFill="1" applyBorder="1" applyAlignment="1">
      <alignment/>
    </xf>
    <xf numFmtId="0" fontId="6" fillId="32" borderId="48" xfId="0" applyFont="1" applyFill="1" applyBorder="1" applyAlignment="1">
      <alignment/>
    </xf>
    <xf numFmtId="166" fontId="6" fillId="32" borderId="46" xfId="0" applyNumberFormat="1" applyFont="1" applyFill="1" applyBorder="1" applyAlignment="1">
      <alignment/>
    </xf>
    <xf numFmtId="0" fontId="6" fillId="32" borderId="49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3" borderId="34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2" borderId="34" xfId="0" applyFont="1" applyFill="1" applyBorder="1" applyAlignment="1">
      <alignment/>
    </xf>
    <xf numFmtId="0" fontId="3" fillId="32" borderId="35" xfId="0" applyFont="1" applyFill="1" applyBorder="1" applyAlignment="1">
      <alignment/>
    </xf>
    <xf numFmtId="3" fontId="3" fillId="32" borderId="36" xfId="0" applyNumberFormat="1" applyFont="1" applyFill="1" applyBorder="1" applyAlignment="1">
      <alignment/>
    </xf>
    <xf numFmtId="3" fontId="3" fillId="32" borderId="50" xfId="0" applyNumberFormat="1" applyFont="1" applyFill="1" applyBorder="1" applyAlignment="1">
      <alignment/>
    </xf>
    <xf numFmtId="3" fontId="3" fillId="32" borderId="5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12" fillId="0" borderId="0" xfId="0" applyFont="1" applyAlignment="1">
      <alignment vertical="top"/>
    </xf>
    <xf numFmtId="49" fontId="13" fillId="0" borderId="0" xfId="0" applyNumberFormat="1" applyFont="1" applyAlignment="1">
      <alignment horizontal="left" vertical="top" wrapText="1"/>
    </xf>
    <xf numFmtId="0" fontId="0" fillId="0" borderId="43" xfId="0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2" fillId="0" borderId="0" xfId="0" applyFont="1" applyBorder="1" applyAlignment="1">
      <alignment vertical="top"/>
    </xf>
    <xf numFmtId="0" fontId="10" fillId="0" borderId="0" xfId="48" applyFont="1" applyAlignment="1">
      <alignment horizontal="centerContinuous" vertical="top"/>
      <protection/>
    </xf>
    <xf numFmtId="49" fontId="8" fillId="0" borderId="55" xfId="48" applyNumberFormat="1" applyFont="1" applyFill="1" applyBorder="1" applyAlignment="1">
      <alignment vertical="top"/>
      <protection/>
    </xf>
    <xf numFmtId="0" fontId="8" fillId="0" borderId="41" xfId="48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8" fillId="0" borderId="0" xfId="48" applyFont="1" applyAlignment="1">
      <alignment vertical="top"/>
      <protection/>
    </xf>
    <xf numFmtId="0" fontId="8" fillId="0" borderId="0" xfId="0" applyFont="1" applyAlignment="1">
      <alignment vertical="top"/>
    </xf>
    <xf numFmtId="49" fontId="8" fillId="0" borderId="56" xfId="0" applyNumberFormat="1" applyFont="1" applyBorder="1" applyAlignment="1">
      <alignment vertical="top"/>
    </xf>
    <xf numFmtId="0" fontId="0" fillId="0" borderId="0" xfId="48" applyFont="1" applyBorder="1" applyAlignment="1">
      <alignment vertical="top"/>
      <protection/>
    </xf>
    <xf numFmtId="0" fontId="0" fillId="0" borderId="0" xfId="48" applyFont="1" applyAlignment="1">
      <alignment vertical="top"/>
      <protection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56" xfId="0" applyFont="1" applyBorder="1" applyAlignment="1">
      <alignment vertical="top"/>
    </xf>
    <xf numFmtId="49" fontId="17" fillId="0" borderId="56" xfId="0" applyNumberFormat="1" applyFont="1" applyBorder="1" applyAlignment="1">
      <alignment horizontal="left" vertical="top" wrapText="1"/>
    </xf>
    <xf numFmtId="49" fontId="16" fillId="0" borderId="56" xfId="0" applyNumberFormat="1" applyFont="1" applyBorder="1" applyAlignment="1">
      <alignment horizontal="left" vertical="top"/>
    </xf>
    <xf numFmtId="49" fontId="16" fillId="0" borderId="56" xfId="0" applyNumberFormat="1" applyFont="1" applyBorder="1" applyAlignment="1">
      <alignment horizontal="left" vertical="top" wrapText="1"/>
    </xf>
    <xf numFmtId="49" fontId="18" fillId="0" borderId="56" xfId="0" applyNumberFormat="1" applyFont="1" applyBorder="1" applyAlignment="1">
      <alignment vertical="top"/>
    </xf>
    <xf numFmtId="49" fontId="16" fillId="0" borderId="56" xfId="0" applyNumberFormat="1" applyFont="1" applyFill="1" applyBorder="1" applyAlignment="1">
      <alignment horizontal="left" vertical="top"/>
    </xf>
    <xf numFmtId="0" fontId="8" fillId="0" borderId="23" xfId="48" applyFont="1" applyFill="1" applyBorder="1" applyAlignment="1">
      <alignment horizontal="center" vertical="top"/>
      <protection/>
    </xf>
    <xf numFmtId="49" fontId="8" fillId="0" borderId="23" xfId="48" applyNumberFormat="1" applyFont="1" applyFill="1" applyBorder="1" applyAlignment="1">
      <alignment vertical="top"/>
      <protection/>
    </xf>
    <xf numFmtId="0" fontId="8" fillId="0" borderId="0" xfId="0" applyFont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32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3" fillId="32" borderId="56" xfId="0" applyNumberFormat="1" applyFont="1" applyFill="1" applyBorder="1" applyAlignment="1">
      <alignment horizontal="left" vertical="top"/>
    </xf>
    <xf numFmtId="0" fontId="3" fillId="32" borderId="56" xfId="0" applyFont="1" applyFill="1" applyBorder="1" applyAlignment="1">
      <alignment vertical="top"/>
    </xf>
    <xf numFmtId="49" fontId="3" fillId="32" borderId="56" xfId="0" applyNumberFormat="1" applyFont="1" applyFill="1" applyBorder="1" applyAlignment="1">
      <alignment horizontal="left" vertical="top" wrapText="1"/>
    </xf>
    <xf numFmtId="49" fontId="3" fillId="0" borderId="56" xfId="0" applyNumberFormat="1" applyFont="1" applyFill="1" applyBorder="1" applyAlignment="1">
      <alignment horizontal="left" vertical="top"/>
    </xf>
    <xf numFmtId="0" fontId="0" fillId="32" borderId="56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8" fillId="0" borderId="55" xfId="48" applyFont="1" applyFill="1" applyBorder="1" applyAlignment="1">
      <alignment horizontal="center" vertical="top"/>
      <protection/>
    </xf>
    <xf numFmtId="49" fontId="8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11" fillId="0" borderId="0" xfId="48" applyFont="1" applyAlignment="1">
      <alignment horizontal="centerContinuous" vertical="center"/>
      <protection/>
    </xf>
    <xf numFmtId="1" fontId="11" fillId="0" borderId="0" xfId="48" applyNumberFormat="1" applyFont="1" applyAlignment="1">
      <alignment vertical="center"/>
      <protection/>
    </xf>
    <xf numFmtId="0" fontId="11" fillId="0" borderId="0" xfId="48" applyFont="1" applyAlignment="1">
      <alignment horizontal="right" vertical="center"/>
      <protection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8" fillId="0" borderId="41" xfId="48" applyFont="1" applyFill="1" applyBorder="1" applyAlignment="1">
      <alignment horizontal="center" vertical="center"/>
      <protection/>
    </xf>
    <xf numFmtId="1" fontId="8" fillId="0" borderId="41" xfId="48" applyNumberFormat="1" applyFont="1" applyFill="1" applyBorder="1" applyAlignment="1">
      <alignment vertical="center"/>
      <protection/>
    </xf>
    <xf numFmtId="0" fontId="8" fillId="0" borderId="41" xfId="48" applyFont="1" applyFill="1" applyBorder="1" applyAlignment="1">
      <alignment horizontal="center" vertical="center"/>
      <protection/>
    </xf>
    <xf numFmtId="0" fontId="8" fillId="0" borderId="55" xfId="48" applyFont="1" applyFill="1" applyBorder="1" applyAlignment="1">
      <alignment horizontal="center" vertical="center"/>
      <protection/>
    </xf>
    <xf numFmtId="0" fontId="8" fillId="0" borderId="23" xfId="48" applyFont="1" applyFill="1" applyBorder="1" applyAlignment="1">
      <alignment horizontal="center" vertical="center"/>
      <protection/>
    </xf>
    <xf numFmtId="1" fontId="8" fillId="0" borderId="23" xfId="48" applyNumberFormat="1" applyFont="1" applyFill="1" applyBorder="1" applyAlignment="1">
      <alignment vertical="center"/>
      <protection/>
    </xf>
    <xf numFmtId="0" fontId="8" fillId="0" borderId="23" xfId="48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3" fontId="3" fillId="32" borderId="52" xfId="0" applyNumberFormat="1" applyFont="1" applyFill="1" applyBorder="1" applyAlignment="1">
      <alignment/>
    </xf>
    <xf numFmtId="49" fontId="17" fillId="0" borderId="56" xfId="0" applyNumberFormat="1" applyFont="1" applyBorder="1" applyAlignment="1">
      <alignment horizontal="left" vertical="top"/>
    </xf>
    <xf numFmtId="49" fontId="17" fillId="0" borderId="56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top"/>
    </xf>
    <xf numFmtId="49" fontId="5" fillId="32" borderId="56" xfId="0" applyNumberFormat="1" applyFont="1" applyFill="1" applyBorder="1" applyAlignment="1">
      <alignment vertical="top"/>
    </xf>
    <xf numFmtId="49" fontId="20" fillId="32" borderId="56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32" borderId="0" xfId="0" applyFont="1" applyFill="1" applyBorder="1" applyAlignment="1">
      <alignment/>
    </xf>
    <xf numFmtId="49" fontId="16" fillId="32" borderId="30" xfId="0" applyNumberFormat="1" applyFont="1" applyFill="1" applyBorder="1" applyAlignment="1">
      <alignment horizontal="left"/>
    </xf>
    <xf numFmtId="49" fontId="16" fillId="0" borderId="56" xfId="0" applyNumberFormat="1" applyFont="1" applyBorder="1" applyAlignment="1">
      <alignment horizontal="left" vertical="top"/>
    </xf>
    <xf numFmtId="49" fontId="16" fillId="0" borderId="56" xfId="0" applyNumberFormat="1" applyFont="1" applyBorder="1" applyAlignment="1">
      <alignment horizontal="left" vertical="top" wrapText="1"/>
    </xf>
    <xf numFmtId="49" fontId="16" fillId="0" borderId="56" xfId="0" applyNumberFormat="1" applyFont="1" applyBorder="1" applyAlignment="1">
      <alignment horizontal="left" vertical="top" wrapText="1"/>
    </xf>
    <xf numFmtId="49" fontId="16" fillId="0" borderId="56" xfId="0" applyNumberFormat="1" applyFont="1" applyBorder="1" applyAlignment="1">
      <alignment horizontal="left" vertical="top"/>
    </xf>
    <xf numFmtId="49" fontId="17" fillId="0" borderId="56" xfId="0" applyNumberFormat="1" applyFont="1" applyFill="1" applyBorder="1" applyAlignment="1">
      <alignment horizontal="left" vertical="top" wrapText="1"/>
    </xf>
    <xf numFmtId="49" fontId="16" fillId="0" borderId="56" xfId="0" applyNumberFormat="1" applyFont="1" applyFill="1" applyBorder="1" applyAlignment="1">
      <alignment horizontal="left" vertical="top"/>
    </xf>
    <xf numFmtId="49" fontId="16" fillId="0" borderId="56" xfId="0" applyNumberFormat="1" applyFont="1" applyFill="1" applyBorder="1" applyAlignment="1">
      <alignment horizontal="left" vertical="top" wrapText="1"/>
    </xf>
    <xf numFmtId="49" fontId="16" fillId="0" borderId="56" xfId="0" applyNumberFormat="1" applyFont="1" applyFill="1" applyBorder="1" applyAlignment="1">
      <alignment horizontal="left" vertical="top" wrapText="1"/>
    </xf>
    <xf numFmtId="3" fontId="16" fillId="0" borderId="56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49" fontId="3" fillId="0" borderId="56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1" fontId="16" fillId="0" borderId="56" xfId="0" applyNumberFormat="1" applyFont="1" applyFill="1" applyBorder="1" applyAlignment="1">
      <alignment horizontal="right" vertical="top"/>
    </xf>
    <xf numFmtId="3" fontId="16" fillId="0" borderId="56" xfId="0" applyNumberFormat="1" applyFont="1" applyFill="1" applyBorder="1" applyAlignment="1">
      <alignment vertical="top"/>
    </xf>
    <xf numFmtId="3" fontId="16" fillId="0" borderId="56" xfId="0" applyNumberFormat="1" applyFont="1" applyFill="1" applyBorder="1" applyAlignment="1">
      <alignment horizontal="center" vertical="top"/>
    </xf>
    <xf numFmtId="1" fontId="16" fillId="0" borderId="56" xfId="0" applyNumberFormat="1" applyFont="1" applyFill="1" applyBorder="1" applyAlignment="1">
      <alignment horizontal="right" vertical="top"/>
    </xf>
    <xf numFmtId="3" fontId="16" fillId="0" borderId="56" xfId="0" applyNumberFormat="1" applyFont="1" applyFill="1" applyBorder="1" applyAlignment="1">
      <alignment vertical="top"/>
    </xf>
    <xf numFmtId="0" fontId="16" fillId="0" borderId="56" xfId="0" applyFont="1" applyFill="1" applyBorder="1" applyAlignment="1">
      <alignment horizontal="center" vertical="top"/>
    </xf>
    <xf numFmtId="49" fontId="0" fillId="0" borderId="56" xfId="0" applyNumberFormat="1" applyFont="1" applyBorder="1" applyAlignment="1">
      <alignment horizontal="left" vertical="top"/>
    </xf>
    <xf numFmtId="49" fontId="0" fillId="0" borderId="56" xfId="0" applyNumberFormat="1" applyFont="1" applyBorder="1" applyAlignment="1">
      <alignment horizontal="left" vertical="top" wrapText="1"/>
    </xf>
    <xf numFmtId="49" fontId="0" fillId="0" borderId="56" xfId="0" applyNumberFormat="1" applyFont="1" applyBorder="1" applyAlignment="1">
      <alignment horizontal="left" vertical="top"/>
    </xf>
    <xf numFmtId="49" fontId="13" fillId="0" borderId="56" xfId="0" applyNumberFormat="1" applyFont="1" applyBorder="1" applyAlignment="1">
      <alignment horizontal="left" vertical="top" wrapText="1"/>
    </xf>
    <xf numFmtId="49" fontId="13" fillId="0" borderId="56" xfId="0" applyNumberFormat="1" applyFont="1" applyFill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left" vertical="top"/>
    </xf>
    <xf numFmtId="49" fontId="0" fillId="0" borderId="56" xfId="0" applyNumberFormat="1" applyFont="1" applyFill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left" vertical="top"/>
    </xf>
    <xf numFmtId="49" fontId="0" fillId="0" borderId="56" xfId="0" applyNumberFormat="1" applyFont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center" vertical="top"/>
    </xf>
    <xf numFmtId="1" fontId="0" fillId="0" borderId="56" xfId="0" applyNumberFormat="1" applyFont="1" applyFill="1" applyBorder="1" applyAlignment="1">
      <alignment horizontal="right" vertical="top"/>
    </xf>
    <xf numFmtId="3" fontId="0" fillId="0" borderId="56" xfId="0" applyNumberFormat="1" applyFont="1" applyFill="1" applyBorder="1" applyAlignment="1">
      <alignment vertical="top"/>
    </xf>
    <xf numFmtId="3" fontId="0" fillId="0" borderId="56" xfId="0" applyNumberFormat="1" applyFont="1" applyFill="1" applyBorder="1" applyAlignment="1">
      <alignment horizontal="center" vertical="top"/>
    </xf>
    <xf numFmtId="3" fontId="0" fillId="0" borderId="56" xfId="0" applyNumberFormat="1" applyFont="1" applyFill="1" applyBorder="1" applyAlignment="1">
      <alignment vertical="top"/>
    </xf>
    <xf numFmtId="3" fontId="0" fillId="0" borderId="56" xfId="0" applyNumberFormat="1" applyFont="1" applyFill="1" applyBorder="1" applyAlignment="1">
      <alignment horizontal="center" vertical="top"/>
    </xf>
    <xf numFmtId="1" fontId="0" fillId="0" borderId="56" xfId="0" applyNumberFormat="1" applyFont="1" applyFill="1" applyBorder="1" applyAlignment="1">
      <alignment horizontal="right" vertical="top"/>
    </xf>
    <xf numFmtId="3" fontId="0" fillId="0" borderId="56" xfId="0" applyNumberFormat="1" applyFont="1" applyFill="1" applyBorder="1" applyAlignment="1">
      <alignment vertical="top"/>
    </xf>
    <xf numFmtId="3" fontId="0" fillId="0" borderId="56" xfId="0" applyNumberFormat="1" applyFont="1" applyBorder="1" applyAlignment="1">
      <alignment vertical="top"/>
    </xf>
    <xf numFmtId="49" fontId="13" fillId="0" borderId="56" xfId="0" applyNumberFormat="1" applyFont="1" applyBorder="1" applyAlignment="1">
      <alignment horizontal="left" vertical="top"/>
    </xf>
    <xf numFmtId="49" fontId="20" fillId="0" borderId="56" xfId="0" applyNumberFormat="1" applyFont="1" applyBorder="1" applyAlignment="1">
      <alignment horizontal="left" vertical="top" wrapText="1"/>
    </xf>
    <xf numFmtId="49" fontId="20" fillId="0" borderId="56" xfId="0" applyNumberFormat="1" applyFont="1" applyBorder="1" applyAlignment="1">
      <alignment vertical="top" wrapText="1"/>
    </xf>
    <xf numFmtId="49" fontId="20" fillId="0" borderId="56" xfId="0" applyNumberFormat="1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49" fontId="3" fillId="32" borderId="56" xfId="0" applyNumberFormat="1" applyFont="1" applyFill="1" applyBorder="1" applyAlignment="1">
      <alignment horizontal="left" vertical="top"/>
    </xf>
    <xf numFmtId="49" fontId="0" fillId="0" borderId="56" xfId="0" applyNumberFormat="1" applyFont="1" applyFill="1" applyBorder="1" applyAlignment="1">
      <alignment horizontal="left" vertical="top"/>
    </xf>
    <xf numFmtId="0" fontId="0" fillId="0" borderId="56" xfId="0" applyFont="1" applyFill="1" applyBorder="1" applyAlignment="1">
      <alignment vertical="top" wrapText="1"/>
    </xf>
    <xf numFmtId="49" fontId="16" fillId="0" borderId="56" xfId="0" applyNumberFormat="1" applyFont="1" applyBorder="1" applyAlignment="1">
      <alignment horizontal="left" vertical="top"/>
    </xf>
    <xf numFmtId="0" fontId="3" fillId="32" borderId="56" xfId="0" applyFont="1" applyFill="1" applyBorder="1" applyAlignment="1">
      <alignment vertical="top" wrapText="1"/>
    </xf>
    <xf numFmtId="0" fontId="0" fillId="32" borderId="56" xfId="0" applyFont="1" applyFill="1" applyBorder="1" applyAlignment="1">
      <alignment vertical="top" wrapText="1"/>
    </xf>
    <xf numFmtId="49" fontId="13" fillId="0" borderId="56" xfId="0" applyNumberFormat="1" applyFont="1" applyBorder="1" applyAlignment="1">
      <alignment vertical="top" wrapText="1"/>
    </xf>
    <xf numFmtId="49" fontId="13" fillId="0" borderId="56" xfId="0" applyNumberFormat="1" applyFont="1" applyBorder="1" applyAlignment="1">
      <alignment horizontal="left" vertical="top" wrapText="1"/>
    </xf>
    <xf numFmtId="0" fontId="0" fillId="0" borderId="57" xfId="48" applyFont="1" applyBorder="1" applyAlignment="1">
      <alignment horizontal="left" vertical="center"/>
      <protection/>
    </xf>
    <xf numFmtId="0" fontId="0" fillId="0" borderId="58" xfId="48" applyFont="1" applyBorder="1">
      <alignment/>
      <protection/>
    </xf>
    <xf numFmtId="0" fontId="0" fillId="0" borderId="59" xfId="0" applyNumberFormat="1" applyFont="1" applyBorder="1" applyAlignment="1">
      <alignment horizontal="left"/>
    </xf>
    <xf numFmtId="0" fontId="0" fillId="0" borderId="57" xfId="0" applyNumberFormat="1" applyFont="1" applyBorder="1" applyAlignment="1">
      <alignment/>
    </xf>
    <xf numFmtId="0" fontId="22" fillId="0" borderId="60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0" xfId="48" applyFont="1" applyBorder="1" applyAlignment="1">
      <alignment horizontal="right"/>
      <protection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49" fontId="0" fillId="0" borderId="56" xfId="0" applyNumberFormat="1" applyFont="1" applyBorder="1" applyAlignment="1">
      <alignment horizontal="center" vertical="top"/>
    </xf>
    <xf numFmtId="1" fontId="0" fillId="0" borderId="56" xfId="0" applyNumberFormat="1" applyFont="1" applyBorder="1" applyAlignment="1">
      <alignment vertical="top"/>
    </xf>
    <xf numFmtId="3" fontId="0" fillId="0" borderId="56" xfId="0" applyNumberFormat="1" applyFont="1" applyBorder="1" applyAlignment="1">
      <alignment vertical="top"/>
    </xf>
    <xf numFmtId="49" fontId="0" fillId="0" borderId="56" xfId="0" applyNumberFormat="1" applyFill="1" applyBorder="1" applyAlignment="1">
      <alignment horizontal="left" vertical="top"/>
    </xf>
    <xf numFmtId="49" fontId="0" fillId="0" borderId="56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8" fillId="0" borderId="56" xfId="0" applyNumberFormat="1" applyFont="1" applyFill="1" applyBorder="1" applyAlignment="1">
      <alignment vertical="top"/>
    </xf>
    <xf numFmtId="49" fontId="3" fillId="0" borderId="56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" fontId="13" fillId="32" borderId="56" xfId="0" applyNumberFormat="1" applyFont="1" applyFill="1" applyBorder="1" applyAlignment="1">
      <alignment horizontal="center" vertical="top"/>
    </xf>
    <xf numFmtId="3" fontId="13" fillId="32" borderId="56" xfId="0" applyNumberFormat="1" applyFont="1" applyFill="1" applyBorder="1" applyAlignment="1">
      <alignment vertical="top"/>
    </xf>
    <xf numFmtId="3" fontId="13" fillId="0" borderId="56" xfId="0" applyNumberFormat="1" applyFont="1" applyBorder="1" applyAlignment="1">
      <alignment horizontal="center" vertical="top"/>
    </xf>
    <xf numFmtId="1" fontId="13" fillId="0" borderId="56" xfId="0" applyNumberFormat="1" applyFont="1" applyBorder="1" applyAlignment="1">
      <alignment horizontal="right" vertical="top"/>
    </xf>
    <xf numFmtId="3" fontId="13" fillId="0" borderId="56" xfId="0" applyNumberFormat="1" applyFont="1" applyBorder="1" applyAlignment="1">
      <alignment vertical="top"/>
    </xf>
    <xf numFmtId="1" fontId="0" fillId="0" borderId="56" xfId="0" applyNumberFormat="1" applyFont="1" applyFill="1" applyBorder="1" applyAlignment="1">
      <alignment horizontal="right" vertical="top"/>
    </xf>
    <xf numFmtId="49" fontId="0" fillId="0" borderId="56" xfId="0" applyNumberFormat="1" applyFont="1" applyFill="1" applyBorder="1" applyAlignment="1">
      <alignment horizontal="center" vertical="top"/>
    </xf>
    <xf numFmtId="49" fontId="0" fillId="0" borderId="56" xfId="0" applyNumberFormat="1" applyFont="1" applyFill="1" applyBorder="1" applyAlignment="1">
      <alignment horizontal="center" vertical="top"/>
    </xf>
    <xf numFmtId="49" fontId="0" fillId="0" borderId="56" xfId="0" applyNumberFormat="1" applyBorder="1" applyAlignment="1">
      <alignment horizontal="left" vertical="top" wrapText="1"/>
    </xf>
    <xf numFmtId="3" fontId="3" fillId="0" borderId="56" xfId="0" applyNumberFormat="1" applyFont="1" applyFill="1" applyBorder="1" applyAlignment="1">
      <alignment vertical="top"/>
    </xf>
    <xf numFmtId="49" fontId="0" fillId="0" borderId="56" xfId="0" applyNumberFormat="1" applyFill="1" applyBorder="1" applyAlignment="1">
      <alignment horizontal="left" vertical="top" wrapText="1"/>
    </xf>
    <xf numFmtId="3" fontId="0" fillId="32" borderId="56" xfId="0" applyNumberFormat="1" applyFont="1" applyFill="1" applyBorder="1" applyAlignment="1">
      <alignment vertical="top"/>
    </xf>
    <xf numFmtId="3" fontId="3" fillId="32" borderId="56" xfId="0" applyNumberFormat="1" applyFont="1" applyFill="1" applyBorder="1" applyAlignment="1">
      <alignment vertical="top"/>
    </xf>
    <xf numFmtId="49" fontId="0" fillId="32" borderId="56" xfId="0" applyNumberFormat="1" applyFont="1" applyFill="1" applyBorder="1" applyAlignment="1">
      <alignment horizontal="center" vertical="top"/>
    </xf>
    <xf numFmtId="1" fontId="0" fillId="32" borderId="56" xfId="0" applyNumberFormat="1" applyFont="1" applyFill="1" applyBorder="1" applyAlignment="1">
      <alignment vertical="top"/>
    </xf>
    <xf numFmtId="3" fontId="0" fillId="32" borderId="56" xfId="0" applyNumberFormat="1" applyFont="1" applyFill="1" applyBorder="1" applyAlignment="1">
      <alignment vertical="top"/>
    </xf>
    <xf numFmtId="1" fontId="0" fillId="32" borderId="56" xfId="0" applyNumberFormat="1" applyFont="1" applyFill="1" applyBorder="1" applyAlignment="1">
      <alignment horizontal="right" vertical="top"/>
    </xf>
    <xf numFmtId="49" fontId="16" fillId="0" borderId="56" xfId="0" applyNumberFormat="1" applyFont="1" applyFill="1" applyBorder="1" applyAlignment="1">
      <alignment horizontal="center" vertical="top"/>
    </xf>
    <xf numFmtId="1" fontId="16" fillId="0" borderId="56" xfId="0" applyNumberFormat="1" applyFont="1" applyFill="1" applyBorder="1" applyAlignment="1">
      <alignment horizontal="right" vertical="top"/>
    </xf>
    <xf numFmtId="3" fontId="16" fillId="0" borderId="56" xfId="0" applyNumberFormat="1" applyFont="1" applyFill="1" applyBorder="1" applyAlignment="1">
      <alignment vertical="top"/>
    </xf>
    <xf numFmtId="49" fontId="16" fillId="0" borderId="56" xfId="0" applyNumberFormat="1" applyFont="1" applyBorder="1" applyAlignment="1">
      <alignment horizontal="center" vertical="top"/>
    </xf>
    <xf numFmtId="1" fontId="16" fillId="0" borderId="56" xfId="0" applyNumberFormat="1" applyFont="1" applyBorder="1" applyAlignment="1">
      <alignment vertical="top"/>
    </xf>
    <xf numFmtId="3" fontId="16" fillId="0" borderId="56" xfId="0" applyNumberFormat="1" applyFont="1" applyBorder="1" applyAlignment="1">
      <alignment vertical="top"/>
    </xf>
    <xf numFmtId="49" fontId="0" fillId="0" borderId="56" xfId="0" applyNumberFormat="1" applyFill="1" applyBorder="1" applyAlignment="1">
      <alignment vertical="top" wrapText="1"/>
    </xf>
    <xf numFmtId="49" fontId="0" fillId="0" borderId="56" xfId="0" applyNumberFormat="1" applyFont="1" applyBorder="1" applyAlignment="1">
      <alignment horizontal="center" vertical="top"/>
    </xf>
    <xf numFmtId="1" fontId="0" fillId="0" borderId="56" xfId="0" applyNumberFormat="1" applyFont="1" applyBorder="1" applyAlignment="1">
      <alignment vertical="top"/>
    </xf>
    <xf numFmtId="3" fontId="0" fillId="0" borderId="56" xfId="0" applyNumberFormat="1" applyFont="1" applyBorder="1" applyAlignment="1">
      <alignment vertical="top"/>
    </xf>
    <xf numFmtId="49" fontId="16" fillId="0" borderId="56" xfId="0" applyNumberFormat="1" applyFont="1" applyFill="1" applyBorder="1" applyAlignment="1">
      <alignment vertical="top" wrapText="1"/>
    </xf>
    <xf numFmtId="49" fontId="0" fillId="0" borderId="56" xfId="0" applyNumberFormat="1" applyFont="1" applyFill="1" applyBorder="1" applyAlignment="1">
      <alignment vertical="top" wrapText="1"/>
    </xf>
    <xf numFmtId="49" fontId="16" fillId="0" borderId="56" xfId="0" applyNumberFormat="1" applyFont="1" applyBorder="1" applyAlignment="1">
      <alignment horizontal="center" vertical="top"/>
    </xf>
    <xf numFmtId="1" fontId="16" fillId="0" borderId="56" xfId="0" applyNumberFormat="1" applyFont="1" applyBorder="1" applyAlignment="1">
      <alignment vertical="top"/>
    </xf>
    <xf numFmtId="3" fontId="16" fillId="0" borderId="56" xfId="0" applyNumberFormat="1" applyFont="1" applyBorder="1" applyAlignment="1">
      <alignment vertical="top"/>
    </xf>
    <xf numFmtId="0" fontId="13" fillId="0" borderId="56" xfId="0" applyFont="1" applyFill="1" applyBorder="1" applyAlignment="1">
      <alignment vertical="top" wrapText="1"/>
    </xf>
    <xf numFmtId="1" fontId="0" fillId="0" borderId="56" xfId="0" applyNumberFormat="1" applyFont="1" applyFill="1" applyBorder="1" applyAlignment="1">
      <alignment horizontal="right" vertical="top"/>
    </xf>
    <xf numFmtId="1" fontId="13" fillId="0" borderId="56" xfId="0" applyNumberFormat="1" applyFont="1" applyFill="1" applyBorder="1" applyAlignment="1">
      <alignment horizontal="right" vertical="top"/>
    </xf>
    <xf numFmtId="49" fontId="16" fillId="0" borderId="56" xfId="0" applyNumberFormat="1" applyFont="1" applyFill="1" applyBorder="1" applyAlignment="1">
      <alignment horizontal="center" vertical="top"/>
    </xf>
    <xf numFmtId="1" fontId="16" fillId="0" borderId="56" xfId="0" applyNumberFormat="1" applyFont="1" applyFill="1" applyBorder="1" applyAlignment="1">
      <alignment horizontal="right" vertical="top"/>
    </xf>
    <xf numFmtId="49" fontId="0" fillId="0" borderId="56" xfId="0" applyNumberFormat="1" applyFont="1" applyFill="1" applyBorder="1" applyAlignment="1">
      <alignment vertical="top" wrapText="1"/>
    </xf>
    <xf numFmtId="49" fontId="16" fillId="0" borderId="56" xfId="0" applyNumberFormat="1" applyFont="1" applyFill="1" applyBorder="1" applyAlignment="1">
      <alignment vertical="top" wrapText="1"/>
    </xf>
    <xf numFmtId="0" fontId="0" fillId="0" borderId="56" xfId="0" applyFont="1" applyBorder="1" applyAlignment="1">
      <alignment vertical="top"/>
    </xf>
    <xf numFmtId="3" fontId="16" fillId="0" borderId="61" xfId="0" applyNumberFormat="1" applyFont="1" applyFill="1" applyBorder="1" applyAlignment="1">
      <alignment vertical="top"/>
    </xf>
    <xf numFmtId="49" fontId="0" fillId="0" borderId="56" xfId="0" applyNumberFormat="1" applyFont="1" applyFill="1" applyBorder="1" applyAlignment="1">
      <alignment horizontal="center" vertical="top"/>
    </xf>
    <xf numFmtId="1" fontId="17" fillId="0" borderId="56" xfId="0" applyNumberFormat="1" applyFont="1" applyFill="1" applyBorder="1" applyAlignment="1">
      <alignment horizontal="right" vertical="top"/>
    </xf>
    <xf numFmtId="49" fontId="16" fillId="0" borderId="56" xfId="0" applyNumberFormat="1" applyFont="1" applyFill="1" applyBorder="1" applyAlignment="1">
      <alignment horizontal="center" vertical="top"/>
    </xf>
    <xf numFmtId="49" fontId="16" fillId="0" borderId="56" xfId="0" applyNumberFormat="1" applyFont="1" applyBorder="1" applyAlignment="1">
      <alignment horizontal="center" vertical="top"/>
    </xf>
    <xf numFmtId="1" fontId="16" fillId="0" borderId="56" xfId="0" applyNumberFormat="1" applyFont="1" applyBorder="1" applyAlignment="1">
      <alignment vertical="top"/>
    </xf>
    <xf numFmtId="3" fontId="16" fillId="0" borderId="56" xfId="0" applyNumberFormat="1" applyFont="1" applyBorder="1" applyAlignment="1">
      <alignment vertical="top"/>
    </xf>
    <xf numFmtId="3" fontId="3" fillId="32" borderId="56" xfId="0" applyNumberFormat="1" applyFont="1" applyFill="1" applyBorder="1" applyAlignment="1">
      <alignment vertical="top"/>
    </xf>
    <xf numFmtId="1" fontId="13" fillId="0" borderId="56" xfId="0" applyNumberFormat="1" applyFont="1" applyBorder="1" applyAlignment="1">
      <alignment vertical="top"/>
    </xf>
    <xf numFmtId="1" fontId="17" fillId="0" borderId="56" xfId="0" applyNumberFormat="1" applyFont="1" applyBorder="1" applyAlignment="1">
      <alignment vertical="top"/>
    </xf>
    <xf numFmtId="3" fontId="16" fillId="0" borderId="56" xfId="0" applyNumberFormat="1" applyFont="1" applyBorder="1" applyAlignment="1">
      <alignment vertical="top"/>
    </xf>
    <xf numFmtId="49" fontId="0" fillId="0" borderId="56" xfId="0" applyNumberFormat="1" applyFont="1" applyBorder="1" applyAlignment="1">
      <alignment horizontal="center" vertical="top"/>
    </xf>
    <xf numFmtId="1" fontId="0" fillId="0" borderId="56" xfId="0" applyNumberFormat="1" applyFont="1" applyBorder="1" applyAlignment="1">
      <alignment vertical="top"/>
    </xf>
    <xf numFmtId="49" fontId="16" fillId="0" borderId="56" xfId="0" applyNumberFormat="1" applyFont="1" applyBorder="1" applyAlignment="1">
      <alignment horizontal="center" vertical="top"/>
    </xf>
    <xf numFmtId="1" fontId="16" fillId="0" borderId="56" xfId="0" applyNumberFormat="1" applyFont="1" applyBorder="1" applyAlignment="1">
      <alignment vertical="top"/>
    </xf>
    <xf numFmtId="49" fontId="21" fillId="0" borderId="56" xfId="0" applyNumberFormat="1" applyFont="1" applyBorder="1" applyAlignment="1">
      <alignment horizontal="left" vertical="top" wrapText="1"/>
    </xf>
    <xf numFmtId="1" fontId="0" fillId="0" borderId="56" xfId="0" applyNumberFormat="1" applyFont="1" applyFill="1" applyBorder="1" applyAlignment="1">
      <alignment vertical="top"/>
    </xf>
    <xf numFmtId="3" fontId="3" fillId="0" borderId="56" xfId="0" applyNumberFormat="1" applyFont="1" applyFill="1" applyBorder="1" applyAlignment="1">
      <alignment vertical="top"/>
    </xf>
    <xf numFmtId="49" fontId="0" fillId="32" borderId="56" xfId="0" applyNumberFormat="1" applyFont="1" applyFill="1" applyBorder="1" applyAlignment="1">
      <alignment horizontal="center" vertical="top"/>
    </xf>
    <xf numFmtId="1" fontId="0" fillId="32" borderId="56" xfId="0" applyNumberFormat="1" applyFont="1" applyFill="1" applyBorder="1" applyAlignment="1">
      <alignment horizontal="right" vertical="top"/>
    </xf>
    <xf numFmtId="49" fontId="0" fillId="0" borderId="56" xfId="0" applyNumberFormat="1" applyFont="1" applyFill="1" applyBorder="1" applyAlignment="1">
      <alignment horizontal="center" vertical="top"/>
    </xf>
    <xf numFmtId="3" fontId="0" fillId="0" borderId="56" xfId="40" applyNumberFormat="1" applyFont="1" applyFill="1" applyBorder="1" applyAlignment="1">
      <alignment vertical="top"/>
    </xf>
    <xf numFmtId="0" fontId="0" fillId="0" borderId="56" xfId="0" applyFont="1" applyFill="1" applyBorder="1" applyAlignment="1">
      <alignment vertical="top"/>
    </xf>
    <xf numFmtId="3" fontId="0" fillId="0" borderId="56" xfId="0" applyNumberFormat="1" applyFont="1" applyBorder="1" applyAlignment="1">
      <alignment horizontal="right" vertical="top"/>
    </xf>
    <xf numFmtId="49" fontId="16" fillId="0" borderId="56" xfId="0" applyNumberFormat="1" applyFont="1" applyFill="1" applyBorder="1" applyAlignment="1">
      <alignment horizontal="center" vertical="top"/>
    </xf>
    <xf numFmtId="1" fontId="16" fillId="0" borderId="56" xfId="0" applyNumberFormat="1" applyFont="1" applyFill="1" applyBorder="1" applyAlignment="1">
      <alignment horizontal="right" vertical="top"/>
    </xf>
    <xf numFmtId="3" fontId="16" fillId="0" borderId="56" xfId="40" applyNumberFormat="1" applyFont="1" applyFill="1" applyBorder="1" applyAlignment="1">
      <alignment vertical="top"/>
    </xf>
    <xf numFmtId="0" fontId="0" fillId="32" borderId="56" xfId="0" applyFont="1" applyFill="1" applyBorder="1" applyAlignment="1">
      <alignment horizontal="center" vertical="top"/>
    </xf>
    <xf numFmtId="3" fontId="3" fillId="32" borderId="56" xfId="0" applyNumberFormat="1" applyFont="1" applyFill="1" applyBorder="1" applyAlignment="1">
      <alignment vertical="top"/>
    </xf>
    <xf numFmtId="3" fontId="3" fillId="0" borderId="56" xfId="40" applyNumberFormat="1" applyFont="1" applyFill="1" applyBorder="1" applyAlignment="1">
      <alignment vertical="top"/>
    </xf>
    <xf numFmtId="49" fontId="13" fillId="32" borderId="56" xfId="0" applyNumberFormat="1" applyFont="1" applyFill="1" applyBorder="1" applyAlignment="1">
      <alignment horizontal="right" vertical="top"/>
    </xf>
    <xf numFmtId="3" fontId="17" fillId="0" borderId="56" xfId="0" applyNumberFormat="1" applyFont="1" applyBorder="1" applyAlignment="1">
      <alignment horizontal="center" vertical="top"/>
    </xf>
    <xf numFmtId="49" fontId="17" fillId="0" borderId="56" xfId="0" applyNumberFormat="1" applyFont="1" applyBorder="1" applyAlignment="1">
      <alignment horizontal="right" vertical="top"/>
    </xf>
    <xf numFmtId="3" fontId="17" fillId="0" borderId="56" xfId="0" applyNumberFormat="1" applyFont="1" applyBorder="1" applyAlignment="1">
      <alignment vertical="top"/>
    </xf>
    <xf numFmtId="3" fontId="17" fillId="0" borderId="56" xfId="0" applyNumberFormat="1" applyFont="1" applyBorder="1" applyAlignment="1">
      <alignment horizontal="center" vertical="top"/>
    </xf>
    <xf numFmtId="49" fontId="17" fillId="0" borderId="56" xfId="0" applyNumberFormat="1" applyFont="1" applyBorder="1" applyAlignment="1">
      <alignment horizontal="right" vertical="top"/>
    </xf>
    <xf numFmtId="3" fontId="17" fillId="0" borderId="56" xfId="0" applyNumberFormat="1" applyFont="1" applyBorder="1" applyAlignment="1">
      <alignment vertical="top"/>
    </xf>
    <xf numFmtId="3" fontId="13" fillId="34" borderId="56" xfId="47" applyNumberFormat="1" applyFont="1" applyFill="1" applyBorder="1" applyAlignment="1">
      <alignment vertical="top"/>
      <protection/>
    </xf>
    <xf numFmtId="1" fontId="17" fillId="0" borderId="56" xfId="0" applyNumberFormat="1" applyFont="1" applyBorder="1" applyAlignment="1">
      <alignment horizontal="right" vertical="top"/>
    </xf>
    <xf numFmtId="3" fontId="23" fillId="0" borderId="56" xfId="0" applyNumberFormat="1" applyFont="1" applyBorder="1" applyAlignment="1">
      <alignment horizontal="center" vertical="top"/>
    </xf>
    <xf numFmtId="1" fontId="23" fillId="0" borderId="56" xfId="0" applyNumberFormat="1" applyFont="1" applyBorder="1" applyAlignment="1">
      <alignment horizontal="right" vertical="top"/>
    </xf>
    <xf numFmtId="3" fontId="23" fillId="0" borderId="56" xfId="0" applyNumberFormat="1" applyFont="1" applyBorder="1" applyAlignment="1">
      <alignment vertical="top"/>
    </xf>
    <xf numFmtId="49" fontId="13" fillId="0" borderId="56" xfId="0" applyNumberFormat="1" applyFont="1" applyFill="1" applyBorder="1" applyAlignment="1">
      <alignment vertical="top"/>
    </xf>
    <xf numFmtId="3" fontId="13" fillId="0" borderId="56" xfId="0" applyNumberFormat="1" applyFont="1" applyFill="1" applyBorder="1" applyAlignment="1">
      <alignment horizontal="center" vertical="top"/>
    </xf>
    <xf numFmtId="1" fontId="13" fillId="0" borderId="56" xfId="0" applyNumberFormat="1" applyFont="1" applyFill="1" applyBorder="1" applyAlignment="1">
      <alignment horizontal="right" vertical="top"/>
    </xf>
    <xf numFmtId="3" fontId="13" fillId="0" borderId="56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4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4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3" fillId="0" borderId="56" xfId="0" applyFont="1" applyFill="1" applyBorder="1" applyAlignment="1">
      <alignment vertical="top" wrapText="1"/>
    </xf>
    <xf numFmtId="0" fontId="0" fillId="0" borderId="56" xfId="0" applyFont="1" applyFill="1" applyBorder="1" applyAlignment="1">
      <alignment horizontal="center" vertical="top"/>
    </xf>
    <xf numFmtId="3" fontId="3" fillId="0" borderId="56" xfId="0" applyNumberFormat="1" applyFont="1" applyFill="1" applyBorder="1" applyAlignment="1">
      <alignment vertical="top"/>
    </xf>
    <xf numFmtId="0" fontId="3" fillId="32" borderId="56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horizontal="left" vertical="top"/>
    </xf>
    <xf numFmtId="3" fontId="0" fillId="0" borderId="56" xfId="0" applyNumberFormat="1" applyFont="1" applyFill="1" applyBorder="1" applyAlignment="1">
      <alignment vertical="top"/>
    </xf>
    <xf numFmtId="49" fontId="0" fillId="0" borderId="56" xfId="0" applyNumberFormat="1" applyFont="1" applyFill="1" applyBorder="1" applyAlignment="1">
      <alignment vertical="top" wrapText="1"/>
    </xf>
    <xf numFmtId="0" fontId="0" fillId="0" borderId="56" xfId="0" applyFont="1" applyFill="1" applyBorder="1" applyAlignment="1">
      <alignment horizontal="center" vertical="top"/>
    </xf>
    <xf numFmtId="49" fontId="0" fillId="0" borderId="56" xfId="0" applyNumberFormat="1" applyFont="1" applyBorder="1" applyAlignment="1">
      <alignment vertical="top"/>
    </xf>
    <xf numFmtId="49" fontId="0" fillId="0" borderId="56" xfId="0" applyNumberFormat="1" applyFill="1" applyBorder="1" applyAlignment="1">
      <alignment vertical="center" wrapText="1"/>
    </xf>
    <xf numFmtId="49" fontId="0" fillId="0" borderId="56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left" vertical="top"/>
    </xf>
    <xf numFmtId="49" fontId="16" fillId="0" borderId="56" xfId="0" applyNumberFormat="1" applyFont="1" applyFill="1" applyBorder="1" applyAlignment="1">
      <alignment horizontal="center" vertical="center"/>
    </xf>
    <xf numFmtId="3" fontId="16" fillId="0" borderId="56" xfId="0" applyNumberFormat="1" applyFont="1" applyFill="1" applyBorder="1" applyAlignment="1">
      <alignment vertical="center"/>
    </xf>
    <xf numFmtId="3" fontId="16" fillId="0" borderId="56" xfId="0" applyNumberFormat="1" applyFont="1" applyFill="1" applyBorder="1" applyAlignment="1">
      <alignment vertical="center"/>
    </xf>
    <xf numFmtId="3" fontId="13" fillId="34" borderId="56" xfId="47" applyNumberFormat="1" applyFont="1" applyFill="1" applyBorder="1" applyAlignment="1">
      <alignment horizontal="center" vertical="top"/>
      <protection/>
    </xf>
    <xf numFmtId="3" fontId="13" fillId="34" borderId="56" xfId="47" applyNumberFormat="1" applyFont="1" applyFill="1" applyBorder="1" applyAlignment="1">
      <alignment horizontal="right" vertical="top"/>
      <protection/>
    </xf>
    <xf numFmtId="3" fontId="17" fillId="34" borderId="56" xfId="47" applyNumberFormat="1" applyFont="1" applyFill="1" applyBorder="1" applyAlignment="1">
      <alignment horizontal="center" vertical="top"/>
      <protection/>
    </xf>
    <xf numFmtId="3" fontId="17" fillId="34" borderId="56" xfId="47" applyNumberFormat="1" applyFont="1" applyFill="1" applyBorder="1" applyAlignment="1">
      <alignment horizontal="right" vertical="top"/>
      <protection/>
    </xf>
    <xf numFmtId="3" fontId="17" fillId="34" borderId="56" xfId="47" applyNumberFormat="1" applyFont="1" applyFill="1" applyBorder="1" applyAlignment="1">
      <alignment vertical="top"/>
      <protection/>
    </xf>
    <xf numFmtId="49" fontId="0" fillId="0" borderId="56" xfId="0" applyNumberFormat="1" applyFont="1" applyFill="1" applyBorder="1" applyAlignment="1">
      <alignment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right" vertical="center"/>
    </xf>
    <xf numFmtId="3" fontId="0" fillId="0" borderId="56" xfId="0" applyNumberFormat="1" applyFont="1" applyBorder="1" applyAlignment="1">
      <alignment vertical="center"/>
    </xf>
    <xf numFmtId="49" fontId="16" fillId="0" borderId="56" xfId="0" applyNumberFormat="1" applyFont="1" applyFill="1" applyBorder="1" applyAlignment="1">
      <alignment vertical="center" wrapText="1"/>
    </xf>
    <xf numFmtId="3" fontId="16" fillId="0" borderId="56" xfId="0" applyNumberFormat="1" applyFont="1" applyBorder="1" applyAlignment="1">
      <alignment horizontal="right" vertical="top"/>
    </xf>
    <xf numFmtId="49" fontId="0" fillId="0" borderId="56" xfId="0" applyNumberFormat="1" applyFont="1" applyFill="1" applyBorder="1" applyAlignment="1">
      <alignment vertical="center" wrapText="1"/>
    </xf>
    <xf numFmtId="49" fontId="13" fillId="34" borderId="56" xfId="47" applyNumberFormat="1" applyFont="1" applyFill="1" applyBorder="1" applyAlignment="1">
      <alignment horizontal="center" vertical="top"/>
      <protection/>
    </xf>
    <xf numFmtId="49" fontId="17" fillId="34" borderId="56" xfId="47" applyNumberFormat="1" applyFont="1" applyFill="1" applyBorder="1" applyAlignment="1">
      <alignment horizontal="center" vertical="top"/>
      <protection/>
    </xf>
    <xf numFmtId="49" fontId="13" fillId="34" borderId="56" xfId="47" applyNumberFormat="1" applyFont="1" applyFill="1" applyBorder="1" applyAlignment="1">
      <alignment horizontal="left" vertical="top" wrapText="1"/>
      <protection/>
    </xf>
    <xf numFmtId="3" fontId="13" fillId="0" borderId="56" xfId="47" applyNumberFormat="1" applyFont="1" applyBorder="1" applyAlignment="1">
      <alignment horizontal="center" vertical="top"/>
      <protection/>
    </xf>
    <xf numFmtId="3" fontId="13" fillId="0" borderId="56" xfId="47" applyNumberFormat="1" applyFont="1" applyBorder="1" applyAlignment="1">
      <alignment horizontal="right" vertical="top"/>
      <protection/>
    </xf>
    <xf numFmtId="3" fontId="13" fillId="0" borderId="56" xfId="47" applyNumberFormat="1" applyFont="1" applyBorder="1" applyAlignment="1">
      <alignment vertical="top"/>
      <protection/>
    </xf>
    <xf numFmtId="49" fontId="13" fillId="0" borderId="56" xfId="47" applyNumberFormat="1" applyFont="1" applyBorder="1" applyAlignment="1">
      <alignment horizontal="center" vertical="top" wrapText="1"/>
      <protection/>
    </xf>
    <xf numFmtId="3" fontId="17" fillId="0" borderId="56" xfId="47" applyNumberFormat="1" applyFont="1" applyBorder="1" applyAlignment="1">
      <alignment horizontal="center" vertical="top"/>
      <protection/>
    </xf>
    <xf numFmtId="3" fontId="17" fillId="0" borderId="56" xfId="47" applyNumberFormat="1" applyFont="1" applyBorder="1" applyAlignment="1">
      <alignment horizontal="right" vertical="top"/>
      <protection/>
    </xf>
    <xf numFmtId="3" fontId="17" fillId="0" borderId="56" xfId="47" applyNumberFormat="1" applyFont="1" applyBorder="1" applyAlignment="1">
      <alignment vertical="top"/>
      <protection/>
    </xf>
    <xf numFmtId="49" fontId="13" fillId="0" borderId="56" xfId="47" applyNumberFormat="1" applyFont="1" applyBorder="1" applyAlignment="1">
      <alignment horizontal="left" vertical="top" wrapText="1"/>
      <protection/>
    </xf>
    <xf numFmtId="49" fontId="13" fillId="0" borderId="56" xfId="47" applyNumberFormat="1" applyFont="1" applyBorder="1" applyAlignment="1">
      <alignment horizontal="right" vertical="top"/>
      <protection/>
    </xf>
    <xf numFmtId="49" fontId="17" fillId="0" borderId="56" xfId="47" applyNumberFormat="1" applyFont="1" applyBorder="1" applyAlignment="1">
      <alignment horizontal="right" vertical="top"/>
      <protection/>
    </xf>
    <xf numFmtId="49" fontId="0" fillId="0" borderId="56" xfId="0" applyNumberFormat="1" applyFont="1" applyFill="1" applyBorder="1" applyAlignment="1">
      <alignment vertical="center" wrapText="1"/>
    </xf>
    <xf numFmtId="49" fontId="17" fillId="0" borderId="56" xfId="47" applyNumberFormat="1" applyFont="1" applyBorder="1" applyAlignment="1">
      <alignment horizontal="left" vertical="top" wrapText="1"/>
      <protection/>
    </xf>
    <xf numFmtId="49" fontId="13" fillId="0" borderId="56" xfId="47" applyNumberFormat="1" applyFont="1" applyBorder="1" applyAlignment="1">
      <alignment horizontal="left" vertical="center" wrapText="1"/>
      <protection/>
    </xf>
    <xf numFmtId="0" fontId="0" fillId="0" borderId="59" xfId="48" applyFont="1" applyBorder="1" applyAlignment="1">
      <alignment horizontal="left" vertical="center"/>
      <protection/>
    </xf>
    <xf numFmtId="0" fontId="0" fillId="0" borderId="0" xfId="0" applyAlignment="1">
      <alignment horizontal="left" wrapText="1"/>
    </xf>
    <xf numFmtId="0" fontId="19" fillId="0" borderId="27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63" xfId="48" applyFont="1" applyBorder="1" applyAlignment="1">
      <alignment horizontal="center"/>
      <protection/>
    </xf>
    <xf numFmtId="0" fontId="0" fillId="0" borderId="64" xfId="48" applyFont="1" applyBorder="1" applyAlignment="1">
      <alignment horizontal="center"/>
      <protection/>
    </xf>
    <xf numFmtId="0" fontId="0" fillId="0" borderId="65" xfId="48" applyFont="1" applyBorder="1" applyAlignment="1">
      <alignment horizontal="center"/>
      <protection/>
    </xf>
    <xf numFmtId="0" fontId="0" fillId="0" borderId="66" xfId="48" applyFont="1" applyBorder="1" applyAlignment="1">
      <alignment horizontal="center"/>
      <protection/>
    </xf>
    <xf numFmtId="0" fontId="0" fillId="0" borderId="67" xfId="48" applyFont="1" applyBorder="1" applyAlignment="1">
      <alignment horizontal="left"/>
      <protection/>
    </xf>
    <xf numFmtId="0" fontId="0" fillId="0" borderId="60" xfId="48" applyFont="1" applyBorder="1" applyAlignment="1">
      <alignment horizontal="left"/>
      <protection/>
    </xf>
    <xf numFmtId="0" fontId="0" fillId="0" borderId="68" xfId="48" applyFont="1" applyBorder="1" applyAlignment="1">
      <alignment horizontal="left"/>
      <protection/>
    </xf>
    <xf numFmtId="0" fontId="8" fillId="0" borderId="58" xfId="48" applyFont="1" applyBorder="1" applyAlignment="1">
      <alignment wrapText="1"/>
      <protection/>
    </xf>
    <xf numFmtId="0" fontId="8" fillId="0" borderId="59" xfId="0" applyFont="1" applyBorder="1" applyAlignment="1">
      <alignment wrapText="1"/>
    </xf>
    <xf numFmtId="0" fontId="8" fillId="0" borderId="64" xfId="0" applyFont="1" applyBorder="1" applyAlignment="1">
      <alignment wrapText="1"/>
    </xf>
    <xf numFmtId="49" fontId="3" fillId="32" borderId="69" xfId="0" applyNumberFormat="1" applyFont="1" applyFill="1" applyBorder="1" applyAlignment="1">
      <alignment horizontal="left" vertical="top" wrapText="1"/>
    </xf>
    <xf numFmtId="0" fontId="0" fillId="0" borderId="61" xfId="0" applyBorder="1" applyAlignment="1">
      <alignment vertical="top"/>
    </xf>
    <xf numFmtId="0" fontId="9" fillId="0" borderId="0" xfId="48" applyFont="1" applyAlignment="1">
      <alignment horizontal="center" vertical="top"/>
      <protection/>
    </xf>
    <xf numFmtId="0" fontId="0" fillId="0" borderId="67" xfId="48" applyFont="1" applyBorder="1" applyAlignment="1">
      <alignment horizontal="left" vertical="center" shrinkToFit="1"/>
      <protection/>
    </xf>
    <xf numFmtId="0" fontId="0" fillId="0" borderId="68" xfId="0" applyFont="1" applyBorder="1" applyAlignment="1">
      <alignment horizontal="left" vertical="center"/>
    </xf>
    <xf numFmtId="0" fontId="8" fillId="0" borderId="63" xfId="48" applyFont="1" applyBorder="1" applyAlignment="1">
      <alignment vertical="top" wrapText="1"/>
      <protection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5" xfId="48" applyFont="1" applyBorder="1" applyAlignment="1">
      <alignment vertical="top"/>
      <protection/>
    </xf>
    <xf numFmtId="0" fontId="0" fillId="0" borderId="60" xfId="0" applyBorder="1" applyAlignment="1">
      <alignment vertical="top"/>
    </xf>
    <xf numFmtId="0" fontId="0" fillId="0" borderId="66" xfId="0" applyBorder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Podhlavičk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Zeros="0" zoomScalePageLayoutView="0" workbookViewId="0" topLeftCell="A1">
      <selection activeCell="E27" sqref="E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349</v>
      </c>
      <c r="B1" s="2"/>
      <c r="C1" s="2"/>
      <c r="D1" s="2"/>
      <c r="E1" s="2"/>
      <c r="F1" s="2"/>
      <c r="G1" s="2"/>
    </row>
    <row r="2" spans="1:7" ht="12.75" customHeight="1">
      <c r="A2" s="3" t="s">
        <v>3</v>
      </c>
      <c r="B2" s="4"/>
      <c r="C2" s="5"/>
      <c r="D2" s="146" t="str">
        <f>Rekapitulace!G2</f>
        <v>D2.02 - Vzduchotechnika</v>
      </c>
      <c r="E2" s="4"/>
      <c r="F2" s="4"/>
      <c r="G2" s="6"/>
    </row>
    <row r="3" spans="1:7" ht="3" customHeight="1">
      <c r="A3" s="7"/>
      <c r="B3" s="8"/>
      <c r="C3" s="147"/>
      <c r="D3" s="147"/>
      <c r="E3" s="7"/>
      <c r="F3" s="7"/>
      <c r="G3" s="9"/>
    </row>
    <row r="4" spans="1:7" ht="12" customHeight="1">
      <c r="A4" s="10" t="s">
        <v>4</v>
      </c>
      <c r="B4" s="11"/>
      <c r="C4" s="148" t="s">
        <v>5</v>
      </c>
      <c r="D4" s="148"/>
      <c r="E4" s="12"/>
      <c r="F4" s="57" t="s">
        <v>6</v>
      </c>
      <c r="G4" s="13"/>
    </row>
    <row r="5" spans="1:7" ht="12.75" customHeight="1">
      <c r="A5" s="14"/>
      <c r="B5" s="15"/>
      <c r="C5" s="247" t="s">
        <v>254</v>
      </c>
      <c r="D5" s="149"/>
      <c r="E5" s="132"/>
      <c r="F5" s="132"/>
      <c r="G5" s="13"/>
    </row>
    <row r="6" spans="1:7" ht="12.75" customHeight="1">
      <c r="A6" s="16" t="s">
        <v>8</v>
      </c>
      <c r="B6" s="17"/>
      <c r="C6" s="142" t="s">
        <v>9</v>
      </c>
      <c r="D6" s="142"/>
      <c r="E6" s="142"/>
      <c r="F6" s="143" t="s">
        <v>10</v>
      </c>
      <c r="G6" s="20"/>
    </row>
    <row r="7" spans="1:7" ht="12.75" customHeight="1">
      <c r="A7" s="14"/>
      <c r="B7" s="15"/>
      <c r="C7" s="246" t="s">
        <v>253</v>
      </c>
      <c r="D7" s="184"/>
      <c r="E7" s="184"/>
      <c r="F7" s="185"/>
      <c r="G7" s="15"/>
    </row>
    <row r="8" spans="1:9" ht="12.75">
      <c r="A8" s="16" t="s">
        <v>11</v>
      </c>
      <c r="B8" s="18"/>
      <c r="C8" s="401"/>
      <c r="D8" s="402"/>
      <c r="E8" s="21" t="s">
        <v>12</v>
      </c>
      <c r="F8" s="22"/>
      <c r="G8" s="23">
        <v>0</v>
      </c>
      <c r="H8" s="24"/>
      <c r="I8" s="24"/>
    </row>
    <row r="9" spans="1:7" ht="12.75">
      <c r="A9" s="16" t="s">
        <v>13</v>
      </c>
      <c r="B9" s="18"/>
      <c r="C9" s="403"/>
      <c r="D9" s="404"/>
      <c r="E9" s="19" t="s">
        <v>14</v>
      </c>
      <c r="F9" s="18"/>
      <c r="G9" s="25">
        <f>IF(PocetMJ=0,,ROUND((F30+F32)/PocetMJ,1))</f>
        <v>0</v>
      </c>
    </row>
    <row r="10" spans="1:7" ht="12.75">
      <c r="A10" s="26" t="s">
        <v>15</v>
      </c>
      <c r="B10" s="27"/>
      <c r="C10" s="27"/>
      <c r="D10" s="27"/>
      <c r="E10" s="28" t="s">
        <v>16</v>
      </c>
      <c r="F10" s="27"/>
      <c r="G10" s="29">
        <v>0</v>
      </c>
    </row>
    <row r="11" spans="1:57" ht="12.75">
      <c r="A11" s="10" t="s">
        <v>256</v>
      </c>
      <c r="B11" s="12"/>
      <c r="C11" s="12"/>
      <c r="D11" s="12"/>
      <c r="E11" s="30" t="s">
        <v>17</v>
      </c>
      <c r="F11" s="12" t="s">
        <v>1</v>
      </c>
      <c r="G11" s="13"/>
      <c r="BA11" s="31"/>
      <c r="BB11" s="31"/>
      <c r="BC11" s="31"/>
      <c r="BD11" s="31"/>
      <c r="BE11" s="31"/>
    </row>
    <row r="12" spans="1:7" ht="12.75">
      <c r="A12" s="10"/>
      <c r="B12" s="12"/>
      <c r="C12" s="12"/>
      <c r="D12" s="12"/>
      <c r="E12" s="405"/>
      <c r="F12" s="406"/>
      <c r="G12" s="407"/>
    </row>
    <row r="13" spans="1:7" ht="28.5" customHeight="1" thickBot="1">
      <c r="A13" s="32" t="s">
        <v>18</v>
      </c>
      <c r="B13" s="33"/>
      <c r="C13" s="33"/>
      <c r="D13" s="33"/>
      <c r="E13" s="34"/>
      <c r="F13" s="34"/>
      <c r="G13" s="35"/>
    </row>
    <row r="14" spans="1:7" ht="17.25" customHeight="1" thickBot="1">
      <c r="A14" s="36" t="s">
        <v>19</v>
      </c>
      <c r="B14" s="37"/>
      <c r="C14" s="38"/>
      <c r="D14" s="39"/>
      <c r="E14" s="40"/>
      <c r="F14" s="40"/>
      <c r="G14" s="38"/>
    </row>
    <row r="15" spans="1:7" ht="15.75" customHeight="1">
      <c r="A15" s="41"/>
      <c r="B15" s="7" t="s">
        <v>20</v>
      </c>
      <c r="C15" s="42">
        <f>Dodavka</f>
        <v>0</v>
      </c>
      <c r="D15" s="94"/>
      <c r="E15" s="43"/>
      <c r="F15" s="44"/>
      <c r="G15" s="42"/>
    </row>
    <row r="16" spans="1:7" ht="15.75" customHeight="1">
      <c r="A16" s="41" t="s">
        <v>21</v>
      </c>
      <c r="B16" s="7" t="s">
        <v>22</v>
      </c>
      <c r="C16" s="42">
        <f>Mont</f>
        <v>0</v>
      </c>
      <c r="D16" s="94"/>
      <c r="E16" s="45"/>
      <c r="F16" s="46"/>
      <c r="G16" s="42"/>
    </row>
    <row r="17" spans="1:7" ht="15.75" customHeight="1">
      <c r="A17" s="41" t="s">
        <v>23</v>
      </c>
      <c r="B17" s="7" t="s">
        <v>24</v>
      </c>
      <c r="C17" s="42">
        <f>HSV</f>
        <v>0</v>
      </c>
      <c r="D17" s="94"/>
      <c r="E17" s="45"/>
      <c r="F17" s="46"/>
      <c r="G17" s="42"/>
    </row>
    <row r="18" spans="1:7" ht="15.75" customHeight="1">
      <c r="A18" s="47" t="s">
        <v>25</v>
      </c>
      <c r="B18" s="7" t="s">
        <v>26</v>
      </c>
      <c r="C18" s="42">
        <f>PSV</f>
        <v>0</v>
      </c>
      <c r="D18" s="94"/>
      <c r="E18" s="45"/>
      <c r="F18" s="46"/>
      <c r="G18" s="42"/>
    </row>
    <row r="19" spans="1:7" ht="15.75" customHeight="1">
      <c r="A19" s="48" t="s">
        <v>27</v>
      </c>
      <c r="B19" s="7"/>
      <c r="C19" s="42">
        <f>SUM(C15:C18)</f>
        <v>0</v>
      </c>
      <c r="D19" s="94"/>
      <c r="E19" s="45"/>
      <c r="F19" s="46"/>
      <c r="G19" s="42"/>
    </row>
    <row r="20" spans="1:7" ht="15.75" customHeight="1">
      <c r="A20" s="48"/>
      <c r="B20" s="7"/>
      <c r="C20" s="42"/>
      <c r="D20" s="94"/>
      <c r="E20" s="45"/>
      <c r="F20" s="46"/>
      <c r="G20" s="42"/>
    </row>
    <row r="21" spans="1:7" ht="15.75" customHeight="1">
      <c r="A21" s="48" t="s">
        <v>28</v>
      </c>
      <c r="B21" s="7"/>
      <c r="C21" s="42">
        <f>HZS</f>
        <v>0</v>
      </c>
      <c r="D21" s="94"/>
      <c r="E21" s="45"/>
      <c r="F21" s="46"/>
      <c r="G21" s="42"/>
    </row>
    <row r="22" spans="1:7" ht="15.75" customHeight="1">
      <c r="A22" s="10" t="s">
        <v>29</v>
      </c>
      <c r="B22" s="12"/>
      <c r="C22" s="42">
        <f>C19+C21</f>
        <v>0</v>
      </c>
      <c r="D22" s="26"/>
      <c r="E22" s="45"/>
      <c r="F22" s="46"/>
      <c r="G22" s="42"/>
    </row>
    <row r="23" spans="1:7" ht="15.75" customHeight="1" thickBot="1">
      <c r="A23" s="26" t="s">
        <v>30</v>
      </c>
      <c r="B23" s="27"/>
      <c r="C23" s="49">
        <f>C22+G23</f>
        <v>0</v>
      </c>
      <c r="D23" s="50"/>
      <c r="E23" s="51"/>
      <c r="F23" s="52"/>
      <c r="G23" s="42"/>
    </row>
    <row r="24" spans="1:7" ht="12.75">
      <c r="A24" s="53" t="s">
        <v>31</v>
      </c>
      <c r="B24" s="54"/>
      <c r="C24" s="55" t="s">
        <v>32</v>
      </c>
      <c r="D24" s="54"/>
      <c r="E24" s="55" t="s">
        <v>33</v>
      </c>
      <c r="F24" s="54"/>
      <c r="G24" s="56"/>
    </row>
    <row r="25" spans="1:7" ht="12.75">
      <c r="A25" s="16"/>
      <c r="B25" s="18"/>
      <c r="C25" s="19" t="s">
        <v>34</v>
      </c>
      <c r="D25" s="18"/>
      <c r="E25" s="19" t="s">
        <v>34</v>
      </c>
      <c r="F25" s="18"/>
      <c r="G25" s="20"/>
    </row>
    <row r="26" spans="1:7" ht="12.75">
      <c r="A26" s="10" t="s">
        <v>35</v>
      </c>
      <c r="B26" s="57"/>
      <c r="C26" s="30" t="s">
        <v>35</v>
      </c>
      <c r="D26" s="12"/>
      <c r="E26" s="30" t="s">
        <v>35</v>
      </c>
      <c r="F26" s="12"/>
      <c r="G26" s="13"/>
    </row>
    <row r="27" spans="1:7" ht="12.75">
      <c r="A27" s="10"/>
      <c r="B27" s="58"/>
      <c r="C27" s="30" t="s">
        <v>36</v>
      </c>
      <c r="D27" s="12"/>
      <c r="E27" s="30" t="s">
        <v>37</v>
      </c>
      <c r="F27" s="12"/>
      <c r="G27" s="13"/>
    </row>
    <row r="28" spans="1:7" ht="12.75">
      <c r="A28" s="10"/>
      <c r="B28" s="12"/>
      <c r="C28" s="30"/>
      <c r="D28" s="12"/>
      <c r="E28" s="30"/>
      <c r="F28" s="12"/>
      <c r="G28" s="13"/>
    </row>
    <row r="29" spans="1:7" ht="94.5" customHeight="1">
      <c r="A29" s="10"/>
      <c r="B29" s="12"/>
      <c r="C29" s="30"/>
      <c r="D29" s="12"/>
      <c r="E29" s="30"/>
      <c r="F29" s="12"/>
      <c r="G29" s="13"/>
    </row>
    <row r="30" spans="1:7" ht="12.75">
      <c r="A30" s="16" t="s">
        <v>38</v>
      </c>
      <c r="B30" s="18"/>
      <c r="C30" s="59">
        <v>21</v>
      </c>
      <c r="D30" s="18" t="s">
        <v>39</v>
      </c>
      <c r="E30" s="19"/>
      <c r="F30" s="60">
        <f>ROUND(C23-F32,0)</f>
        <v>0</v>
      </c>
      <c r="G30" s="20"/>
    </row>
    <row r="31" spans="1:7" ht="12.75">
      <c r="A31" s="16" t="s">
        <v>40</v>
      </c>
      <c r="B31" s="18"/>
      <c r="C31" s="59">
        <f>SazbaDPH1</f>
        <v>21</v>
      </c>
      <c r="D31" s="18" t="s">
        <v>39</v>
      </c>
      <c r="E31" s="19"/>
      <c r="F31" s="61">
        <f>ROUND(PRODUCT(F30,C31/100),1)</f>
        <v>0</v>
      </c>
      <c r="G31" s="29"/>
    </row>
    <row r="32" spans="1:7" ht="12.75">
      <c r="A32" s="16" t="s">
        <v>38</v>
      </c>
      <c r="B32" s="18"/>
      <c r="C32" s="59">
        <v>0</v>
      </c>
      <c r="D32" s="18" t="s">
        <v>39</v>
      </c>
      <c r="E32" s="19"/>
      <c r="F32" s="60">
        <v>0</v>
      </c>
      <c r="G32" s="20"/>
    </row>
    <row r="33" spans="1:7" ht="12.75">
      <c r="A33" s="16" t="s">
        <v>40</v>
      </c>
      <c r="B33" s="18"/>
      <c r="C33" s="59">
        <f>SazbaDPH2</f>
        <v>0</v>
      </c>
      <c r="D33" s="18" t="s">
        <v>39</v>
      </c>
      <c r="E33" s="19"/>
      <c r="F33" s="61">
        <f>ROUND(PRODUCT(F32,C33/100),1)</f>
        <v>0</v>
      </c>
      <c r="G33" s="29"/>
    </row>
    <row r="34" spans="1:7" s="67" customFormat="1" ht="19.5" customHeight="1" thickBot="1">
      <c r="A34" s="62" t="s">
        <v>41</v>
      </c>
      <c r="B34" s="63"/>
      <c r="C34" s="63"/>
      <c r="D34" s="63"/>
      <c r="E34" s="64"/>
      <c r="F34" s="65">
        <f>CEILING(SUM(F30:F33),1)</f>
        <v>0</v>
      </c>
      <c r="G34" s="66"/>
    </row>
    <row r="36" spans="1:8" ht="12.75">
      <c r="A36" s="68" t="s">
        <v>42</v>
      </c>
      <c r="B36" s="68"/>
      <c r="C36" s="68"/>
      <c r="D36" s="68"/>
      <c r="E36" s="68"/>
      <c r="F36" s="68"/>
      <c r="G36" s="68"/>
      <c r="H36" t="s">
        <v>7</v>
      </c>
    </row>
    <row r="37" spans="1:8" ht="14.25" customHeight="1">
      <c r="A37" s="68"/>
      <c r="B37" s="408"/>
      <c r="C37" s="409"/>
      <c r="D37" s="409"/>
      <c r="E37" s="409"/>
      <c r="F37" s="409"/>
      <c r="G37" s="409"/>
      <c r="H37" t="s">
        <v>7</v>
      </c>
    </row>
    <row r="38" spans="1:8" ht="12.75" customHeight="1">
      <c r="A38" s="69"/>
      <c r="B38" s="409"/>
      <c r="C38" s="409"/>
      <c r="D38" s="409"/>
      <c r="E38" s="409"/>
      <c r="F38" s="409"/>
      <c r="G38" s="409"/>
      <c r="H38" t="s">
        <v>7</v>
      </c>
    </row>
    <row r="39" spans="1:8" ht="12.75">
      <c r="A39" s="69"/>
      <c r="B39" s="409"/>
      <c r="C39" s="409"/>
      <c r="D39" s="409"/>
      <c r="E39" s="409"/>
      <c r="F39" s="409"/>
      <c r="G39" s="409"/>
      <c r="H39" t="s">
        <v>7</v>
      </c>
    </row>
    <row r="40" spans="1:8" ht="12.75">
      <c r="A40" s="69"/>
      <c r="B40" s="409"/>
      <c r="C40" s="409"/>
      <c r="D40" s="409"/>
      <c r="E40" s="409"/>
      <c r="F40" s="409"/>
      <c r="G40" s="409"/>
      <c r="H40" t="s">
        <v>7</v>
      </c>
    </row>
    <row r="41" spans="1:8" ht="12.75">
      <c r="A41" s="69"/>
      <c r="B41" s="409"/>
      <c r="C41" s="409"/>
      <c r="D41" s="409"/>
      <c r="E41" s="409"/>
      <c r="F41" s="409"/>
      <c r="G41" s="409"/>
      <c r="H41" t="s">
        <v>7</v>
      </c>
    </row>
    <row r="42" spans="1:8" ht="12.75">
      <c r="A42" s="69"/>
      <c r="B42" s="409"/>
      <c r="C42" s="409"/>
      <c r="D42" s="409"/>
      <c r="E42" s="409"/>
      <c r="F42" s="409"/>
      <c r="G42" s="409"/>
      <c r="H42" t="s">
        <v>7</v>
      </c>
    </row>
    <row r="43" spans="1:8" ht="12.75">
      <c r="A43" s="69"/>
      <c r="B43" s="409"/>
      <c r="C43" s="409"/>
      <c r="D43" s="409"/>
      <c r="E43" s="409"/>
      <c r="F43" s="409"/>
      <c r="G43" s="409"/>
      <c r="H43" t="s">
        <v>7</v>
      </c>
    </row>
    <row r="44" spans="1:8" ht="12.75">
      <c r="A44" s="69"/>
      <c r="B44" s="409"/>
      <c r="C44" s="409"/>
      <c r="D44" s="409"/>
      <c r="E44" s="409"/>
      <c r="F44" s="409"/>
      <c r="G44" s="409"/>
      <c r="H44" t="s">
        <v>7</v>
      </c>
    </row>
    <row r="45" spans="1:8" ht="0.75" customHeight="1">
      <c r="A45" s="69"/>
      <c r="B45" s="409"/>
      <c r="C45" s="409"/>
      <c r="D45" s="409"/>
      <c r="E45" s="409"/>
      <c r="F45" s="409"/>
      <c r="G45" s="409"/>
      <c r="H45" t="s">
        <v>7</v>
      </c>
    </row>
    <row r="46" spans="2:7" ht="12.75">
      <c r="B46" s="400"/>
      <c r="C46" s="400"/>
      <c r="D46" s="400"/>
      <c r="E46" s="400"/>
      <c r="F46" s="400"/>
      <c r="G46" s="400"/>
    </row>
    <row r="47" spans="2:7" ht="12.75">
      <c r="B47" s="400"/>
      <c r="C47" s="400"/>
      <c r="D47" s="400"/>
      <c r="E47" s="400"/>
      <c r="F47" s="400"/>
      <c r="G47" s="400"/>
    </row>
    <row r="48" spans="2:7" ht="12.75">
      <c r="B48" s="400"/>
      <c r="C48" s="400"/>
      <c r="D48" s="400"/>
      <c r="E48" s="400"/>
      <c r="F48" s="400"/>
      <c r="G48" s="400"/>
    </row>
    <row r="49" spans="2:7" ht="12.75">
      <c r="B49" s="400"/>
      <c r="C49" s="400"/>
      <c r="D49" s="400"/>
      <c r="E49" s="400"/>
      <c r="F49" s="400"/>
      <c r="G49" s="400"/>
    </row>
    <row r="50" spans="2:7" ht="12.75">
      <c r="B50" s="400"/>
      <c r="C50" s="400"/>
      <c r="D50" s="400"/>
      <c r="E50" s="400"/>
      <c r="F50" s="400"/>
      <c r="G50" s="400"/>
    </row>
    <row r="51" spans="2:7" ht="12.75">
      <c r="B51" s="400"/>
      <c r="C51" s="400"/>
      <c r="D51" s="400"/>
      <c r="E51" s="400"/>
      <c r="F51" s="400"/>
      <c r="G51" s="400"/>
    </row>
    <row r="52" spans="2:7" ht="12.75">
      <c r="B52" s="400"/>
      <c r="C52" s="400"/>
      <c r="D52" s="400"/>
      <c r="E52" s="400"/>
      <c r="F52" s="400"/>
      <c r="G52" s="400"/>
    </row>
    <row r="53" spans="2:7" ht="12.75">
      <c r="B53" s="400"/>
      <c r="C53" s="400"/>
      <c r="D53" s="400"/>
      <c r="E53" s="400"/>
      <c r="F53" s="400"/>
      <c r="G53" s="400"/>
    </row>
    <row r="54" spans="2:7" ht="12.75">
      <c r="B54" s="400"/>
      <c r="C54" s="400"/>
      <c r="D54" s="400"/>
      <c r="E54" s="400"/>
      <c r="F54" s="400"/>
      <c r="G54" s="400"/>
    </row>
    <row r="55" spans="2:7" ht="12.75">
      <c r="B55" s="400"/>
      <c r="C55" s="400"/>
      <c r="D55" s="400"/>
      <c r="E55" s="400"/>
      <c r="F55" s="400"/>
      <c r="G55" s="400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6:G46"/>
    <mergeCell ref="B47:G47"/>
    <mergeCell ref="C8:D8"/>
    <mergeCell ref="C9:D9"/>
    <mergeCell ref="E12:G12"/>
    <mergeCell ref="B37:G45"/>
  </mergeCells>
  <printOptions/>
  <pageMargins left="0.5905511811023623" right="0.3937007874015748" top="0.984251968503937" bottom="0.984251968503937" header="0.5118110236220472" footer="0.5118110236220472"/>
  <pageSetup firstPageNumber="2" useFirstPageNumber="1"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Zeros="0"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75390625" style="0" customWidth="1"/>
  </cols>
  <sheetData>
    <row r="1" spans="1:9" ht="13.5" thickTop="1">
      <c r="A1" s="410" t="s">
        <v>8</v>
      </c>
      <c r="B1" s="411"/>
      <c r="C1" s="417" t="s">
        <v>253</v>
      </c>
      <c r="D1" s="418"/>
      <c r="E1" s="418"/>
      <c r="F1" s="419"/>
      <c r="G1" s="240" t="s">
        <v>43</v>
      </c>
      <c r="H1" s="241"/>
      <c r="I1" s="242"/>
    </row>
    <row r="2" spans="1:9" ht="13.5" thickBot="1">
      <c r="A2" s="412" t="s">
        <v>4</v>
      </c>
      <c r="B2" s="413"/>
      <c r="C2" s="243" t="s">
        <v>254</v>
      </c>
      <c r="D2" s="244"/>
      <c r="E2" s="245"/>
      <c r="F2" s="244"/>
      <c r="G2" s="414" t="s">
        <v>255</v>
      </c>
      <c r="H2" s="415"/>
      <c r="I2" s="416"/>
    </row>
    <row r="3" ht="13.5" thickTop="1">
      <c r="F3" s="12"/>
    </row>
    <row r="4" spans="1:9" ht="19.5" customHeight="1">
      <c r="A4" s="70" t="s">
        <v>60</v>
      </c>
      <c r="B4" s="71"/>
      <c r="C4" s="71"/>
      <c r="D4" s="71"/>
      <c r="E4" s="72"/>
      <c r="F4" s="71"/>
      <c r="G4" s="71"/>
      <c r="H4" s="71"/>
      <c r="I4" s="71"/>
    </row>
    <row r="5" ht="13.5" thickBot="1"/>
    <row r="6" spans="1:9" s="12" customFormat="1" ht="13.5" thickBot="1">
      <c r="A6" s="73"/>
      <c r="B6" s="74" t="s">
        <v>57</v>
      </c>
      <c r="C6" s="74"/>
      <c r="D6" s="75"/>
      <c r="E6" s="76" t="s">
        <v>44</v>
      </c>
      <c r="F6" s="77" t="s">
        <v>45</v>
      </c>
      <c r="G6" s="77" t="s">
        <v>46</v>
      </c>
      <c r="H6" s="77" t="s">
        <v>47</v>
      </c>
      <c r="I6" s="78" t="s">
        <v>28</v>
      </c>
    </row>
    <row r="7" spans="1:9" s="12" customFormat="1" ht="12.75">
      <c r="A7" s="95" t="s">
        <v>67</v>
      </c>
      <c r="B7" s="96" t="str">
        <f>Položky!C8</f>
        <v>Větrání 1.NP</v>
      </c>
      <c r="C7" s="97"/>
      <c r="D7" s="98"/>
      <c r="E7" s="88"/>
      <c r="F7" s="89">
        <f>SUM(Položky!G82)</f>
        <v>0</v>
      </c>
      <c r="G7" s="89">
        <f>Položky!G80</f>
        <v>0</v>
      </c>
      <c r="H7" s="89">
        <f>Položky!G84</f>
        <v>0</v>
      </c>
      <c r="I7" s="90"/>
    </row>
    <row r="8" spans="1:9" s="12" customFormat="1" ht="12.75">
      <c r="A8" s="95" t="s">
        <v>129</v>
      </c>
      <c r="B8" s="96" t="str">
        <f>Položky!C86</f>
        <v>Zdroj chladu pro zař. 1</v>
      </c>
      <c r="C8" s="97"/>
      <c r="D8" s="98"/>
      <c r="E8" s="88"/>
      <c r="F8" s="89">
        <v>0</v>
      </c>
      <c r="G8" s="89">
        <f>Položky!G107</f>
        <v>0</v>
      </c>
      <c r="H8" s="89">
        <f>Položky!G109</f>
        <v>0</v>
      </c>
      <c r="I8" s="90"/>
    </row>
    <row r="9" spans="1:9" s="12" customFormat="1" ht="12.75">
      <c r="A9" s="95" t="s">
        <v>63</v>
      </c>
      <c r="B9" s="96" t="str">
        <f>Položky!C111</f>
        <v>Podtlakové větrání</v>
      </c>
      <c r="C9" s="97"/>
      <c r="D9" s="98"/>
      <c r="E9" s="88"/>
      <c r="F9" s="89"/>
      <c r="G9" s="89">
        <f>Položky!G131</f>
        <v>0</v>
      </c>
      <c r="H9" s="89">
        <f>Položky!G133</f>
        <v>0</v>
      </c>
      <c r="I9" s="90"/>
    </row>
    <row r="10" spans="1:9" s="12" customFormat="1" ht="12.75">
      <c r="A10" s="95" t="s">
        <v>196</v>
      </c>
      <c r="B10" s="96" t="str">
        <f>Položky!C135</f>
        <v>Chlazení pobytových místností</v>
      </c>
      <c r="C10" s="97"/>
      <c r="D10" s="98"/>
      <c r="E10" s="88"/>
      <c r="F10" s="89"/>
      <c r="G10" s="89">
        <f>Položky!G174</f>
        <v>0</v>
      </c>
      <c r="H10" s="89">
        <f>Položky!G176</f>
        <v>0</v>
      </c>
      <c r="I10" s="90"/>
    </row>
    <row r="11" spans="1:9" s="12" customFormat="1" ht="12.75">
      <c r="A11" s="95" t="s">
        <v>214</v>
      </c>
      <c r="B11" s="145" t="str">
        <f>Položky!C178</f>
        <v>Zkoušky a zaregulování</v>
      </c>
      <c r="C11" s="97"/>
      <c r="D11" s="98"/>
      <c r="E11" s="88"/>
      <c r="F11" s="89"/>
      <c r="G11" s="89"/>
      <c r="H11" s="89">
        <f>Položky!G228</f>
        <v>0</v>
      </c>
      <c r="I11" s="90"/>
    </row>
    <row r="12" spans="1:9" s="12" customFormat="1" ht="13.5" thickBot="1">
      <c r="A12" s="95"/>
      <c r="B12" s="96"/>
      <c r="C12" s="97"/>
      <c r="D12" s="98"/>
      <c r="E12" s="88"/>
      <c r="F12" s="89"/>
      <c r="G12" s="89"/>
      <c r="H12" s="89"/>
      <c r="I12" s="90"/>
    </row>
    <row r="13" spans="1:11" s="84" customFormat="1" ht="13.5" thickBot="1">
      <c r="A13" s="79"/>
      <c r="B13" s="80" t="s">
        <v>48</v>
      </c>
      <c r="C13" s="80"/>
      <c r="D13" s="81"/>
      <c r="E13" s="82">
        <f>SUM(E7:E12)</f>
        <v>0</v>
      </c>
      <c r="F13" s="83">
        <f>SUM(F7:F12)</f>
        <v>0</v>
      </c>
      <c r="G13" s="83">
        <f>SUM(G7:G12)</f>
        <v>0</v>
      </c>
      <c r="H13" s="83">
        <f>SUM(H7:H12)</f>
        <v>0</v>
      </c>
      <c r="I13" s="175">
        <f>SUM(I7:I12)</f>
        <v>0</v>
      </c>
      <c r="K13" s="99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6:9" ht="12.75">
      <c r="F15" s="85"/>
      <c r="G15" s="86"/>
      <c r="H15" s="86"/>
      <c r="I15" s="87"/>
    </row>
    <row r="16" spans="6:9" ht="12.75">
      <c r="F16" s="85"/>
      <c r="G16" s="86"/>
      <c r="H16" s="86"/>
      <c r="I16" s="87"/>
    </row>
    <row r="17" spans="6:9" ht="12.75">
      <c r="F17" s="85"/>
      <c r="G17" s="86"/>
      <c r="H17" s="86"/>
      <c r="I17" s="87"/>
    </row>
    <row r="18" spans="6:9" ht="12.75">
      <c r="F18" s="85"/>
      <c r="G18" s="86"/>
      <c r="H18" s="86"/>
      <c r="I18" s="87"/>
    </row>
    <row r="19" spans="6:9" ht="12.75">
      <c r="F19" s="85"/>
      <c r="G19" s="86"/>
      <c r="H19" s="86"/>
      <c r="I19" s="87"/>
    </row>
    <row r="20" spans="6:9" ht="12.75">
      <c r="F20" s="85"/>
      <c r="G20" s="86"/>
      <c r="H20" s="86"/>
      <c r="I20" s="87"/>
    </row>
    <row r="21" spans="6:9" ht="12.75">
      <c r="F21" s="85"/>
      <c r="G21" s="86"/>
      <c r="H21" s="86"/>
      <c r="I21" s="87"/>
    </row>
    <row r="22" spans="6:9" ht="12.75">
      <c r="F22" s="85"/>
      <c r="G22" s="86"/>
      <c r="H22" s="86"/>
      <c r="I22" s="87"/>
    </row>
    <row r="23" spans="6:9" ht="12.75">
      <c r="F23" s="85"/>
      <c r="G23" s="86"/>
      <c r="H23" s="86"/>
      <c r="I23" s="87"/>
    </row>
    <row r="24" spans="6:9" ht="12.75">
      <c r="F24" s="85"/>
      <c r="G24" s="86"/>
      <c r="H24" s="86"/>
      <c r="I24" s="87"/>
    </row>
    <row r="25" spans="6:9" ht="12.75">
      <c r="F25" s="85"/>
      <c r="G25" s="86"/>
      <c r="H25" s="86"/>
      <c r="I25" s="87"/>
    </row>
    <row r="26" spans="6:9" ht="12.75">
      <c r="F26" s="85"/>
      <c r="G26" s="86"/>
      <c r="H26" s="86"/>
      <c r="I26" s="87"/>
    </row>
    <row r="27" spans="6:9" ht="12.75">
      <c r="F27" s="85"/>
      <c r="G27" s="86"/>
      <c r="H27" s="86"/>
      <c r="I27" s="87"/>
    </row>
    <row r="28" spans="6:9" ht="12.75">
      <c r="F28" s="85"/>
      <c r="G28" s="86"/>
      <c r="H28" s="86"/>
      <c r="I28" s="87"/>
    </row>
    <row r="29" spans="6:9" ht="12.75">
      <c r="F29" s="85"/>
      <c r="G29" s="86"/>
      <c r="H29" s="86"/>
      <c r="I29" s="87"/>
    </row>
    <row r="30" spans="6:9" ht="12.75">
      <c r="F30" s="85"/>
      <c r="G30" s="86"/>
      <c r="H30" s="86"/>
      <c r="I30" s="87"/>
    </row>
    <row r="31" spans="6:9" ht="12.75">
      <c r="F31" s="85"/>
      <c r="G31" s="86"/>
      <c r="H31" s="86"/>
      <c r="I31" s="87"/>
    </row>
    <row r="32" spans="6:9" ht="12.75">
      <c r="F32" s="85"/>
      <c r="G32" s="86"/>
      <c r="H32" s="86"/>
      <c r="I32" s="87"/>
    </row>
    <row r="33" spans="6:9" ht="12.75">
      <c r="F33" s="85"/>
      <c r="G33" s="86"/>
      <c r="H33" s="86"/>
      <c r="I33" s="87"/>
    </row>
    <row r="34" spans="6:9" ht="12.75">
      <c r="F34" s="85"/>
      <c r="G34" s="86"/>
      <c r="H34" s="86"/>
      <c r="I34" s="87"/>
    </row>
    <row r="35" spans="6:9" ht="12.75">
      <c r="F35" s="85"/>
      <c r="G35" s="86"/>
      <c r="H35" s="86"/>
      <c r="I35" s="87"/>
    </row>
    <row r="36" spans="6:9" ht="12.75">
      <c r="F36" s="85"/>
      <c r="G36" s="86"/>
      <c r="H36" s="86"/>
      <c r="I36" s="87"/>
    </row>
    <row r="37" spans="6:9" ht="12.75">
      <c r="F37" s="85"/>
      <c r="G37" s="86"/>
      <c r="H37" s="86"/>
      <c r="I37" s="87"/>
    </row>
  </sheetData>
  <sheetProtection/>
  <mergeCells count="4">
    <mergeCell ref="A1:B1"/>
    <mergeCell ref="A2:B2"/>
    <mergeCell ref="G2:I2"/>
    <mergeCell ref="C1:F1"/>
  </mergeCells>
  <printOptions/>
  <pageMargins left="0.3937007874015748" right="0.3937007874015748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&amp;L&amp;P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5"/>
  <sheetViews>
    <sheetView showZeros="0" tabSelected="1" view="pageBreakPreview" zoomScaleSheetLayoutView="100" workbookViewId="0" topLeftCell="A225">
      <selection activeCell="C226" sqref="C226"/>
    </sheetView>
  </sheetViews>
  <sheetFormatPr defaultColWidth="9.00390625" defaultRowHeight="12.75"/>
  <cols>
    <col min="1" max="1" width="4.25390625" style="107" customWidth="1"/>
    <col min="2" max="2" width="6.875" style="111" customWidth="1"/>
    <col min="3" max="3" width="48.875" style="114" customWidth="1"/>
    <col min="4" max="4" width="4.25390625" style="174" customWidth="1"/>
    <col min="5" max="5" width="4.75390625" style="172" customWidth="1"/>
    <col min="6" max="6" width="9.875" style="173" customWidth="1"/>
    <col min="7" max="7" width="10.875" style="156" customWidth="1"/>
    <col min="8" max="9" width="9.125" style="113" customWidth="1"/>
    <col min="10" max="10" width="11.75390625" style="113" bestFit="1" customWidth="1"/>
    <col min="11" max="19" width="9.125" style="113" customWidth="1"/>
    <col min="20" max="16384" width="9.125" style="112" customWidth="1"/>
  </cols>
  <sheetData>
    <row r="1" spans="1:19" s="110" customFormat="1" ht="15.75">
      <c r="A1" s="106"/>
      <c r="B1" s="422" t="s">
        <v>347</v>
      </c>
      <c r="C1" s="422"/>
      <c r="D1" s="422"/>
      <c r="E1" s="422"/>
      <c r="F1" s="422"/>
      <c r="G1" s="422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0" customFormat="1" ht="13.5" thickBot="1">
      <c r="A2" s="106"/>
      <c r="C2" s="101"/>
      <c r="D2" s="150"/>
      <c r="E2" s="151"/>
      <c r="F2" s="152"/>
      <c r="G2" s="1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110" customFormat="1" ht="13.5" customHeight="1" thickTop="1">
      <c r="A3" s="425" t="s">
        <v>251</v>
      </c>
      <c r="B3" s="426"/>
      <c r="C3" s="426"/>
      <c r="D3" s="426"/>
      <c r="E3" s="427"/>
      <c r="F3" s="399" t="s">
        <v>348</v>
      </c>
      <c r="G3" s="23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110" customFormat="1" ht="13.5" thickBot="1">
      <c r="A4" s="428" t="s">
        <v>252</v>
      </c>
      <c r="B4" s="429"/>
      <c r="C4" s="429"/>
      <c r="D4" s="429"/>
      <c r="E4" s="430"/>
      <c r="F4" s="423" t="str">
        <f>Rekapitulace!G2</f>
        <v>D2.02 - Vzduchotechnika</v>
      </c>
      <c r="G4" s="424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3:6" ht="13.5" thickTop="1">
      <c r="C5" s="91"/>
      <c r="D5" s="153"/>
      <c r="E5" s="154"/>
      <c r="F5" s="155"/>
    </row>
    <row r="6" spans="1:19" s="92" customFormat="1" ht="12.75">
      <c r="A6" s="144"/>
      <c r="B6" s="102" t="s">
        <v>62</v>
      </c>
      <c r="C6" s="103" t="s">
        <v>56</v>
      </c>
      <c r="D6" s="157" t="s">
        <v>53</v>
      </c>
      <c r="E6" s="158" t="s">
        <v>61</v>
      </c>
      <c r="F6" s="159" t="s">
        <v>54</v>
      </c>
      <c r="G6" s="160" t="s">
        <v>55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s="92" customFormat="1" ht="12.75">
      <c r="A7" s="123"/>
      <c r="B7" s="124"/>
      <c r="C7" s="123"/>
      <c r="D7" s="161"/>
      <c r="E7" s="162"/>
      <c r="F7" s="163"/>
      <c r="G7" s="163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134" customFormat="1" ht="12.75">
      <c r="A8" s="108"/>
      <c r="B8" s="135" t="s">
        <v>67</v>
      </c>
      <c r="C8" s="136" t="s">
        <v>314</v>
      </c>
      <c r="D8" s="271"/>
      <c r="E8" s="274"/>
      <c r="F8" s="273"/>
      <c r="G8" s="27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s="116" customFormat="1" ht="12.75">
      <c r="A9" s="108"/>
      <c r="B9" s="122"/>
      <c r="C9" s="118"/>
      <c r="D9" s="275"/>
      <c r="E9" s="276"/>
      <c r="F9" s="277"/>
      <c r="G9" s="277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s="141" customFormat="1" ht="51">
      <c r="A10" s="108" t="s">
        <v>153</v>
      </c>
      <c r="B10" s="205" t="s">
        <v>68</v>
      </c>
      <c r="C10" s="266" t="s">
        <v>257</v>
      </c>
      <c r="D10" s="248" t="s">
        <v>2</v>
      </c>
      <c r="E10" s="249">
        <v>1</v>
      </c>
      <c r="F10" s="250">
        <v>0</v>
      </c>
      <c r="G10" s="250">
        <f>PRODUCT(D10:F10)</f>
        <v>0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s="141" customFormat="1" ht="25.5">
      <c r="A11" s="108"/>
      <c r="B11" s="205"/>
      <c r="C11" s="214" t="s">
        <v>220</v>
      </c>
      <c r="D11" s="248"/>
      <c r="E11" s="249"/>
      <c r="F11" s="250"/>
      <c r="G11" s="25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s="141" customFormat="1" ht="38.25">
      <c r="A12" s="108"/>
      <c r="B12" s="205"/>
      <c r="C12" s="266" t="s">
        <v>318</v>
      </c>
      <c r="D12" s="248"/>
      <c r="E12" s="249"/>
      <c r="F12" s="250"/>
      <c r="G12" s="25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s="134" customFormat="1" ht="12.75">
      <c r="A13" s="108" t="s">
        <v>154</v>
      </c>
      <c r="B13" s="186"/>
      <c r="C13" s="206" t="s">
        <v>258</v>
      </c>
      <c r="D13" s="248" t="s">
        <v>2</v>
      </c>
      <c r="E13" s="249">
        <v>4</v>
      </c>
      <c r="F13" s="250">
        <v>0</v>
      </c>
      <c r="G13" s="250">
        <f>PRODUCT(D13:F13)</f>
        <v>0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</row>
    <row r="14" spans="1:19" s="134" customFormat="1" ht="12.75">
      <c r="A14" s="108"/>
      <c r="B14" s="186"/>
      <c r="C14" s="266"/>
      <c r="D14" s="278"/>
      <c r="E14" s="279"/>
      <c r="F14" s="280"/>
      <c r="G14" s="280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spans="1:19" s="134" customFormat="1" ht="38.25">
      <c r="A15" s="108" t="s">
        <v>155</v>
      </c>
      <c r="B15" s="205" t="s">
        <v>207</v>
      </c>
      <c r="C15" s="208" t="s">
        <v>317</v>
      </c>
      <c r="D15" s="248" t="s">
        <v>208</v>
      </c>
      <c r="E15" s="249">
        <v>1</v>
      </c>
      <c r="F15" s="250">
        <v>0</v>
      </c>
      <c r="G15" s="250">
        <f>PRODUCT(D15:F15)</f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</row>
    <row r="16" spans="1:19" s="134" customFormat="1" ht="12.75">
      <c r="A16" s="108" t="s">
        <v>156</v>
      </c>
      <c r="B16" s="234"/>
      <c r="C16" s="281" t="s">
        <v>304</v>
      </c>
      <c r="D16" s="248" t="s">
        <v>209</v>
      </c>
      <c r="E16" s="249">
        <v>20</v>
      </c>
      <c r="F16" s="250">
        <v>0</v>
      </c>
      <c r="G16" s="250">
        <f>PRODUCT(D16:F16)</f>
        <v>0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spans="1:19" s="134" customFormat="1" ht="12.75">
      <c r="A17" s="108"/>
      <c r="B17" s="186"/>
      <c r="C17" s="188"/>
      <c r="D17" s="278"/>
      <c r="E17" s="279"/>
      <c r="F17" s="280"/>
      <c r="G17" s="280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s="134" customFormat="1" ht="25.5">
      <c r="A18" s="108" t="s">
        <v>157</v>
      </c>
      <c r="B18" s="205" t="s">
        <v>69</v>
      </c>
      <c r="C18" s="209" t="s">
        <v>259</v>
      </c>
      <c r="D18" s="282" t="s">
        <v>2</v>
      </c>
      <c r="E18" s="283">
        <v>1</v>
      </c>
      <c r="F18" s="284">
        <v>0</v>
      </c>
      <c r="G18" s="284">
        <f>PRODUCT(D18:F18)</f>
        <v>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spans="1:19" s="134" customFormat="1" ht="12.75">
      <c r="A19" s="108"/>
      <c r="B19" s="205"/>
      <c r="C19" s="214"/>
      <c r="D19" s="282"/>
      <c r="E19" s="283"/>
      <c r="F19" s="284"/>
      <c r="G19" s="284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</row>
    <row r="20" spans="1:19" s="141" customFormat="1" ht="25.5">
      <c r="A20" s="108" t="s">
        <v>158</v>
      </c>
      <c r="B20" s="205" t="s">
        <v>70</v>
      </c>
      <c r="C20" s="209" t="s">
        <v>260</v>
      </c>
      <c r="D20" s="282" t="s">
        <v>2</v>
      </c>
      <c r="E20" s="283">
        <v>1</v>
      </c>
      <c r="F20" s="284">
        <v>0</v>
      </c>
      <c r="G20" s="284">
        <f>PRODUCT(D20:F20)</f>
        <v>0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</row>
    <row r="21" spans="1:19" s="141" customFormat="1" ht="12.75">
      <c r="A21" s="108"/>
      <c r="B21" s="186"/>
      <c r="C21" s="285"/>
      <c r="D21" s="278"/>
      <c r="E21" s="279"/>
      <c r="F21" s="280"/>
      <c r="G21" s="28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</row>
    <row r="22" spans="1:19" s="198" customFormat="1" ht="25.5">
      <c r="A22" s="108" t="s">
        <v>159</v>
      </c>
      <c r="B22" s="205" t="s">
        <v>71</v>
      </c>
      <c r="C22" s="209" t="s">
        <v>221</v>
      </c>
      <c r="D22" s="282" t="s">
        <v>2</v>
      </c>
      <c r="E22" s="283">
        <v>3</v>
      </c>
      <c r="F22" s="284">
        <v>0</v>
      </c>
      <c r="G22" s="284">
        <f>PRODUCT(D22:F22)</f>
        <v>0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s="116" customFormat="1" ht="12.75">
      <c r="A23" s="108"/>
      <c r="B23" s="207"/>
      <c r="C23" s="208"/>
      <c r="D23" s="287"/>
      <c r="E23" s="288"/>
      <c r="F23" s="289"/>
      <c r="G23" s="289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7" ht="25.5">
      <c r="A24" s="108" t="s">
        <v>160</v>
      </c>
      <c r="B24" s="207" t="s">
        <v>125</v>
      </c>
      <c r="C24" s="206" t="s">
        <v>261</v>
      </c>
      <c r="D24" s="282" t="s">
        <v>2</v>
      </c>
      <c r="E24" s="283">
        <v>1</v>
      </c>
      <c r="F24" s="284">
        <v>0</v>
      </c>
      <c r="G24" s="284">
        <f>PRODUCT(D24:F24)</f>
        <v>0</v>
      </c>
    </row>
    <row r="25" spans="1:7" ht="12.75">
      <c r="A25" s="108"/>
      <c r="B25" s="207"/>
      <c r="C25" s="286"/>
      <c r="D25" s="282"/>
      <c r="E25" s="283"/>
      <c r="F25" s="284"/>
      <c r="G25" s="284"/>
    </row>
    <row r="26" spans="1:19" s="134" customFormat="1" ht="12.75">
      <c r="A26" s="108" t="s">
        <v>161</v>
      </c>
      <c r="B26" s="205" t="s">
        <v>126</v>
      </c>
      <c r="C26" s="208" t="s">
        <v>263</v>
      </c>
      <c r="D26" s="264" t="s">
        <v>2</v>
      </c>
      <c r="E26" s="217">
        <v>1</v>
      </c>
      <c r="F26" s="220">
        <v>0</v>
      </c>
      <c r="G26" s="220">
        <f>PRODUCT(D26:F26)</f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1:7" ht="12.75">
      <c r="A27" s="108"/>
      <c r="B27" s="207"/>
      <c r="C27" s="286"/>
      <c r="D27" s="282"/>
      <c r="E27" s="283"/>
      <c r="F27" s="284"/>
      <c r="G27" s="284"/>
    </row>
    <row r="28" spans="1:19" s="134" customFormat="1" ht="12.75">
      <c r="A28" s="108" t="s">
        <v>162</v>
      </c>
      <c r="B28" s="205" t="s">
        <v>193</v>
      </c>
      <c r="C28" s="206" t="s">
        <v>222</v>
      </c>
      <c r="D28" s="264" t="s">
        <v>2</v>
      </c>
      <c r="E28" s="217">
        <v>1</v>
      </c>
      <c r="F28" s="220">
        <v>0</v>
      </c>
      <c r="G28" s="220">
        <f>PRODUCT(D28:F28)</f>
        <v>0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1:7" ht="12.75">
      <c r="A29" s="108"/>
      <c r="B29" s="189"/>
      <c r="C29" s="286"/>
      <c r="D29" s="282"/>
      <c r="E29" s="283"/>
      <c r="F29" s="284"/>
      <c r="G29" s="284"/>
    </row>
    <row r="30" spans="1:19" s="134" customFormat="1" ht="38.25">
      <c r="A30" s="108" t="s">
        <v>163</v>
      </c>
      <c r="B30" s="205" t="s">
        <v>72</v>
      </c>
      <c r="C30" s="290" t="s">
        <v>224</v>
      </c>
      <c r="D30" s="264" t="s">
        <v>2</v>
      </c>
      <c r="E30" s="291">
        <v>5</v>
      </c>
      <c r="F30" s="218">
        <v>0</v>
      </c>
      <c r="G30" s="218">
        <f>PRODUCT(D30:F30)</f>
        <v>0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1:7" ht="12.75">
      <c r="A31" s="108"/>
      <c r="B31" s="189"/>
      <c r="C31" s="187"/>
      <c r="D31" s="287"/>
      <c r="E31" s="288"/>
      <c r="F31" s="289"/>
      <c r="G31" s="289"/>
    </row>
    <row r="32" spans="1:7" ht="38.25">
      <c r="A32" s="108" t="s">
        <v>164</v>
      </c>
      <c r="B32" s="251" t="s">
        <v>223</v>
      </c>
      <c r="C32" s="290" t="s">
        <v>262</v>
      </c>
      <c r="D32" s="264" t="s">
        <v>2</v>
      </c>
      <c r="E32" s="291">
        <v>1</v>
      </c>
      <c r="F32" s="218">
        <v>0</v>
      </c>
      <c r="G32" s="218">
        <f>PRODUCT(D32:F32)</f>
        <v>0</v>
      </c>
    </row>
    <row r="33" spans="1:7" ht="12.75">
      <c r="A33" s="108"/>
      <c r="B33" s="251"/>
      <c r="C33" s="290"/>
      <c r="D33" s="264"/>
      <c r="E33" s="291"/>
      <c r="F33" s="218"/>
      <c r="G33" s="218"/>
    </row>
    <row r="34" spans="1:7" ht="12.75">
      <c r="A34" s="108" t="s">
        <v>165</v>
      </c>
      <c r="B34" s="251" t="s">
        <v>73</v>
      </c>
      <c r="C34" s="208" t="s">
        <v>264</v>
      </c>
      <c r="D34" s="265" t="s">
        <v>2</v>
      </c>
      <c r="E34" s="263">
        <v>1</v>
      </c>
      <c r="F34" s="218">
        <v>0</v>
      </c>
      <c r="G34" s="218">
        <f>PRODUCT(D34:F34)</f>
        <v>0</v>
      </c>
    </row>
    <row r="35" spans="1:7" ht="12.75">
      <c r="A35" s="108"/>
      <c r="B35" s="251"/>
      <c r="C35" s="268" t="s">
        <v>140</v>
      </c>
      <c r="D35" s="265" t="s">
        <v>2</v>
      </c>
      <c r="E35" s="292">
        <v>1</v>
      </c>
      <c r="F35" s="218">
        <v>0</v>
      </c>
      <c r="G35" s="218">
        <f>PRODUCT(D35:F35)</f>
        <v>0</v>
      </c>
    </row>
    <row r="36" spans="1:7" ht="12.75">
      <c r="A36" s="108"/>
      <c r="B36" s="251"/>
      <c r="C36" s="212"/>
      <c r="D36" s="265"/>
      <c r="E36" s="292"/>
      <c r="F36" s="218"/>
      <c r="G36" s="218"/>
    </row>
    <row r="37" spans="1:7" ht="12.75">
      <c r="A37" s="108" t="s">
        <v>166</v>
      </c>
      <c r="B37" s="251" t="s">
        <v>141</v>
      </c>
      <c r="C37" s="208" t="s">
        <v>142</v>
      </c>
      <c r="D37" s="265" t="s">
        <v>2</v>
      </c>
      <c r="E37" s="263">
        <v>2</v>
      </c>
      <c r="F37" s="218">
        <v>0</v>
      </c>
      <c r="G37" s="218">
        <f>PRODUCT(D37:F37)</f>
        <v>0</v>
      </c>
    </row>
    <row r="38" spans="1:7" ht="12.75">
      <c r="A38" s="108"/>
      <c r="B38" s="251"/>
      <c r="C38" s="212" t="s">
        <v>143</v>
      </c>
      <c r="D38" s="265" t="s">
        <v>2</v>
      </c>
      <c r="E38" s="292">
        <v>2</v>
      </c>
      <c r="F38" s="218">
        <v>0</v>
      </c>
      <c r="G38" s="218">
        <f>PRODUCT(D38:F38)</f>
        <v>0</v>
      </c>
    </row>
    <row r="39" spans="1:7" ht="12.75">
      <c r="A39" s="108"/>
      <c r="B39" s="251"/>
      <c r="C39" s="290"/>
      <c r="D39" s="264"/>
      <c r="E39" s="291"/>
      <c r="F39" s="218"/>
      <c r="G39" s="218"/>
    </row>
    <row r="40" spans="1:7" ht="12.75">
      <c r="A40" s="108" t="s">
        <v>167</v>
      </c>
      <c r="B40" s="251" t="s">
        <v>144</v>
      </c>
      <c r="C40" s="208" t="s">
        <v>139</v>
      </c>
      <c r="D40" s="265" t="s">
        <v>2</v>
      </c>
      <c r="E40" s="263">
        <v>2</v>
      </c>
      <c r="F40" s="218">
        <v>0</v>
      </c>
      <c r="G40" s="218">
        <f>PRODUCT(D40:F40)</f>
        <v>0</v>
      </c>
    </row>
    <row r="41" spans="1:7" ht="12.75">
      <c r="A41" s="108"/>
      <c r="B41" s="251"/>
      <c r="C41" s="211" t="s">
        <v>140</v>
      </c>
      <c r="D41" s="265" t="s">
        <v>2</v>
      </c>
      <c r="E41" s="292">
        <v>2</v>
      </c>
      <c r="F41" s="218">
        <v>0</v>
      </c>
      <c r="G41" s="218">
        <f>PRODUCT(D41:F41)</f>
        <v>0</v>
      </c>
    </row>
    <row r="42" spans="1:7" ht="12.75">
      <c r="A42" s="108"/>
      <c r="B42" s="251"/>
      <c r="C42" s="290"/>
      <c r="D42" s="264"/>
      <c r="E42" s="291"/>
      <c r="F42" s="218"/>
      <c r="G42" s="218"/>
    </row>
    <row r="43" spans="1:7" ht="12.75">
      <c r="A43" s="108" t="s">
        <v>168</v>
      </c>
      <c r="B43" s="251" t="s">
        <v>205</v>
      </c>
      <c r="C43" s="208" t="s">
        <v>145</v>
      </c>
      <c r="D43" s="265" t="s">
        <v>2</v>
      </c>
      <c r="E43" s="263">
        <v>5</v>
      </c>
      <c r="F43" s="218">
        <v>0</v>
      </c>
      <c r="G43" s="218">
        <f>PRODUCT(D43:F43)</f>
        <v>0</v>
      </c>
    </row>
    <row r="44" spans="1:7" ht="12.75">
      <c r="A44" s="108"/>
      <c r="B44" s="251"/>
      <c r="C44" s="212" t="s">
        <v>146</v>
      </c>
      <c r="D44" s="265" t="s">
        <v>2</v>
      </c>
      <c r="E44" s="292">
        <v>5</v>
      </c>
      <c r="F44" s="218">
        <v>0</v>
      </c>
      <c r="G44" s="218">
        <f>PRODUCT(D44:F44)</f>
        <v>0</v>
      </c>
    </row>
    <row r="45" spans="1:7" ht="12.75">
      <c r="A45" s="108"/>
      <c r="B45" s="251"/>
      <c r="C45" s="290"/>
      <c r="D45" s="264"/>
      <c r="E45" s="291"/>
      <c r="F45" s="218"/>
      <c r="G45" s="218"/>
    </row>
    <row r="46" spans="1:19" s="116" customFormat="1" ht="12.75">
      <c r="A46" s="108"/>
      <c r="B46" s="252" t="s">
        <v>127</v>
      </c>
      <c r="C46" s="208" t="s">
        <v>250</v>
      </c>
      <c r="D46" s="265"/>
      <c r="E46" s="263"/>
      <c r="F46" s="218"/>
      <c r="G46" s="218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1:19" s="116" customFormat="1" ht="12.75">
      <c r="A47" s="108"/>
      <c r="B47" s="207"/>
      <c r="C47" s="187"/>
      <c r="D47" s="287"/>
      <c r="E47" s="288"/>
      <c r="F47" s="289"/>
      <c r="G47" s="289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19" s="116" customFormat="1" ht="25.5">
      <c r="A48" s="108" t="s">
        <v>169</v>
      </c>
      <c r="B48" s="252" t="s">
        <v>74</v>
      </c>
      <c r="C48" s="266" t="s">
        <v>234</v>
      </c>
      <c r="D48" s="264" t="s">
        <v>0</v>
      </c>
      <c r="E48" s="291">
        <v>5</v>
      </c>
      <c r="F48" s="297">
        <v>0</v>
      </c>
      <c r="G48" s="218">
        <f>PRODUCT(D48:F48)</f>
        <v>0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19" s="116" customFormat="1" ht="12.75">
      <c r="A49" s="108"/>
      <c r="B49" s="191"/>
      <c r="C49" s="285"/>
      <c r="D49" s="293"/>
      <c r="E49" s="294"/>
      <c r="F49" s="194"/>
      <c r="G49" s="194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s="134" customFormat="1" ht="25.5">
      <c r="A50" s="108" t="s">
        <v>170</v>
      </c>
      <c r="B50" s="252" t="s">
        <v>75</v>
      </c>
      <c r="C50" s="266" t="s">
        <v>231</v>
      </c>
      <c r="D50" s="264" t="s">
        <v>0</v>
      </c>
      <c r="E50" s="291">
        <v>15</v>
      </c>
      <c r="F50" s="183">
        <v>0</v>
      </c>
      <c r="G50" s="218">
        <f>PRODUCT(D50:F50)</f>
        <v>0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1:19" s="116" customFormat="1" ht="12.75">
      <c r="A51" s="108"/>
      <c r="B51" s="191"/>
      <c r="C51" s="285"/>
      <c r="D51" s="293"/>
      <c r="E51" s="294"/>
      <c r="F51" s="194"/>
      <c r="G51" s="194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1:19" s="230" customFormat="1" ht="25.5">
      <c r="A52" s="108" t="s">
        <v>171</v>
      </c>
      <c r="B52" s="251" t="s">
        <v>76</v>
      </c>
      <c r="C52" s="266" t="s">
        <v>232</v>
      </c>
      <c r="D52" s="264" t="s">
        <v>0</v>
      </c>
      <c r="E52" s="291">
        <v>5</v>
      </c>
      <c r="F52" s="183">
        <v>0</v>
      </c>
      <c r="G52" s="218">
        <f>PRODUCT(D52:F52)</f>
        <v>0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</row>
    <row r="53" spans="1:19" s="116" customFormat="1" ht="12.75">
      <c r="A53" s="108"/>
      <c r="B53" s="191"/>
      <c r="C53" s="296"/>
      <c r="D53" s="293"/>
      <c r="E53" s="294"/>
      <c r="F53" s="298"/>
      <c r="G53" s="194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19" s="183" customFormat="1" ht="25.5">
      <c r="A54" s="108" t="s">
        <v>172</v>
      </c>
      <c r="B54" s="213" t="s">
        <v>265</v>
      </c>
      <c r="C54" s="266" t="s">
        <v>233</v>
      </c>
      <c r="D54" s="264" t="s">
        <v>0</v>
      </c>
      <c r="E54" s="291">
        <v>10</v>
      </c>
      <c r="F54" s="297">
        <v>0</v>
      </c>
      <c r="G54" s="218">
        <f>PRODUCT(D54:F54)</f>
        <v>0</v>
      </c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</row>
    <row r="55" spans="1:19" s="183" customFormat="1" ht="12.75">
      <c r="A55" s="108"/>
      <c r="B55" s="210"/>
      <c r="C55" s="286"/>
      <c r="D55" s="264"/>
      <c r="E55" s="291"/>
      <c r="F55" s="218"/>
      <c r="G55" s="218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</row>
    <row r="56" spans="1:19" s="183" customFormat="1" ht="12.75">
      <c r="A56" s="108" t="s">
        <v>173</v>
      </c>
      <c r="B56" s="213" t="s">
        <v>266</v>
      </c>
      <c r="C56" s="209" t="s">
        <v>269</v>
      </c>
      <c r="D56" s="264" t="s">
        <v>0</v>
      </c>
      <c r="E56" s="217">
        <v>18</v>
      </c>
      <c r="F56" s="218">
        <v>0</v>
      </c>
      <c r="G56" s="218">
        <f>PRODUCT(D56:F56)</f>
        <v>0</v>
      </c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</row>
    <row r="57" spans="1:19" s="183" customFormat="1" ht="12.75">
      <c r="A57" s="108"/>
      <c r="B57" s="210"/>
      <c r="C57" s="286"/>
      <c r="D57" s="264"/>
      <c r="E57" s="291"/>
      <c r="F57" s="218"/>
      <c r="G57" s="218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</row>
    <row r="58" spans="1:19" s="183" customFormat="1" ht="12.75">
      <c r="A58" s="108" t="s">
        <v>174</v>
      </c>
      <c r="B58" s="213" t="s">
        <v>267</v>
      </c>
      <c r="C58" s="209" t="s">
        <v>268</v>
      </c>
      <c r="D58" s="264" t="s">
        <v>0</v>
      </c>
      <c r="E58" s="217">
        <v>15</v>
      </c>
      <c r="F58" s="218">
        <v>0</v>
      </c>
      <c r="G58" s="218">
        <f>PRODUCT(D58:F58)</f>
        <v>0</v>
      </c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</row>
    <row r="59" spans="1:19" s="183" customFormat="1" ht="12.75">
      <c r="A59" s="108"/>
      <c r="B59" s="213"/>
      <c r="C59" s="295"/>
      <c r="D59" s="264"/>
      <c r="E59" s="291"/>
      <c r="G59" s="218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</row>
    <row r="60" spans="1:19" s="183" customFormat="1" ht="12.75">
      <c r="A60" s="108" t="s">
        <v>175</v>
      </c>
      <c r="B60" s="213" t="s">
        <v>151</v>
      </c>
      <c r="C60" s="209" t="s">
        <v>149</v>
      </c>
      <c r="D60" s="264" t="s">
        <v>0</v>
      </c>
      <c r="E60" s="217">
        <v>16</v>
      </c>
      <c r="F60" s="218">
        <v>0</v>
      </c>
      <c r="G60" s="218">
        <f>PRODUCT(D60:F60)</f>
        <v>0</v>
      </c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</row>
    <row r="61" spans="1:19" s="116" customFormat="1" ht="12.75">
      <c r="A61" s="108"/>
      <c r="B61" s="191"/>
      <c r="C61" s="192"/>
      <c r="D61" s="293"/>
      <c r="E61" s="300"/>
      <c r="F61" s="194"/>
      <c r="G61" s="194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1:19" s="183" customFormat="1" ht="12.75">
      <c r="A62" s="108" t="s">
        <v>176</v>
      </c>
      <c r="B62" s="251" t="s">
        <v>152</v>
      </c>
      <c r="C62" s="209" t="s">
        <v>150</v>
      </c>
      <c r="D62" s="264" t="s">
        <v>0</v>
      </c>
      <c r="E62" s="217">
        <v>48</v>
      </c>
      <c r="F62" s="218">
        <v>0</v>
      </c>
      <c r="G62" s="218">
        <f>PRODUCT(D62:F62)</f>
        <v>0</v>
      </c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</row>
    <row r="63" spans="1:19" s="116" customFormat="1" ht="12.75">
      <c r="A63" s="108"/>
      <c r="B63" s="191"/>
      <c r="C63" s="192"/>
      <c r="D63" s="293"/>
      <c r="E63" s="300"/>
      <c r="F63" s="194"/>
      <c r="G63" s="194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1:19" s="183" customFormat="1" ht="12.75">
      <c r="A64" s="108" t="s">
        <v>177</v>
      </c>
      <c r="B64" s="251" t="s">
        <v>77</v>
      </c>
      <c r="C64" s="209" t="s">
        <v>148</v>
      </c>
      <c r="D64" s="264" t="s">
        <v>0</v>
      </c>
      <c r="E64" s="217">
        <v>15</v>
      </c>
      <c r="F64" s="218">
        <v>0</v>
      </c>
      <c r="G64" s="218">
        <f>PRODUCT(D64:F64)</f>
        <v>0</v>
      </c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</row>
    <row r="65" spans="1:19" s="116" customFormat="1" ht="12.75">
      <c r="A65" s="108"/>
      <c r="B65" s="191"/>
      <c r="C65" s="214"/>
      <c r="D65" s="293"/>
      <c r="E65" s="202"/>
      <c r="F65" s="194"/>
      <c r="G65" s="194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:19" s="183" customFormat="1" ht="12.75">
      <c r="A66" s="108" t="s">
        <v>178</v>
      </c>
      <c r="B66" s="251" t="s">
        <v>78</v>
      </c>
      <c r="C66" s="209" t="s">
        <v>147</v>
      </c>
      <c r="D66" s="264" t="s">
        <v>0</v>
      </c>
      <c r="E66" s="217">
        <v>8</v>
      </c>
      <c r="F66" s="218">
        <v>0</v>
      </c>
      <c r="G66" s="218">
        <f>PRODUCT(D66:F66)</f>
        <v>0</v>
      </c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</row>
    <row r="67" spans="1:19" s="116" customFormat="1" ht="12.75">
      <c r="A67" s="108"/>
      <c r="B67" s="191"/>
      <c r="C67" s="214"/>
      <c r="D67" s="293"/>
      <c r="E67" s="202"/>
      <c r="F67" s="194"/>
      <c r="G67" s="194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:19" s="116" customFormat="1" ht="12.75">
      <c r="A68" s="108"/>
      <c r="B68" s="252" t="s">
        <v>124</v>
      </c>
      <c r="C68" s="208" t="s">
        <v>270</v>
      </c>
      <c r="D68" s="293"/>
      <c r="E68" s="202"/>
      <c r="F68" s="194"/>
      <c r="G68" s="19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:19" s="116" customFormat="1" ht="12.75">
      <c r="A69" s="108"/>
      <c r="B69" s="191"/>
      <c r="C69" s="214"/>
      <c r="D69" s="293"/>
      <c r="E69" s="202"/>
      <c r="F69" s="194"/>
      <c r="G69" s="194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:19" s="116" customFormat="1" ht="12.75">
      <c r="A70" s="108"/>
      <c r="B70" s="251" t="s">
        <v>225</v>
      </c>
      <c r="C70" s="209" t="s">
        <v>228</v>
      </c>
      <c r="D70" s="293"/>
      <c r="E70" s="202"/>
      <c r="F70" s="194"/>
      <c r="G70" s="194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:19" s="183" customFormat="1" ht="12.75">
      <c r="A71" s="108" t="s">
        <v>179</v>
      </c>
      <c r="B71" s="191"/>
      <c r="C71" s="209" t="s">
        <v>227</v>
      </c>
      <c r="D71" s="264" t="s">
        <v>0</v>
      </c>
      <c r="E71" s="217">
        <v>25</v>
      </c>
      <c r="F71" s="218">
        <v>0</v>
      </c>
      <c r="G71" s="218">
        <f>PRODUCT(D71:F71)</f>
        <v>0</v>
      </c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</row>
    <row r="72" spans="1:19" s="116" customFormat="1" ht="12.75">
      <c r="A72" s="108" t="s">
        <v>180</v>
      </c>
      <c r="B72" s="191"/>
      <c r="C72" s="209" t="s">
        <v>271</v>
      </c>
      <c r="D72" s="264" t="s">
        <v>0</v>
      </c>
      <c r="E72" s="217">
        <v>16</v>
      </c>
      <c r="F72" s="218">
        <v>0</v>
      </c>
      <c r="G72" s="218">
        <f>PRODUCT(D72:F72)</f>
        <v>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:19" s="116" customFormat="1" ht="12.75">
      <c r="A73" s="108"/>
      <c r="B73" s="191"/>
      <c r="C73" s="190"/>
      <c r="D73" s="293"/>
      <c r="E73" s="202"/>
      <c r="F73" s="194"/>
      <c r="G73" s="194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:19" s="134" customFormat="1" ht="25.5">
      <c r="A74" s="108" t="s">
        <v>181</v>
      </c>
      <c r="B74" s="213" t="s">
        <v>226</v>
      </c>
      <c r="C74" s="215" t="s">
        <v>215</v>
      </c>
      <c r="D74" s="299" t="s">
        <v>50</v>
      </c>
      <c r="E74" s="222">
        <v>95</v>
      </c>
      <c r="F74" s="223">
        <v>0</v>
      </c>
      <c r="G74" s="223">
        <f>PRODUCT(D74:F74)</f>
        <v>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 s="134" customFormat="1" ht="38.25">
      <c r="A75" s="108"/>
      <c r="B75" s="213"/>
      <c r="C75" s="268" t="s">
        <v>302</v>
      </c>
      <c r="D75" s="299"/>
      <c r="E75" s="222"/>
      <c r="F75" s="223"/>
      <c r="G75" s="22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9" s="134" customFormat="1" ht="25.5">
      <c r="A76" s="108"/>
      <c r="B76" s="213"/>
      <c r="C76" s="268" t="s">
        <v>300</v>
      </c>
      <c r="D76" s="299"/>
      <c r="E76" s="222"/>
      <c r="F76" s="223"/>
      <c r="G76" s="22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 s="116" customFormat="1" ht="25.5">
      <c r="A77" s="108"/>
      <c r="B77" s="119"/>
      <c r="C77" s="208" t="s">
        <v>301</v>
      </c>
      <c r="D77" s="302"/>
      <c r="E77" s="303"/>
      <c r="F77" s="304"/>
      <c r="G77" s="304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1:19" s="116" customFormat="1" ht="25.5">
      <c r="A78" s="108"/>
      <c r="B78" s="119"/>
      <c r="C78" s="208" t="s">
        <v>303</v>
      </c>
      <c r="D78" s="302"/>
      <c r="E78" s="303"/>
      <c r="F78" s="304"/>
      <c r="G78" s="30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1:19" s="116" customFormat="1" ht="12.75">
      <c r="A79" s="108"/>
      <c r="B79" s="119"/>
      <c r="C79" s="118"/>
      <c r="D79" s="302"/>
      <c r="E79" s="303"/>
      <c r="F79" s="304"/>
      <c r="G79" s="304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1:19" s="134" customFormat="1" ht="12.75">
      <c r="A80" s="108"/>
      <c r="B80" s="135" t="s">
        <v>20</v>
      </c>
      <c r="C80" s="137"/>
      <c r="D80" s="271"/>
      <c r="E80" s="272"/>
      <c r="F80" s="273"/>
      <c r="G80" s="305">
        <f>SUM(G10:G77)</f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1:19" s="141" customFormat="1" ht="12.75">
      <c r="A81" s="108"/>
      <c r="B81" s="121"/>
      <c r="C81" s="121"/>
      <c r="D81" s="121"/>
      <c r="E81" s="121"/>
      <c r="F81" s="121"/>
      <c r="G81" s="121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1:19" s="134" customFormat="1" ht="63.75">
      <c r="A82" s="108" t="s">
        <v>182</v>
      </c>
      <c r="B82" s="252" t="s">
        <v>128</v>
      </c>
      <c r="C82" s="208" t="s">
        <v>272</v>
      </c>
      <c r="D82" s="282" t="s">
        <v>49</v>
      </c>
      <c r="E82" s="306">
        <v>105</v>
      </c>
      <c r="F82" s="284">
        <v>0</v>
      </c>
      <c r="G82" s="284">
        <f>PRODUCT(D82:F82)</f>
        <v>0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</row>
    <row r="83" spans="1:19" s="141" customFormat="1" ht="12.75">
      <c r="A83" s="108"/>
      <c r="B83" s="119"/>
      <c r="C83" s="118"/>
      <c r="D83" s="302"/>
      <c r="E83" s="307"/>
      <c r="F83" s="304"/>
      <c r="G83" s="304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1:19" s="134" customFormat="1" ht="12.75">
      <c r="A84" s="108" t="s">
        <v>319</v>
      </c>
      <c r="B84" s="135" t="s">
        <v>217</v>
      </c>
      <c r="C84" s="139"/>
      <c r="D84" s="271" t="s">
        <v>2</v>
      </c>
      <c r="E84" s="272">
        <v>1</v>
      </c>
      <c r="F84" s="273">
        <v>0</v>
      </c>
      <c r="G84" s="270">
        <f>PRODUCT(D84:F84)</f>
        <v>0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</row>
    <row r="85" spans="1:19" s="134" customFormat="1" ht="12.75">
      <c r="A85" s="108"/>
      <c r="B85" s="121"/>
      <c r="C85" s="121"/>
      <c r="D85" s="121"/>
      <c r="E85" s="121"/>
      <c r="F85" s="121"/>
      <c r="G85" s="121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</row>
    <row r="86" spans="1:19" s="134" customFormat="1" ht="12.75">
      <c r="A86" s="108"/>
      <c r="B86" s="135" t="s">
        <v>131</v>
      </c>
      <c r="C86" s="136" t="s">
        <v>315</v>
      </c>
      <c r="D86" s="271"/>
      <c r="E86" s="272"/>
      <c r="F86" s="273"/>
      <c r="G86" s="27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</row>
    <row r="87" spans="1:19" s="134" customFormat="1" ht="12.75">
      <c r="A87" s="108"/>
      <c r="B87" s="119"/>
      <c r="C87" s="120"/>
      <c r="D87" s="302"/>
      <c r="E87" s="303"/>
      <c r="F87" s="304"/>
      <c r="G87" s="308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 s="198" customFormat="1" ht="51">
      <c r="A88" s="108" t="s">
        <v>320</v>
      </c>
      <c r="B88" s="205" t="s">
        <v>132</v>
      </c>
      <c r="C88" s="209" t="s">
        <v>310</v>
      </c>
      <c r="D88" s="309" t="s">
        <v>2</v>
      </c>
      <c r="E88" s="310">
        <v>1</v>
      </c>
      <c r="F88" s="284">
        <v>0</v>
      </c>
      <c r="G88" s="284">
        <f>PRODUCT(D88:F88)</f>
        <v>0</v>
      </c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</row>
    <row r="89" spans="1:19" s="198" customFormat="1" ht="25.5">
      <c r="A89" s="108"/>
      <c r="B89" s="205"/>
      <c r="C89" s="209" t="s">
        <v>229</v>
      </c>
      <c r="D89" s="311"/>
      <c r="E89" s="312"/>
      <c r="F89" s="289"/>
      <c r="G89" s="289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</row>
    <row r="90" spans="1:19" s="198" customFormat="1" ht="12.75">
      <c r="A90" s="108"/>
      <c r="B90" s="205"/>
      <c r="C90" s="209"/>
      <c r="D90" s="311"/>
      <c r="E90" s="312"/>
      <c r="F90" s="289"/>
      <c r="G90" s="289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</row>
    <row r="91" spans="1:19" s="198" customFormat="1" ht="25.5">
      <c r="A91" s="108" t="s">
        <v>321</v>
      </c>
      <c r="B91" s="205"/>
      <c r="C91" s="209" t="s">
        <v>133</v>
      </c>
      <c r="D91" s="309" t="s">
        <v>2</v>
      </c>
      <c r="E91" s="310">
        <v>1</v>
      </c>
      <c r="F91" s="284">
        <v>0</v>
      </c>
      <c r="G91" s="218">
        <f>PRODUCT(D91:F91)</f>
        <v>0</v>
      </c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</row>
    <row r="92" spans="1:19" s="198" customFormat="1" ht="12.75">
      <c r="A92" s="108"/>
      <c r="B92" s="205"/>
      <c r="C92" s="209"/>
      <c r="D92" s="309"/>
      <c r="E92" s="310"/>
      <c r="F92" s="284"/>
      <c r="G92" s="218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</row>
    <row r="93" spans="1:19" s="134" customFormat="1" ht="25.5">
      <c r="A93" s="108" t="s">
        <v>322</v>
      </c>
      <c r="B93" s="205"/>
      <c r="C93" s="209" t="s">
        <v>189</v>
      </c>
      <c r="D93" s="299" t="s">
        <v>2</v>
      </c>
      <c r="E93" s="222">
        <v>1</v>
      </c>
      <c r="F93" s="218">
        <v>0</v>
      </c>
      <c r="G93" s="223">
        <f>PRODUCT(D93:F93)</f>
        <v>0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</row>
    <row r="94" spans="1:19" s="134" customFormat="1" ht="12.75">
      <c r="A94" s="108"/>
      <c r="B94" s="205"/>
      <c r="C94" s="209"/>
      <c r="D94" s="299"/>
      <c r="E94" s="222"/>
      <c r="F94" s="218"/>
      <c r="G94" s="22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</row>
    <row r="95" spans="1:19" s="134" customFormat="1" ht="12.75">
      <c r="A95" s="108" t="s">
        <v>323</v>
      </c>
      <c r="B95" s="205"/>
      <c r="C95" s="215" t="s">
        <v>134</v>
      </c>
      <c r="D95" s="221" t="s">
        <v>2</v>
      </c>
      <c r="E95" s="222">
        <v>1</v>
      </c>
      <c r="F95" s="223">
        <v>0</v>
      </c>
      <c r="G95" s="223">
        <f>PRODUCT(D95:F95)</f>
        <v>0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</row>
    <row r="96" spans="1:19" s="134" customFormat="1" ht="12.75">
      <c r="A96" s="108"/>
      <c r="B96" s="205"/>
      <c r="C96" s="215"/>
      <c r="D96" s="221"/>
      <c r="E96" s="222"/>
      <c r="F96" s="223"/>
      <c r="G96" s="22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</row>
    <row r="97" spans="1:19" s="134" customFormat="1" ht="38.25">
      <c r="A97" s="108" t="s">
        <v>324</v>
      </c>
      <c r="B97" s="205"/>
      <c r="C97" s="286" t="s">
        <v>275</v>
      </c>
      <c r="D97" s="221" t="s">
        <v>2</v>
      </c>
      <c r="E97" s="222">
        <v>1</v>
      </c>
      <c r="F97" s="223">
        <v>0</v>
      </c>
      <c r="G97" s="223">
        <f>PRODUCT(D97:F97)</f>
        <v>0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</row>
    <row r="98" spans="1:19" s="198" customFormat="1" ht="12.75">
      <c r="A98" s="108"/>
      <c r="B98" s="205"/>
      <c r="C98" s="193"/>
      <c r="D98" s="301"/>
      <c r="E98" s="199"/>
      <c r="F98" s="200"/>
      <c r="G98" s="200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</row>
    <row r="99" spans="1:19" s="198" customFormat="1" ht="25.5">
      <c r="A99" s="108"/>
      <c r="B99" s="205" t="s">
        <v>135</v>
      </c>
      <c r="C99" s="209" t="s">
        <v>136</v>
      </c>
      <c r="D99" s="201"/>
      <c r="E99" s="217"/>
      <c r="F99" s="194"/>
      <c r="G99" s="203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</row>
    <row r="100" spans="1:19" s="198" customFormat="1" ht="12.75">
      <c r="A100" s="108" t="s">
        <v>325</v>
      </c>
      <c r="B100" s="189"/>
      <c r="C100" s="313" t="s">
        <v>274</v>
      </c>
      <c r="D100" s="219" t="s">
        <v>0</v>
      </c>
      <c r="E100" s="217">
        <v>24</v>
      </c>
      <c r="F100" s="224">
        <v>0</v>
      </c>
      <c r="G100" s="220">
        <f>PRODUCT(D100:F100)</f>
        <v>0</v>
      </c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</row>
    <row r="101" spans="1:19" s="198" customFormat="1" ht="12.75">
      <c r="A101" s="108" t="s">
        <v>326</v>
      </c>
      <c r="B101" s="191"/>
      <c r="C101" s="313" t="s">
        <v>273</v>
      </c>
      <c r="D101" s="219" t="s">
        <v>0</v>
      </c>
      <c r="E101" s="217">
        <v>24</v>
      </c>
      <c r="F101" s="224">
        <v>0</v>
      </c>
      <c r="G101" s="220">
        <f>PRODUCT(D101:F101)</f>
        <v>0</v>
      </c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</row>
    <row r="102" spans="1:19" s="198" customFormat="1" ht="12.75">
      <c r="A102" s="108"/>
      <c r="B102" s="191"/>
      <c r="C102" s="285"/>
      <c r="D102" s="201"/>
      <c r="E102" s="217"/>
      <c r="F102" s="194"/>
      <c r="G102" s="203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</row>
    <row r="103" spans="1:19" s="134" customFormat="1" ht="51">
      <c r="A103" s="108" t="s">
        <v>327</v>
      </c>
      <c r="B103" s="207" t="s">
        <v>137</v>
      </c>
      <c r="C103" s="209" t="s">
        <v>230</v>
      </c>
      <c r="D103" s="219" t="s">
        <v>0</v>
      </c>
      <c r="E103" s="217">
        <v>75</v>
      </c>
      <c r="F103" s="218">
        <v>0</v>
      </c>
      <c r="G103" s="220">
        <f>PRODUCT(D103:F103)</f>
        <v>0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</row>
    <row r="104" spans="1:19" s="198" customFormat="1" ht="12.75">
      <c r="A104" s="108"/>
      <c r="B104" s="189"/>
      <c r="C104" s="285"/>
      <c r="D104" s="201"/>
      <c r="E104" s="202"/>
      <c r="F104" s="194"/>
      <c r="G104" s="203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</row>
    <row r="105" spans="1:19" s="134" customFormat="1" ht="25.5">
      <c r="A105" s="108" t="s">
        <v>328</v>
      </c>
      <c r="B105" s="207" t="s">
        <v>138</v>
      </c>
      <c r="C105" s="209" t="s">
        <v>216</v>
      </c>
      <c r="D105" s="216" t="s">
        <v>50</v>
      </c>
      <c r="E105" s="217">
        <v>55</v>
      </c>
      <c r="F105" s="218">
        <v>0</v>
      </c>
      <c r="G105" s="218">
        <f>PRODUCT(D105:F105)</f>
        <v>0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</row>
    <row r="106" spans="1:19" s="198" customFormat="1" ht="12.75">
      <c r="A106" s="108"/>
      <c r="B106" s="189"/>
      <c r="C106" s="285"/>
      <c r="D106" s="204"/>
      <c r="E106" s="202"/>
      <c r="F106" s="194"/>
      <c r="G106" s="194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</row>
    <row r="107" spans="1:19" s="134" customFormat="1" ht="12.75">
      <c r="A107" s="108"/>
      <c r="B107" s="135" t="s">
        <v>20</v>
      </c>
      <c r="C107" s="137"/>
      <c r="D107" s="271"/>
      <c r="E107" s="272"/>
      <c r="F107" s="273"/>
      <c r="G107" s="305">
        <f>SUM(G88:G105)</f>
        <v>0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</row>
    <row r="108" spans="1:19" s="134" customFormat="1" ht="12.75">
      <c r="A108" s="108"/>
      <c r="B108" s="138"/>
      <c r="C108" s="196"/>
      <c r="D108" s="299"/>
      <c r="E108" s="314"/>
      <c r="F108" s="223"/>
      <c r="G108" s="315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</row>
    <row r="109" spans="1:19" s="134" customFormat="1" ht="25.5" customHeight="1">
      <c r="A109" s="108" t="s">
        <v>329</v>
      </c>
      <c r="B109" s="420" t="s">
        <v>219</v>
      </c>
      <c r="C109" s="421"/>
      <c r="D109" s="271" t="s">
        <v>2</v>
      </c>
      <c r="E109" s="272">
        <v>1</v>
      </c>
      <c r="F109" s="273">
        <v>0</v>
      </c>
      <c r="G109" s="270">
        <f>PRODUCT(D109:F109)</f>
        <v>0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</row>
    <row r="110" spans="1:19" s="134" customFormat="1" ht="12.75">
      <c r="A110" s="108"/>
      <c r="B110" s="108"/>
      <c r="C110" s="108"/>
      <c r="D110" s="108"/>
      <c r="E110" s="108"/>
      <c r="F110" s="108"/>
      <c r="G110" s="108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spans="1:19" s="134" customFormat="1" ht="12.75">
      <c r="A111" s="108"/>
      <c r="B111" s="231" t="s">
        <v>63</v>
      </c>
      <c r="C111" s="358" t="s">
        <v>276</v>
      </c>
      <c r="D111" s="271"/>
      <c r="E111" s="273"/>
      <c r="F111" s="273"/>
      <c r="G111" s="27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</row>
    <row r="112" spans="1:19" s="134" customFormat="1" ht="12.75">
      <c r="A112" s="108"/>
      <c r="B112" s="232"/>
      <c r="C112" s="359"/>
      <c r="D112" s="265"/>
      <c r="E112" s="360"/>
      <c r="F112" s="218"/>
      <c r="G112" s="218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</row>
    <row r="113" spans="1:19" s="141" customFormat="1" ht="38.25">
      <c r="A113" s="108" t="s">
        <v>330</v>
      </c>
      <c r="B113" s="205" t="s">
        <v>64</v>
      </c>
      <c r="C113" s="208" t="s">
        <v>277</v>
      </c>
      <c r="D113" s="265" t="s">
        <v>2</v>
      </c>
      <c r="E113" s="263">
        <v>1</v>
      </c>
      <c r="F113" s="218">
        <v>0</v>
      </c>
      <c r="G113" s="218">
        <f>PRODUCT(D113:F113)</f>
        <v>0</v>
      </c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1:19" s="198" customFormat="1" ht="12.75">
      <c r="A114" s="108"/>
      <c r="B114" s="205"/>
      <c r="C114" s="290"/>
      <c r="D114" s="265"/>
      <c r="E114" s="291"/>
      <c r="F114" s="218"/>
      <c r="G114" s="218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</row>
    <row r="115" spans="1:19" s="198" customFormat="1" ht="38.25">
      <c r="A115" s="108" t="s">
        <v>331</v>
      </c>
      <c r="B115" s="205" t="s">
        <v>65</v>
      </c>
      <c r="C115" s="208" t="s">
        <v>278</v>
      </c>
      <c r="D115" s="265" t="s">
        <v>2</v>
      </c>
      <c r="E115" s="263">
        <v>1</v>
      </c>
      <c r="F115" s="218">
        <v>0</v>
      </c>
      <c r="G115" s="218">
        <f>PRODUCT(D115:F115)</f>
        <v>0</v>
      </c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</row>
    <row r="116" spans="1:19" s="134" customFormat="1" ht="12.75">
      <c r="A116" s="108"/>
      <c r="B116" s="205"/>
      <c r="C116" s="361"/>
      <c r="D116" s="265"/>
      <c r="E116" s="263"/>
      <c r="F116" s="218"/>
      <c r="G116" s="218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</row>
    <row r="117" spans="1:19" s="134" customFormat="1" ht="12.75">
      <c r="A117" s="108" t="s">
        <v>332</v>
      </c>
      <c r="B117" s="205" t="s">
        <v>66</v>
      </c>
      <c r="C117" s="208" t="s">
        <v>279</v>
      </c>
      <c r="D117" s="264" t="s">
        <v>2</v>
      </c>
      <c r="E117" s="217">
        <v>1</v>
      </c>
      <c r="F117" s="220">
        <v>0</v>
      </c>
      <c r="G117" s="220">
        <f>PRODUCT(D117:F117)</f>
        <v>0</v>
      </c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</row>
    <row r="118" spans="1:19" s="134" customFormat="1" ht="12.75">
      <c r="A118" s="108"/>
      <c r="B118" s="205"/>
      <c r="C118" s="361"/>
      <c r="D118" s="265"/>
      <c r="E118" s="263"/>
      <c r="F118" s="218"/>
      <c r="G118" s="218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</row>
    <row r="119" spans="1:19" s="134" customFormat="1" ht="12.75">
      <c r="A119" s="108" t="s">
        <v>333</v>
      </c>
      <c r="B119" s="205" t="s">
        <v>198</v>
      </c>
      <c r="C119" s="208" t="s">
        <v>280</v>
      </c>
      <c r="D119" s="264" t="s">
        <v>2</v>
      </c>
      <c r="E119" s="217">
        <v>1</v>
      </c>
      <c r="F119" s="220">
        <v>0</v>
      </c>
      <c r="G119" s="220">
        <f>PRODUCT(D119:F119)</f>
        <v>0</v>
      </c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</row>
    <row r="120" spans="1:19" s="134" customFormat="1" ht="12.75">
      <c r="A120" s="108"/>
      <c r="B120" s="205"/>
      <c r="C120" s="361"/>
      <c r="D120" s="265"/>
      <c r="E120" s="263"/>
      <c r="F120" s="218"/>
      <c r="G120" s="218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</row>
    <row r="121" spans="1:19" s="116" customFormat="1" ht="25.5">
      <c r="A121" s="108" t="s">
        <v>334</v>
      </c>
      <c r="B121" s="205" t="s">
        <v>199</v>
      </c>
      <c r="C121" s="266" t="s">
        <v>231</v>
      </c>
      <c r="D121" s="362" t="s">
        <v>0</v>
      </c>
      <c r="E121" s="263">
        <v>3</v>
      </c>
      <c r="F121" s="320">
        <v>0</v>
      </c>
      <c r="G121" s="218">
        <f>PRODUCT(D121:F121)</f>
        <v>0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1:19" s="116" customFormat="1" ht="12.75">
      <c r="A122" s="108"/>
      <c r="B122" s="205"/>
      <c r="C122" s="266"/>
      <c r="D122" s="362"/>
      <c r="E122" s="263"/>
      <c r="F122" s="320"/>
      <c r="G122" s="218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1:7" ht="25.5">
      <c r="A123" s="108" t="s">
        <v>335</v>
      </c>
      <c r="B123" s="251" t="s">
        <v>236</v>
      </c>
      <c r="C123" s="266" t="s">
        <v>233</v>
      </c>
      <c r="D123" s="264" t="s">
        <v>0</v>
      </c>
      <c r="E123" s="291">
        <v>1</v>
      </c>
      <c r="F123" s="297">
        <v>0</v>
      </c>
      <c r="G123" s="218">
        <f>PRODUCT(D123:F123)</f>
        <v>0</v>
      </c>
    </row>
    <row r="124" spans="1:19" s="116" customFormat="1" ht="12.75">
      <c r="A124" s="108"/>
      <c r="B124" s="207"/>
      <c r="C124" s="266"/>
      <c r="D124" s="362"/>
      <c r="E124" s="263"/>
      <c r="F124" s="320"/>
      <c r="G124" s="218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1:19" s="116" customFormat="1" ht="12.75">
      <c r="A125" s="108" t="s">
        <v>183</v>
      </c>
      <c r="B125" s="252" t="s">
        <v>237</v>
      </c>
      <c r="C125" s="209" t="s">
        <v>150</v>
      </c>
      <c r="D125" s="362" t="s">
        <v>0</v>
      </c>
      <c r="E125" s="263">
        <v>1</v>
      </c>
      <c r="F125" s="320">
        <v>0</v>
      </c>
      <c r="G125" s="218">
        <f>PRODUCT(D125:F125)</f>
        <v>0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1:19" s="116" customFormat="1" ht="12.75">
      <c r="A126" s="108"/>
      <c r="B126" s="207"/>
      <c r="C126" s="209"/>
      <c r="D126" s="264"/>
      <c r="E126" s="217"/>
      <c r="F126" s="218"/>
      <c r="G126" s="218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1:19" s="116" customFormat="1" ht="12.75">
      <c r="A127" s="108" t="s">
        <v>184</v>
      </c>
      <c r="B127" s="252" t="s">
        <v>238</v>
      </c>
      <c r="C127" s="209" t="s">
        <v>147</v>
      </c>
      <c r="D127" s="264" t="s">
        <v>0</v>
      </c>
      <c r="E127" s="217">
        <v>1</v>
      </c>
      <c r="F127" s="218">
        <v>0</v>
      </c>
      <c r="G127" s="218">
        <f>PRODUCT(D127:F127)</f>
        <v>0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1:19" s="116" customFormat="1" ht="12.75">
      <c r="A128" s="108"/>
      <c r="B128" s="207"/>
      <c r="C128" s="209"/>
      <c r="D128" s="362"/>
      <c r="E128" s="263"/>
      <c r="F128" s="320"/>
      <c r="G128" s="218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1:19" s="230" customFormat="1" ht="25.5">
      <c r="A129" s="108" t="s">
        <v>185</v>
      </c>
      <c r="B129" s="251" t="s">
        <v>239</v>
      </c>
      <c r="C129" s="215" t="s">
        <v>215</v>
      </c>
      <c r="D129" s="248" t="s">
        <v>50</v>
      </c>
      <c r="E129" s="321">
        <v>15</v>
      </c>
      <c r="F129" s="250">
        <v>0</v>
      </c>
      <c r="G129" s="250">
        <f>PRODUCT(D129:F129)</f>
        <v>0</v>
      </c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</row>
    <row r="130" spans="1:19" s="134" customFormat="1" ht="12.75">
      <c r="A130" s="108"/>
      <c r="B130" s="122"/>
      <c r="C130" s="120"/>
      <c r="D130" s="322"/>
      <c r="E130" s="323"/>
      <c r="F130" s="277"/>
      <c r="G130" s="324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</row>
    <row r="131" spans="1:19" s="134" customFormat="1" ht="12.75">
      <c r="A131" s="108"/>
      <c r="B131" s="231" t="s">
        <v>20</v>
      </c>
      <c r="C131" s="235"/>
      <c r="D131" s="325"/>
      <c r="E131" s="317"/>
      <c r="F131" s="269"/>
      <c r="G131" s="326">
        <f>SUM(G112:G129)</f>
        <v>0</v>
      </c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</row>
    <row r="132" spans="1:19" s="257" customFormat="1" ht="12.75">
      <c r="A132" s="254"/>
      <c r="B132" s="255"/>
      <c r="C132" s="355"/>
      <c r="D132" s="356"/>
      <c r="E132" s="291"/>
      <c r="F132" s="218"/>
      <c r="G132" s="267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</row>
    <row r="133" spans="1:19" s="134" customFormat="1" ht="12.75">
      <c r="A133" s="108" t="s">
        <v>186</v>
      </c>
      <c r="B133" s="231" t="s">
        <v>218</v>
      </c>
      <c r="C133" s="236"/>
      <c r="D133" s="316" t="s">
        <v>2</v>
      </c>
      <c r="E133" s="317">
        <v>1</v>
      </c>
      <c r="F133" s="269">
        <v>0</v>
      </c>
      <c r="G133" s="270">
        <f>PRODUCT(D133:F133)</f>
        <v>0</v>
      </c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</row>
    <row r="134" spans="1:19" s="257" customFormat="1" ht="12.75">
      <c r="A134" s="254"/>
      <c r="B134" s="255"/>
      <c r="C134" s="233"/>
      <c r="D134" s="318"/>
      <c r="E134" s="291"/>
      <c r="F134" s="218"/>
      <c r="G134" s="357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</row>
    <row r="135" spans="1:19" s="134" customFormat="1" ht="12.75">
      <c r="A135" s="205"/>
      <c r="B135" s="135" t="s">
        <v>196</v>
      </c>
      <c r="C135" s="358" t="s">
        <v>316</v>
      </c>
      <c r="D135" s="271"/>
      <c r="E135" s="273"/>
      <c r="F135" s="273"/>
      <c r="G135" s="27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</row>
    <row r="136" spans="1:19" s="134" customFormat="1" ht="38.25">
      <c r="A136" s="205"/>
      <c r="B136" s="232"/>
      <c r="C136" s="364" t="s">
        <v>295</v>
      </c>
      <c r="D136" s="365"/>
      <c r="E136" s="366"/>
      <c r="F136" s="366"/>
      <c r="G136" s="366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</row>
    <row r="137" spans="1:19" s="134" customFormat="1" ht="12.75">
      <c r="A137" s="205"/>
      <c r="B137" s="232"/>
      <c r="C137" s="367"/>
      <c r="D137" s="368"/>
      <c r="E137" s="369"/>
      <c r="F137" s="370"/>
      <c r="G137" s="370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</row>
    <row r="138" spans="1:19" s="134" customFormat="1" ht="51">
      <c r="A138" s="205" t="s">
        <v>187</v>
      </c>
      <c r="B138" s="232" t="s">
        <v>197</v>
      </c>
      <c r="C138" s="364" t="s">
        <v>296</v>
      </c>
      <c r="D138" s="371" t="s">
        <v>2</v>
      </c>
      <c r="E138" s="372">
        <v>1</v>
      </c>
      <c r="F138" s="335">
        <v>0</v>
      </c>
      <c r="G138" s="335">
        <f>F138*E138</f>
        <v>0</v>
      </c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</row>
    <row r="139" spans="1:19" s="134" customFormat="1" ht="38.25">
      <c r="A139" s="205"/>
      <c r="B139" s="232"/>
      <c r="C139" s="364" t="s">
        <v>305</v>
      </c>
      <c r="D139" s="373"/>
      <c r="E139" s="374"/>
      <c r="F139" s="375"/>
      <c r="G139" s="375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</row>
    <row r="140" spans="1:19" s="134" customFormat="1" ht="12.75">
      <c r="A140" s="205"/>
      <c r="B140" s="232"/>
      <c r="C140" s="364"/>
      <c r="D140" s="373"/>
      <c r="E140" s="374"/>
      <c r="F140" s="375"/>
      <c r="G140" s="375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</row>
    <row r="141" spans="1:19" s="134" customFormat="1" ht="12.75">
      <c r="A141" s="205" t="s">
        <v>188</v>
      </c>
      <c r="B141" s="232"/>
      <c r="C141" s="364" t="s">
        <v>297</v>
      </c>
      <c r="D141" s="371" t="s">
        <v>2</v>
      </c>
      <c r="E141" s="372">
        <v>1</v>
      </c>
      <c r="F141" s="335">
        <v>0</v>
      </c>
      <c r="G141" s="335">
        <f>F141*E141</f>
        <v>0</v>
      </c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</row>
    <row r="142" spans="1:19" s="134" customFormat="1" ht="12.75">
      <c r="A142" s="205"/>
      <c r="B142" s="232"/>
      <c r="C142" s="364"/>
      <c r="D142" s="373"/>
      <c r="E142" s="374"/>
      <c r="F142" s="375"/>
      <c r="G142" s="375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</row>
    <row r="143" spans="1:19" s="134" customFormat="1" ht="38.25">
      <c r="A143" s="205" t="s">
        <v>190</v>
      </c>
      <c r="B143" s="232"/>
      <c r="C143" s="376" t="s">
        <v>282</v>
      </c>
      <c r="D143" s="377" t="s">
        <v>2</v>
      </c>
      <c r="E143" s="378">
        <v>1</v>
      </c>
      <c r="F143" s="379">
        <v>0</v>
      </c>
      <c r="G143" s="379">
        <f>PRODUCT(E143:F143)</f>
        <v>0</v>
      </c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</row>
    <row r="144" spans="1:19" s="134" customFormat="1" ht="12.75">
      <c r="A144" s="205"/>
      <c r="B144" s="232"/>
      <c r="C144" s="380"/>
      <c r="D144" s="302"/>
      <c r="E144" s="381"/>
      <c r="F144" s="304"/>
      <c r="G144" s="304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</row>
    <row r="145" spans="1:19" s="134" customFormat="1" ht="38.25">
      <c r="A145" s="205" t="s">
        <v>191</v>
      </c>
      <c r="B145" s="232" t="s">
        <v>240</v>
      </c>
      <c r="C145" s="364" t="s">
        <v>306</v>
      </c>
      <c r="D145" s="383" t="s">
        <v>2</v>
      </c>
      <c r="E145" s="372">
        <v>1</v>
      </c>
      <c r="F145" s="335">
        <v>0</v>
      </c>
      <c r="G145" s="335">
        <f>F145*E145</f>
        <v>0</v>
      </c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</row>
    <row r="146" spans="1:19" s="134" customFormat="1" ht="12.75">
      <c r="A146" s="205" t="s">
        <v>192</v>
      </c>
      <c r="B146" s="232"/>
      <c r="C146" s="364" t="s">
        <v>283</v>
      </c>
      <c r="D146" s="383" t="s">
        <v>2</v>
      </c>
      <c r="E146" s="372">
        <v>1</v>
      </c>
      <c r="F146" s="335">
        <v>0</v>
      </c>
      <c r="G146" s="335">
        <f>F146*E146</f>
        <v>0</v>
      </c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</row>
    <row r="147" spans="1:19" s="134" customFormat="1" ht="12.75">
      <c r="A147" s="205"/>
      <c r="B147" s="232"/>
      <c r="C147" s="380"/>
      <c r="D147" s="384"/>
      <c r="E147" s="374"/>
      <c r="F147" s="375"/>
      <c r="G147" s="375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</row>
    <row r="148" spans="1:19" s="134" customFormat="1" ht="38.25">
      <c r="A148" s="205" t="s">
        <v>194</v>
      </c>
      <c r="B148" s="232" t="s">
        <v>241</v>
      </c>
      <c r="C148" s="364" t="s">
        <v>307</v>
      </c>
      <c r="D148" s="383" t="s">
        <v>2</v>
      </c>
      <c r="E148" s="372">
        <v>3</v>
      </c>
      <c r="F148" s="335">
        <v>0</v>
      </c>
      <c r="G148" s="335">
        <f>F148*E148</f>
        <v>0</v>
      </c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</row>
    <row r="149" spans="1:19" s="134" customFormat="1" ht="12.75">
      <c r="A149" s="205" t="s">
        <v>195</v>
      </c>
      <c r="B149" s="232"/>
      <c r="C149" s="364" t="s">
        <v>283</v>
      </c>
      <c r="D149" s="383" t="s">
        <v>2</v>
      </c>
      <c r="E149" s="372">
        <v>3</v>
      </c>
      <c r="F149" s="335">
        <v>0</v>
      </c>
      <c r="G149" s="335">
        <f>F149*E149</f>
        <v>0</v>
      </c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</row>
    <row r="150" spans="1:19" s="134" customFormat="1" ht="12.75">
      <c r="A150" s="205"/>
      <c r="B150" s="232"/>
      <c r="C150" s="380"/>
      <c r="D150" s="383"/>
      <c r="E150" s="372"/>
      <c r="F150" s="375"/>
      <c r="G150" s="375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</row>
    <row r="151" spans="1:19" s="134" customFormat="1" ht="38.25">
      <c r="A151" s="205" t="s">
        <v>200</v>
      </c>
      <c r="B151" s="232" t="s">
        <v>242</v>
      </c>
      <c r="C151" s="364" t="s">
        <v>308</v>
      </c>
      <c r="D151" s="383" t="s">
        <v>2</v>
      </c>
      <c r="E151" s="372">
        <v>3</v>
      </c>
      <c r="F151" s="335">
        <v>0</v>
      </c>
      <c r="G151" s="335">
        <f>F151*E151</f>
        <v>0</v>
      </c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</row>
    <row r="152" spans="1:19" s="134" customFormat="1" ht="12.75">
      <c r="A152" s="205" t="s">
        <v>336</v>
      </c>
      <c r="B152" s="232"/>
      <c r="C152" s="364" t="s">
        <v>283</v>
      </c>
      <c r="D152" s="383" t="s">
        <v>2</v>
      </c>
      <c r="E152" s="372">
        <v>3</v>
      </c>
      <c r="F152" s="335">
        <v>0</v>
      </c>
      <c r="G152" s="335">
        <f>F152*E152</f>
        <v>0</v>
      </c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</row>
    <row r="153" spans="1:19" s="134" customFormat="1" ht="12.75">
      <c r="A153" s="205"/>
      <c r="B153" s="232"/>
      <c r="C153" s="380"/>
      <c r="D153" s="383"/>
      <c r="E153" s="372"/>
      <c r="F153" s="375"/>
      <c r="G153" s="375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</row>
    <row r="154" spans="1:19" s="134" customFormat="1" ht="38.25">
      <c r="A154" s="205" t="s">
        <v>337</v>
      </c>
      <c r="B154" s="232" t="s">
        <v>243</v>
      </c>
      <c r="C154" s="364" t="s">
        <v>309</v>
      </c>
      <c r="D154" s="383" t="s">
        <v>2</v>
      </c>
      <c r="E154" s="372">
        <v>4</v>
      </c>
      <c r="F154" s="335">
        <v>0</v>
      </c>
      <c r="G154" s="335">
        <f>F154*E154</f>
        <v>0</v>
      </c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</row>
    <row r="155" spans="1:19" s="134" customFormat="1" ht="12.75">
      <c r="A155" s="205" t="s">
        <v>338</v>
      </c>
      <c r="B155" s="232"/>
      <c r="C155" s="364" t="s">
        <v>283</v>
      </c>
      <c r="D155" s="383" t="s">
        <v>2</v>
      </c>
      <c r="E155" s="372">
        <v>4</v>
      </c>
      <c r="F155" s="335">
        <v>0</v>
      </c>
      <c r="G155" s="335">
        <f>F155*E155</f>
        <v>0</v>
      </c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</row>
    <row r="156" spans="1:19" s="134" customFormat="1" ht="12.75">
      <c r="A156" s="205"/>
      <c r="B156" s="232"/>
      <c r="C156" s="380"/>
      <c r="D156" s="384"/>
      <c r="E156" s="374"/>
      <c r="F156" s="375"/>
      <c r="G156" s="375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</row>
    <row r="157" spans="1:19" s="134" customFormat="1" ht="25.5">
      <c r="A157" s="205"/>
      <c r="B157" s="232" t="s">
        <v>244</v>
      </c>
      <c r="C157" s="385" t="s">
        <v>284</v>
      </c>
      <c r="D157" s="386"/>
      <c r="E157" s="387"/>
      <c r="F157" s="388"/>
      <c r="G157" s="388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</row>
    <row r="158" spans="1:19" s="134" customFormat="1" ht="12.75">
      <c r="A158" s="205" t="s">
        <v>339</v>
      </c>
      <c r="B158" s="232"/>
      <c r="C158" s="389" t="s">
        <v>285</v>
      </c>
      <c r="D158" s="386" t="s">
        <v>0</v>
      </c>
      <c r="E158" s="387">
        <v>24</v>
      </c>
      <c r="F158" s="388">
        <v>0</v>
      </c>
      <c r="G158" s="335">
        <f>F158*E158</f>
        <v>0</v>
      </c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</row>
    <row r="159" spans="1:19" s="134" customFormat="1" ht="12.75">
      <c r="A159" s="205" t="s">
        <v>201</v>
      </c>
      <c r="B159" s="232"/>
      <c r="C159" s="389" t="s">
        <v>286</v>
      </c>
      <c r="D159" s="386" t="s">
        <v>0</v>
      </c>
      <c r="E159" s="387">
        <v>31</v>
      </c>
      <c r="F159" s="388">
        <v>0</v>
      </c>
      <c r="G159" s="335">
        <f>F159*E159</f>
        <v>0</v>
      </c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</row>
    <row r="160" spans="1:19" s="134" customFormat="1" ht="12.75">
      <c r="A160" s="205" t="s">
        <v>202</v>
      </c>
      <c r="B160" s="232"/>
      <c r="C160" s="389" t="s">
        <v>287</v>
      </c>
      <c r="D160" s="386" t="s">
        <v>0</v>
      </c>
      <c r="E160" s="387">
        <v>26</v>
      </c>
      <c r="F160" s="388">
        <v>0</v>
      </c>
      <c r="G160" s="335">
        <f>F160*E160</f>
        <v>0</v>
      </c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</row>
    <row r="161" spans="1:19" s="134" customFormat="1" ht="12.75">
      <c r="A161" s="205" t="s">
        <v>203</v>
      </c>
      <c r="B161" s="232"/>
      <c r="C161" s="389" t="s">
        <v>288</v>
      </c>
      <c r="D161" s="386" t="s">
        <v>0</v>
      </c>
      <c r="E161" s="387">
        <v>51</v>
      </c>
      <c r="F161" s="388">
        <v>0</v>
      </c>
      <c r="G161" s="335">
        <f>F161*E161</f>
        <v>0</v>
      </c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</row>
    <row r="162" spans="1:19" s="134" customFormat="1" ht="12.75">
      <c r="A162" s="205" t="s">
        <v>204</v>
      </c>
      <c r="B162" s="232"/>
      <c r="C162" s="389" t="s">
        <v>289</v>
      </c>
      <c r="D162" s="386" t="s">
        <v>0</v>
      </c>
      <c r="E162" s="387">
        <v>26</v>
      </c>
      <c r="F162" s="388">
        <v>0</v>
      </c>
      <c r="G162" s="335">
        <f>F162*E162</f>
        <v>0</v>
      </c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</row>
    <row r="163" spans="1:19" s="134" customFormat="1" ht="12.75">
      <c r="A163" s="205"/>
      <c r="B163" s="232"/>
      <c r="C163" s="380"/>
      <c r="D163" s="390"/>
      <c r="E163" s="391"/>
      <c r="F163" s="392"/>
      <c r="G163" s="375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</row>
    <row r="164" spans="1:19" s="134" customFormat="1" ht="12.75">
      <c r="A164" s="205" t="s">
        <v>340</v>
      </c>
      <c r="B164" s="232" t="s">
        <v>245</v>
      </c>
      <c r="C164" s="393" t="s">
        <v>290</v>
      </c>
      <c r="D164" s="386" t="s">
        <v>2</v>
      </c>
      <c r="E164" s="394" t="s">
        <v>153</v>
      </c>
      <c r="F164" s="388">
        <v>0</v>
      </c>
      <c r="G164" s="335">
        <f>F164*E164</f>
        <v>0</v>
      </c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</row>
    <row r="165" spans="1:19" s="134" customFormat="1" ht="12.75">
      <c r="A165" s="205"/>
      <c r="B165" s="232"/>
      <c r="C165" s="380"/>
      <c r="D165" s="390"/>
      <c r="E165" s="395"/>
      <c r="F165" s="392"/>
      <c r="G165" s="375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</row>
    <row r="166" spans="1:19" s="134" customFormat="1" ht="25.5">
      <c r="A166" s="205" t="s">
        <v>206</v>
      </c>
      <c r="B166" s="232" t="s">
        <v>246</v>
      </c>
      <c r="C166" s="382" t="s">
        <v>291</v>
      </c>
      <c r="D166" s="386" t="s">
        <v>2</v>
      </c>
      <c r="E166" s="394" t="s">
        <v>154</v>
      </c>
      <c r="F166" s="388">
        <v>0</v>
      </c>
      <c r="G166" s="335">
        <f>F166*E166</f>
        <v>0</v>
      </c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</row>
    <row r="167" spans="1:19" s="134" customFormat="1" ht="12.75">
      <c r="A167" s="205"/>
      <c r="B167" s="232"/>
      <c r="C167" s="396"/>
      <c r="D167" s="390"/>
      <c r="E167" s="395"/>
      <c r="F167" s="392"/>
      <c r="G167" s="375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</row>
    <row r="168" spans="1:19" s="134" customFormat="1" ht="25.5">
      <c r="A168" s="205" t="s">
        <v>341</v>
      </c>
      <c r="B168" s="232" t="s">
        <v>247</v>
      </c>
      <c r="C168" s="382" t="s">
        <v>292</v>
      </c>
      <c r="D168" s="386" t="s">
        <v>2</v>
      </c>
      <c r="E168" s="394" t="s">
        <v>160</v>
      </c>
      <c r="F168" s="388">
        <v>0</v>
      </c>
      <c r="G168" s="335">
        <f>F168*E168</f>
        <v>0</v>
      </c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</row>
    <row r="169" spans="1:19" s="134" customFormat="1" ht="12.75">
      <c r="A169" s="108"/>
      <c r="B169" s="232"/>
      <c r="C169" s="397"/>
      <c r="D169" s="390"/>
      <c r="E169" s="395"/>
      <c r="F169" s="392"/>
      <c r="G169" s="375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</row>
    <row r="170" spans="1:19" s="134" customFormat="1" ht="25.5">
      <c r="A170" s="205" t="s">
        <v>210</v>
      </c>
      <c r="B170" s="232" t="s">
        <v>248</v>
      </c>
      <c r="C170" s="398" t="s">
        <v>293</v>
      </c>
      <c r="D170" s="386" t="s">
        <v>0</v>
      </c>
      <c r="E170" s="387">
        <v>95</v>
      </c>
      <c r="F170" s="388">
        <v>0</v>
      </c>
      <c r="G170" s="335">
        <f>F170*E170</f>
        <v>0</v>
      </c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</row>
    <row r="171" spans="1:19" s="134" customFormat="1" ht="12.75">
      <c r="A171" s="205"/>
      <c r="B171" s="232"/>
      <c r="C171" s="396"/>
      <c r="D171" s="390"/>
      <c r="E171" s="391"/>
      <c r="F171" s="392"/>
      <c r="G171" s="375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</row>
    <row r="172" spans="1:19" s="134" customFormat="1" ht="12.75">
      <c r="A172" s="205" t="s">
        <v>342</v>
      </c>
      <c r="B172" s="232" t="s">
        <v>249</v>
      </c>
      <c r="C172" s="206" t="s">
        <v>294</v>
      </c>
      <c r="D172" s="248" t="s">
        <v>50</v>
      </c>
      <c r="E172" s="321">
        <v>65</v>
      </c>
      <c r="F172" s="250">
        <v>0</v>
      </c>
      <c r="G172" s="250">
        <f>PRODUCT(D172:F172)</f>
        <v>0</v>
      </c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</row>
    <row r="173" spans="1:19" s="134" customFormat="1" ht="12.75">
      <c r="A173" s="205"/>
      <c r="B173" s="232"/>
      <c r="C173" s="214"/>
      <c r="D173" s="318"/>
      <c r="E173" s="291"/>
      <c r="F173" s="218"/>
      <c r="G173" s="319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</row>
    <row r="174" spans="1:19" s="134" customFormat="1" ht="12.75">
      <c r="A174" s="205"/>
      <c r="B174" s="135" t="s">
        <v>20</v>
      </c>
      <c r="C174" s="137"/>
      <c r="D174" s="271"/>
      <c r="E174" s="273"/>
      <c r="F174" s="273"/>
      <c r="G174" s="305">
        <f>SUM(G137:G173)</f>
        <v>0</v>
      </c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</row>
    <row r="175" spans="1:19" s="134" customFormat="1" ht="12.75">
      <c r="A175" s="205"/>
      <c r="B175" s="363"/>
      <c r="C175" s="363"/>
      <c r="D175" s="363"/>
      <c r="E175" s="363"/>
      <c r="F175" s="363"/>
      <c r="G175" s="36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</row>
    <row r="176" spans="1:19" s="134" customFormat="1" ht="12.75">
      <c r="A176" s="205" t="s">
        <v>343</v>
      </c>
      <c r="B176" s="135" t="s">
        <v>299</v>
      </c>
      <c r="C176" s="135"/>
      <c r="D176" s="271" t="s">
        <v>2</v>
      </c>
      <c r="E176" s="273">
        <v>1</v>
      </c>
      <c r="F176" s="273">
        <v>0</v>
      </c>
      <c r="G176" s="270">
        <f>PRODUCT(D176:F176)</f>
        <v>0</v>
      </c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</row>
    <row r="177" spans="1:19" s="257" customFormat="1" ht="12.75">
      <c r="A177" s="254"/>
      <c r="B177" s="255"/>
      <c r="C177" s="233"/>
      <c r="D177" s="318"/>
      <c r="E177" s="291"/>
      <c r="F177" s="218"/>
      <c r="G177" s="327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</row>
    <row r="178" spans="1:19" s="183" customFormat="1" ht="12.75">
      <c r="A178" s="108"/>
      <c r="B178" s="181" t="s">
        <v>214</v>
      </c>
      <c r="C178" s="181" t="s">
        <v>79</v>
      </c>
      <c r="D178" s="258"/>
      <c r="E178" s="328"/>
      <c r="F178" s="259"/>
      <c r="G178" s="259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</row>
    <row r="179" spans="1:19" s="116" customFormat="1" ht="12.75">
      <c r="A179" s="108"/>
      <c r="B179" s="176"/>
      <c r="C179" s="177"/>
      <c r="D179" s="329"/>
      <c r="E179" s="330"/>
      <c r="F179" s="331"/>
      <c r="G179" s="331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1:19" s="183" customFormat="1" ht="12.75">
      <c r="A180" s="108"/>
      <c r="B180" s="225" t="s">
        <v>311</v>
      </c>
      <c r="C180" s="226" t="s">
        <v>80</v>
      </c>
      <c r="D180" s="332"/>
      <c r="E180" s="333"/>
      <c r="F180" s="334"/>
      <c r="G180" s="334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</row>
    <row r="181" spans="1:19" s="116" customFormat="1" ht="63.75">
      <c r="A181" s="108" t="s">
        <v>344</v>
      </c>
      <c r="B181" s="225"/>
      <c r="C181" s="237" t="s">
        <v>281</v>
      </c>
      <c r="D181" s="260" t="s">
        <v>81</v>
      </c>
      <c r="E181" s="261">
        <v>16</v>
      </c>
      <c r="F181" s="262">
        <v>0</v>
      </c>
      <c r="G181" s="335">
        <f>E181*F181</f>
        <v>0</v>
      </c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1:19" s="116" customFormat="1" ht="12.75">
      <c r="A182" s="108"/>
      <c r="B182" s="225"/>
      <c r="C182" s="227" t="s">
        <v>82</v>
      </c>
      <c r="D182" s="332"/>
      <c r="E182" s="336"/>
      <c r="F182" s="334"/>
      <c r="G182" s="334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1:19" s="116" customFormat="1" ht="12.75">
      <c r="A183" s="108"/>
      <c r="B183" s="225"/>
      <c r="C183" s="227" t="s">
        <v>83</v>
      </c>
      <c r="D183" s="332"/>
      <c r="E183" s="336"/>
      <c r="F183" s="334"/>
      <c r="G183" s="334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1:19" s="116" customFormat="1" ht="25.5">
      <c r="A184" s="108"/>
      <c r="B184" s="225"/>
      <c r="C184" s="237" t="s">
        <v>84</v>
      </c>
      <c r="D184" s="332"/>
      <c r="E184" s="336"/>
      <c r="F184" s="334"/>
      <c r="G184" s="334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1:19" s="116" customFormat="1" ht="38.25">
      <c r="A185" s="108"/>
      <c r="B185" s="225"/>
      <c r="C185" s="237" t="s">
        <v>85</v>
      </c>
      <c r="D185" s="332"/>
      <c r="E185" s="336"/>
      <c r="F185" s="334"/>
      <c r="G185" s="334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1:19" s="116" customFormat="1" ht="25.5">
      <c r="A186" s="108"/>
      <c r="B186" s="225"/>
      <c r="C186" s="237" t="s">
        <v>86</v>
      </c>
      <c r="D186" s="332"/>
      <c r="E186" s="336"/>
      <c r="F186" s="334"/>
      <c r="G186" s="334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1:19" s="116" customFormat="1" ht="38.25">
      <c r="A187" s="108"/>
      <c r="B187" s="225"/>
      <c r="C187" s="237" t="s">
        <v>85</v>
      </c>
      <c r="D187" s="332"/>
      <c r="E187" s="336"/>
      <c r="F187" s="334"/>
      <c r="G187" s="334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1:19" s="116" customFormat="1" ht="12.75">
      <c r="A188" s="108"/>
      <c r="B188" s="225"/>
      <c r="C188" s="237" t="s">
        <v>123</v>
      </c>
      <c r="D188" s="332"/>
      <c r="E188" s="336"/>
      <c r="F188" s="334"/>
      <c r="G188" s="334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1:19" s="116" customFormat="1" ht="25.5">
      <c r="A189" s="108"/>
      <c r="B189" s="225"/>
      <c r="C189" s="237" t="s">
        <v>87</v>
      </c>
      <c r="D189" s="332"/>
      <c r="E189" s="336"/>
      <c r="F189" s="334"/>
      <c r="G189" s="334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1:19" s="116" customFormat="1" ht="12.75">
      <c r="A190" s="108"/>
      <c r="B190" s="225"/>
      <c r="C190" s="227" t="s">
        <v>88</v>
      </c>
      <c r="D190" s="332"/>
      <c r="E190" s="336"/>
      <c r="F190" s="334"/>
      <c r="G190" s="334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1:19" s="116" customFormat="1" ht="25.5">
      <c r="A191" s="108"/>
      <c r="B191" s="225"/>
      <c r="C191" s="237" t="s">
        <v>89</v>
      </c>
      <c r="D191" s="332"/>
      <c r="E191" s="336"/>
      <c r="F191" s="334"/>
      <c r="G191" s="334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1:19" s="116" customFormat="1" ht="12.75">
      <c r="A192" s="108"/>
      <c r="B192" s="225"/>
      <c r="C192" s="237" t="s">
        <v>90</v>
      </c>
      <c r="D192" s="332"/>
      <c r="E192" s="336"/>
      <c r="F192" s="334"/>
      <c r="G192" s="334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1:19" s="116" customFormat="1" ht="25.5">
      <c r="A193" s="108"/>
      <c r="B193" s="225"/>
      <c r="C193" s="237" t="s">
        <v>91</v>
      </c>
      <c r="D193" s="332"/>
      <c r="E193" s="336"/>
      <c r="F193" s="334"/>
      <c r="G193" s="334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1:19" s="116" customFormat="1" ht="25.5">
      <c r="A194" s="108"/>
      <c r="B194" s="225"/>
      <c r="C194" s="237" t="s">
        <v>92</v>
      </c>
      <c r="D194" s="332"/>
      <c r="E194" s="336"/>
      <c r="F194" s="334"/>
      <c r="G194" s="334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1:19" s="116" customFormat="1" ht="12.75">
      <c r="A195" s="108"/>
      <c r="B195" s="225"/>
      <c r="C195" s="237" t="s">
        <v>93</v>
      </c>
      <c r="D195" s="332"/>
      <c r="E195" s="336"/>
      <c r="F195" s="334"/>
      <c r="G195" s="334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1:19" s="116" customFormat="1" ht="25.5">
      <c r="A196" s="108"/>
      <c r="B196" s="225"/>
      <c r="C196" s="237" t="s">
        <v>94</v>
      </c>
      <c r="D196" s="332"/>
      <c r="E196" s="336"/>
      <c r="F196" s="334"/>
      <c r="G196" s="334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1:19" s="116" customFormat="1" ht="25.5">
      <c r="A197" s="108"/>
      <c r="B197" s="225"/>
      <c r="C197" s="237" t="s">
        <v>95</v>
      </c>
      <c r="D197" s="332"/>
      <c r="E197" s="336"/>
      <c r="F197" s="334"/>
      <c r="G197" s="334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1:19" s="116" customFormat="1" ht="12.75">
      <c r="A198" s="108"/>
      <c r="B198" s="225"/>
      <c r="C198" s="237" t="s">
        <v>96</v>
      </c>
      <c r="D198" s="332"/>
      <c r="E198" s="336"/>
      <c r="F198" s="334"/>
      <c r="G198" s="334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1:19" s="116" customFormat="1" ht="25.5">
      <c r="A199" s="108"/>
      <c r="B199" s="225"/>
      <c r="C199" s="237" t="s">
        <v>97</v>
      </c>
      <c r="D199" s="332"/>
      <c r="E199" s="336"/>
      <c r="F199" s="334"/>
      <c r="G199" s="334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1:19" s="116" customFormat="1" ht="25.5">
      <c r="A200" s="108"/>
      <c r="B200" s="225"/>
      <c r="C200" s="237" t="s">
        <v>98</v>
      </c>
      <c r="D200" s="332"/>
      <c r="E200" s="336"/>
      <c r="F200" s="334"/>
      <c r="G200" s="334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1:19" s="116" customFormat="1" ht="12.75">
      <c r="A201" s="108"/>
      <c r="B201" s="225"/>
      <c r="C201" s="237" t="s">
        <v>99</v>
      </c>
      <c r="D201" s="332"/>
      <c r="E201" s="336"/>
      <c r="F201" s="334"/>
      <c r="G201" s="334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1:19" s="116" customFormat="1" ht="25.5">
      <c r="A202" s="108"/>
      <c r="B202" s="225"/>
      <c r="C202" s="237" t="s">
        <v>100</v>
      </c>
      <c r="D202" s="332"/>
      <c r="E202" s="336"/>
      <c r="F202" s="334"/>
      <c r="G202" s="334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1:19" s="116" customFormat="1" ht="25.5">
      <c r="A203" s="108"/>
      <c r="B203" s="225"/>
      <c r="C203" s="237" t="s">
        <v>101</v>
      </c>
      <c r="D203" s="332"/>
      <c r="E203" s="336"/>
      <c r="F203" s="334"/>
      <c r="G203" s="334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1:19" s="116" customFormat="1" ht="12.75">
      <c r="A204" s="108"/>
      <c r="B204" s="225"/>
      <c r="C204" s="237" t="s">
        <v>102</v>
      </c>
      <c r="D204" s="332"/>
      <c r="E204" s="336"/>
      <c r="F204" s="334"/>
      <c r="G204" s="334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1:19" s="116" customFormat="1" ht="12.75">
      <c r="A205" s="108"/>
      <c r="B205" s="225"/>
      <c r="C205" s="237" t="s">
        <v>103</v>
      </c>
      <c r="D205" s="332"/>
      <c r="E205" s="336"/>
      <c r="F205" s="334"/>
      <c r="G205" s="334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1:19" s="116" customFormat="1" ht="12.75">
      <c r="A206" s="108"/>
      <c r="B206" s="225"/>
      <c r="C206" s="237" t="s">
        <v>104</v>
      </c>
      <c r="D206" s="332"/>
      <c r="E206" s="336"/>
      <c r="F206" s="334"/>
      <c r="G206" s="334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1:19" s="116" customFormat="1" ht="12.75">
      <c r="A207" s="108"/>
      <c r="B207" s="225"/>
      <c r="C207" s="237" t="s">
        <v>105</v>
      </c>
      <c r="D207" s="332"/>
      <c r="E207" s="336"/>
      <c r="F207" s="334"/>
      <c r="G207" s="334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1:19" s="116" customFormat="1" ht="12.75">
      <c r="A208" s="108"/>
      <c r="B208" s="225"/>
      <c r="C208" s="237" t="s">
        <v>106</v>
      </c>
      <c r="D208" s="332"/>
      <c r="E208" s="336"/>
      <c r="F208" s="334"/>
      <c r="G208" s="334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1:19" s="116" customFormat="1" ht="25.5">
      <c r="A209" s="108"/>
      <c r="B209" s="225"/>
      <c r="C209" s="237" t="s">
        <v>107</v>
      </c>
      <c r="D209" s="332"/>
      <c r="E209" s="336"/>
      <c r="F209" s="334"/>
      <c r="G209" s="334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1:19" s="116" customFormat="1" ht="12.75">
      <c r="A210" s="108"/>
      <c r="B210" s="225"/>
      <c r="C210" s="237" t="s">
        <v>108</v>
      </c>
      <c r="D210" s="332"/>
      <c r="E210" s="336"/>
      <c r="F210" s="334"/>
      <c r="G210" s="334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1:19" s="116" customFormat="1" ht="12.75">
      <c r="A211" s="108"/>
      <c r="B211" s="225"/>
      <c r="C211" s="237" t="s">
        <v>109</v>
      </c>
      <c r="D211" s="332"/>
      <c r="E211" s="336"/>
      <c r="F211" s="334"/>
      <c r="G211" s="334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1:19" s="116" customFormat="1" ht="12.75">
      <c r="A212" s="108"/>
      <c r="B212" s="225"/>
      <c r="C212" s="237" t="s">
        <v>110</v>
      </c>
      <c r="D212" s="332"/>
      <c r="E212" s="336"/>
      <c r="F212" s="334"/>
      <c r="G212" s="334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1:19" s="116" customFormat="1" ht="25.5">
      <c r="A213" s="108"/>
      <c r="B213" s="225"/>
      <c r="C213" s="237" t="s">
        <v>111</v>
      </c>
      <c r="D213" s="332"/>
      <c r="E213" s="336"/>
      <c r="F213" s="334"/>
      <c r="G213" s="334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1:19" s="116" customFormat="1" ht="12.75">
      <c r="A214" s="108"/>
      <c r="B214" s="225"/>
      <c r="C214" s="227" t="s">
        <v>112</v>
      </c>
      <c r="D214" s="332"/>
      <c r="E214" s="336"/>
      <c r="F214" s="334"/>
      <c r="G214" s="334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1:19" s="116" customFormat="1" ht="12.75">
      <c r="A215" s="108"/>
      <c r="B215" s="225"/>
      <c r="C215" s="237" t="s">
        <v>113</v>
      </c>
      <c r="D215" s="332"/>
      <c r="E215" s="336"/>
      <c r="F215" s="334"/>
      <c r="G215" s="334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1:19" s="116" customFormat="1" ht="25.5">
      <c r="A216" s="108"/>
      <c r="B216" s="225"/>
      <c r="C216" s="237" t="s">
        <v>114</v>
      </c>
      <c r="D216" s="332"/>
      <c r="E216" s="336"/>
      <c r="F216" s="334"/>
      <c r="G216" s="334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1:19" s="116" customFormat="1" ht="25.5">
      <c r="A217" s="108"/>
      <c r="B217" s="225"/>
      <c r="C217" s="237" t="s">
        <v>115</v>
      </c>
      <c r="D217" s="332"/>
      <c r="E217" s="336"/>
      <c r="F217" s="334"/>
      <c r="G217" s="334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1:19" s="183" customFormat="1" ht="12.75">
      <c r="A218" s="108"/>
      <c r="B218" s="225" t="s">
        <v>312</v>
      </c>
      <c r="C218" s="227" t="s">
        <v>116</v>
      </c>
      <c r="D218" s="332"/>
      <c r="E218" s="336"/>
      <c r="F218" s="334"/>
      <c r="G218" s="334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</row>
    <row r="219" spans="1:19" s="116" customFormat="1" ht="38.25">
      <c r="A219" s="108" t="s">
        <v>345</v>
      </c>
      <c r="B219" s="225"/>
      <c r="C219" s="237" t="s">
        <v>298</v>
      </c>
      <c r="D219" s="260" t="s">
        <v>81</v>
      </c>
      <c r="E219" s="261">
        <v>20</v>
      </c>
      <c r="F219" s="262">
        <v>0</v>
      </c>
      <c r="G219" s="335">
        <f>E219*F219</f>
        <v>0</v>
      </c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1:19" s="116" customFormat="1" ht="12.75">
      <c r="A220" s="108"/>
      <c r="B220" s="225"/>
      <c r="C220" s="227" t="s">
        <v>117</v>
      </c>
      <c r="D220" s="337"/>
      <c r="E220" s="338"/>
      <c r="F220" s="339"/>
      <c r="G220" s="339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1:19" s="116" customFormat="1" ht="25.5">
      <c r="A221" s="108"/>
      <c r="B221" s="225"/>
      <c r="C221" s="237" t="s">
        <v>118</v>
      </c>
      <c r="D221" s="332"/>
      <c r="E221" s="336"/>
      <c r="F221" s="334"/>
      <c r="G221" s="334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1:19" s="116" customFormat="1" ht="12.75">
      <c r="A222" s="108"/>
      <c r="B222" s="225"/>
      <c r="C222" s="227" t="s">
        <v>119</v>
      </c>
      <c r="D222" s="332"/>
      <c r="E222" s="336"/>
      <c r="F222" s="334"/>
      <c r="G222" s="334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1:19" s="116" customFormat="1" ht="25.5">
      <c r="A223" s="108"/>
      <c r="B223" s="225"/>
      <c r="C223" s="237" t="s">
        <v>120</v>
      </c>
      <c r="D223" s="332"/>
      <c r="E223" s="336"/>
      <c r="F223" s="334"/>
      <c r="G223" s="334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1:19" s="116" customFormat="1" ht="25.5">
      <c r="A224" s="108"/>
      <c r="B224" s="225"/>
      <c r="C224" s="237" t="s">
        <v>121</v>
      </c>
      <c r="D224" s="332"/>
      <c r="E224" s="336"/>
      <c r="F224" s="334"/>
      <c r="G224" s="334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1:19" s="183" customFormat="1" ht="12.75">
      <c r="A225" s="108"/>
      <c r="B225" s="340" t="s">
        <v>313</v>
      </c>
      <c r="C225" s="228" t="s">
        <v>211</v>
      </c>
      <c r="D225" s="341"/>
      <c r="E225" s="342"/>
      <c r="F225" s="343"/>
      <c r="G225" s="343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</row>
    <row r="226" spans="1:19" s="116" customFormat="1" ht="51">
      <c r="A226" s="108" t="s">
        <v>346</v>
      </c>
      <c r="B226" s="225"/>
      <c r="C226" s="238" t="s">
        <v>212</v>
      </c>
      <c r="D226" s="260" t="s">
        <v>81</v>
      </c>
      <c r="E226" s="261">
        <v>6</v>
      </c>
      <c r="F226" s="262">
        <v>0</v>
      </c>
      <c r="G226" s="335">
        <f>E226*F226</f>
        <v>0</v>
      </c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1:19" s="116" customFormat="1" ht="12.75">
      <c r="A227" s="108"/>
      <c r="B227" s="176"/>
      <c r="C227" s="177"/>
      <c r="D227" s="329"/>
      <c r="E227" s="330"/>
      <c r="F227" s="331"/>
      <c r="G227" s="331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1:19" s="134" customFormat="1" ht="12.75">
      <c r="A228" s="108"/>
      <c r="B228" s="180" t="s">
        <v>122</v>
      </c>
      <c r="C228" s="137"/>
      <c r="D228" s="271"/>
      <c r="E228" s="273"/>
      <c r="F228" s="273"/>
      <c r="G228" s="305">
        <f>SUM(G180:G226)</f>
        <v>0</v>
      </c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</row>
    <row r="229" spans="1:19" s="116" customFormat="1" ht="12.75">
      <c r="A229" s="108"/>
      <c r="B229" s="117"/>
      <c r="C229" s="117"/>
      <c r="D229" s="117"/>
      <c r="E229" s="117"/>
      <c r="F229" s="117"/>
      <c r="G229" s="117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1:7" s="105" customFormat="1" ht="12.75">
      <c r="A230" s="125"/>
      <c r="B230" s="178"/>
      <c r="C230" s="178"/>
      <c r="D230" s="178"/>
      <c r="E230" s="178"/>
      <c r="F230" s="178"/>
      <c r="G230" s="178"/>
    </row>
    <row r="231" spans="1:7" ht="12.75">
      <c r="A231" s="125"/>
      <c r="B231" s="178"/>
      <c r="C231" s="179" t="s">
        <v>58</v>
      </c>
      <c r="D231" s="344"/>
      <c r="E231" s="345"/>
      <c r="F231" s="346"/>
      <c r="G231" s="104"/>
    </row>
    <row r="232" spans="1:19" s="116" customFormat="1" ht="12.75">
      <c r="A232" s="125"/>
      <c r="B232" s="127"/>
      <c r="C232" s="128" t="s">
        <v>51</v>
      </c>
      <c r="D232" s="347"/>
      <c r="E232" s="348"/>
      <c r="F232" s="349"/>
      <c r="G232" s="350">
        <f>G80+G107+G131+G174</f>
        <v>0</v>
      </c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1:19" s="116" customFormat="1" ht="12.75">
      <c r="A233" s="125"/>
      <c r="B233" s="127"/>
      <c r="C233" s="195" t="s">
        <v>130</v>
      </c>
      <c r="D233" s="347"/>
      <c r="E233" s="348"/>
      <c r="F233" s="349"/>
      <c r="G233" s="350">
        <f>G84+G109+G133+G176</f>
        <v>0</v>
      </c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1:19" s="116" customFormat="1" ht="12.75">
      <c r="A234" s="125"/>
      <c r="B234" s="127"/>
      <c r="C234" s="128" t="s">
        <v>52</v>
      </c>
      <c r="D234" s="347"/>
      <c r="E234" s="348"/>
      <c r="F234" s="349"/>
      <c r="G234" s="350">
        <f>SUM(G82)</f>
        <v>0</v>
      </c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1:7" ht="12.75">
      <c r="A235" s="125"/>
      <c r="B235" s="127"/>
      <c r="C235" s="128" t="s">
        <v>213</v>
      </c>
      <c r="D235" s="347"/>
      <c r="E235" s="348"/>
      <c r="F235" s="351"/>
      <c r="G235" s="352">
        <f>G228</f>
        <v>0</v>
      </c>
    </row>
    <row r="236" spans="1:19" s="105" customFormat="1" ht="12.75">
      <c r="A236" s="129"/>
      <c r="B236" s="104"/>
      <c r="C236" s="126" t="s">
        <v>59</v>
      </c>
      <c r="D236" s="344"/>
      <c r="E236" s="345"/>
      <c r="F236" s="353"/>
      <c r="G236" s="354">
        <f>SUM(G232:G235)</f>
        <v>0</v>
      </c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1:19" s="105" customFormat="1" ht="12.75">
      <c r="A237" s="129"/>
      <c r="B237" s="104"/>
      <c r="C237" s="130"/>
      <c r="D237" s="169"/>
      <c r="E237" s="168"/>
      <c r="F237" s="164"/>
      <c r="G237" s="165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1:19" s="105" customFormat="1" ht="12.75">
      <c r="A238" s="129"/>
      <c r="B238" s="104"/>
      <c r="C238" s="131"/>
      <c r="D238" s="169"/>
      <c r="E238" s="168"/>
      <c r="F238" s="164"/>
      <c r="G238" s="165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1:19" s="105" customFormat="1" ht="12.75">
      <c r="A239" s="129"/>
      <c r="B239" s="104"/>
      <c r="C239" s="131"/>
      <c r="D239" s="169"/>
      <c r="E239" s="168"/>
      <c r="F239" s="164"/>
      <c r="G239" s="165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1:19" s="105" customFormat="1" ht="12.75">
      <c r="A240" s="129"/>
      <c r="B240" s="104"/>
      <c r="C240" s="131"/>
      <c r="D240" s="169"/>
      <c r="E240" s="168"/>
      <c r="F240" s="164"/>
      <c r="G240" s="165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1:7" ht="12.75">
      <c r="A241" s="125"/>
      <c r="B241" s="127"/>
      <c r="C241" s="131"/>
      <c r="D241" s="166"/>
      <c r="E241" s="154"/>
      <c r="F241" s="167"/>
      <c r="G241" s="170"/>
    </row>
    <row r="242" spans="1:7" ht="12.75">
      <c r="A242" s="125"/>
      <c r="B242" s="253" t="s">
        <v>235</v>
      </c>
      <c r="C242" s="130"/>
      <c r="D242" s="153"/>
      <c r="E242" s="154"/>
      <c r="F242" s="167"/>
      <c r="G242" s="170"/>
    </row>
    <row r="243" spans="1:7" ht="12.75">
      <c r="A243" s="125"/>
      <c r="B243" s="127"/>
      <c r="C243" s="130"/>
      <c r="D243" s="153"/>
      <c r="E243" s="154"/>
      <c r="F243" s="167"/>
      <c r="G243" s="170"/>
    </row>
    <row r="244" ht="12.75">
      <c r="D244" s="171"/>
    </row>
    <row r="245" spans="3:4" ht="12.75">
      <c r="C245" s="93"/>
      <c r="D245" s="171"/>
    </row>
  </sheetData>
  <sheetProtection/>
  <mergeCells count="5">
    <mergeCell ref="B109:C109"/>
    <mergeCell ref="B1:G1"/>
    <mergeCell ref="F4:G4"/>
    <mergeCell ref="A3:E3"/>
    <mergeCell ref="A4:E4"/>
  </mergeCells>
  <printOptions/>
  <pageMargins left="0.7874015748031497" right="0.1968503937007874" top="0.7874015748031497" bottom="0.3937007874015748" header="0.31496062992125984" footer="0"/>
  <pageSetup firstPageNumber="4" useFirstPageNumber="1"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Šoukal</dc:creator>
  <cp:keywords/>
  <dc:description/>
  <cp:lastModifiedBy>Leznar</cp:lastModifiedBy>
  <cp:lastPrinted>2017-06-20T10:52:01Z</cp:lastPrinted>
  <dcterms:created xsi:type="dcterms:W3CDTF">2010-05-31T14:47:38Z</dcterms:created>
  <dcterms:modified xsi:type="dcterms:W3CDTF">2017-06-20T11:24:11Z</dcterms:modified>
  <cp:category/>
  <cp:version/>
  <cp:contentType/>
  <cp:contentStatus/>
</cp:coreProperties>
</file>