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6"/>
  </bookViews>
  <sheets>
    <sheet name="rekapitulace" sheetId="1" r:id="rId1"/>
    <sheet name="SO 000" sheetId="2" r:id="rId2"/>
    <sheet name="SO 101" sheetId="3" r:id="rId3"/>
    <sheet name="SO 102" sheetId="4" r:id="rId4"/>
    <sheet name="SO 103" sheetId="5" r:id="rId5"/>
    <sheet name="SO 111" sheetId="6" r:id="rId6"/>
    <sheet name="SO 201" sheetId="7" r:id="rId7"/>
  </sheets>
  <definedNames/>
  <calcPr fullCalcOnLoad="1"/>
</workbook>
</file>

<file path=xl/sharedStrings.xml><?xml version="1.0" encoding="utf-8"?>
<sst xmlns="http://schemas.openxmlformats.org/spreadsheetml/2006/main" count="1120" uniqueCount="428">
  <si>
    <t>Soupis objektů s DPH</t>
  </si>
  <si>
    <t>Stavba:12-NO-03-001 - Morava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</si>
  <si>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</si>
  <si>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</si>
  <si>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</si>
  <si>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</si>
  <si>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</si>
  <si>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</si>
  <si>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</si>
  <si>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</si>
  <si>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</si>
  <si>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</si>
  <si>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</si>
  <si>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</si>
  <si>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NOVÁK A PARTNER s.r.o.</t>
  </si>
  <si>
    <t>Příloha k formuláři pro ocenění nabídky</t>
  </si>
  <si>
    <t>Stavba :</t>
  </si>
  <si>
    <t>číslo a název SO:</t>
  </si>
  <si>
    <t>číslo a název rozpočtu:</t>
  </si>
  <si>
    <t>12-NO-03-001</t>
  </si>
  <si>
    <t>Morava</t>
  </si>
  <si>
    <t>SO 000</t>
  </si>
  <si>
    <t>OSTATNÍ POŽADAVKY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</si>
  <si>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</si>
  <si>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</si>
  <si>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</si>
  <si>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</si>
  <si>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</si>
  <si>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</si>
  <si>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</si>
  <si>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</si>
  <si>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</si>
  <si>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</si>
  <si>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</si>
  <si>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</si>
  <si>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</si>
  <si>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</si>
  <si>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</si>
  <si>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</si>
  <si>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</si>
  <si>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</si>
  <si>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</si>
  <si>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</si>
  <si>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02710</t>
  </si>
  <si>
    <t/>
  </si>
  <si>
    <t>POMOC PRÁCE ZŘÍZ NEBO ZAJIŠŤ OBJÍŽĎKY A PŘÍSTUP CESTY
oprava asfaltové cesty na hrázi SR</t>
  </si>
  <si>
    <t xml:space="preserve">M2        </t>
  </si>
  <si>
    <t>1400*3=4 200,000 [A]
10% z plochy: A*0,1=420,000 [B]</t>
  </si>
  <si>
    <t>027422</t>
  </si>
  <si>
    <t>PROVIZORNÍ LÁVKY - NÁJEMNÉ
mostní provizorium včetně nájezdů přes vodoteč u Anglické aleje na rozpětí 10 m, šířka 4m</t>
  </si>
  <si>
    <t xml:space="preserve">MĚS       </t>
  </si>
  <si>
    <t>02821</t>
  </si>
  <si>
    <t>PRŮZKUMNÉ PRÁCE ARCHEOLOGICKÉ NA POVRCHU
záchranný archeologický průzkum – v oblasti SO 101 – podle popisu v průvodní zprávě</t>
  </si>
  <si>
    <t xml:space="preserve">KČ        </t>
  </si>
  <si>
    <t>02911</t>
  </si>
  <si>
    <t>OSTATNÍ POŽADAVKY - GEODETICKÉ ZAMĚŘENÍ
geodetické zaměření hrází v úseku provádění stavebních prací před zahájením stavby – délka po 500 m na české i slovenské straně</t>
  </si>
  <si>
    <t xml:space="preserve">HM        </t>
  </si>
  <si>
    <t>02930</t>
  </si>
  <si>
    <t>OSTATNÍ POŽADAVKY - UMĚLECKÁ DÍLA
pamětní desky z bronzu – 2 ks – rozměr, prezentovaný text a loga budou v souladu s podmínkami Operačného programu cezhraničnej spolupráce Slovenská republika – Česká republika 2014 - 2020</t>
  </si>
  <si>
    <t>02939</t>
  </si>
  <si>
    <t>OSTATNÍ POŽADAVKY
velkoplošný informační panel (min. 2x3 m) -  rozměr, prezentovaný text a loga budou v souladu s podmínkami Operačného programu cezhraničnej spolupráce Slovenská republika – Česká republika 2014 - 2020</t>
  </si>
  <si>
    <t>02940</t>
  </si>
  <si>
    <t>a</t>
  </si>
  <si>
    <t>OSTATNÍ POŽADAVKY - VYPRACOVÁNÍ DOKUMENTACE
vypracování RDS (pro všechny objekty stavby), 8 souprav</t>
  </si>
  <si>
    <t>b</t>
  </si>
  <si>
    <t>OSTATNÍ POŽADAVKY - VYPRACOVÁNÍ DOKUMENTACE
vypracování DSPS - 4 soupravy, 10 ks geometrických plánů na českém i slovenském území</t>
  </si>
  <si>
    <t>c</t>
  </si>
  <si>
    <t>OSTATNÍ POŽADAVKY - VYPRACOVÁNÍ DOKUMENTACE
kontrola dokumentace RDS a VTD včetně potvrzení autorizovanou osobou zpracovatele DSP</t>
  </si>
  <si>
    <t>d</t>
  </si>
  <si>
    <t>OSTATNÍ POŽADAVKY - VYPRACOVÁNÍ DOKUMENTACE
dokumentace stavu přístupů na staveniště před zahájením stavby a po jejím skončení</t>
  </si>
  <si>
    <t>e</t>
  </si>
  <si>
    <t>OSTATNÍ POŽADAVKY - VYPRACOVÁNÍ DOKUMENTACE
zpracování návrhu na vklad do KN včetně vkladu do KN v české i slovenské republice</t>
  </si>
  <si>
    <t>f</t>
  </si>
  <si>
    <t>OSTATNÍ POŽADAVKY - VYPRACOVÁNÍ DOKUMENTACE
vypracování projektu údržby lávky a jeho odsouhlasení správcem - 4 soupravy</t>
  </si>
  <si>
    <t>g</t>
  </si>
  <si>
    <t>OSTATNÍ POŽADAVKY - VYPRACOVÁNÍ DOKUMENTACE
povodňový plán a havarijní plán stavby - 6 souprav</t>
  </si>
  <si>
    <t>029412</t>
  </si>
  <si>
    <t>OSTATNÍ POŽADAVKY - VYPRACOVÁNÍ MOSTNÍHO LISTU
4 soupravy</t>
  </si>
  <si>
    <t xml:space="preserve">KUS       </t>
  </si>
  <si>
    <t>02950</t>
  </si>
  <si>
    <t>OSTATNÍ POŽADAVKY - POSUDKY, KONTROLY, REVIZNÍ ZPRÁVY
1. hl. prohlídka mostu - 4 soupravy</t>
  </si>
  <si>
    <t>OSTATNÍ POŽADAVKY - POSUDKY, KONTROLY, REVIZNÍ ZPRÁVY
znalecký posudek na stanovení ceny věcného břemena – 3x (Lesy ČR-p.č.2131/3 v k.ú.Mikulčice, Povodí Moravy-p.č.2133/1 v k.ú. Mikulčice a p.č.4355/1 v k.ú.Moravská Nová Ves, Slovenský vodohospodársky podnik p.č.3407/2 v k.ú. Kopčany a p.č.4397 v k.ú.Moravská Nová Ves), geometrické zaměření, vypracování geometrického plánu a zpracování návrhu a podání vkladu věcného břemena do KN v ČR i SR včetně poplatku za vklad do KN</t>
  </si>
  <si>
    <t>029611</t>
  </si>
  <si>
    <t>OSTATNÍ POŽADAVKY - ODBORNÝ DOZOR
dozor zodpovědného geologa</t>
  </si>
  <si>
    <t xml:space="preserve">HOD       </t>
  </si>
  <si>
    <t>OSTATNÍ POŽADAVKY - ODBORNÝ DOZOR
geodetické zaměření</t>
  </si>
  <si>
    <t>OSTATNÍ POŽADAVKY - ODBORNÝ DOZOR
archeologický dohled během provádění stavby</t>
  </si>
  <si>
    <t>03179</t>
  </si>
  <si>
    <t>ZAŘÍZENÍ STAVENIŠTĚ</t>
  </si>
  <si>
    <t>03710</t>
  </si>
  <si>
    <t>POMOC PRÁCE ZAJIŠŤ NEBO ZŘÍZ OBJÍŽĎKY A PŘÍSTUP CESTY
přístupy a příjezdy</t>
  </si>
  <si>
    <t>Zemní práce</t>
  </si>
  <si>
    <t>11313</t>
  </si>
  <si>
    <t>ODSTRANĚNÍ KRYTU VOZOVEK A CHODNÍKŮ S ASFALTOVÝM POJIVEM
odstranění stávajícího asfaltu na hrázích</t>
  </si>
  <si>
    <t xml:space="preserve">M3        </t>
  </si>
  <si>
    <t>100*3*0,05=15,000 [A]</t>
  </si>
  <si>
    <t>11349</t>
  </si>
  <si>
    <t>ODSTRAN ŠTĚRKOVÉ VRSTVY
sejmutí štěrkové vrstvy tl. 100 mm v délce 200 m, šířce 4,0 m, použití do opravy</t>
  </si>
  <si>
    <t>200*4,0*0,1=80,000 [A]</t>
  </si>
  <si>
    <t>12939</t>
  </si>
  <si>
    <t>VYČIŠTĚNÍ KORYTA OD STAVEBNÍHO ODPADU</t>
  </si>
  <si>
    <t xml:space="preserve">KPL       </t>
  </si>
  <si>
    <t>18090</t>
  </si>
  <si>
    <t>VŠEOBECNÉ ÚPRAVY OSTATNÍCH PLOCH
 úprava koruny hrází během provádění stavby – 10x za dobu stavby, délka 2800m, šířka 8m</t>
  </si>
  <si>
    <t>8*2800*10=224 000,000 [A]</t>
  </si>
  <si>
    <t>VŠEOBECNÉ ÚPRAVY OSTATNÍCH PLOCH
obnovení lesní cesty mezi SO 101 a SO 102 – délka 1400m, šířka 4m</t>
  </si>
  <si>
    <t>4*1400=5 600,000 [A]</t>
  </si>
  <si>
    <t>Základy</t>
  </si>
  <si>
    <t>28997</t>
  </si>
  <si>
    <t>ZPEVNĚNÍ Z GEOTEXTILIE
oprava trasy před zahájením stavby za anglickou alejí</t>
  </si>
  <si>
    <t>200*4,5=900,000 [A]</t>
  </si>
  <si>
    <t>Komunikace</t>
  </si>
  <si>
    <t>56312</t>
  </si>
  <si>
    <t>VOZOVKOVÉ VRSTVY Z MECHANICKY ZPEVNĚNÉHO KAMENIVA TL. DO 100MM
oprava trasy před zahájením stavby za anglickou alejí</t>
  </si>
  <si>
    <t>56333</t>
  </si>
  <si>
    <t>VOZOVKOVÉ VRSTVY ZE ŠTĚRKODRTI TL. DO 150MM
oprava trasy před zahájením stavby za anglickou alejí</t>
  </si>
  <si>
    <t>56341</t>
  </si>
  <si>
    <t>VOZOVKOVÉ VRSTVY ZE ŠTĚRKOPÍSKU TL. DO 50MM
oprava trasy před zahájením stavby za anglickou alejí</t>
  </si>
  <si>
    <t>572111</t>
  </si>
  <si>
    <t>INFILTRAČNÍ POSTŘIK ASFALTOVÝ DO 0,5KG/M2
oprava trasy před zahájením stavby za anglickou alejí</t>
  </si>
  <si>
    <t>57510</t>
  </si>
  <si>
    <t>LITÝ ASFALT
položení nového asfaltu na hrázích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</si>
  <si>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</si>
  <si>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</si>
  <si>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</si>
  <si>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</si>
  <si>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</si>
  <si>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</si>
  <si>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</si>
  <si>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</si>
  <si>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PŘÍSTUPOVÁ KOMUNIKACE</t>
  </si>
  <si>
    <t>12110</t>
  </si>
  <si>
    <t>SEJMUTÍ ORNICE NEBO LESNÍ PŮDY
včetně odvozu na mezideponii</t>
  </si>
  <si>
    <t>vhodná 232=232,000 [A]</t>
  </si>
  <si>
    <t>123718</t>
  </si>
  <si>
    <t>ODKOP PRO SPOD STAVBU SILNIC A ŽELEZNIC TŘ. 1-4, ODVOZ DO 20KM
včetně odvozu, uložení a poplatků za skládku</t>
  </si>
  <si>
    <t>nevhodný 34=34,000 [A]</t>
  </si>
  <si>
    <t>12571</t>
  </si>
  <si>
    <t>VYKOPÁVKY ZE ZEMNÍKŮ A SKLÁDEK TŘ. 1-4
včetně dovozu ornice z mezideponie</t>
  </si>
  <si>
    <t>232=232,000 [A]</t>
  </si>
  <si>
    <t>125718</t>
  </si>
  <si>
    <t>VYKOPÁVKY ZE ZEMNÍKŮ A SKLÁDEK TŘ. 1-4, ODVOZ DO 20KM
včetně dovozu pro násyp z nakupovaných materiálů</t>
  </si>
  <si>
    <t>násyp 48=48,000 [A]
krajnice 15=15,000 [B]
Celkem: A+B=63,000 [C]</t>
  </si>
  <si>
    <t>17110</t>
  </si>
  <si>
    <t>ULOŽENÍ SYPANINY DO NÁSYPŮ SE ZHUTNĚNÍM</t>
  </si>
  <si>
    <t>48=48,000 [A]</t>
  </si>
  <si>
    <t>17310</t>
  </si>
  <si>
    <t>ZEMNÍ KRAJNICE A DOSYPÁVKY SE ZHUTNĚNÍM</t>
  </si>
  <si>
    <t>15=15,000 [A]</t>
  </si>
  <si>
    <t>18110</t>
  </si>
  <si>
    <t>ÚPRAVA PLÁNĚ SE ZHUTNĚNÍM V HORNINĚ TŘ. 1-4</t>
  </si>
  <si>
    <t>1023=1 023,000 [A]</t>
  </si>
  <si>
    <t>18220</t>
  </si>
  <si>
    <t>ROZPROSTŘENÍ ORNICE VE SVAHU
tl. 150 mm</t>
  </si>
  <si>
    <t>20=20,000 [A]</t>
  </si>
  <si>
    <t>18230</t>
  </si>
  <si>
    <t>ROZPROSTŘENÍ ORNICE V ROVINĚ
na přilehlém prostranství</t>
  </si>
  <si>
    <t>212=212,000 [A]</t>
  </si>
  <si>
    <t>18242</t>
  </si>
  <si>
    <t>ZALOŽENÍ TRÁVNÍKU HYDROOSEVEM NA ORNICI
včetně 1. posekání</t>
  </si>
  <si>
    <t>20/0,15=133,333 [A]</t>
  </si>
  <si>
    <t>18247</t>
  </si>
  <si>
    <t>OŠETŘOVÁNÍ TRÁVNÍKU
4x</t>
  </si>
  <si>
    <t>4*133=532,000 [A]</t>
  </si>
  <si>
    <t>183511</t>
  </si>
  <si>
    <t>CHEMICKÉ ODPLEVELENÍ CELOPLOŠNÉ
1,5x</t>
  </si>
  <si>
    <t>1,5*133=199,500 [A]</t>
  </si>
  <si>
    <t>18600</t>
  </si>
  <si>
    <t>ZALÉVÁNÍ VODOU
3x5 l/m2</t>
  </si>
  <si>
    <t>3*0,005*133=1,995 [A]</t>
  </si>
  <si>
    <t>Vodorovné konstrukce</t>
  </si>
  <si>
    <t>45157</t>
  </si>
  <si>
    <t>PODKLADNÍ A VÝPLŇOVÉ VRSTVY Z KAMENIVA TĚŽENÉHO
tl. 100 mm</t>
  </si>
  <si>
    <t>kamenný brod: 61 m2 * tl. 0,1 m =6,100 [A]</t>
  </si>
  <si>
    <t>465511</t>
  </si>
  <si>
    <t>A</t>
  </si>
  <si>
    <t>DLAŽBY Z LOMOVÉHO KAMENE NA SUCHO
tl. 200 mm</t>
  </si>
  <si>
    <t>kamenný brod: 61 m2 * tl. 0,2 m=12,200 [A]</t>
  </si>
  <si>
    <t>VOZOVKOVÉ VRSTVY Z MECHANICKY ZPEVNĚNÉHO KAMENIVA TL. DO 100MM
frakce 0-32 mm, tl. 100 mm</t>
  </si>
  <si>
    <t>740=740,000 [A]</t>
  </si>
  <si>
    <t>56331</t>
  </si>
  <si>
    <t>VOZOVKOVÉ VRSTVY ZE ŠTĚRKODRTI TL. DO 50MM
frakce 0-4 mm, tl. 40 mm</t>
  </si>
  <si>
    <t>736=736,000 [A]</t>
  </si>
  <si>
    <t>56340</t>
  </si>
  <si>
    <t>VOZOVKOVÉ VRSTVY ZE ŠTĚRKOPÍSKU
tl. 150 mm</t>
  </si>
  <si>
    <t>157=157,000 [A]</t>
  </si>
  <si>
    <t>56930</t>
  </si>
  <si>
    <t>ZPEVNĚNÍ KRAJNIC ZE ŠTĚRKODRTI
tl. 50 mm</t>
  </si>
  <si>
    <t>12=12,000 [A]</t>
  </si>
  <si>
    <t>SO 102</t>
  </si>
  <si>
    <t>ÚPRAVA PRAVOSTRANNÉ HRÁZE V HRÁZOVÉM KM 94,681  AŽ 95,220</t>
  </si>
  <si>
    <t>11332</t>
  </si>
  <si>
    <t>ODSTRANĚNÍ PODKLADŮ VOZOVEK A CHODNÍKŮ Z KAMENIVA NESTMELENÉHO
vč. přesunu a uložení do násypu</t>
  </si>
  <si>
    <t>385,0 m2 * 0,2=77,000 [A]</t>
  </si>
  <si>
    <t>vhodná
sanace tl.0,20 m: 520,0*0,20=104,000 [A]
svahy hráze, tl. 0,10 m: 560,0*0,10=56,000 [B]
Celkem: A+B=160,000 [C]</t>
  </si>
  <si>
    <t>nevhodný 10=10,000 [A]</t>
  </si>
  <si>
    <t>VYKOPÁVKY ZE ZEMNÍKŮ A SKLÁDEK TŘ. 1-4
ornice z mezideponie, vč. dovozu</t>
  </si>
  <si>
    <t>160=160,000 [A]</t>
  </si>
  <si>
    <t>VYKOPÁVKY ZE ZEMNÍKŮ A SKLÁDEK TŘ. 1-4, ODVOZ DO 20KM
pro násyp z nakupovaných materiálů, vč. dovozu</t>
  </si>
  <si>
    <t>násyp: 1097=1 097,000 [A]
krajnice: 10=10,000 [B]
Celkem: A+B=1 107,000 [C]</t>
  </si>
  <si>
    <t>12671</t>
  </si>
  <si>
    <t>ZŘÍZENÍ STUPŇŮ V PODLOŽÍ NÁSYPŮ TŘ. 1-4
včetně odvozu na místo uložení</t>
  </si>
  <si>
    <t>248=248,000 [A]</t>
  </si>
  <si>
    <t>násyp: 1097=1 097,000 [A]
zazubení: 248=248,000 [B]
nestmelené vrstvy: 77=77,000 [C]
Celkem: A+B+C=1 422,000 [D]</t>
  </si>
  <si>
    <t>10=10,000 [A]</t>
  </si>
  <si>
    <t>687=687,000 [A]</t>
  </si>
  <si>
    <t>ROZPROSTŘENÍ ORNICE VE SVAHU
tl. 0,20 m</t>
  </si>
  <si>
    <t>A: 800 m2 *0,20=160,000 [A]</t>
  </si>
  <si>
    <t>800=800,000 [A]</t>
  </si>
  <si>
    <t>4*800=3 200,000 [A]</t>
  </si>
  <si>
    <t>1,5*800=1 200,000 [A]</t>
  </si>
  <si>
    <t>3*0,005*800=12,000 [A]</t>
  </si>
  <si>
    <t>21450</t>
  </si>
  <si>
    <t>SANAČNÍ VRSTVY Z KAMENIVA
sanace podloží ze ŠD fr. 63/125, tl. 300 mm</t>
  </si>
  <si>
    <t>368*0,3=110,400 [A]</t>
  </si>
  <si>
    <t>ZPEVNĚNÍ Z GEOTEXTILIE
separační geotextilie pro sanaci podloží, CBR &gt; 3 kN, odolnost proti proražení 10 mm, tažnost &gt; 50%</t>
  </si>
  <si>
    <t>2*367,445=734,890 [A]</t>
  </si>
  <si>
    <t>674 m2 *0,15=101,100 [A]</t>
  </si>
  <si>
    <t>56361</t>
  </si>
  <si>
    <t>VOZOVKOVÉ VRSTVY Z RECYKLOVANÉHO MATERIÁLU TL DO 50MM
RA, tl. 50 mm</t>
  </si>
  <si>
    <t>610=610,000 [A]</t>
  </si>
  <si>
    <t>8=8,000 [A]</t>
  </si>
  <si>
    <t>572213</t>
  </si>
  <si>
    <t>SPOJOVACÍ POSTŘIK Z EMULZE DO 0,5KG/M2
PS-E, 0,3 kg/m2</t>
  </si>
  <si>
    <t>605=605,000 [A]</t>
  </si>
  <si>
    <t>574143</t>
  </si>
  <si>
    <t>ASFALTOVÝ BETON TŘ.III TL. 50MM
ACO 11, tl. 50 mm</t>
  </si>
  <si>
    <t>Ostatní konstrukce a práce</t>
  </si>
  <si>
    <t>9</t>
  </si>
  <si>
    <t>91275</t>
  </si>
  <si>
    <t>ZÁVORA
umožňující přejezd cyklistů</t>
  </si>
  <si>
    <t>2=2,000 [A]</t>
  </si>
  <si>
    <t>SO 103</t>
  </si>
  <si>
    <t>ÚPRAVA ĽAVOSTRANNEJ HRÁDZE V HRÁDZOVOM KM 94,681 AŽ 95,220</t>
  </si>
  <si>
    <t>220,0 m2 * 0,2=44,000 [A]</t>
  </si>
  <si>
    <t>113728</t>
  </si>
  <si>
    <t>FRÉZOVÁNÍ VOZOVEK ASFALTOVÝCH, ODVOZ DO 20KM
tl. 100 mm
povinný odkup zhotovitelem</t>
  </si>
  <si>
    <t>220,0*0,1=22,000 [A]</t>
  </si>
  <si>
    <t>vhodná
sanace tl.0,20 m: 245,0*0,20=49,000 [A]
svahy hráze, tl. 0,10 m: 330,0*0,10=33,000 [B]
Celkem: A+B=82,000 [C]</t>
  </si>
  <si>
    <t>nevhodný 2=2,000 [A]</t>
  </si>
  <si>
    <t>82=82,000 [A]</t>
  </si>
  <si>
    <t>násyp: 532=532,000 [A]
krajnice: 5=5,000 [B]
Celkem: A+B=537,000 [C]</t>
  </si>
  <si>
    <t>140=140,000 [A]</t>
  </si>
  <si>
    <t>násyp: 532=532,000 [A]
zazubení: 140=140,000 [B]
nestmelené vrstvy: 44=44,000 [C]
Celkem: A+B+C=716,000 [D]</t>
  </si>
  <si>
    <t>5=5,000 [A]</t>
  </si>
  <si>
    <t>322=322,000 [A]</t>
  </si>
  <si>
    <t>ROZPROSTŘENÍ ORNICE VE SVAHU
tl. 0,15 m</t>
  </si>
  <si>
    <t>A: 546,666 m2 *0,15=82,000 [A]</t>
  </si>
  <si>
    <t>546,666=546,666 [A]</t>
  </si>
  <si>
    <t>4*546,666=2 186,664 [A]</t>
  </si>
  <si>
    <t>1,5*546,666=819,999 [A]</t>
  </si>
  <si>
    <t>3*0,005*546,666=8,200 [A]</t>
  </si>
  <si>
    <t>246,7*0,3=74,010 [A]</t>
  </si>
  <si>
    <t>28996</t>
  </si>
  <si>
    <t>ZPEVNĚNÍ SÍŤOVINOU Z PLASTICKÝCH HMOT
výztužná geomříž, násyp km 0,026 - 0,054 vpravo</t>
  </si>
  <si>
    <t>573=573,000 [A]</t>
  </si>
  <si>
    <t>313,3 m2 *0,15=46,995 [A]</t>
  </si>
  <si>
    <t>315,4=315,400 [A]</t>
  </si>
  <si>
    <t>4=4,000 [A]</t>
  </si>
  <si>
    <t>300=300,000 [A]</t>
  </si>
  <si>
    <t>SO 111</t>
  </si>
  <si>
    <t>MOBILIÁŘ</t>
  </si>
  <si>
    <t>914321</t>
  </si>
  <si>
    <t>DOPRAV ZNAČKY ZMENŠ VEL OCEL FÓLIE TŘ 1 - DODÁVKA A MONT
směrové tabulky z polyuretanu rozměrů 400x140 mm včetně šipky
vč. upevňovacích objímek a šroubů</t>
  </si>
  <si>
    <t>914911</t>
  </si>
  <si>
    <t>SLOUPKY A STOJKY DOPRAVNÍCH ZNAČEK Z OCEL TRUBEK SE ZABETONOVÁNÍM - DODÁVKA A MO</t>
  </si>
  <si>
    <t>916799</t>
  </si>
  <si>
    <t>KOŠ NA ODPADKY
hranatý koš z půlené dřevěné palisády, o objemu min. 200 l, do venkovního prostředí
vč. kotvení</t>
  </si>
  <si>
    <t>SO 201</t>
  </si>
  <si>
    <t>LÁVKA PŘES MORAVU</t>
  </si>
  <si>
    <t>014101</t>
  </si>
  <si>
    <t>POPLATKY ZA SKLÁDKU
objem je uveden bez nakypření</t>
  </si>
  <si>
    <t>z vrtů pro piloty
Opěra 00: 5*14,0*0,322=22,540 [A]
Pilíř 01: 9*14,0*0,322=40,572 [B]
Pilíř 02: 9*14,0*0,322=40,572 [C]
Opěra 03: 5*14,0*0,322=22,540 [D]
z výkopů
715,523-128,62=586,903 [E]
Celkem: A+B+C+D+E=713,127 [F]</t>
  </si>
  <si>
    <t>0290</t>
  </si>
  <si>
    <t>ZNAČKA PRO TRIGONOMETRICKÉ SLEDOVÁNÍ
dle ČSN ISO 4463-2</t>
  </si>
  <si>
    <t>OSTATNÍ POŽADAVKY - GEODETICKÉ ZAMĚŘENÍ
Vytyčovací bod mikrosítě - typ HVB.</t>
  </si>
  <si>
    <t>OSTATNÍ POŽADAVKY - UMĚLECKÁ DÍLA
rozkreslení historických znaků, jejich odlití z litiny a uložení do konstrukce podle detailu</t>
  </si>
  <si>
    <t>11512</t>
  </si>
  <si>
    <t>ČERPÁNÍ VODY DO 1000 L/MIN</t>
  </si>
  <si>
    <t>čerpání vody: 340 hod.=340,000 [A]</t>
  </si>
  <si>
    <t>SEJMUTÍ ORNICE NEBO LESNÍ PŮDY
včetně dopravy a uložení na mezideponii</t>
  </si>
  <si>
    <t>(173,1+148,5)*0,15=48,240 [A] m3</t>
  </si>
  <si>
    <t>12211</t>
  </si>
  <si>
    <t>ODKOPÁVKY A PROKOPÁVKY OBECNÉ TŘ. 1-2
odtěžení rampy pro přejezd hráze v místě lávky po dobu stavby</t>
  </si>
  <si>
    <t>2*20m*3m*prům.1m=120,000 [A]</t>
  </si>
  <si>
    <t>12573</t>
  </si>
  <si>
    <t>VYKOPÁVKY ZE ZEMNÍKŮ A SKLÁDEK TŘ. I
ornice</t>
  </si>
  <si>
    <t>natěžení a dovoz dle pol.č.18230: 48.27=48,270 [A]</t>
  </si>
  <si>
    <t>13173</t>
  </si>
  <si>
    <t>HLOUBENÍ JAM ZAPAŽ I NEPAŽ TŘ. I
vč.odvozu přebytečného materiálu na skládku - základy pilířů a opěr
vč. čerpání vody (u základů 01 a 02 intenzivnější)</t>
  </si>
  <si>
    <t>Opěra 00: 35,1*0,4=14,040 [A]
Pilíř 01: 3,1*9,54*1,71=50,572 [B]
Pilíř 02: 3,1*9,54*1,23=36,376 [C]
Opěra 03: 36,1*0,45=16,245 [D]
pro nový štěrkový pás: 10,29=10,290 [E]
odtěžení náplav na bermě: 14,7*20,0*2=588,000 [F]
Celkem: A+B+C+D+E+F=715,523 [G]</t>
  </si>
  <si>
    <t>17180</t>
  </si>
  <si>
    <t>ULOŽENÍ SYPANINY DO NÁSYPŮ Z NAKUPOVANÝCH MATERIÁLŮ
nasypání rampy pro přejezd hráze v místě lávky po dobu stavby</t>
  </si>
  <si>
    <t>17411</t>
  </si>
  <si>
    <t>ZÁSYP JAM A RÝH ZEMINOU SE ZHUT
zásyp základů pilířů a opěr</t>
  </si>
  <si>
    <t>Opěra 00: 35,1*0,4-16,9*0,4=7,280 [A]
Pilíř 01: hutněno jako zásyp za opěrou
29,574*1,71-17,9*0,6-12,3*1,1=26,302 [B]
Pilíř 02: hutněno jako zásyp za opěrou
29,574*1,23-17,9*0,6-12,4*0,6=18,196 [C]
Opěra 03: 36,1*0,45-16,9*0,45=8,640 [D]
Celkem: A+B+C+D=60,418 [E]</t>
  </si>
  <si>
    <t>17581</t>
  </si>
  <si>
    <t>OBSYP POTRUBÍ A OBJEKTŮ Z NAKUPOVANÝCH MATERIÁLŮ
zásyp za opěrou ze zeminy velmi vhodné-přechodová oblast-vč.nákupu materiálu a hutnění po vrstvách 300mm
materiál shodný s materiálem hráze</t>
  </si>
  <si>
    <t>2*0,5*6,4=6,400 [A]</t>
  </si>
  <si>
    <t>18210</t>
  </si>
  <si>
    <t>ÚPRAVA POVRCHŮ SROVNÁNÍM ÚZEMÍ
obnovení poškozené bermy vlivem pojezdu staveništní dopravou - v průběhu stavby a po jejím dokončení
vč. osetí</t>
  </si>
  <si>
    <t>5,0*1119,947*0,1*2=1 119,947 [A]</t>
  </si>
  <si>
    <t>ROZPROSTŘENÍ ORNICE V ROVINĚ
pod mostem</t>
  </si>
  <si>
    <t>(173,1+148,7)*0.15=48,270 [A]</t>
  </si>
  <si>
    <t>ZALOŽENÍ TRÁVNÍKU HYDROOSEVEM NA ORNICI
vč. 1. posekání</t>
  </si>
  <si>
    <t>173,1+148,7=321,800 [A]</t>
  </si>
  <si>
    <t>OŠETŘOVÁNÍ TRÁVNÍKU</t>
  </si>
  <si>
    <t>3*(173,1+148,7)=965,400 [A]</t>
  </si>
  <si>
    <t>CHEMICKÉ ODPLEVELENÍ CELOPLOŠNÉ</t>
  </si>
  <si>
    <t>ZALÉVÁNÍ VODOU</t>
  </si>
  <si>
    <t>(173,1+148,7)*3*0.01=9,654 [A]</t>
  </si>
  <si>
    <t>21263</t>
  </si>
  <si>
    <t>TRATIVODY KOMPLET Z TRUB Z PLAST HMOT DN DO 150MM
včetně obetonování mezer. betonem</t>
  </si>
  <si>
    <t xml:space="preserve">M         </t>
  </si>
  <si>
    <t>rub opěry2*10,0=20,000 [A]</t>
  </si>
  <si>
    <t>224324</t>
  </si>
  <si>
    <t>PILOTY ZE ŽELEZOBETONU DO C25/30 (B30)
C 25/30 - XA2</t>
  </si>
  <si>
    <t>Opěra 00: 5*14,0*0,322=22,540 [A]
Pilíř 01: 9*12,0*0,322=34,776 [B]
Pilíř 02: 9*12,0*0,322=34,776 [C]
Opěra 03: 5*14,0*0,322=22,540 [D]
Celkem: A+B+C+D=114,632 [E]</t>
  </si>
  <si>
    <t>224365</t>
  </si>
  <si>
    <t>VÝZTUŽ PILOT Z OCELI 10505</t>
  </si>
  <si>
    <t xml:space="preserve">T         </t>
  </si>
  <si>
    <t>Opěra 00: 5*(41,24+166,53+1,6)/1000=1,047 [A]
Pilíř 01: 9*(35,35+148,30+1,6)/1000=1,667 [B]
Pilíř 02: 9*(35,35+148,30+1,6)/1000=1,667 [C]
Opěra 03: 5*(41,24+166,53+1,6)/1000=1,047 [D]
Celkem: A+B+C+D=5,428 [E]</t>
  </si>
  <si>
    <t>23117</t>
  </si>
  <si>
    <t>ŠTĚTOVÉ STĚNY BERANĚNÉ Z KOVOVÝCH DÍLCŮ
pažení ze štětovnic - IIn - pro pilíře až pod propustné vrstvy</t>
  </si>
  <si>
    <t>pilíř 01: výška 9,0m
pilíř 02: výška 10,5m
obvod: (2*(3,7+10,14))
(9+10,5)*(2*(3,7+10,14))*0,122=65,851 [A]</t>
  </si>
  <si>
    <t>237171</t>
  </si>
  <si>
    <t>VYTAŽENÍ ŠTĚTOVÝCH STĚN Z KOVOVÝCH DÍLCŮ</t>
  </si>
  <si>
    <t>264341</t>
  </si>
  <si>
    <t>VRTY PRO PILOTY TŘ III D DO 1000MM
vč.odvozu</t>
  </si>
  <si>
    <t>Opěra 00: 25% 0,25*5*14,0=17,500 [A]
Pilíř 01: 25% 0,25*9*(12,0+2,0)=31,500 [B]
(2 m hluché vrtání)
Pilíř 02: 25% 0,25*9*(12,0+2,0)=31,500 [C]
(2 m hluché vrtání)
Opěra 03: 25% 0,25*5*14,0=17,500 [D]
Celkem: A+B+C+D=98,000 [E]</t>
  </si>
  <si>
    <t>264741</t>
  </si>
  <si>
    <t>VRTY PRO PILOTY TŘ I A II D DO 1000MM
vč. hluchého vrtání
vč.odvozu</t>
  </si>
  <si>
    <t>Opěra 00: 75% 0,75*5*14,0=52,500 [A]
Pilíř 01: 75% 0,75*9*(12,0+2,0)=94,500 [B]
(2,0 m hluché vrtání)
Pilíř 02: 75% 0,75*9*(12,0+2,0)=94,500 [C]
(2,0 m hluché vrtání)
Opěra 03: 75% 0,75*5*14,0=52,500 [D]
Celkem: A+B+C+D=294,000 [E]</t>
  </si>
  <si>
    <t>272324</t>
  </si>
  <si>
    <t>ZÁKLADY ZE ŽELEZOBETONU DO C25/30 (B30)
C 25/30-XF3+XA2 vč.izolace proti zemní vlhkosti částí ve styku se zeminou</t>
  </si>
  <si>
    <t>Opěra 00: 16,9*0,5=8,450 [A]
Pilíř 01:17,9*0,6,=10,740 [B]
Pilíř 02: 17,9*0,6,=10,740 [C]
Opěra 03: 16,9*0,5=8,450 [D]
Celkem: A+B+C+D=38,380 [E]</t>
  </si>
  <si>
    <t>272365</t>
  </si>
  <si>
    <t>VÝZTUŽ ZÁKLADŮ Z OCELI 10505
135 kg/m3</t>
  </si>
  <si>
    <t>38,38*0,135=5,181 [A]</t>
  </si>
  <si>
    <t>Svislé konstrukce</t>
  </si>
  <si>
    <t>333325</t>
  </si>
  <si>
    <t>MOSTNÍ OPĚRY A KŘÍDLA ZE ŽELEZOBET DO C30/37 (B37)
C 30/37-XF4+XD3
vč.ložiskových bloků,izolace proti zemní vlkosti částí ve styku se zeminou tabulky s letopočtem-vlysem(2x)</t>
  </si>
  <si>
    <t>Opěra 00   0,68*7,2+2*1,1*0,25+2*1,9*0,5+2*0,5*0,4*0,16=7,410 [A]
Opěra 03   0,68*7,2+2*1,1*0,25+2*1,9*0,5+2*0,5*0,4*0,16=7,410 [B]
Celkem: A+B=14,820 [C]</t>
  </si>
  <si>
    <t>333365</t>
  </si>
  <si>
    <t>VÝZTUŽ MOST OPĚR A KŘÍDEL Z OCELI 10505
150 kg/m3</t>
  </si>
  <si>
    <t>14,82*0.15=2,223 [A]</t>
  </si>
  <si>
    <t>334325</t>
  </si>
  <si>
    <t>MOSTNÍ PILÍŘE A STATIVA ZE ŽELEZOVÉHO BETONU DO C30/37 (B37)
C 30/37-XF4+XD3 vč.izolace proti zemní vlkosti částí ve styku se zeminou</t>
  </si>
  <si>
    <t>Pilíř 01: (12,5+6,3)/2*5,7+2*0,6*0,6*0,14=53,681 [A]
Pilíř 02: (12,5+6,3)/2*5,7+2*0,6*0,6*0,14=53,681 [B]
Celkem: A+B=107,362 [C]</t>
  </si>
  <si>
    <t>334365</t>
  </si>
  <si>
    <t>VÝZTUŽ MOST PILÍŘŮ A STATIV Z OCELI 10505
210 kg/m3</t>
  </si>
  <si>
    <t>107,362*0.210=22,546 [A]</t>
  </si>
  <si>
    <t>421125</t>
  </si>
  <si>
    <t>MOSTNÍ NOSNÉ DESKOVÉ KONSTR Z DÍLCŮ ŽELBET DO C30/37 (B37)
ŽB pochozí deska - prefabrikovaná spodní část - vč. výztuže</t>
  </si>
  <si>
    <t>7/22*1,03*141,3=46,308 [A]</t>
  </si>
  <si>
    <t>421325</t>
  </si>
  <si>
    <t>MOSTNÍ NOSNÉ DESKOVÉ KONSTRUKCE ZE ŽELEZOBETONU C30/37
ŽB pochozí deska</t>
  </si>
  <si>
    <t>15/22*1,03*141,3=99,231 [A]</t>
  </si>
  <si>
    <t>421365</t>
  </si>
  <si>
    <t>VÝZTUŽ MOSTNÍ DESKOVÉ KONSTRUKCE Z OCELI 10505
300 kg/m3</t>
  </si>
  <si>
    <t>99,231*0,30=29,769 [A]</t>
  </si>
  <si>
    <t>424199</t>
  </si>
  <si>
    <t>,</t>
  </si>
  <si>
    <t>MOSTNÍ NOSNÍKY Z OCELI
NK
vč. PKO, nátěrového systému, přejímek, vč.montáže</t>
  </si>
  <si>
    <t>Příhrada: 300/300/16: dl.320,3m*0,141t/m=45,162 [A]
Spodní podélník: 500/300/20: dl.309,1m*0,245t/m=75,730 [B]
Horní podélník: 400/300/20: dl.295,7m*0,206t/m=60,914 [C]
Závěsy: trubka 127/8: dl.75,5m*0,024t/m=1,812 [D]
Oblouk:  600/300/30: dl.209.7m*0,396t/m=83,041 [E]
Spodní příčník: HEB 200: dl.139,7m*0,061t/m=8,522 [F]
Spodní příčník: HEB 140: dl.267,8m*0,034t/m=9,105 [G]
Horní příčník: 350/150/16: dl.29,3m*0,118t/m=3,457 [H]
TR 20x4, 2x46x6ks,dl. 0,9m: 2*46*6ks*0,9m*0,0016t/m=0,795 [I]
Styčníkové plechy u mostních závěrů: 2*6*2*0,8*0,02*8,0=3,072 [J]
Úprava nad ložisky: 8*0,17=1,360 [K]
Výztuhy a další 5%: (A+B+C+D+E+F+G+H+I+J+K)*0,05=14,649 [L]
Celkem: A+B+C+D+E+F+G+H+I+J+K+L=307,619 [M]</t>
  </si>
  <si>
    <t>42862</t>
  </si>
  <si>
    <t>MOSTNÍ LOŽISKA ELASTOMEROVÁ PRO ZATÍŽ DO 2,5MN
4*2000 kN</t>
  </si>
  <si>
    <t>42863</t>
  </si>
  <si>
    <t>MOSTNÍ LOŽISKA ELASTOMEROVÁ PRO ZATÍŽ DO 5,0MN
4*3300 kN</t>
  </si>
  <si>
    <t>451311</t>
  </si>
  <si>
    <t>PODKL A VÝPLŇ VRSTVY Z PROST BET DO B12,5
C 8/10-X0 - základy</t>
  </si>
  <si>
    <t>Opěra 00:  21,9*0,15=3,285 [A]
Pilíř 01:  22,4*0,15,=3,360 [B]
Pilíř 02:  22,4*0,15,=3,360 [C]
Opěra 03:  21,9*0,15=3,285 [D]
Celkem: A+B+C+D=13,290 [E]</t>
  </si>
  <si>
    <t>451314</t>
  </si>
  <si>
    <t>PODKL A VÝPLŇ VRSTVY Z PROST BET DO C25/30 (B30)
C 25/30-XF3 - pod dlažbu</t>
  </si>
  <si>
    <t>svahy pod mostem
Opěra 00:  45,1*0,10=4,510 [A]
Opěra 03:  52,4*0,10=5,240 [B]
Celkem: A+B=9,750 [C]</t>
  </si>
  <si>
    <t>PODKL A VÝPLŇ VRSTVY Z KAMENIVA TĚŽENÉHO</t>
  </si>
  <si>
    <t>okapový štěrkový pás
33,3*0,15+35,3*0,15=10,290 [A]</t>
  </si>
  <si>
    <t>45857</t>
  </si>
  <si>
    <t>VÝPLŇ ZA OPĚRAMI A ZDMI Z KAMENIVA TĚŽENÉHO
podkladní přechodový klín - nakupovaný materiál</t>
  </si>
  <si>
    <t>(1,2+1,2)*7,9=18,960 [A]</t>
  </si>
  <si>
    <t>465512</t>
  </si>
  <si>
    <t>DLAŽBY Z LOMOVÉHO KAMENE NA MC
Kamenná dlažba spárovaná tl.200mm</t>
  </si>
  <si>
    <t>svahy pod mostem
Opěra 00:  45,1*0,20=9,020 [A]
Opěra 03:  52,4*0,20=10,480 [B]
Celkem: A+B=19,500 [C]</t>
  </si>
  <si>
    <t>Práce PSV</t>
  </si>
  <si>
    <t>711415</t>
  </si>
  <si>
    <t>IZOLACE MOSTOVEK CELOPLOŠ POLYMERNÍ
pochozí hydroizolace</t>
  </si>
  <si>
    <t>4,41*141,3=623,133 [A]</t>
  </si>
  <si>
    <t>711509</t>
  </si>
  <si>
    <t>OCHRANA IZOLACE NA POVRCHU TEXTILIÍ</t>
  </si>
  <si>
    <t>rub opěry,2 vrstvy 300g/m2
2*2*10,8=43,200 [A]</t>
  </si>
  <si>
    <t>721132</t>
  </si>
  <si>
    <t>VNITŘNÍ KANALIZACE Z TRUB Z NEREZ OCELI DN DO 100MM
napojení odvodňovače</t>
  </si>
  <si>
    <t>22*4,0=88,000 [A]</t>
  </si>
  <si>
    <t>74262</t>
  </si>
  <si>
    <t>ZEMNÍCÍ PÁSEK FEZN 30X4MM</t>
  </si>
  <si>
    <t>Potrubí</t>
  </si>
  <si>
    <t>87615</t>
  </si>
  <si>
    <t>CHRÁNIČKY Z TRUB PLAST DN DO 50MM</t>
  </si>
  <si>
    <t>2*120,0=240,000 [A]</t>
  </si>
  <si>
    <t>87727</t>
  </si>
  <si>
    <t>CHRÁNIČKY PŮLENÉ Z TRUB PLAST DN DO 100MM</t>
  </si>
  <si>
    <t>prof.75-půlená 2*7,1=14,200 [A]</t>
  </si>
  <si>
    <t>911299</t>
  </si>
  <si>
    <t>OCEL MOSTNÍ ZÁBRADLÍ
nerezové lankové zábradlí, vč. napínání, upevnění
vč. kotvení na předmostí</t>
  </si>
  <si>
    <t>2*145,4=290,800 [A]</t>
  </si>
  <si>
    <t>91345</t>
  </si>
  <si>
    <t>NIVELAČNÍ ZNAČKY KOVOVÉ</t>
  </si>
  <si>
    <t>spodní značka: 4*2=8,000 [A]
nosná konstrukce: 9*2=18,000 [B]
Celkem: A+B=26,000 [C]</t>
  </si>
  <si>
    <t>91355</t>
  </si>
  <si>
    <t>EVIDENČNÍ ČÍSLO MOSTU
tabulka s letopočtem výstavby</t>
  </si>
  <si>
    <t>914111</t>
  </si>
  <si>
    <t>DOPRAVNÍ ZNAČKY ZÁKLADNÍ VELIKOSTI OCELOVÉ - DODÁVKA A MONTÁŽ
plavební znaky</t>
  </si>
  <si>
    <t>6=6,000 [A]</t>
  </si>
  <si>
    <t>93153</t>
  </si>
  <si>
    <t>MOSTNÍ ZÁVĚRY POVRCHOVÉ POSUN DO 160MM
kobercový mostní závěr</t>
  </si>
  <si>
    <t>2*6,0=12,000 [A]</t>
  </si>
  <si>
    <t>93313</t>
  </si>
  <si>
    <t>ZATĚŽOVACÍ ZKOUŠKA MOSTU STATICKÁ 1. POLE DO 800M2</t>
  </si>
  <si>
    <t>93317</t>
  </si>
  <si>
    <t>ZATĚŽOVACÍ ZKOUŠKA MOSTU STATICKÁ 2. A DALŠÍ POLE DO 800M2</t>
  </si>
  <si>
    <t>93323</t>
  </si>
  <si>
    <t>ZATĚŽ ZKOUŠKA MOSTU DYNAMIC 1.POLE DO 800M2</t>
  </si>
  <si>
    <t>93333</t>
  </si>
  <si>
    <t>ZKOUŠKA INTEGRITY PILOT SYSTÉMOVÝCH
PRELIMINÁŘ testování integrity pilot metodou PIT každé piloty</t>
  </si>
  <si>
    <t>2*5+2*9'=28,000 [A]</t>
  </si>
  <si>
    <t>936531</t>
  </si>
  <si>
    <t>MOSTNÍ ODVODŇOVACÍ SOUPRAVA 300/300
třída zatížení D400</t>
  </si>
  <si>
    <t>2*22=44,000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</si>
</sst>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SUM(C11:C16)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SUM(E11:E16)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000'!H75</f>
        <v>0</v>
      </c>
      <c r="D11" s="10">
        <f>'SO 000'!P75</f>
        <v>0</v>
      </c>
      <c r="E11" s="10">
        <f aca="true" t="shared" si="0" ref="E11:E16">C11+D11</f>
        <v>0</v>
      </c>
    </row>
    <row r="12" spans="1:5" ht="12.75" customHeight="1">
      <c r="A12" s="6" t="s">
        <v>129</v>
      </c>
      <c r="B12" s="6" t="s">
        <v>130</v>
      </c>
      <c r="C12" s="10">
        <f>'SO 101'!H67</f>
        <v>0</v>
      </c>
      <c r="D12" s="10">
        <f>'SO 101'!P67</f>
        <v>0</v>
      </c>
      <c r="E12" s="10">
        <f t="shared" si="0"/>
        <v>0</v>
      </c>
    </row>
    <row r="13" spans="1:5" ht="12.75" customHeight="1">
      <c r="A13" s="6" t="s">
        <v>189</v>
      </c>
      <c r="B13" s="6" t="s">
        <v>190</v>
      </c>
      <c r="C13" s="10">
        <f>'SO 102'!H76</f>
        <v>0</v>
      </c>
      <c r="D13" s="10">
        <f>'SO 102'!P76</f>
        <v>0</v>
      </c>
      <c r="E13" s="10">
        <f t="shared" si="0"/>
        <v>0</v>
      </c>
    </row>
    <row r="14" spans="1:5" ht="12.75" customHeight="1">
      <c r="A14" s="6" t="s">
        <v>232</v>
      </c>
      <c r="B14" s="6" t="s">
        <v>233</v>
      </c>
      <c r="C14" s="10">
        <f>'SO 103'!H79</f>
        <v>0</v>
      </c>
      <c r="D14" s="10">
        <f>'SO 103'!P79</f>
        <v>0</v>
      </c>
      <c r="E14" s="10">
        <f t="shared" si="0"/>
        <v>0</v>
      </c>
    </row>
    <row r="15" spans="1:5" ht="12.75" customHeight="1">
      <c r="A15" s="6" t="s">
        <v>260</v>
      </c>
      <c r="B15" s="6" t="s">
        <v>261</v>
      </c>
      <c r="C15" s="10">
        <f>'SO 111'!H26</f>
        <v>0</v>
      </c>
      <c r="D15" s="10">
        <f>'SO 111'!P26</f>
        <v>0</v>
      </c>
      <c r="E15" s="10">
        <f t="shared" si="0"/>
        <v>0</v>
      </c>
    </row>
    <row r="16" spans="1:5" ht="12.75" customHeight="1">
      <c r="A16" s="6" t="s">
        <v>268</v>
      </c>
      <c r="B16" s="6" t="s">
        <v>269</v>
      </c>
      <c r="C16" s="10">
        <f>'SO 201'!H152</f>
        <v>0</v>
      </c>
      <c r="D16" s="10">
        <f>'SO 201'!P152</f>
        <v>0</v>
      </c>
      <c r="E16" s="10">
        <f t="shared" si="0"/>
        <v>0</v>
      </c>
    </row>
  </sheetData>
  <sheetProtection formatColumns="0"/>
  <hyperlinks>
    <hyperlink ref="A11" location="#'SO 000'!A1" tooltip="Odkaz na stranku objektu [SO 000]" display="SO 000"/>
    <hyperlink ref="A12" location="#'SO 101'!A1" tooltip="Odkaz na stranku objektu [SO 101]" display="SO 101"/>
    <hyperlink ref="A13" location="#'SO 102'!A1" tooltip="Odkaz na stranku objektu [SO 102]" display="SO 102"/>
    <hyperlink ref="A14" location="#'SO 103'!A1" tooltip="Odkaz na stranku objektu [SO 103]" display="SO 103"/>
    <hyperlink ref="A15" location="#'SO 111'!A1" tooltip="Odkaz na stranku objektu [SO 111]" display="SO 111"/>
    <hyperlink ref="A16" location="#'SO 201'!A1" tooltip="Odkaz na stranku objektu [SO 201]" display="SO 2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420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47</v>
      </c>
    </row>
    <row r="14" spans="1:16" ht="38.25">
      <c r="A14" s="6">
        <v>2</v>
      </c>
      <c r="B14" s="6" t="s">
        <v>48</v>
      </c>
      <c r="C14" s="6" t="s">
        <v>44</v>
      </c>
      <c r="D14" s="6" t="s">
        <v>49</v>
      </c>
      <c r="E14" s="6" t="s">
        <v>50</v>
      </c>
      <c r="F14" s="8">
        <v>8</v>
      </c>
      <c r="G14" s="11"/>
      <c r="H14" s="10">
        <f aca="true" t="shared" si="0" ref="H14:H33">ROUND((G14*F14),2)</f>
        <v>0</v>
      </c>
      <c r="O14">
        <f>rekapitulace!H8</f>
        <v>21</v>
      </c>
      <c r="P14">
        <f aca="true" t="shared" si="1" ref="P14:P33">O14/100*H14</f>
        <v>0</v>
      </c>
    </row>
    <row r="15" spans="1:16" ht="25.5">
      <c r="A15" s="6">
        <v>3</v>
      </c>
      <c r="B15" s="6" t="s">
        <v>51</v>
      </c>
      <c r="C15" s="6" t="s">
        <v>44</v>
      </c>
      <c r="D15" s="6" t="s">
        <v>52</v>
      </c>
      <c r="E15" s="6" t="s">
        <v>53</v>
      </c>
      <c r="F15" s="8">
        <v>1</v>
      </c>
      <c r="G15" s="11"/>
      <c r="H15" s="10">
        <f t="shared" si="0"/>
        <v>0</v>
      </c>
      <c r="O15">
        <f>rekapitulace!H8</f>
        <v>21</v>
      </c>
      <c r="P15">
        <f t="shared" si="1"/>
        <v>0</v>
      </c>
    </row>
    <row r="16" spans="1:16" ht="38.25">
      <c r="A16" s="6">
        <v>4</v>
      </c>
      <c r="B16" s="6" t="s">
        <v>54</v>
      </c>
      <c r="C16" s="6" t="s">
        <v>44</v>
      </c>
      <c r="D16" s="6" t="s">
        <v>55</v>
      </c>
      <c r="E16" s="6" t="s">
        <v>56</v>
      </c>
      <c r="F16" s="8">
        <v>10</v>
      </c>
      <c r="G16" s="11"/>
      <c r="H16" s="10">
        <f t="shared" si="0"/>
        <v>0</v>
      </c>
      <c r="O16">
        <f>rekapitulace!H8</f>
        <v>21</v>
      </c>
      <c r="P16">
        <f t="shared" si="1"/>
        <v>0</v>
      </c>
    </row>
    <row r="17" spans="1:16" ht="51">
      <c r="A17" s="6">
        <v>5</v>
      </c>
      <c r="B17" s="6" t="s">
        <v>57</v>
      </c>
      <c r="C17" s="6" t="s">
        <v>44</v>
      </c>
      <c r="D17" s="6" t="s">
        <v>58</v>
      </c>
      <c r="E17" s="6" t="s">
        <v>53</v>
      </c>
      <c r="F17" s="8">
        <v>1</v>
      </c>
      <c r="G17" s="11"/>
      <c r="H17" s="10">
        <f t="shared" si="0"/>
        <v>0</v>
      </c>
      <c r="O17">
        <f>rekapitulace!H8</f>
        <v>21</v>
      </c>
      <c r="P17">
        <f t="shared" si="1"/>
        <v>0</v>
      </c>
    </row>
    <row r="18" spans="1:16" ht="51">
      <c r="A18" s="6">
        <v>6</v>
      </c>
      <c r="B18" s="6" t="s">
        <v>59</v>
      </c>
      <c r="C18" s="6" t="s">
        <v>44</v>
      </c>
      <c r="D18" s="6" t="s">
        <v>60</v>
      </c>
      <c r="E18" s="6" t="s">
        <v>53</v>
      </c>
      <c r="F18" s="8">
        <v>2</v>
      </c>
      <c r="G18" s="11"/>
      <c r="H18" s="10">
        <f t="shared" si="0"/>
        <v>0</v>
      </c>
      <c r="O18">
        <f>rekapitulace!H8</f>
        <v>21</v>
      </c>
      <c r="P18">
        <f t="shared" si="1"/>
        <v>0</v>
      </c>
    </row>
    <row r="19" spans="1:16" ht="25.5">
      <c r="A19" s="6">
        <v>7</v>
      </c>
      <c r="B19" s="6" t="s">
        <v>61</v>
      </c>
      <c r="C19" s="6" t="s">
        <v>62</v>
      </c>
      <c r="D19" s="6" t="s">
        <v>63</v>
      </c>
      <c r="E19" s="6" t="s">
        <v>53</v>
      </c>
      <c r="F19" s="8">
        <v>1</v>
      </c>
      <c r="G19" s="11"/>
      <c r="H19" s="10">
        <f t="shared" si="0"/>
        <v>0</v>
      </c>
      <c r="O19">
        <f>rekapitulace!H8</f>
        <v>21</v>
      </c>
      <c r="P19">
        <f t="shared" si="1"/>
        <v>0</v>
      </c>
    </row>
    <row r="20" spans="1:16" ht="38.25">
      <c r="A20" s="6">
        <v>8</v>
      </c>
      <c r="B20" s="6" t="s">
        <v>61</v>
      </c>
      <c r="C20" s="6" t="s">
        <v>64</v>
      </c>
      <c r="D20" s="6" t="s">
        <v>65</v>
      </c>
      <c r="E20" s="6" t="s">
        <v>53</v>
      </c>
      <c r="F20" s="8">
        <v>1</v>
      </c>
      <c r="G20" s="11"/>
      <c r="H20" s="10">
        <f t="shared" si="0"/>
        <v>0</v>
      </c>
      <c r="O20">
        <f>rekapitulace!H8</f>
        <v>21</v>
      </c>
      <c r="P20">
        <f t="shared" si="1"/>
        <v>0</v>
      </c>
    </row>
    <row r="21" spans="1:16" ht="38.25">
      <c r="A21" s="6">
        <v>9</v>
      </c>
      <c r="B21" s="6" t="s">
        <v>61</v>
      </c>
      <c r="C21" s="6" t="s">
        <v>66</v>
      </c>
      <c r="D21" s="6" t="s">
        <v>67</v>
      </c>
      <c r="E21" s="6" t="s">
        <v>53</v>
      </c>
      <c r="F21" s="8">
        <v>1</v>
      </c>
      <c r="G21" s="11"/>
      <c r="H21" s="10">
        <f t="shared" si="0"/>
        <v>0</v>
      </c>
      <c r="O21">
        <f>rekapitulace!H8</f>
        <v>21</v>
      </c>
      <c r="P21">
        <f t="shared" si="1"/>
        <v>0</v>
      </c>
    </row>
    <row r="22" spans="1:16" ht="25.5">
      <c r="A22" s="6">
        <v>10</v>
      </c>
      <c r="B22" s="6" t="s">
        <v>61</v>
      </c>
      <c r="C22" s="6" t="s">
        <v>68</v>
      </c>
      <c r="D22" s="6" t="s">
        <v>69</v>
      </c>
      <c r="E22" s="6" t="s">
        <v>53</v>
      </c>
      <c r="F22" s="8">
        <v>1</v>
      </c>
      <c r="G22" s="11"/>
      <c r="H22" s="10">
        <f t="shared" si="0"/>
        <v>0</v>
      </c>
      <c r="O22">
        <f>rekapitulace!H8</f>
        <v>21</v>
      </c>
      <c r="P22">
        <f t="shared" si="1"/>
        <v>0</v>
      </c>
    </row>
    <row r="23" spans="1:16" ht="25.5">
      <c r="A23" s="6">
        <v>11</v>
      </c>
      <c r="B23" s="6" t="s">
        <v>61</v>
      </c>
      <c r="C23" s="6" t="s">
        <v>70</v>
      </c>
      <c r="D23" s="6" t="s">
        <v>71</v>
      </c>
      <c r="E23" s="6" t="s">
        <v>53</v>
      </c>
      <c r="F23" s="8">
        <v>1</v>
      </c>
      <c r="G23" s="11"/>
      <c r="H23" s="10">
        <f t="shared" si="0"/>
        <v>0</v>
      </c>
      <c r="O23">
        <f>rekapitulace!H8</f>
        <v>21</v>
      </c>
      <c r="P23">
        <f t="shared" si="1"/>
        <v>0</v>
      </c>
    </row>
    <row r="24" spans="1:16" ht="25.5">
      <c r="A24" s="6">
        <v>12</v>
      </c>
      <c r="B24" s="6" t="s">
        <v>61</v>
      </c>
      <c r="C24" s="6" t="s">
        <v>72</v>
      </c>
      <c r="D24" s="6" t="s">
        <v>73</v>
      </c>
      <c r="E24" s="6" t="s">
        <v>53</v>
      </c>
      <c r="F24" s="8">
        <v>1</v>
      </c>
      <c r="G24" s="11"/>
      <c r="H24" s="10">
        <f t="shared" si="0"/>
        <v>0</v>
      </c>
      <c r="O24">
        <f>rekapitulace!H8</f>
        <v>21</v>
      </c>
      <c r="P24">
        <f t="shared" si="1"/>
        <v>0</v>
      </c>
    </row>
    <row r="25" spans="1:16" ht="25.5">
      <c r="A25" s="6">
        <v>13</v>
      </c>
      <c r="B25" s="6" t="s">
        <v>61</v>
      </c>
      <c r="C25" s="6" t="s">
        <v>74</v>
      </c>
      <c r="D25" s="6" t="s">
        <v>75</v>
      </c>
      <c r="E25" s="6" t="s">
        <v>53</v>
      </c>
      <c r="F25" s="8">
        <v>1</v>
      </c>
      <c r="G25" s="11"/>
      <c r="H25" s="10">
        <f t="shared" si="0"/>
        <v>0</v>
      </c>
      <c r="O25">
        <f>rekapitulace!H8</f>
        <v>21</v>
      </c>
      <c r="P25">
        <f t="shared" si="1"/>
        <v>0</v>
      </c>
    </row>
    <row r="26" spans="1:16" ht="25.5">
      <c r="A26" s="6">
        <v>14</v>
      </c>
      <c r="B26" s="6" t="s">
        <v>76</v>
      </c>
      <c r="C26" s="6" t="s">
        <v>44</v>
      </c>
      <c r="D26" s="6" t="s">
        <v>77</v>
      </c>
      <c r="E26" s="6" t="s">
        <v>78</v>
      </c>
      <c r="F26" s="8">
        <v>1</v>
      </c>
      <c r="G26" s="11"/>
      <c r="H26" s="10">
        <f t="shared" si="0"/>
        <v>0</v>
      </c>
      <c r="O26">
        <f>rekapitulace!H8</f>
        <v>21</v>
      </c>
      <c r="P26">
        <f t="shared" si="1"/>
        <v>0</v>
      </c>
    </row>
    <row r="27" spans="1:16" ht="25.5">
      <c r="A27" s="6">
        <v>15</v>
      </c>
      <c r="B27" s="6" t="s">
        <v>79</v>
      </c>
      <c r="C27" s="6" t="s">
        <v>62</v>
      </c>
      <c r="D27" s="6" t="s">
        <v>80</v>
      </c>
      <c r="E27" s="6" t="s">
        <v>53</v>
      </c>
      <c r="F27" s="8">
        <v>1</v>
      </c>
      <c r="G27" s="11"/>
      <c r="H27" s="10">
        <f t="shared" si="0"/>
        <v>0</v>
      </c>
      <c r="O27">
        <f>rekapitulace!H8</f>
        <v>21</v>
      </c>
      <c r="P27">
        <f t="shared" si="1"/>
        <v>0</v>
      </c>
    </row>
    <row r="28" spans="1:16" ht="89.25">
      <c r="A28" s="6">
        <v>16</v>
      </c>
      <c r="B28" s="6" t="s">
        <v>79</v>
      </c>
      <c r="C28" s="6" t="s">
        <v>64</v>
      </c>
      <c r="D28" s="6" t="s">
        <v>81</v>
      </c>
      <c r="E28" s="6" t="s">
        <v>53</v>
      </c>
      <c r="F28" s="8">
        <v>1</v>
      </c>
      <c r="G28" s="11"/>
      <c r="H28" s="10">
        <f t="shared" si="0"/>
        <v>0</v>
      </c>
      <c r="O28">
        <f>rekapitulace!H8</f>
        <v>21</v>
      </c>
      <c r="P28">
        <f t="shared" si="1"/>
        <v>0</v>
      </c>
    </row>
    <row r="29" spans="1:16" ht="25.5">
      <c r="A29" s="6">
        <v>17</v>
      </c>
      <c r="B29" s="6" t="s">
        <v>82</v>
      </c>
      <c r="C29" s="6" t="s">
        <v>62</v>
      </c>
      <c r="D29" s="6" t="s">
        <v>83</v>
      </c>
      <c r="E29" s="6" t="s">
        <v>84</v>
      </c>
      <c r="F29" s="8">
        <v>1</v>
      </c>
      <c r="G29" s="11"/>
      <c r="H29" s="10">
        <f t="shared" si="0"/>
        <v>0</v>
      </c>
      <c r="O29">
        <f>rekapitulace!H8</f>
        <v>21</v>
      </c>
      <c r="P29">
        <f t="shared" si="1"/>
        <v>0</v>
      </c>
    </row>
    <row r="30" spans="1:16" ht="25.5">
      <c r="A30" s="6">
        <v>18</v>
      </c>
      <c r="B30" s="6" t="s">
        <v>82</v>
      </c>
      <c r="C30" s="6" t="s">
        <v>64</v>
      </c>
      <c r="D30" s="6" t="s">
        <v>85</v>
      </c>
      <c r="E30" s="6" t="s">
        <v>84</v>
      </c>
      <c r="F30" s="8">
        <v>1</v>
      </c>
      <c r="G30" s="11"/>
      <c r="H30" s="10">
        <f t="shared" si="0"/>
        <v>0</v>
      </c>
      <c r="O30">
        <f>rekapitulace!H8</f>
        <v>21</v>
      </c>
      <c r="P30">
        <f t="shared" si="1"/>
        <v>0</v>
      </c>
    </row>
    <row r="31" spans="1:16" ht="25.5">
      <c r="A31" s="6">
        <v>19</v>
      </c>
      <c r="B31" s="6" t="s">
        <v>82</v>
      </c>
      <c r="C31" s="6" t="s">
        <v>66</v>
      </c>
      <c r="D31" s="6" t="s">
        <v>86</v>
      </c>
      <c r="E31" s="6" t="s">
        <v>84</v>
      </c>
      <c r="F31" s="8">
        <v>1</v>
      </c>
      <c r="G31" s="11"/>
      <c r="H31" s="10">
        <f t="shared" si="0"/>
        <v>0</v>
      </c>
      <c r="O31">
        <f>rekapitulace!H8</f>
        <v>21</v>
      </c>
      <c r="P31">
        <f t="shared" si="1"/>
        <v>0</v>
      </c>
    </row>
    <row r="32" spans="1:16" ht="12.75">
      <c r="A32" s="6">
        <v>20</v>
      </c>
      <c r="B32" s="6" t="s">
        <v>87</v>
      </c>
      <c r="C32" s="6" t="s">
        <v>44</v>
      </c>
      <c r="D32" s="6" t="s">
        <v>88</v>
      </c>
      <c r="E32" s="6" t="s">
        <v>53</v>
      </c>
      <c r="F32" s="8">
        <v>1</v>
      </c>
      <c r="G32" s="11"/>
      <c r="H32" s="10">
        <f t="shared" si="0"/>
        <v>0</v>
      </c>
      <c r="O32">
        <f>rekapitulace!H8</f>
        <v>21</v>
      </c>
      <c r="P32">
        <f t="shared" si="1"/>
        <v>0</v>
      </c>
    </row>
    <row r="33" spans="1:16" ht="25.5">
      <c r="A33" s="6">
        <v>21</v>
      </c>
      <c r="B33" s="6" t="s">
        <v>89</v>
      </c>
      <c r="C33" s="6" t="s">
        <v>44</v>
      </c>
      <c r="D33" s="6" t="s">
        <v>90</v>
      </c>
      <c r="E33" s="6" t="s">
        <v>53</v>
      </c>
      <c r="F33" s="8">
        <v>1</v>
      </c>
      <c r="G33" s="11"/>
      <c r="H33" s="10">
        <f t="shared" si="0"/>
        <v>0</v>
      </c>
      <c r="O33">
        <f>rekapitulace!H8</f>
        <v>21</v>
      </c>
      <c r="P33">
        <f t="shared" si="1"/>
        <v>0</v>
      </c>
    </row>
    <row r="34" spans="1:16" ht="12.75" customHeight="1">
      <c r="A34" s="13"/>
      <c r="B34" s="13"/>
      <c r="C34" s="13" t="s">
        <v>42</v>
      </c>
      <c r="D34" s="13" t="s">
        <v>41</v>
      </c>
      <c r="E34" s="13"/>
      <c r="F34" s="13"/>
      <c r="G34" s="13"/>
      <c r="H34" s="13">
        <f>SUM(H12:H33)</f>
        <v>0</v>
      </c>
      <c r="P34">
        <f>ROUND(SUM(P12:P33),2)</f>
        <v>0</v>
      </c>
    </row>
    <row r="36" spans="1:8" ht="12.75" customHeight="1">
      <c r="A36" s="7"/>
      <c r="B36" s="7"/>
      <c r="C36" s="7" t="s">
        <v>24</v>
      </c>
      <c r="D36" s="7" t="s">
        <v>91</v>
      </c>
      <c r="E36" s="7"/>
      <c r="F36" s="9"/>
      <c r="G36" s="7"/>
      <c r="H36" s="9"/>
    </row>
    <row r="37" spans="1:16" ht="25.5">
      <c r="A37" s="6">
        <v>22</v>
      </c>
      <c r="B37" s="6" t="s">
        <v>92</v>
      </c>
      <c r="C37" s="6" t="s">
        <v>44</v>
      </c>
      <c r="D37" s="6" t="s">
        <v>93</v>
      </c>
      <c r="E37" s="6" t="s">
        <v>94</v>
      </c>
      <c r="F37" s="8">
        <v>15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12.75">
      <c r="D38" s="12" t="s">
        <v>95</v>
      </c>
    </row>
    <row r="39" spans="1:16" ht="25.5">
      <c r="A39" s="6">
        <v>23</v>
      </c>
      <c r="B39" s="6" t="s">
        <v>96</v>
      </c>
      <c r="C39" s="6" t="s">
        <v>44</v>
      </c>
      <c r="D39" s="6" t="s">
        <v>97</v>
      </c>
      <c r="E39" s="6" t="s">
        <v>94</v>
      </c>
      <c r="F39" s="8">
        <v>80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98</v>
      </c>
    </row>
    <row r="41" spans="1:16" ht="12.75">
      <c r="A41" s="6">
        <v>24</v>
      </c>
      <c r="B41" s="6" t="s">
        <v>99</v>
      </c>
      <c r="C41" s="6" t="s">
        <v>44</v>
      </c>
      <c r="D41" s="6" t="s">
        <v>100</v>
      </c>
      <c r="E41" s="6" t="s">
        <v>101</v>
      </c>
      <c r="F41" s="8">
        <v>1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spans="1:16" ht="38.25">
      <c r="A42" s="6">
        <v>25</v>
      </c>
      <c r="B42" s="6" t="s">
        <v>102</v>
      </c>
      <c r="C42" s="6" t="s">
        <v>62</v>
      </c>
      <c r="D42" s="6" t="s">
        <v>103</v>
      </c>
      <c r="E42" s="6" t="s">
        <v>46</v>
      </c>
      <c r="F42" s="8">
        <v>224000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104</v>
      </c>
    </row>
    <row r="44" spans="1:16" ht="25.5">
      <c r="A44" s="6">
        <v>26</v>
      </c>
      <c r="B44" s="6" t="s">
        <v>102</v>
      </c>
      <c r="C44" s="6" t="s">
        <v>64</v>
      </c>
      <c r="D44" s="6" t="s">
        <v>105</v>
      </c>
      <c r="E44" s="6" t="s">
        <v>46</v>
      </c>
      <c r="F44" s="8">
        <v>5600</v>
      </c>
      <c r="G44" s="11"/>
      <c r="H44" s="10">
        <f>ROUND((G44*F44),2)</f>
        <v>0</v>
      </c>
      <c r="O44">
        <f>rekapitulace!H8</f>
        <v>21</v>
      </c>
      <c r="P44">
        <f>O44/100*H44</f>
        <v>0</v>
      </c>
    </row>
    <row r="45" ht="12.75">
      <c r="D45" s="12" t="s">
        <v>106</v>
      </c>
    </row>
    <row r="46" spans="1:16" ht="12.75" customHeight="1">
      <c r="A46" s="13"/>
      <c r="B46" s="13"/>
      <c r="C46" s="13" t="s">
        <v>24</v>
      </c>
      <c r="D46" s="13" t="s">
        <v>91</v>
      </c>
      <c r="E46" s="13"/>
      <c r="F46" s="13"/>
      <c r="G46" s="13"/>
      <c r="H46" s="13">
        <f>SUM(H37:H45)</f>
        <v>0</v>
      </c>
      <c r="P46">
        <f>ROUND(SUM(P37:P45),2)</f>
        <v>0</v>
      </c>
    </row>
    <row r="48" spans="1:8" ht="12.75" customHeight="1">
      <c r="A48" s="7"/>
      <c r="B48" s="7"/>
      <c r="C48" s="7" t="s">
        <v>34</v>
      </c>
      <c r="D48" s="7" t="s">
        <v>107</v>
      </c>
      <c r="E48" s="7"/>
      <c r="F48" s="9"/>
      <c r="G48" s="7"/>
      <c r="H48" s="9"/>
    </row>
    <row r="49" spans="1:16" ht="25.5">
      <c r="A49" s="6">
        <v>27</v>
      </c>
      <c r="B49" s="6" t="s">
        <v>108</v>
      </c>
      <c r="C49" s="6" t="s">
        <v>44</v>
      </c>
      <c r="D49" s="6" t="s">
        <v>109</v>
      </c>
      <c r="E49" s="6" t="s">
        <v>46</v>
      </c>
      <c r="F49" s="8">
        <v>900</v>
      </c>
      <c r="G49" s="11"/>
      <c r="H49" s="10">
        <f>ROUND((G49*F49),2)</f>
        <v>0</v>
      </c>
      <c r="O49">
        <f>rekapitulace!H8</f>
        <v>21</v>
      </c>
      <c r="P49">
        <f>O49/100*H49</f>
        <v>0</v>
      </c>
    </row>
    <row r="50" ht="12.75">
      <c r="D50" s="12" t="s">
        <v>110</v>
      </c>
    </row>
    <row r="51" spans="1:16" ht="12.75" customHeight="1">
      <c r="A51" s="13"/>
      <c r="B51" s="13"/>
      <c r="C51" s="13" t="s">
        <v>34</v>
      </c>
      <c r="D51" s="13" t="s">
        <v>107</v>
      </c>
      <c r="E51" s="13"/>
      <c r="F51" s="13"/>
      <c r="G51" s="13"/>
      <c r="H51" s="13">
        <f>SUM(H49:H50)</f>
        <v>0</v>
      </c>
      <c r="P51">
        <f>ROUND(SUM(P49:P50),2)</f>
        <v>0</v>
      </c>
    </row>
    <row r="53" spans="1:8" ht="12.75" customHeight="1">
      <c r="A53" s="7"/>
      <c r="B53" s="7"/>
      <c r="C53" s="7" t="s">
        <v>37</v>
      </c>
      <c r="D53" s="7" t="s">
        <v>111</v>
      </c>
      <c r="E53" s="7"/>
      <c r="F53" s="9"/>
      <c r="G53" s="7"/>
      <c r="H53" s="9"/>
    </row>
    <row r="54" spans="1:16" ht="25.5">
      <c r="A54" s="6">
        <v>28</v>
      </c>
      <c r="B54" s="6" t="s">
        <v>112</v>
      </c>
      <c r="C54" s="6" t="s">
        <v>44</v>
      </c>
      <c r="D54" s="6" t="s">
        <v>113</v>
      </c>
      <c r="E54" s="6" t="s">
        <v>46</v>
      </c>
      <c r="F54" s="8">
        <v>900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110</v>
      </c>
    </row>
    <row r="56" spans="1:16" ht="25.5">
      <c r="A56" s="6">
        <v>29</v>
      </c>
      <c r="B56" s="6" t="s">
        <v>114</v>
      </c>
      <c r="C56" s="6" t="s">
        <v>44</v>
      </c>
      <c r="D56" s="6" t="s">
        <v>115</v>
      </c>
      <c r="E56" s="6" t="s">
        <v>46</v>
      </c>
      <c r="F56" s="8">
        <v>900</v>
      </c>
      <c r="G56" s="11"/>
      <c r="H56" s="10">
        <f>ROUND((G56*F56),2)</f>
        <v>0</v>
      </c>
      <c r="O56">
        <f>rekapitulace!H8</f>
        <v>21</v>
      </c>
      <c r="P56">
        <f>O56/100*H56</f>
        <v>0</v>
      </c>
    </row>
    <row r="57" ht="12.75">
      <c r="D57" s="12" t="s">
        <v>110</v>
      </c>
    </row>
    <row r="58" spans="1:16" ht="25.5">
      <c r="A58" s="6">
        <v>30</v>
      </c>
      <c r="B58" s="6" t="s">
        <v>116</v>
      </c>
      <c r="C58" s="6" t="s">
        <v>44</v>
      </c>
      <c r="D58" s="6" t="s">
        <v>117</v>
      </c>
      <c r="E58" s="6" t="s">
        <v>46</v>
      </c>
      <c r="F58" s="8">
        <v>900</v>
      </c>
      <c r="G58" s="11"/>
      <c r="H58" s="10">
        <f>ROUND((G58*F58),2)</f>
        <v>0</v>
      </c>
      <c r="O58">
        <f>rekapitulace!H8</f>
        <v>21</v>
      </c>
      <c r="P58">
        <f>O58/100*H58</f>
        <v>0</v>
      </c>
    </row>
    <row r="59" ht="12.75">
      <c r="D59" s="12" t="s">
        <v>110</v>
      </c>
    </row>
    <row r="60" spans="1:16" ht="25.5">
      <c r="A60" s="6">
        <v>31</v>
      </c>
      <c r="B60" s="6" t="s">
        <v>118</v>
      </c>
      <c r="C60" s="6" t="s">
        <v>44</v>
      </c>
      <c r="D60" s="6" t="s">
        <v>119</v>
      </c>
      <c r="E60" s="6" t="s">
        <v>46</v>
      </c>
      <c r="F60" s="8">
        <v>900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12.75">
      <c r="D61" s="12" t="s">
        <v>110</v>
      </c>
    </row>
    <row r="62" spans="1:16" ht="25.5">
      <c r="A62" s="6">
        <v>32</v>
      </c>
      <c r="B62" s="6" t="s">
        <v>120</v>
      </c>
      <c r="C62" s="6" t="s">
        <v>44</v>
      </c>
      <c r="D62" s="6" t="s">
        <v>121</v>
      </c>
      <c r="E62" s="6" t="s">
        <v>94</v>
      </c>
      <c r="F62" s="8">
        <v>15</v>
      </c>
      <c r="G62" s="11"/>
      <c r="H62" s="10">
        <f>ROUND((G62*F62),2)</f>
        <v>0</v>
      </c>
      <c r="O62">
        <f>rekapitulace!H8</f>
        <v>21</v>
      </c>
      <c r="P62">
        <f>O62/100*H62</f>
        <v>0</v>
      </c>
    </row>
    <row r="63" ht="12.75">
      <c r="D63" s="12" t="s">
        <v>95</v>
      </c>
    </row>
    <row r="64" spans="1:16" ht="12.75" customHeight="1">
      <c r="A64" s="13"/>
      <c r="B64" s="13"/>
      <c r="C64" s="13" t="s">
        <v>37</v>
      </c>
      <c r="D64" s="13" t="s">
        <v>111</v>
      </c>
      <c r="E64" s="13"/>
      <c r="F64" s="13"/>
      <c r="G64" s="13"/>
      <c r="H64" s="13">
        <f>SUM(H54:H63)</f>
        <v>0</v>
      </c>
      <c r="P64">
        <f>ROUND(SUM(P54:P63),2)</f>
        <v>0</v>
      </c>
    </row>
    <row r="66" spans="1:16" ht="12.75" customHeight="1">
      <c r="A66" s="13"/>
      <c r="B66" s="13"/>
      <c r="C66" s="13"/>
      <c r="D66" s="13" t="s">
        <v>122</v>
      </c>
      <c r="E66" s="13"/>
      <c r="F66" s="13"/>
      <c r="G66" s="13"/>
      <c r="H66" s="13">
        <f>+H34+H46+H51+H64</f>
        <v>0</v>
      </c>
      <c r="P66">
        <f>+P34+P46+P51+P64</f>
        <v>0</v>
      </c>
    </row>
    <row r="68" spans="1:8" ht="12.75" customHeight="1">
      <c r="A68" s="7" t="s">
        <v>123</v>
      </c>
      <c r="B68" s="7"/>
      <c r="C68" s="7"/>
      <c r="D68" s="7"/>
      <c r="E68" s="7"/>
      <c r="F68" s="7"/>
      <c r="G68" s="7"/>
      <c r="H68" s="7"/>
    </row>
    <row r="69" spans="1:8" ht="12.75" customHeight="1">
      <c r="A69" s="7"/>
      <c r="B69" s="7"/>
      <c r="C69" s="7"/>
      <c r="D69" s="7" t="s">
        <v>124</v>
      </c>
      <c r="E69" s="7"/>
      <c r="F69" s="7"/>
      <c r="G69" s="7"/>
      <c r="H69" s="7"/>
    </row>
    <row r="70" spans="1:16" ht="12.75" customHeight="1">
      <c r="A70" s="13"/>
      <c r="B70" s="13"/>
      <c r="C70" s="13"/>
      <c r="D70" s="13" t="s">
        <v>125</v>
      </c>
      <c r="E70" s="13"/>
      <c r="F70" s="13"/>
      <c r="G70" s="13"/>
      <c r="H70" s="13">
        <v>0</v>
      </c>
      <c r="P70">
        <v>0</v>
      </c>
    </row>
    <row r="71" spans="1:8" ht="12.75" customHeight="1">
      <c r="A71" s="13"/>
      <c r="B71" s="13"/>
      <c r="C71" s="13"/>
      <c r="D71" s="13" t="s">
        <v>126</v>
      </c>
      <c r="E71" s="13"/>
      <c r="F71" s="13"/>
      <c r="G71" s="13"/>
      <c r="H71" s="13"/>
    </row>
    <row r="72" spans="1:16" ht="12.75" customHeight="1">
      <c r="A72" s="13"/>
      <c r="B72" s="13"/>
      <c r="C72" s="13"/>
      <c r="D72" s="13" t="s">
        <v>127</v>
      </c>
      <c r="E72" s="13"/>
      <c r="F72" s="13"/>
      <c r="G72" s="13"/>
      <c r="H72" s="13">
        <v>0</v>
      </c>
      <c r="P72">
        <v>0</v>
      </c>
    </row>
    <row r="73" spans="1:16" ht="12.75" customHeight="1">
      <c r="A73" s="13"/>
      <c r="B73" s="13"/>
      <c r="C73" s="13"/>
      <c r="D73" s="13" t="s">
        <v>128</v>
      </c>
      <c r="E73" s="13"/>
      <c r="F73" s="13"/>
      <c r="G73" s="13"/>
      <c r="H73" s="13">
        <f>H70+H72</f>
        <v>0</v>
      </c>
      <c r="P73">
        <f>P70+P72</f>
        <v>0</v>
      </c>
    </row>
    <row r="75" spans="1:16" ht="12.75" customHeight="1">
      <c r="A75" s="13"/>
      <c r="B75" s="13"/>
      <c r="C75" s="13"/>
      <c r="D75" s="13" t="s">
        <v>128</v>
      </c>
      <c r="E75" s="13"/>
      <c r="F75" s="13"/>
      <c r="G75" s="13"/>
      <c r="H75" s="13">
        <f>H66+H73</f>
        <v>0</v>
      </c>
      <c r="P75">
        <f>P66+P73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129</v>
      </c>
      <c r="D5" s="5" t="s">
        <v>130</v>
      </c>
      <c r="E5" s="5"/>
    </row>
    <row r="6" spans="1:5" ht="12.75" customHeight="1">
      <c r="A6" t="s">
        <v>18</v>
      </c>
      <c r="C6" s="5" t="s">
        <v>129</v>
      </c>
      <c r="D6" s="5" t="s">
        <v>130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91</v>
      </c>
      <c r="E11" s="7"/>
      <c r="F11" s="9"/>
      <c r="G11" s="7"/>
      <c r="H11" s="9"/>
    </row>
    <row r="12" spans="1:16" ht="25.5">
      <c r="A12" s="6">
        <v>1</v>
      </c>
      <c r="B12" s="6" t="s">
        <v>131</v>
      </c>
      <c r="C12" s="6" t="s">
        <v>44</v>
      </c>
      <c r="D12" s="6" t="s">
        <v>132</v>
      </c>
      <c r="E12" s="6" t="s">
        <v>94</v>
      </c>
      <c r="F12" s="8">
        <v>232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133</v>
      </c>
    </row>
    <row r="14" spans="1:16" ht="25.5">
      <c r="A14" s="6">
        <v>2</v>
      </c>
      <c r="B14" s="6" t="s">
        <v>134</v>
      </c>
      <c r="C14" s="6" t="s">
        <v>44</v>
      </c>
      <c r="D14" s="6" t="s">
        <v>135</v>
      </c>
      <c r="E14" s="6" t="s">
        <v>94</v>
      </c>
      <c r="F14" s="8">
        <v>34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136</v>
      </c>
    </row>
    <row r="16" spans="1:16" ht="25.5">
      <c r="A16" s="6">
        <v>3</v>
      </c>
      <c r="B16" s="6" t="s">
        <v>137</v>
      </c>
      <c r="C16" s="6" t="s">
        <v>64</v>
      </c>
      <c r="D16" s="6" t="s">
        <v>138</v>
      </c>
      <c r="E16" s="6" t="s">
        <v>94</v>
      </c>
      <c r="F16" s="8">
        <v>232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12.75">
      <c r="D17" s="12" t="s">
        <v>139</v>
      </c>
    </row>
    <row r="18" spans="1:16" ht="25.5">
      <c r="A18" s="6">
        <v>4</v>
      </c>
      <c r="B18" s="6" t="s">
        <v>140</v>
      </c>
      <c r="C18" s="6" t="s">
        <v>44</v>
      </c>
      <c r="D18" s="6" t="s">
        <v>141</v>
      </c>
      <c r="E18" s="6" t="s">
        <v>94</v>
      </c>
      <c r="F18" s="8">
        <v>63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38.25">
      <c r="D19" s="12" t="s">
        <v>142</v>
      </c>
    </row>
    <row r="20" spans="1:16" ht="12.75">
      <c r="A20" s="6">
        <v>5</v>
      </c>
      <c r="B20" s="6" t="s">
        <v>143</v>
      </c>
      <c r="C20" s="6" t="s">
        <v>44</v>
      </c>
      <c r="D20" s="6" t="s">
        <v>144</v>
      </c>
      <c r="E20" s="6" t="s">
        <v>94</v>
      </c>
      <c r="F20" s="8">
        <v>48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12.75">
      <c r="D21" s="12" t="s">
        <v>145</v>
      </c>
    </row>
    <row r="22" spans="1:16" ht="12.75">
      <c r="A22" s="6">
        <v>6</v>
      </c>
      <c r="B22" s="6" t="s">
        <v>146</v>
      </c>
      <c r="C22" s="6" t="s">
        <v>44</v>
      </c>
      <c r="D22" s="6" t="s">
        <v>147</v>
      </c>
      <c r="E22" s="6" t="s">
        <v>94</v>
      </c>
      <c r="F22" s="8">
        <v>15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12.75">
      <c r="D23" s="12" t="s">
        <v>148</v>
      </c>
    </row>
    <row r="24" spans="1:16" ht="12.75">
      <c r="A24" s="6">
        <v>7</v>
      </c>
      <c r="B24" s="6" t="s">
        <v>149</v>
      </c>
      <c r="C24" s="6" t="s">
        <v>44</v>
      </c>
      <c r="D24" s="6" t="s">
        <v>150</v>
      </c>
      <c r="E24" s="6" t="s">
        <v>46</v>
      </c>
      <c r="F24" s="8">
        <v>1023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151</v>
      </c>
    </row>
    <row r="26" spans="1:16" ht="25.5">
      <c r="A26" s="6">
        <v>8</v>
      </c>
      <c r="B26" s="6" t="s">
        <v>152</v>
      </c>
      <c r="C26" s="6" t="s">
        <v>44</v>
      </c>
      <c r="D26" s="6" t="s">
        <v>153</v>
      </c>
      <c r="E26" s="6" t="s">
        <v>94</v>
      </c>
      <c r="F26" s="8">
        <v>20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154</v>
      </c>
    </row>
    <row r="28" spans="1:16" ht="25.5">
      <c r="A28" s="6">
        <v>9</v>
      </c>
      <c r="B28" s="6" t="s">
        <v>155</v>
      </c>
      <c r="C28" s="6" t="s">
        <v>44</v>
      </c>
      <c r="D28" s="6" t="s">
        <v>156</v>
      </c>
      <c r="E28" s="6" t="s">
        <v>94</v>
      </c>
      <c r="F28" s="8">
        <v>212</v>
      </c>
      <c r="G28" s="11"/>
      <c r="H28" s="10">
        <f>ROUND((G28*F28),2)</f>
        <v>0</v>
      </c>
      <c r="O28">
        <f>rekapitulace!H8</f>
        <v>21</v>
      </c>
      <c r="P28">
        <f>O28/100*H28</f>
        <v>0</v>
      </c>
    </row>
    <row r="29" ht="12.75">
      <c r="D29" s="12" t="s">
        <v>157</v>
      </c>
    </row>
    <row r="30" spans="1:16" ht="25.5">
      <c r="A30" s="6">
        <v>10</v>
      </c>
      <c r="B30" s="6" t="s">
        <v>158</v>
      </c>
      <c r="C30" s="6" t="s">
        <v>44</v>
      </c>
      <c r="D30" s="6" t="s">
        <v>159</v>
      </c>
      <c r="E30" s="6" t="s">
        <v>46</v>
      </c>
      <c r="F30" s="8">
        <v>133.333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160</v>
      </c>
    </row>
    <row r="32" spans="1:16" ht="25.5">
      <c r="A32" s="6">
        <v>11</v>
      </c>
      <c r="B32" s="6" t="s">
        <v>161</v>
      </c>
      <c r="C32" s="6" t="s">
        <v>44</v>
      </c>
      <c r="D32" s="6" t="s">
        <v>162</v>
      </c>
      <c r="E32" s="6" t="s">
        <v>46</v>
      </c>
      <c r="F32" s="8">
        <v>532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2.75">
      <c r="D33" s="12" t="s">
        <v>163</v>
      </c>
    </row>
    <row r="34" spans="1:16" ht="25.5">
      <c r="A34" s="6">
        <v>12</v>
      </c>
      <c r="B34" s="6" t="s">
        <v>164</v>
      </c>
      <c r="C34" s="6" t="s">
        <v>44</v>
      </c>
      <c r="D34" s="6" t="s">
        <v>165</v>
      </c>
      <c r="E34" s="6" t="s">
        <v>46</v>
      </c>
      <c r="F34" s="8">
        <v>199.5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12.75">
      <c r="D35" s="12" t="s">
        <v>166</v>
      </c>
    </row>
    <row r="36" spans="1:16" ht="25.5">
      <c r="A36" s="6">
        <v>13</v>
      </c>
      <c r="B36" s="6" t="s">
        <v>167</v>
      </c>
      <c r="C36" s="6" t="s">
        <v>44</v>
      </c>
      <c r="D36" s="6" t="s">
        <v>168</v>
      </c>
      <c r="E36" s="6" t="s">
        <v>94</v>
      </c>
      <c r="F36" s="8">
        <v>1.995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169</v>
      </c>
    </row>
    <row r="38" spans="1:16" ht="12.75" customHeight="1">
      <c r="A38" s="13"/>
      <c r="B38" s="13"/>
      <c r="C38" s="13" t="s">
        <v>24</v>
      </c>
      <c r="D38" s="13" t="s">
        <v>91</v>
      </c>
      <c r="E38" s="13"/>
      <c r="F38" s="13"/>
      <c r="G38" s="13"/>
      <c r="H38" s="13">
        <f>SUM(H12:H37)</f>
        <v>0</v>
      </c>
      <c r="P38">
        <f>ROUND(SUM(P12:P37),2)</f>
        <v>0</v>
      </c>
    </row>
    <row r="40" spans="1:8" ht="12.75" customHeight="1">
      <c r="A40" s="7"/>
      <c r="B40" s="7"/>
      <c r="C40" s="7" t="s">
        <v>36</v>
      </c>
      <c r="D40" s="7" t="s">
        <v>170</v>
      </c>
      <c r="E40" s="7"/>
      <c r="F40" s="9"/>
      <c r="G40" s="7"/>
      <c r="H40" s="9"/>
    </row>
    <row r="41" spans="1:16" ht="25.5">
      <c r="A41" s="6">
        <v>14</v>
      </c>
      <c r="B41" s="6" t="s">
        <v>171</v>
      </c>
      <c r="C41" s="6" t="s">
        <v>44</v>
      </c>
      <c r="D41" s="6" t="s">
        <v>172</v>
      </c>
      <c r="E41" s="6" t="s">
        <v>94</v>
      </c>
      <c r="F41" s="8">
        <v>6.1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12.75">
      <c r="D42" s="12" t="s">
        <v>173</v>
      </c>
    </row>
    <row r="43" spans="1:16" ht="25.5">
      <c r="A43" s="6">
        <v>15</v>
      </c>
      <c r="B43" s="6" t="s">
        <v>174</v>
      </c>
      <c r="C43" s="6" t="s">
        <v>175</v>
      </c>
      <c r="D43" s="6" t="s">
        <v>176</v>
      </c>
      <c r="E43" s="6" t="s">
        <v>94</v>
      </c>
      <c r="F43" s="8">
        <v>12.2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12.75">
      <c r="D44" s="12" t="s">
        <v>177</v>
      </c>
    </row>
    <row r="45" spans="1:16" ht="12.75" customHeight="1">
      <c r="A45" s="13"/>
      <c r="B45" s="13"/>
      <c r="C45" s="13" t="s">
        <v>36</v>
      </c>
      <c r="D45" s="13" t="s">
        <v>170</v>
      </c>
      <c r="E45" s="13"/>
      <c r="F45" s="13"/>
      <c r="G45" s="13"/>
      <c r="H45" s="13">
        <f>SUM(H41:H44)</f>
        <v>0</v>
      </c>
      <c r="P45">
        <f>ROUND(SUM(P41:P44),2)</f>
        <v>0</v>
      </c>
    </row>
    <row r="47" spans="1:8" ht="12.75" customHeight="1">
      <c r="A47" s="7"/>
      <c r="B47" s="7"/>
      <c r="C47" s="7" t="s">
        <v>37</v>
      </c>
      <c r="D47" s="7" t="s">
        <v>111</v>
      </c>
      <c r="E47" s="7"/>
      <c r="F47" s="9"/>
      <c r="G47" s="7"/>
      <c r="H47" s="9"/>
    </row>
    <row r="48" spans="1:16" ht="25.5">
      <c r="A48" s="6">
        <v>16</v>
      </c>
      <c r="B48" s="6" t="s">
        <v>112</v>
      </c>
      <c r="C48" s="6" t="s">
        <v>44</v>
      </c>
      <c r="D48" s="6" t="s">
        <v>178</v>
      </c>
      <c r="E48" s="6" t="s">
        <v>46</v>
      </c>
      <c r="F48" s="8">
        <v>740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179</v>
      </c>
    </row>
    <row r="50" spans="1:16" ht="25.5">
      <c r="A50" s="6">
        <v>17</v>
      </c>
      <c r="B50" s="6" t="s">
        <v>180</v>
      </c>
      <c r="C50" s="6" t="s">
        <v>44</v>
      </c>
      <c r="D50" s="6" t="s">
        <v>181</v>
      </c>
      <c r="E50" s="6" t="s">
        <v>46</v>
      </c>
      <c r="F50" s="8">
        <v>736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12.75">
      <c r="D51" s="12" t="s">
        <v>182</v>
      </c>
    </row>
    <row r="52" spans="1:16" ht="25.5">
      <c r="A52" s="6">
        <v>18</v>
      </c>
      <c r="B52" s="6" t="s">
        <v>183</v>
      </c>
      <c r="C52" s="6" t="s">
        <v>44</v>
      </c>
      <c r="D52" s="6" t="s">
        <v>184</v>
      </c>
      <c r="E52" s="6" t="s">
        <v>94</v>
      </c>
      <c r="F52" s="8">
        <v>157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12.75">
      <c r="D53" s="12" t="s">
        <v>185</v>
      </c>
    </row>
    <row r="54" spans="1:16" ht="25.5">
      <c r="A54" s="6">
        <v>19</v>
      </c>
      <c r="B54" s="6" t="s">
        <v>186</v>
      </c>
      <c r="C54" s="6" t="s">
        <v>44</v>
      </c>
      <c r="D54" s="6" t="s">
        <v>187</v>
      </c>
      <c r="E54" s="6" t="s">
        <v>94</v>
      </c>
      <c r="F54" s="8">
        <v>12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188</v>
      </c>
    </row>
    <row r="56" spans="1:16" ht="12.75" customHeight="1">
      <c r="A56" s="13"/>
      <c r="B56" s="13"/>
      <c r="C56" s="13" t="s">
        <v>37</v>
      </c>
      <c r="D56" s="13" t="s">
        <v>111</v>
      </c>
      <c r="E56" s="13"/>
      <c r="F56" s="13"/>
      <c r="G56" s="13"/>
      <c r="H56" s="13">
        <f>SUM(H48:H55)</f>
        <v>0</v>
      </c>
      <c r="P56">
        <f>ROUND(SUM(P48:P55),2)</f>
        <v>0</v>
      </c>
    </row>
    <row r="58" spans="1:16" ht="12.75" customHeight="1">
      <c r="A58" s="13"/>
      <c r="B58" s="13"/>
      <c r="C58" s="13"/>
      <c r="D58" s="13" t="s">
        <v>122</v>
      </c>
      <c r="E58" s="13"/>
      <c r="F58" s="13"/>
      <c r="G58" s="13"/>
      <c r="H58" s="13">
        <f>+H38+H45+H56</f>
        <v>0</v>
      </c>
      <c r="P58">
        <f>+P38+P45+P56</f>
        <v>0</v>
      </c>
    </row>
    <row r="60" spans="1:8" ht="12.75" customHeight="1">
      <c r="A60" s="7" t="s">
        <v>123</v>
      </c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 t="s">
        <v>124</v>
      </c>
      <c r="E61" s="7"/>
      <c r="F61" s="7"/>
      <c r="G61" s="7"/>
      <c r="H61" s="7"/>
    </row>
    <row r="62" spans="1:16" ht="12.75" customHeight="1">
      <c r="A62" s="13"/>
      <c r="B62" s="13"/>
      <c r="C62" s="13"/>
      <c r="D62" s="13" t="s">
        <v>125</v>
      </c>
      <c r="E62" s="13"/>
      <c r="F62" s="13"/>
      <c r="G62" s="13"/>
      <c r="H62" s="13">
        <v>0</v>
      </c>
      <c r="P62">
        <v>0</v>
      </c>
    </row>
    <row r="63" spans="1:8" ht="12.75" customHeight="1">
      <c r="A63" s="13"/>
      <c r="B63" s="13"/>
      <c r="C63" s="13"/>
      <c r="D63" s="13" t="s">
        <v>126</v>
      </c>
      <c r="E63" s="13"/>
      <c r="F63" s="13"/>
      <c r="G63" s="13"/>
      <c r="H63" s="13"/>
    </row>
    <row r="64" spans="1:16" ht="12.75" customHeight="1">
      <c r="A64" s="13"/>
      <c r="B64" s="13"/>
      <c r="C64" s="13"/>
      <c r="D64" s="13" t="s">
        <v>127</v>
      </c>
      <c r="E64" s="13"/>
      <c r="F64" s="13"/>
      <c r="G64" s="13"/>
      <c r="H64" s="13">
        <v>0</v>
      </c>
      <c r="P64">
        <v>0</v>
      </c>
    </row>
    <row r="65" spans="1:16" ht="12.75" customHeight="1">
      <c r="A65" s="13"/>
      <c r="B65" s="13"/>
      <c r="C65" s="13"/>
      <c r="D65" s="13" t="s">
        <v>128</v>
      </c>
      <c r="E65" s="13"/>
      <c r="F65" s="13"/>
      <c r="G65" s="13"/>
      <c r="H65" s="13">
        <f>H62+H64</f>
        <v>0</v>
      </c>
      <c r="P65">
        <f>P62+P64</f>
        <v>0</v>
      </c>
    </row>
    <row r="67" spans="1:16" ht="12.75" customHeight="1">
      <c r="A67" s="13"/>
      <c r="B67" s="13"/>
      <c r="C67" s="13"/>
      <c r="D67" s="13" t="s">
        <v>128</v>
      </c>
      <c r="E67" s="13"/>
      <c r="F67" s="13"/>
      <c r="G67" s="13"/>
      <c r="H67" s="13">
        <f>H58+H65</f>
        <v>0</v>
      </c>
      <c r="P67">
        <f>P58+P65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189</v>
      </c>
      <c r="D5" s="5" t="s">
        <v>190</v>
      </c>
      <c r="E5" s="5"/>
    </row>
    <row r="6" spans="1:5" ht="12.75" customHeight="1">
      <c r="A6" t="s">
        <v>18</v>
      </c>
      <c r="C6" s="5" t="s">
        <v>189</v>
      </c>
      <c r="D6" s="5" t="s">
        <v>190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91</v>
      </c>
      <c r="E11" s="7"/>
      <c r="F11" s="9"/>
      <c r="G11" s="7"/>
      <c r="H11" s="9"/>
    </row>
    <row r="12" spans="1:16" ht="25.5">
      <c r="A12" s="6">
        <v>1</v>
      </c>
      <c r="B12" s="6" t="s">
        <v>191</v>
      </c>
      <c r="C12" s="6" t="s">
        <v>44</v>
      </c>
      <c r="D12" s="6" t="s">
        <v>192</v>
      </c>
      <c r="E12" s="6" t="s">
        <v>94</v>
      </c>
      <c r="F12" s="8">
        <v>77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193</v>
      </c>
    </row>
    <row r="14" spans="1:16" ht="25.5">
      <c r="A14" s="6">
        <v>2</v>
      </c>
      <c r="B14" s="6" t="s">
        <v>131</v>
      </c>
      <c r="C14" s="6" t="s">
        <v>44</v>
      </c>
      <c r="D14" s="6" t="s">
        <v>132</v>
      </c>
      <c r="E14" s="6" t="s">
        <v>94</v>
      </c>
      <c r="F14" s="8">
        <v>160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51">
      <c r="D15" s="12" t="s">
        <v>194</v>
      </c>
    </row>
    <row r="16" spans="1:16" ht="25.5">
      <c r="A16" s="6">
        <v>3</v>
      </c>
      <c r="B16" s="6" t="s">
        <v>134</v>
      </c>
      <c r="C16" s="6" t="s">
        <v>44</v>
      </c>
      <c r="D16" s="6" t="s">
        <v>135</v>
      </c>
      <c r="E16" s="6" t="s">
        <v>94</v>
      </c>
      <c r="F16" s="8">
        <v>10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12.75">
      <c r="D17" s="12" t="s">
        <v>195</v>
      </c>
    </row>
    <row r="18" spans="1:16" ht="25.5">
      <c r="A18" s="6">
        <v>4</v>
      </c>
      <c r="B18" s="6" t="s">
        <v>137</v>
      </c>
      <c r="C18" s="6" t="s">
        <v>44</v>
      </c>
      <c r="D18" s="6" t="s">
        <v>196</v>
      </c>
      <c r="E18" s="6" t="s">
        <v>94</v>
      </c>
      <c r="F18" s="8">
        <v>160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197</v>
      </c>
    </row>
    <row r="20" spans="1:16" ht="25.5">
      <c r="A20" s="6">
        <v>5</v>
      </c>
      <c r="B20" s="6" t="s">
        <v>140</v>
      </c>
      <c r="C20" s="6" t="s">
        <v>44</v>
      </c>
      <c r="D20" s="6" t="s">
        <v>198</v>
      </c>
      <c r="E20" s="6" t="s">
        <v>94</v>
      </c>
      <c r="F20" s="8">
        <v>1107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38.25">
      <c r="D21" s="12" t="s">
        <v>199</v>
      </c>
    </row>
    <row r="22" spans="1:16" ht="25.5">
      <c r="A22" s="6">
        <v>6</v>
      </c>
      <c r="B22" s="6" t="s">
        <v>200</v>
      </c>
      <c r="C22" s="6" t="s">
        <v>44</v>
      </c>
      <c r="D22" s="6" t="s">
        <v>201</v>
      </c>
      <c r="E22" s="6" t="s">
        <v>94</v>
      </c>
      <c r="F22" s="8">
        <v>248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12.75">
      <c r="D23" s="12" t="s">
        <v>202</v>
      </c>
    </row>
    <row r="24" spans="1:16" ht="12.75">
      <c r="A24" s="6">
        <v>7</v>
      </c>
      <c r="B24" s="6" t="s">
        <v>143</v>
      </c>
      <c r="C24" s="6" t="s">
        <v>44</v>
      </c>
      <c r="D24" s="6" t="s">
        <v>144</v>
      </c>
      <c r="E24" s="6" t="s">
        <v>94</v>
      </c>
      <c r="F24" s="8">
        <v>1422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51">
      <c r="D25" s="12" t="s">
        <v>203</v>
      </c>
    </row>
    <row r="26" spans="1:16" ht="12.75">
      <c r="A26" s="6">
        <v>8</v>
      </c>
      <c r="B26" s="6" t="s">
        <v>146</v>
      </c>
      <c r="C26" s="6" t="s">
        <v>44</v>
      </c>
      <c r="D26" s="6" t="s">
        <v>147</v>
      </c>
      <c r="E26" s="6" t="s">
        <v>94</v>
      </c>
      <c r="F26" s="8">
        <v>10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204</v>
      </c>
    </row>
    <row r="28" spans="1:16" ht="12.75">
      <c r="A28" s="6">
        <v>9</v>
      </c>
      <c r="B28" s="6" t="s">
        <v>149</v>
      </c>
      <c r="C28" s="6" t="s">
        <v>44</v>
      </c>
      <c r="D28" s="6" t="s">
        <v>150</v>
      </c>
      <c r="E28" s="6" t="s">
        <v>46</v>
      </c>
      <c r="F28" s="8">
        <v>687</v>
      </c>
      <c r="G28" s="11"/>
      <c r="H28" s="10">
        <f>ROUND((G28*F28),2)</f>
        <v>0</v>
      </c>
      <c r="O28">
        <f>rekapitulace!H8</f>
        <v>21</v>
      </c>
      <c r="P28">
        <f>O28/100*H28</f>
        <v>0</v>
      </c>
    </row>
    <row r="29" ht="12.75">
      <c r="D29" s="12" t="s">
        <v>205</v>
      </c>
    </row>
    <row r="30" spans="1:16" ht="25.5">
      <c r="A30" s="6">
        <v>10</v>
      </c>
      <c r="B30" s="6" t="s">
        <v>152</v>
      </c>
      <c r="C30" s="6" t="s">
        <v>44</v>
      </c>
      <c r="D30" s="6" t="s">
        <v>206</v>
      </c>
      <c r="E30" s="6" t="s">
        <v>94</v>
      </c>
      <c r="F30" s="8">
        <v>160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207</v>
      </c>
    </row>
    <row r="32" spans="1:16" ht="25.5">
      <c r="A32" s="6">
        <v>11</v>
      </c>
      <c r="B32" s="6" t="s">
        <v>158</v>
      </c>
      <c r="C32" s="6" t="s">
        <v>44</v>
      </c>
      <c r="D32" s="6" t="s">
        <v>159</v>
      </c>
      <c r="E32" s="6" t="s">
        <v>46</v>
      </c>
      <c r="F32" s="8">
        <v>800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2.75">
      <c r="D33" s="12" t="s">
        <v>208</v>
      </c>
    </row>
    <row r="34" spans="1:16" ht="25.5">
      <c r="A34" s="6">
        <v>12</v>
      </c>
      <c r="B34" s="6" t="s">
        <v>161</v>
      </c>
      <c r="C34" s="6" t="s">
        <v>44</v>
      </c>
      <c r="D34" s="6" t="s">
        <v>162</v>
      </c>
      <c r="E34" s="6" t="s">
        <v>46</v>
      </c>
      <c r="F34" s="8">
        <v>3200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12.75">
      <c r="D35" s="12" t="s">
        <v>209</v>
      </c>
    </row>
    <row r="36" spans="1:16" ht="25.5">
      <c r="A36" s="6">
        <v>13</v>
      </c>
      <c r="B36" s="6" t="s">
        <v>164</v>
      </c>
      <c r="C36" s="6" t="s">
        <v>44</v>
      </c>
      <c r="D36" s="6" t="s">
        <v>165</v>
      </c>
      <c r="E36" s="6" t="s">
        <v>46</v>
      </c>
      <c r="F36" s="8">
        <v>1200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210</v>
      </c>
    </row>
    <row r="38" spans="1:16" ht="25.5">
      <c r="A38" s="6">
        <v>14</v>
      </c>
      <c r="B38" s="6" t="s">
        <v>167</v>
      </c>
      <c r="C38" s="6" t="s">
        <v>44</v>
      </c>
      <c r="D38" s="6" t="s">
        <v>168</v>
      </c>
      <c r="E38" s="6" t="s">
        <v>94</v>
      </c>
      <c r="F38" s="8">
        <v>12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211</v>
      </c>
    </row>
    <row r="40" spans="1:16" ht="12.75" customHeight="1">
      <c r="A40" s="13"/>
      <c r="B40" s="13"/>
      <c r="C40" s="13" t="s">
        <v>24</v>
      </c>
      <c r="D40" s="13" t="s">
        <v>91</v>
      </c>
      <c r="E40" s="13"/>
      <c r="F40" s="13"/>
      <c r="G40" s="13"/>
      <c r="H40" s="13">
        <f>SUM(H12:H39)</f>
        <v>0</v>
      </c>
      <c r="P40">
        <f>ROUND(SUM(P12:P39),2)</f>
        <v>0</v>
      </c>
    </row>
    <row r="42" spans="1:8" ht="12.75" customHeight="1">
      <c r="A42" s="7"/>
      <c r="B42" s="7"/>
      <c r="C42" s="7" t="s">
        <v>34</v>
      </c>
      <c r="D42" s="7" t="s">
        <v>107</v>
      </c>
      <c r="E42" s="7"/>
      <c r="F42" s="9"/>
      <c r="G42" s="7"/>
      <c r="H42" s="9"/>
    </row>
    <row r="43" spans="1:16" ht="25.5">
      <c r="A43" s="6">
        <v>15</v>
      </c>
      <c r="B43" s="6" t="s">
        <v>212</v>
      </c>
      <c r="C43" s="6" t="s">
        <v>44</v>
      </c>
      <c r="D43" s="6" t="s">
        <v>213</v>
      </c>
      <c r="E43" s="6" t="s">
        <v>94</v>
      </c>
      <c r="F43" s="8">
        <v>110.4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12.75">
      <c r="D44" s="12" t="s">
        <v>214</v>
      </c>
    </row>
    <row r="45" spans="1:16" ht="38.25">
      <c r="A45" s="6">
        <v>16</v>
      </c>
      <c r="B45" s="6" t="s">
        <v>108</v>
      </c>
      <c r="C45" s="6" t="s">
        <v>44</v>
      </c>
      <c r="D45" s="6" t="s">
        <v>215</v>
      </c>
      <c r="E45" s="6" t="s">
        <v>46</v>
      </c>
      <c r="F45" s="8">
        <v>734.89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216</v>
      </c>
    </row>
    <row r="47" spans="1:16" ht="12.75" customHeight="1">
      <c r="A47" s="13"/>
      <c r="B47" s="13"/>
      <c r="C47" s="13" t="s">
        <v>34</v>
      </c>
      <c r="D47" s="13" t="s">
        <v>107</v>
      </c>
      <c r="E47" s="13"/>
      <c r="F47" s="13"/>
      <c r="G47" s="13"/>
      <c r="H47" s="13">
        <f>SUM(H43:H46)</f>
        <v>0</v>
      </c>
      <c r="P47">
        <f>ROUND(SUM(P43:P46),2)</f>
        <v>0</v>
      </c>
    </row>
    <row r="49" spans="1:8" ht="12.75" customHeight="1">
      <c r="A49" s="7"/>
      <c r="B49" s="7"/>
      <c r="C49" s="7" t="s">
        <v>37</v>
      </c>
      <c r="D49" s="7" t="s">
        <v>111</v>
      </c>
      <c r="E49" s="7"/>
      <c r="F49" s="9"/>
      <c r="G49" s="7"/>
      <c r="H49" s="9"/>
    </row>
    <row r="50" spans="1:16" ht="25.5">
      <c r="A50" s="6">
        <v>17</v>
      </c>
      <c r="B50" s="6" t="s">
        <v>183</v>
      </c>
      <c r="C50" s="6" t="s">
        <v>44</v>
      </c>
      <c r="D50" s="6" t="s">
        <v>184</v>
      </c>
      <c r="E50" s="6" t="s">
        <v>94</v>
      </c>
      <c r="F50" s="8">
        <v>101.1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12.75">
      <c r="D51" s="12" t="s">
        <v>217</v>
      </c>
    </row>
    <row r="52" spans="1:16" ht="25.5">
      <c r="A52" s="6">
        <v>18</v>
      </c>
      <c r="B52" s="6" t="s">
        <v>218</v>
      </c>
      <c r="C52" s="6" t="s">
        <v>44</v>
      </c>
      <c r="D52" s="6" t="s">
        <v>219</v>
      </c>
      <c r="E52" s="6" t="s">
        <v>46</v>
      </c>
      <c r="F52" s="8">
        <v>610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12.75">
      <c r="D53" s="12" t="s">
        <v>220</v>
      </c>
    </row>
    <row r="54" spans="1:16" ht="25.5">
      <c r="A54" s="6">
        <v>19</v>
      </c>
      <c r="B54" s="6" t="s">
        <v>186</v>
      </c>
      <c r="C54" s="6" t="s">
        <v>44</v>
      </c>
      <c r="D54" s="6" t="s">
        <v>187</v>
      </c>
      <c r="E54" s="6" t="s">
        <v>94</v>
      </c>
      <c r="F54" s="8">
        <v>8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221</v>
      </c>
    </row>
    <row r="56" spans="1:16" ht="25.5">
      <c r="A56" s="6">
        <v>20</v>
      </c>
      <c r="B56" s="6" t="s">
        <v>222</v>
      </c>
      <c r="C56" s="6" t="s">
        <v>44</v>
      </c>
      <c r="D56" s="6" t="s">
        <v>223</v>
      </c>
      <c r="E56" s="6" t="s">
        <v>46</v>
      </c>
      <c r="F56" s="8">
        <v>605</v>
      </c>
      <c r="G56" s="11"/>
      <c r="H56" s="10">
        <f>ROUND((G56*F56),2)</f>
        <v>0</v>
      </c>
      <c r="O56">
        <f>rekapitulace!H8</f>
        <v>21</v>
      </c>
      <c r="P56">
        <f>O56/100*H56</f>
        <v>0</v>
      </c>
    </row>
    <row r="57" ht="12.75">
      <c r="D57" s="12" t="s">
        <v>224</v>
      </c>
    </row>
    <row r="58" spans="1:16" ht="25.5">
      <c r="A58" s="6">
        <v>21</v>
      </c>
      <c r="B58" s="6" t="s">
        <v>225</v>
      </c>
      <c r="C58" s="6" t="s">
        <v>44</v>
      </c>
      <c r="D58" s="6" t="s">
        <v>226</v>
      </c>
      <c r="E58" s="6" t="s">
        <v>46</v>
      </c>
      <c r="F58" s="8">
        <v>605</v>
      </c>
      <c r="G58" s="11"/>
      <c r="H58" s="10">
        <f>ROUND((G58*F58),2)</f>
        <v>0</v>
      </c>
      <c r="O58">
        <f>rekapitulace!H8</f>
        <v>21</v>
      </c>
      <c r="P58">
        <f>O58/100*H58</f>
        <v>0</v>
      </c>
    </row>
    <row r="59" ht="12.75">
      <c r="D59" s="12" t="s">
        <v>224</v>
      </c>
    </row>
    <row r="60" spans="1:16" ht="12.75" customHeight="1">
      <c r="A60" s="13"/>
      <c r="B60" s="13"/>
      <c r="C60" s="13" t="s">
        <v>37</v>
      </c>
      <c r="D60" s="13" t="s">
        <v>111</v>
      </c>
      <c r="E60" s="13"/>
      <c r="F60" s="13"/>
      <c r="G60" s="13"/>
      <c r="H60" s="13">
        <f>SUM(H50:H59)</f>
        <v>0</v>
      </c>
      <c r="P60">
        <f>ROUND(SUM(P50:P59),2)</f>
        <v>0</v>
      </c>
    </row>
    <row r="62" spans="1:8" ht="12.75" customHeight="1">
      <c r="A62" s="7"/>
      <c r="B62" s="7"/>
      <c r="C62" s="7" t="s">
        <v>228</v>
      </c>
      <c r="D62" s="7" t="s">
        <v>227</v>
      </c>
      <c r="E62" s="7"/>
      <c r="F62" s="9"/>
      <c r="G62" s="7"/>
      <c r="H62" s="9"/>
    </row>
    <row r="63" spans="1:16" ht="25.5">
      <c r="A63" s="6">
        <v>22</v>
      </c>
      <c r="B63" s="6" t="s">
        <v>229</v>
      </c>
      <c r="C63" s="6" t="s">
        <v>44</v>
      </c>
      <c r="D63" s="6" t="s">
        <v>230</v>
      </c>
      <c r="E63" s="6" t="s">
        <v>78</v>
      </c>
      <c r="F63" s="8">
        <v>2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12.75">
      <c r="D64" s="12" t="s">
        <v>231</v>
      </c>
    </row>
    <row r="65" spans="1:16" ht="12.75" customHeight="1">
      <c r="A65" s="13"/>
      <c r="B65" s="13"/>
      <c r="C65" s="13" t="s">
        <v>228</v>
      </c>
      <c r="D65" s="13" t="s">
        <v>227</v>
      </c>
      <c r="E65" s="13"/>
      <c r="F65" s="13"/>
      <c r="G65" s="13"/>
      <c r="H65" s="13">
        <f>SUM(H63:H64)</f>
        <v>0</v>
      </c>
      <c r="P65">
        <f>ROUND(SUM(P63:P64),2)</f>
        <v>0</v>
      </c>
    </row>
    <row r="67" spans="1:16" ht="12.75" customHeight="1">
      <c r="A67" s="13"/>
      <c r="B67" s="13"/>
      <c r="C67" s="13"/>
      <c r="D67" s="13" t="s">
        <v>122</v>
      </c>
      <c r="E67" s="13"/>
      <c r="F67" s="13"/>
      <c r="G67" s="13"/>
      <c r="H67" s="13">
        <f>+H40+H47+H60+H65</f>
        <v>0</v>
      </c>
      <c r="P67">
        <f>+P40+P47+P60+P65</f>
        <v>0</v>
      </c>
    </row>
    <row r="69" spans="1:8" ht="12.75" customHeight="1">
      <c r="A69" s="7" t="s">
        <v>123</v>
      </c>
      <c r="B69" s="7"/>
      <c r="C69" s="7"/>
      <c r="D69" s="7"/>
      <c r="E69" s="7"/>
      <c r="F69" s="7"/>
      <c r="G69" s="7"/>
      <c r="H69" s="7"/>
    </row>
    <row r="70" spans="1:8" ht="12.75" customHeight="1">
      <c r="A70" s="7"/>
      <c r="B70" s="7"/>
      <c r="C70" s="7"/>
      <c r="D70" s="7" t="s">
        <v>124</v>
      </c>
      <c r="E70" s="7"/>
      <c r="F70" s="7"/>
      <c r="G70" s="7"/>
      <c r="H70" s="7"/>
    </row>
    <row r="71" spans="1:16" ht="12.75" customHeight="1">
      <c r="A71" s="13"/>
      <c r="B71" s="13"/>
      <c r="C71" s="13"/>
      <c r="D71" s="13" t="s">
        <v>125</v>
      </c>
      <c r="E71" s="13"/>
      <c r="F71" s="13"/>
      <c r="G71" s="13"/>
      <c r="H71" s="13">
        <v>0</v>
      </c>
      <c r="P71">
        <v>0</v>
      </c>
    </row>
    <row r="72" spans="1:8" ht="12.75" customHeight="1">
      <c r="A72" s="13"/>
      <c r="B72" s="13"/>
      <c r="C72" s="13"/>
      <c r="D72" s="13" t="s">
        <v>126</v>
      </c>
      <c r="E72" s="13"/>
      <c r="F72" s="13"/>
      <c r="G72" s="13"/>
      <c r="H72" s="13"/>
    </row>
    <row r="73" spans="1:16" ht="12.75" customHeight="1">
      <c r="A73" s="13"/>
      <c r="B73" s="13"/>
      <c r="C73" s="13"/>
      <c r="D73" s="13" t="s">
        <v>127</v>
      </c>
      <c r="E73" s="13"/>
      <c r="F73" s="13"/>
      <c r="G73" s="13"/>
      <c r="H73" s="13">
        <v>0</v>
      </c>
      <c r="P73">
        <v>0</v>
      </c>
    </row>
    <row r="74" spans="1:16" ht="12.75" customHeight="1">
      <c r="A74" s="13"/>
      <c r="B74" s="13"/>
      <c r="C74" s="13"/>
      <c r="D74" s="13" t="s">
        <v>128</v>
      </c>
      <c r="E74" s="13"/>
      <c r="F74" s="13"/>
      <c r="G74" s="13"/>
      <c r="H74" s="13">
        <f>H71+H73</f>
        <v>0</v>
      </c>
      <c r="P74">
        <f>P71+P73</f>
        <v>0</v>
      </c>
    </row>
    <row r="76" spans="1:16" ht="12.75" customHeight="1">
      <c r="A76" s="13"/>
      <c r="B76" s="13"/>
      <c r="C76" s="13"/>
      <c r="D76" s="13" t="s">
        <v>128</v>
      </c>
      <c r="E76" s="13"/>
      <c r="F76" s="13"/>
      <c r="G76" s="13"/>
      <c r="H76" s="13">
        <f>H67+H74</f>
        <v>0</v>
      </c>
      <c r="P76">
        <f>P67+P74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232</v>
      </c>
      <c r="D5" s="5" t="s">
        <v>233</v>
      </c>
      <c r="E5" s="5"/>
    </row>
    <row r="6" spans="1:5" ht="12.75" customHeight="1">
      <c r="A6" t="s">
        <v>18</v>
      </c>
      <c r="C6" s="5" t="s">
        <v>232</v>
      </c>
      <c r="D6" s="5" t="s">
        <v>233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91</v>
      </c>
      <c r="E11" s="7"/>
      <c r="F11" s="9"/>
      <c r="G11" s="7"/>
      <c r="H11" s="9"/>
    </row>
    <row r="12" spans="1:16" ht="25.5">
      <c r="A12" s="6">
        <v>1</v>
      </c>
      <c r="B12" s="6" t="s">
        <v>191</v>
      </c>
      <c r="C12" s="6" t="s">
        <v>44</v>
      </c>
      <c r="D12" s="6" t="s">
        <v>192</v>
      </c>
      <c r="E12" s="6" t="s">
        <v>94</v>
      </c>
      <c r="F12" s="8">
        <v>44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234</v>
      </c>
    </row>
    <row r="14" spans="1:16" ht="38.25">
      <c r="A14" s="6">
        <v>2</v>
      </c>
      <c r="B14" s="6" t="s">
        <v>235</v>
      </c>
      <c r="C14" s="6" t="s">
        <v>44</v>
      </c>
      <c r="D14" s="6" t="s">
        <v>236</v>
      </c>
      <c r="E14" s="6" t="s">
        <v>94</v>
      </c>
      <c r="F14" s="8">
        <v>22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237</v>
      </c>
    </row>
    <row r="16" spans="1:16" ht="25.5">
      <c r="A16" s="6">
        <v>3</v>
      </c>
      <c r="B16" s="6" t="s">
        <v>131</v>
      </c>
      <c r="C16" s="6" t="s">
        <v>44</v>
      </c>
      <c r="D16" s="6" t="s">
        <v>132</v>
      </c>
      <c r="E16" s="6" t="s">
        <v>94</v>
      </c>
      <c r="F16" s="8">
        <v>82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51">
      <c r="D17" s="12" t="s">
        <v>238</v>
      </c>
    </row>
    <row r="18" spans="1:16" ht="25.5">
      <c r="A18" s="6">
        <v>4</v>
      </c>
      <c r="B18" s="6" t="s">
        <v>134</v>
      </c>
      <c r="C18" s="6" t="s">
        <v>44</v>
      </c>
      <c r="D18" s="6" t="s">
        <v>135</v>
      </c>
      <c r="E18" s="6" t="s">
        <v>94</v>
      </c>
      <c r="F18" s="8">
        <v>2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239</v>
      </c>
    </row>
    <row r="20" spans="1:16" ht="25.5">
      <c r="A20" s="6">
        <v>5</v>
      </c>
      <c r="B20" s="6" t="s">
        <v>137</v>
      </c>
      <c r="C20" s="6" t="s">
        <v>44</v>
      </c>
      <c r="D20" s="6" t="s">
        <v>196</v>
      </c>
      <c r="E20" s="6" t="s">
        <v>94</v>
      </c>
      <c r="F20" s="8">
        <v>82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12.75">
      <c r="D21" s="12" t="s">
        <v>240</v>
      </c>
    </row>
    <row r="22" spans="1:16" ht="25.5">
      <c r="A22" s="6">
        <v>6</v>
      </c>
      <c r="B22" s="6" t="s">
        <v>140</v>
      </c>
      <c r="C22" s="6" t="s">
        <v>44</v>
      </c>
      <c r="D22" s="6" t="s">
        <v>198</v>
      </c>
      <c r="E22" s="6" t="s">
        <v>94</v>
      </c>
      <c r="F22" s="8">
        <v>537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38.25">
      <c r="D23" s="12" t="s">
        <v>241</v>
      </c>
    </row>
    <row r="24" spans="1:16" ht="25.5">
      <c r="A24" s="6">
        <v>7</v>
      </c>
      <c r="B24" s="6" t="s">
        <v>200</v>
      </c>
      <c r="C24" s="6" t="s">
        <v>44</v>
      </c>
      <c r="D24" s="6" t="s">
        <v>201</v>
      </c>
      <c r="E24" s="6" t="s">
        <v>94</v>
      </c>
      <c r="F24" s="8">
        <v>140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242</v>
      </c>
    </row>
    <row r="26" spans="1:16" ht="12.75">
      <c r="A26" s="6">
        <v>8</v>
      </c>
      <c r="B26" s="6" t="s">
        <v>143</v>
      </c>
      <c r="C26" s="6" t="s">
        <v>44</v>
      </c>
      <c r="D26" s="6" t="s">
        <v>144</v>
      </c>
      <c r="E26" s="6" t="s">
        <v>94</v>
      </c>
      <c r="F26" s="8">
        <v>716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51">
      <c r="D27" s="12" t="s">
        <v>243</v>
      </c>
    </row>
    <row r="28" spans="1:16" ht="12.75">
      <c r="A28" s="6">
        <v>9</v>
      </c>
      <c r="B28" s="6" t="s">
        <v>146</v>
      </c>
      <c r="C28" s="6" t="s">
        <v>44</v>
      </c>
      <c r="D28" s="6" t="s">
        <v>147</v>
      </c>
      <c r="E28" s="6" t="s">
        <v>94</v>
      </c>
      <c r="F28" s="8">
        <v>5</v>
      </c>
      <c r="G28" s="11"/>
      <c r="H28" s="10">
        <f>ROUND((G28*F28),2)</f>
        <v>0</v>
      </c>
      <c r="O28">
        <f>rekapitulace!H8</f>
        <v>21</v>
      </c>
      <c r="P28">
        <f>O28/100*H28</f>
        <v>0</v>
      </c>
    </row>
    <row r="29" ht="12.75">
      <c r="D29" s="12" t="s">
        <v>244</v>
      </c>
    </row>
    <row r="30" spans="1:16" ht="12.75">
      <c r="A30" s="6">
        <v>10</v>
      </c>
      <c r="B30" s="6" t="s">
        <v>149</v>
      </c>
      <c r="C30" s="6" t="s">
        <v>44</v>
      </c>
      <c r="D30" s="6" t="s">
        <v>150</v>
      </c>
      <c r="E30" s="6" t="s">
        <v>46</v>
      </c>
      <c r="F30" s="8">
        <v>322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245</v>
      </c>
    </row>
    <row r="32" spans="1:16" ht="25.5">
      <c r="A32" s="6">
        <v>11</v>
      </c>
      <c r="B32" s="6" t="s">
        <v>152</v>
      </c>
      <c r="C32" s="6" t="s">
        <v>44</v>
      </c>
      <c r="D32" s="6" t="s">
        <v>246</v>
      </c>
      <c r="E32" s="6" t="s">
        <v>94</v>
      </c>
      <c r="F32" s="8">
        <v>82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2.75">
      <c r="D33" s="12" t="s">
        <v>247</v>
      </c>
    </row>
    <row r="34" spans="1:16" ht="25.5">
      <c r="A34" s="6">
        <v>12</v>
      </c>
      <c r="B34" s="6" t="s">
        <v>158</v>
      </c>
      <c r="C34" s="6" t="s">
        <v>44</v>
      </c>
      <c r="D34" s="6" t="s">
        <v>159</v>
      </c>
      <c r="E34" s="6" t="s">
        <v>46</v>
      </c>
      <c r="F34" s="8">
        <v>546.666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12.75">
      <c r="D35" s="12" t="s">
        <v>248</v>
      </c>
    </row>
    <row r="36" spans="1:16" ht="25.5">
      <c r="A36" s="6">
        <v>13</v>
      </c>
      <c r="B36" s="6" t="s">
        <v>161</v>
      </c>
      <c r="C36" s="6" t="s">
        <v>44</v>
      </c>
      <c r="D36" s="6" t="s">
        <v>162</v>
      </c>
      <c r="E36" s="6" t="s">
        <v>46</v>
      </c>
      <c r="F36" s="8">
        <v>2186.664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249</v>
      </c>
    </row>
    <row r="38" spans="1:16" ht="25.5">
      <c r="A38" s="6">
        <v>14</v>
      </c>
      <c r="B38" s="6" t="s">
        <v>164</v>
      </c>
      <c r="C38" s="6" t="s">
        <v>44</v>
      </c>
      <c r="D38" s="6" t="s">
        <v>165</v>
      </c>
      <c r="E38" s="6" t="s">
        <v>46</v>
      </c>
      <c r="F38" s="8">
        <v>819.999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250</v>
      </c>
    </row>
    <row r="40" spans="1:16" ht="25.5">
      <c r="A40" s="6">
        <v>15</v>
      </c>
      <c r="B40" s="6" t="s">
        <v>167</v>
      </c>
      <c r="C40" s="6" t="s">
        <v>44</v>
      </c>
      <c r="D40" s="6" t="s">
        <v>168</v>
      </c>
      <c r="E40" s="6" t="s">
        <v>94</v>
      </c>
      <c r="F40" s="8">
        <v>8.2</v>
      </c>
      <c r="G40" s="11"/>
      <c r="H40" s="10">
        <f>ROUND((G40*F40),2)</f>
        <v>0</v>
      </c>
      <c r="O40">
        <f>rekapitulace!H8</f>
        <v>21</v>
      </c>
      <c r="P40">
        <f>O40/100*H40</f>
        <v>0</v>
      </c>
    </row>
    <row r="41" ht="12.75">
      <c r="D41" s="12" t="s">
        <v>251</v>
      </c>
    </row>
    <row r="42" spans="1:16" ht="12.75" customHeight="1">
      <c r="A42" s="13"/>
      <c r="B42" s="13"/>
      <c r="C42" s="13" t="s">
        <v>24</v>
      </c>
      <c r="D42" s="13" t="s">
        <v>91</v>
      </c>
      <c r="E42" s="13"/>
      <c r="F42" s="13"/>
      <c r="G42" s="13"/>
      <c r="H42" s="13">
        <f>SUM(H12:H41)</f>
        <v>0</v>
      </c>
      <c r="P42">
        <f>ROUND(SUM(P12:P41),2)</f>
        <v>0</v>
      </c>
    </row>
    <row r="44" spans="1:8" ht="12.75" customHeight="1">
      <c r="A44" s="7"/>
      <c r="B44" s="7"/>
      <c r="C44" s="7" t="s">
        <v>34</v>
      </c>
      <c r="D44" s="7" t="s">
        <v>107</v>
      </c>
      <c r="E44" s="7"/>
      <c r="F44" s="9"/>
      <c r="G44" s="7"/>
      <c r="H44" s="9"/>
    </row>
    <row r="45" spans="1:16" ht="25.5">
      <c r="A45" s="6">
        <v>16</v>
      </c>
      <c r="B45" s="6" t="s">
        <v>212</v>
      </c>
      <c r="C45" s="6" t="s">
        <v>44</v>
      </c>
      <c r="D45" s="6" t="s">
        <v>213</v>
      </c>
      <c r="E45" s="6" t="s">
        <v>94</v>
      </c>
      <c r="F45" s="8">
        <v>74.01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252</v>
      </c>
    </row>
    <row r="47" spans="1:16" ht="25.5">
      <c r="A47" s="6">
        <v>17</v>
      </c>
      <c r="B47" s="6" t="s">
        <v>253</v>
      </c>
      <c r="C47" s="6" t="s">
        <v>44</v>
      </c>
      <c r="D47" s="6" t="s">
        <v>254</v>
      </c>
      <c r="E47" s="6" t="s">
        <v>46</v>
      </c>
      <c r="F47" s="8">
        <v>771.094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spans="1:16" ht="38.25">
      <c r="A48" s="6">
        <v>18</v>
      </c>
      <c r="B48" s="6" t="s">
        <v>108</v>
      </c>
      <c r="C48" s="6" t="s">
        <v>44</v>
      </c>
      <c r="D48" s="6" t="s">
        <v>215</v>
      </c>
      <c r="E48" s="6" t="s">
        <v>46</v>
      </c>
      <c r="F48" s="8">
        <v>573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255</v>
      </c>
    </row>
    <row r="50" spans="1:16" ht="12.75" customHeight="1">
      <c r="A50" s="13"/>
      <c r="B50" s="13"/>
      <c r="C50" s="13" t="s">
        <v>34</v>
      </c>
      <c r="D50" s="13" t="s">
        <v>107</v>
      </c>
      <c r="E50" s="13"/>
      <c r="F50" s="13"/>
      <c r="G50" s="13"/>
      <c r="H50" s="13">
        <f>SUM(H45:H49)</f>
        <v>0</v>
      </c>
      <c r="P50">
        <f>ROUND(SUM(P45:P49),2)</f>
        <v>0</v>
      </c>
    </row>
    <row r="52" spans="1:8" ht="12.75" customHeight="1">
      <c r="A52" s="7"/>
      <c r="B52" s="7"/>
      <c r="C52" s="7" t="s">
        <v>37</v>
      </c>
      <c r="D52" s="7" t="s">
        <v>111</v>
      </c>
      <c r="E52" s="7"/>
      <c r="F52" s="9"/>
      <c r="G52" s="7"/>
      <c r="H52" s="9"/>
    </row>
    <row r="53" spans="1:16" ht="25.5">
      <c r="A53" s="6">
        <v>19</v>
      </c>
      <c r="B53" s="6" t="s">
        <v>183</v>
      </c>
      <c r="C53" s="6" t="s">
        <v>44</v>
      </c>
      <c r="D53" s="6" t="s">
        <v>184</v>
      </c>
      <c r="E53" s="6" t="s">
        <v>94</v>
      </c>
      <c r="F53" s="8">
        <v>46.995</v>
      </c>
      <c r="G53" s="11"/>
      <c r="H53" s="10">
        <f>ROUND((G53*F53),2)</f>
        <v>0</v>
      </c>
      <c r="O53">
        <f>rekapitulace!H8</f>
        <v>21</v>
      </c>
      <c r="P53">
        <f>O53/100*H53</f>
        <v>0</v>
      </c>
    </row>
    <row r="54" ht="12.75">
      <c r="D54" s="12" t="s">
        <v>256</v>
      </c>
    </row>
    <row r="55" spans="1:16" ht="25.5">
      <c r="A55" s="6">
        <v>20</v>
      </c>
      <c r="B55" s="6" t="s">
        <v>218</v>
      </c>
      <c r="C55" s="6" t="s">
        <v>44</v>
      </c>
      <c r="D55" s="6" t="s">
        <v>219</v>
      </c>
      <c r="E55" s="6" t="s">
        <v>46</v>
      </c>
      <c r="F55" s="8">
        <v>315.4</v>
      </c>
      <c r="G55" s="11"/>
      <c r="H55" s="10">
        <f>ROUND((G55*F55),2)</f>
        <v>0</v>
      </c>
      <c r="O55">
        <f>rekapitulace!H8</f>
        <v>21</v>
      </c>
      <c r="P55">
        <f>O55/100*H55</f>
        <v>0</v>
      </c>
    </row>
    <row r="56" ht="12.75">
      <c r="D56" s="12" t="s">
        <v>257</v>
      </c>
    </row>
    <row r="57" spans="1:16" ht="25.5">
      <c r="A57" s="6">
        <v>21</v>
      </c>
      <c r="B57" s="6" t="s">
        <v>186</v>
      </c>
      <c r="C57" s="6" t="s">
        <v>44</v>
      </c>
      <c r="D57" s="6" t="s">
        <v>187</v>
      </c>
      <c r="E57" s="6" t="s">
        <v>94</v>
      </c>
      <c r="F57" s="8">
        <v>4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258</v>
      </c>
    </row>
    <row r="59" spans="1:16" ht="25.5">
      <c r="A59" s="6">
        <v>22</v>
      </c>
      <c r="B59" s="6" t="s">
        <v>222</v>
      </c>
      <c r="C59" s="6" t="s">
        <v>44</v>
      </c>
      <c r="D59" s="6" t="s">
        <v>223</v>
      </c>
      <c r="E59" s="6" t="s">
        <v>46</v>
      </c>
      <c r="F59" s="8">
        <v>300</v>
      </c>
      <c r="G59" s="11"/>
      <c r="H59" s="10">
        <f>ROUND((G59*F59),2)</f>
        <v>0</v>
      </c>
      <c r="O59">
        <f>rekapitulace!H8</f>
        <v>21</v>
      </c>
      <c r="P59">
        <f>O59/100*H59</f>
        <v>0</v>
      </c>
    </row>
    <row r="60" ht="12.75">
      <c r="D60" s="12" t="s">
        <v>259</v>
      </c>
    </row>
    <row r="61" spans="1:16" ht="25.5">
      <c r="A61" s="6">
        <v>23</v>
      </c>
      <c r="B61" s="6" t="s">
        <v>225</v>
      </c>
      <c r="C61" s="6" t="s">
        <v>44</v>
      </c>
      <c r="D61" s="6" t="s">
        <v>226</v>
      </c>
      <c r="E61" s="6" t="s">
        <v>46</v>
      </c>
      <c r="F61" s="8">
        <v>300</v>
      </c>
      <c r="G61" s="11"/>
      <c r="H61" s="10">
        <f>ROUND((G61*F61),2)</f>
        <v>0</v>
      </c>
      <c r="O61">
        <f>rekapitulace!H8</f>
        <v>21</v>
      </c>
      <c r="P61">
        <f>O61/100*H61</f>
        <v>0</v>
      </c>
    </row>
    <row r="62" ht="12.75">
      <c r="D62" s="12" t="s">
        <v>259</v>
      </c>
    </row>
    <row r="63" spans="1:16" ht="12.75" customHeight="1">
      <c r="A63" s="13"/>
      <c r="B63" s="13"/>
      <c r="C63" s="13" t="s">
        <v>37</v>
      </c>
      <c r="D63" s="13" t="s">
        <v>111</v>
      </c>
      <c r="E63" s="13"/>
      <c r="F63" s="13"/>
      <c r="G63" s="13"/>
      <c r="H63" s="13">
        <f>SUM(H53:H62)</f>
        <v>0</v>
      </c>
      <c r="P63">
        <f>ROUND(SUM(P53:P62),2)</f>
        <v>0</v>
      </c>
    </row>
    <row r="65" spans="1:8" ht="12.75" customHeight="1">
      <c r="A65" s="7"/>
      <c r="B65" s="7"/>
      <c r="C65" s="7" t="s">
        <v>228</v>
      </c>
      <c r="D65" s="7" t="s">
        <v>227</v>
      </c>
      <c r="E65" s="7"/>
      <c r="F65" s="9"/>
      <c r="G65" s="7"/>
      <c r="H65" s="9"/>
    </row>
    <row r="66" spans="1:16" ht="25.5">
      <c r="A66" s="6">
        <v>24</v>
      </c>
      <c r="B66" s="6" t="s">
        <v>229</v>
      </c>
      <c r="C66" s="6" t="s">
        <v>44</v>
      </c>
      <c r="D66" s="6" t="s">
        <v>230</v>
      </c>
      <c r="E66" s="6" t="s">
        <v>78</v>
      </c>
      <c r="F66" s="8">
        <v>2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12.75">
      <c r="D67" s="12" t="s">
        <v>231</v>
      </c>
    </row>
    <row r="68" spans="1:16" ht="12.75" customHeight="1">
      <c r="A68" s="13"/>
      <c r="B68" s="13"/>
      <c r="C68" s="13" t="s">
        <v>228</v>
      </c>
      <c r="D68" s="13" t="s">
        <v>227</v>
      </c>
      <c r="E68" s="13"/>
      <c r="F68" s="13"/>
      <c r="G68" s="13"/>
      <c r="H68" s="13">
        <f>SUM(H66:H67)</f>
        <v>0</v>
      </c>
      <c r="P68">
        <f>ROUND(SUM(P66:P67),2)</f>
        <v>0</v>
      </c>
    </row>
    <row r="70" spans="1:16" ht="12.75" customHeight="1">
      <c r="A70" s="13"/>
      <c r="B70" s="13"/>
      <c r="C70" s="13"/>
      <c r="D70" s="13" t="s">
        <v>122</v>
      </c>
      <c r="E70" s="13"/>
      <c r="F70" s="13"/>
      <c r="G70" s="13"/>
      <c r="H70" s="13">
        <f>+H42+H50+H63+H68</f>
        <v>0</v>
      </c>
      <c r="P70">
        <f>+P42+P50+P63+P68</f>
        <v>0</v>
      </c>
    </row>
    <row r="72" spans="1:8" ht="12.75" customHeight="1">
      <c r="A72" s="7" t="s">
        <v>123</v>
      </c>
      <c r="B72" s="7"/>
      <c r="C72" s="7"/>
      <c r="D72" s="7"/>
      <c r="E72" s="7"/>
      <c r="F72" s="7"/>
      <c r="G72" s="7"/>
      <c r="H72" s="7"/>
    </row>
    <row r="73" spans="1:8" ht="12.75" customHeight="1">
      <c r="A73" s="7"/>
      <c r="B73" s="7"/>
      <c r="C73" s="7"/>
      <c r="D73" s="7" t="s">
        <v>124</v>
      </c>
      <c r="E73" s="7"/>
      <c r="F73" s="7"/>
      <c r="G73" s="7"/>
      <c r="H73" s="7"/>
    </row>
    <row r="74" spans="1:16" ht="12.75" customHeight="1">
      <c r="A74" s="13"/>
      <c r="B74" s="13"/>
      <c r="C74" s="13"/>
      <c r="D74" s="13" t="s">
        <v>125</v>
      </c>
      <c r="E74" s="13"/>
      <c r="F74" s="13"/>
      <c r="G74" s="13"/>
      <c r="H74" s="13">
        <v>0</v>
      </c>
      <c r="P74">
        <v>0</v>
      </c>
    </row>
    <row r="75" spans="1:8" ht="12.75" customHeight="1">
      <c r="A75" s="13"/>
      <c r="B75" s="13"/>
      <c r="C75" s="13"/>
      <c r="D75" s="13" t="s">
        <v>126</v>
      </c>
      <c r="E75" s="13"/>
      <c r="F75" s="13"/>
      <c r="G75" s="13"/>
      <c r="H75" s="13"/>
    </row>
    <row r="76" spans="1:16" ht="12.75" customHeight="1">
      <c r="A76" s="13"/>
      <c r="B76" s="13"/>
      <c r="C76" s="13"/>
      <c r="D76" s="13" t="s">
        <v>127</v>
      </c>
      <c r="E76" s="13"/>
      <c r="F76" s="13"/>
      <c r="G76" s="13"/>
      <c r="H76" s="13">
        <v>0</v>
      </c>
      <c r="P76">
        <v>0</v>
      </c>
    </row>
    <row r="77" spans="1:16" ht="12.75" customHeight="1">
      <c r="A77" s="13"/>
      <c r="B77" s="13"/>
      <c r="C77" s="13"/>
      <c r="D77" s="13" t="s">
        <v>128</v>
      </c>
      <c r="E77" s="13"/>
      <c r="F77" s="13"/>
      <c r="G77" s="13"/>
      <c r="H77" s="13">
        <f>H74+H76</f>
        <v>0</v>
      </c>
      <c r="P77">
        <f>P74+P76</f>
        <v>0</v>
      </c>
    </row>
    <row r="79" spans="1:16" ht="12.75" customHeight="1">
      <c r="A79" s="13"/>
      <c r="B79" s="13"/>
      <c r="C79" s="13"/>
      <c r="D79" s="13" t="s">
        <v>128</v>
      </c>
      <c r="E79" s="13"/>
      <c r="F79" s="13"/>
      <c r="G79" s="13"/>
      <c r="H79" s="13">
        <f>H70+H77</f>
        <v>0</v>
      </c>
      <c r="P79">
        <f>P70+P77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260</v>
      </c>
      <c r="D5" s="5" t="s">
        <v>261</v>
      </c>
      <c r="E5" s="5"/>
    </row>
    <row r="6" spans="1:5" ht="12.75" customHeight="1">
      <c r="A6" t="s">
        <v>18</v>
      </c>
      <c r="C6" s="5" t="s">
        <v>260</v>
      </c>
      <c r="D6" s="5" t="s">
        <v>261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228</v>
      </c>
      <c r="D11" s="7" t="s">
        <v>227</v>
      </c>
      <c r="E11" s="7"/>
      <c r="F11" s="9"/>
      <c r="G11" s="7"/>
      <c r="H11" s="9"/>
    </row>
    <row r="12" spans="1:16" ht="38.25">
      <c r="A12" s="6">
        <v>1</v>
      </c>
      <c r="B12" s="6" t="s">
        <v>262</v>
      </c>
      <c r="C12" s="6" t="s">
        <v>44</v>
      </c>
      <c r="D12" s="6" t="s">
        <v>263</v>
      </c>
      <c r="E12" s="6" t="s">
        <v>78</v>
      </c>
      <c r="F12" s="8">
        <v>15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spans="1:16" ht="25.5">
      <c r="A13" s="6">
        <v>2</v>
      </c>
      <c r="B13" s="6" t="s">
        <v>264</v>
      </c>
      <c r="C13" s="6" t="s">
        <v>44</v>
      </c>
      <c r="D13" s="6" t="s">
        <v>265</v>
      </c>
      <c r="E13" s="6" t="s">
        <v>78</v>
      </c>
      <c r="F13" s="8">
        <v>2</v>
      </c>
      <c r="G13" s="11"/>
      <c r="H13" s="10">
        <f>ROUND((G13*F13),2)</f>
        <v>0</v>
      </c>
      <c r="O13">
        <f>rekapitulace!H8</f>
        <v>21</v>
      </c>
      <c r="P13">
        <f>O13/100*H13</f>
        <v>0</v>
      </c>
    </row>
    <row r="14" spans="1:16" ht="38.25">
      <c r="A14" s="6">
        <v>3</v>
      </c>
      <c r="B14" s="6" t="s">
        <v>266</v>
      </c>
      <c r="C14" s="6" t="s">
        <v>44</v>
      </c>
      <c r="D14" s="6" t="s">
        <v>267</v>
      </c>
      <c r="E14" s="6" t="s">
        <v>78</v>
      </c>
      <c r="F14" s="8">
        <v>2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spans="1:16" ht="12.75" customHeight="1">
      <c r="A15" s="13"/>
      <c r="B15" s="13"/>
      <c r="C15" s="13" t="s">
        <v>228</v>
      </c>
      <c r="D15" s="13" t="s">
        <v>227</v>
      </c>
      <c r="E15" s="13"/>
      <c r="F15" s="13"/>
      <c r="G15" s="13"/>
      <c r="H15" s="13">
        <f>SUM(H12:H14)</f>
        <v>0</v>
      </c>
      <c r="P15">
        <f>ROUND(SUM(P12:P14),2)</f>
        <v>0</v>
      </c>
    </row>
    <row r="17" spans="1:16" ht="12.75" customHeight="1">
      <c r="A17" s="13"/>
      <c r="B17" s="13"/>
      <c r="C17" s="13"/>
      <c r="D17" s="13" t="s">
        <v>122</v>
      </c>
      <c r="E17" s="13"/>
      <c r="F17" s="13"/>
      <c r="G17" s="13"/>
      <c r="H17" s="13">
        <f>+H15</f>
        <v>0</v>
      </c>
      <c r="P17">
        <f>+P15</f>
        <v>0</v>
      </c>
    </row>
    <row r="19" spans="1:8" ht="12.75" customHeight="1">
      <c r="A19" s="7" t="s">
        <v>123</v>
      </c>
      <c r="B19" s="7"/>
      <c r="C19" s="7"/>
      <c r="D19" s="7"/>
      <c r="E19" s="7"/>
      <c r="F19" s="7"/>
      <c r="G19" s="7"/>
      <c r="H19" s="7"/>
    </row>
    <row r="20" spans="1:8" ht="12.75" customHeight="1">
      <c r="A20" s="7"/>
      <c r="B20" s="7"/>
      <c r="C20" s="7"/>
      <c r="D20" s="7" t="s">
        <v>124</v>
      </c>
      <c r="E20" s="7"/>
      <c r="F20" s="7"/>
      <c r="G20" s="7"/>
      <c r="H20" s="7"/>
    </row>
    <row r="21" spans="1:16" ht="12.75" customHeight="1">
      <c r="A21" s="13"/>
      <c r="B21" s="13"/>
      <c r="C21" s="13"/>
      <c r="D21" s="13" t="s">
        <v>125</v>
      </c>
      <c r="E21" s="13"/>
      <c r="F21" s="13"/>
      <c r="G21" s="13"/>
      <c r="H21" s="13">
        <v>0</v>
      </c>
      <c r="P21">
        <v>0</v>
      </c>
    </row>
    <row r="22" spans="1:8" ht="12.75" customHeight="1">
      <c r="A22" s="13"/>
      <c r="B22" s="13"/>
      <c r="C22" s="13"/>
      <c r="D22" s="13" t="s">
        <v>126</v>
      </c>
      <c r="E22" s="13"/>
      <c r="F22" s="13"/>
      <c r="G22" s="13"/>
      <c r="H22" s="13"/>
    </row>
    <row r="23" spans="1:16" ht="12.75" customHeight="1">
      <c r="A23" s="13"/>
      <c r="B23" s="13"/>
      <c r="C23" s="13"/>
      <c r="D23" s="13" t="s">
        <v>127</v>
      </c>
      <c r="E23" s="13"/>
      <c r="F23" s="13"/>
      <c r="G23" s="13"/>
      <c r="H23" s="13">
        <v>0</v>
      </c>
      <c r="P23">
        <v>0</v>
      </c>
    </row>
    <row r="24" spans="1:16" ht="12.75" customHeight="1">
      <c r="A24" s="13"/>
      <c r="B24" s="13"/>
      <c r="C24" s="13"/>
      <c r="D24" s="13" t="s">
        <v>128</v>
      </c>
      <c r="E24" s="13"/>
      <c r="F24" s="13"/>
      <c r="G24" s="13"/>
      <c r="H24" s="13">
        <f>H21+H23</f>
        <v>0</v>
      </c>
      <c r="P24">
        <f>P21+P23</f>
        <v>0</v>
      </c>
    </row>
    <row r="26" spans="1:16" ht="12.75" customHeight="1">
      <c r="A26" s="13"/>
      <c r="B26" s="13"/>
      <c r="C26" s="13"/>
      <c r="D26" s="13" t="s">
        <v>128</v>
      </c>
      <c r="E26" s="13"/>
      <c r="F26" s="13"/>
      <c r="G26" s="13"/>
      <c r="H26" s="13">
        <f>H17+H24</f>
        <v>0</v>
      </c>
      <c r="P26">
        <f>P17+P24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268</v>
      </c>
      <c r="D5" s="5" t="s">
        <v>269</v>
      </c>
      <c r="E5" s="5"/>
    </row>
    <row r="6" spans="1:5" ht="12.75" customHeight="1">
      <c r="A6" t="s">
        <v>18</v>
      </c>
      <c r="C6" s="5" t="s">
        <v>268</v>
      </c>
      <c r="D6" s="5" t="s">
        <v>269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270</v>
      </c>
      <c r="C12" s="6" t="s">
        <v>44</v>
      </c>
      <c r="D12" s="6" t="s">
        <v>271</v>
      </c>
      <c r="E12" s="6" t="s">
        <v>94</v>
      </c>
      <c r="F12" s="8">
        <v>713.127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7.5">
      <c r="D13" s="12" t="s">
        <v>272</v>
      </c>
    </row>
    <row r="14" spans="1:16" ht="25.5">
      <c r="A14" s="6">
        <v>2</v>
      </c>
      <c r="B14" s="6" t="s">
        <v>273</v>
      </c>
      <c r="C14" s="6" t="s">
        <v>175</v>
      </c>
      <c r="D14" s="6" t="s">
        <v>274</v>
      </c>
      <c r="E14" s="6" t="s">
        <v>78</v>
      </c>
      <c r="F14" s="8">
        <v>8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spans="1:16" ht="25.5">
      <c r="A15" s="6">
        <v>3</v>
      </c>
      <c r="B15" s="6" t="s">
        <v>54</v>
      </c>
      <c r="C15" s="6" t="s">
        <v>175</v>
      </c>
      <c r="D15" s="6" t="s">
        <v>275</v>
      </c>
      <c r="E15" s="6" t="s">
        <v>78</v>
      </c>
      <c r="F15" s="8">
        <v>3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spans="1:16" ht="25.5">
      <c r="A16" s="6">
        <v>4</v>
      </c>
      <c r="B16" s="6" t="s">
        <v>57</v>
      </c>
      <c r="C16" s="6" t="s">
        <v>62</v>
      </c>
      <c r="D16" s="6" t="s">
        <v>276</v>
      </c>
      <c r="E16" s="6" t="s">
        <v>53</v>
      </c>
      <c r="F16" s="8">
        <v>12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spans="1:16" ht="12.75" customHeight="1">
      <c r="A17" s="13"/>
      <c r="B17" s="13"/>
      <c r="C17" s="13" t="s">
        <v>42</v>
      </c>
      <c r="D17" s="13" t="s">
        <v>41</v>
      </c>
      <c r="E17" s="13"/>
      <c r="F17" s="13"/>
      <c r="G17" s="13"/>
      <c r="H17" s="13">
        <f>SUM(H12:H16)</f>
        <v>0</v>
      </c>
      <c r="P17">
        <f>ROUND(SUM(P12:P16),2)</f>
        <v>0</v>
      </c>
    </row>
    <row r="19" spans="1:8" ht="12.75" customHeight="1">
      <c r="A19" s="7"/>
      <c r="B19" s="7"/>
      <c r="C19" s="7" t="s">
        <v>24</v>
      </c>
      <c r="D19" s="7" t="s">
        <v>91</v>
      </c>
      <c r="E19" s="7"/>
      <c r="F19" s="9"/>
      <c r="G19" s="7"/>
      <c r="H19" s="9"/>
    </row>
    <row r="20" spans="1:16" ht="12.75">
      <c r="A20" s="6">
        <v>5</v>
      </c>
      <c r="B20" s="6" t="s">
        <v>277</v>
      </c>
      <c r="C20" s="6" t="s">
        <v>44</v>
      </c>
      <c r="D20" s="6" t="s">
        <v>278</v>
      </c>
      <c r="E20" s="6" t="s">
        <v>84</v>
      </c>
      <c r="F20" s="8">
        <v>340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12.75">
      <c r="D21" s="12" t="s">
        <v>279</v>
      </c>
    </row>
    <row r="22" spans="1:16" ht="25.5">
      <c r="A22" s="6">
        <v>6</v>
      </c>
      <c r="B22" s="6" t="s">
        <v>131</v>
      </c>
      <c r="C22" s="6" t="s">
        <v>44</v>
      </c>
      <c r="D22" s="6" t="s">
        <v>280</v>
      </c>
      <c r="E22" s="6" t="s">
        <v>94</v>
      </c>
      <c r="F22" s="8">
        <v>48.24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12.75">
      <c r="D23" s="12" t="s">
        <v>281</v>
      </c>
    </row>
    <row r="24" spans="1:16" ht="25.5">
      <c r="A24" s="6">
        <v>7</v>
      </c>
      <c r="B24" s="6" t="s">
        <v>282</v>
      </c>
      <c r="C24" s="6" t="s">
        <v>44</v>
      </c>
      <c r="D24" s="6" t="s">
        <v>283</v>
      </c>
      <c r="E24" s="6" t="s">
        <v>94</v>
      </c>
      <c r="F24" s="8">
        <v>120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284</v>
      </c>
    </row>
    <row r="26" spans="1:16" ht="25.5">
      <c r="A26" s="6">
        <v>8</v>
      </c>
      <c r="B26" s="6" t="s">
        <v>285</v>
      </c>
      <c r="C26" s="6" t="s">
        <v>44</v>
      </c>
      <c r="D26" s="6" t="s">
        <v>286</v>
      </c>
      <c r="E26" s="6" t="s">
        <v>94</v>
      </c>
      <c r="F26" s="8">
        <v>48.27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287</v>
      </c>
    </row>
    <row r="28" spans="1:16" ht="38.25">
      <c r="A28" s="6">
        <v>9</v>
      </c>
      <c r="B28" s="6" t="s">
        <v>288</v>
      </c>
      <c r="C28" s="6" t="s">
        <v>44</v>
      </c>
      <c r="D28" s="6" t="s">
        <v>289</v>
      </c>
      <c r="E28" s="6" t="s">
        <v>94</v>
      </c>
      <c r="F28" s="8">
        <v>715.523</v>
      </c>
      <c r="G28" s="11"/>
      <c r="H28" s="10">
        <f>ROUND((G28*F28),2)</f>
        <v>0</v>
      </c>
      <c r="O28">
        <f>rekapitulace!H8</f>
        <v>21</v>
      </c>
      <c r="P28">
        <f>O28/100*H28</f>
        <v>0</v>
      </c>
    </row>
    <row r="29" ht="102">
      <c r="D29" s="12" t="s">
        <v>290</v>
      </c>
    </row>
    <row r="30" spans="1:16" ht="25.5">
      <c r="A30" s="6">
        <v>10</v>
      </c>
      <c r="B30" s="6" t="s">
        <v>291</v>
      </c>
      <c r="C30" s="6" t="s">
        <v>44</v>
      </c>
      <c r="D30" s="6" t="s">
        <v>292</v>
      </c>
      <c r="E30" s="6" t="s">
        <v>94</v>
      </c>
      <c r="F30" s="8">
        <v>120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12.75">
      <c r="D31" s="12" t="s">
        <v>284</v>
      </c>
    </row>
    <row r="32" spans="1:16" ht="25.5">
      <c r="A32" s="6">
        <v>11</v>
      </c>
      <c r="B32" s="6" t="s">
        <v>293</v>
      </c>
      <c r="C32" s="6" t="s">
        <v>44</v>
      </c>
      <c r="D32" s="6" t="s">
        <v>294</v>
      </c>
      <c r="E32" s="6" t="s">
        <v>94</v>
      </c>
      <c r="F32" s="8">
        <v>60.418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02">
      <c r="D33" s="12" t="s">
        <v>295</v>
      </c>
    </row>
    <row r="34" spans="1:16" ht="51">
      <c r="A34" s="6">
        <v>12</v>
      </c>
      <c r="B34" s="6" t="s">
        <v>296</v>
      </c>
      <c r="C34" s="6" t="s">
        <v>44</v>
      </c>
      <c r="D34" s="6" t="s">
        <v>297</v>
      </c>
      <c r="E34" s="6" t="s">
        <v>94</v>
      </c>
      <c r="F34" s="8">
        <v>6.4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12.75">
      <c r="D35" s="12" t="s">
        <v>298</v>
      </c>
    </row>
    <row r="36" spans="1:16" ht="51">
      <c r="A36" s="6">
        <v>13</v>
      </c>
      <c r="B36" s="6" t="s">
        <v>299</v>
      </c>
      <c r="C36" s="6" t="s">
        <v>44</v>
      </c>
      <c r="D36" s="6" t="s">
        <v>300</v>
      </c>
      <c r="E36" s="6" t="s">
        <v>94</v>
      </c>
      <c r="F36" s="8">
        <v>1119.947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301</v>
      </c>
    </row>
    <row r="38" spans="1:16" ht="25.5">
      <c r="A38" s="6">
        <v>14</v>
      </c>
      <c r="B38" s="6" t="s">
        <v>155</v>
      </c>
      <c r="C38" s="6" t="s">
        <v>44</v>
      </c>
      <c r="D38" s="6" t="s">
        <v>302</v>
      </c>
      <c r="E38" s="6" t="s">
        <v>94</v>
      </c>
      <c r="F38" s="8">
        <v>48.27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303</v>
      </c>
    </row>
    <row r="40" spans="1:16" ht="25.5">
      <c r="A40" s="6">
        <v>15</v>
      </c>
      <c r="B40" s="6" t="s">
        <v>158</v>
      </c>
      <c r="C40" s="6" t="s">
        <v>44</v>
      </c>
      <c r="D40" s="6" t="s">
        <v>304</v>
      </c>
      <c r="E40" s="6" t="s">
        <v>46</v>
      </c>
      <c r="F40" s="8">
        <v>321.8</v>
      </c>
      <c r="G40" s="11"/>
      <c r="H40" s="10">
        <f>ROUND((G40*F40),2)</f>
        <v>0</v>
      </c>
      <c r="O40">
        <f>rekapitulace!H8</f>
        <v>21</v>
      </c>
      <c r="P40">
        <f>O40/100*H40</f>
        <v>0</v>
      </c>
    </row>
    <row r="41" ht="12.75">
      <c r="D41" s="12" t="s">
        <v>305</v>
      </c>
    </row>
    <row r="42" spans="1:16" ht="12.75">
      <c r="A42" s="6">
        <v>16</v>
      </c>
      <c r="B42" s="6" t="s">
        <v>161</v>
      </c>
      <c r="C42" s="6" t="s">
        <v>44</v>
      </c>
      <c r="D42" s="6" t="s">
        <v>306</v>
      </c>
      <c r="E42" s="6" t="s">
        <v>46</v>
      </c>
      <c r="F42" s="8">
        <v>965.4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307</v>
      </c>
    </row>
    <row r="44" spans="1:16" ht="12.75">
      <c r="A44" s="6">
        <v>17</v>
      </c>
      <c r="B44" s="6" t="s">
        <v>164</v>
      </c>
      <c r="C44" s="6" t="s">
        <v>44</v>
      </c>
      <c r="D44" s="6" t="s">
        <v>308</v>
      </c>
      <c r="E44" s="6" t="s">
        <v>46</v>
      </c>
      <c r="F44" s="8">
        <v>321.8</v>
      </c>
      <c r="G44" s="11"/>
      <c r="H44" s="10">
        <f>ROUND((G44*F44),2)</f>
        <v>0</v>
      </c>
      <c r="O44">
        <f>rekapitulace!H8</f>
        <v>21</v>
      </c>
      <c r="P44">
        <f>O44/100*H44</f>
        <v>0</v>
      </c>
    </row>
    <row r="45" ht="12.75">
      <c r="D45" s="12" t="s">
        <v>305</v>
      </c>
    </row>
    <row r="46" spans="1:16" ht="12.75">
      <c r="A46" s="6">
        <v>18</v>
      </c>
      <c r="B46" s="6" t="s">
        <v>167</v>
      </c>
      <c r="C46" s="6" t="s">
        <v>44</v>
      </c>
      <c r="D46" s="6" t="s">
        <v>309</v>
      </c>
      <c r="E46" s="6" t="s">
        <v>94</v>
      </c>
      <c r="F46" s="8">
        <v>9.654</v>
      </c>
      <c r="G46" s="11"/>
      <c r="H46" s="10">
        <f>ROUND((G46*F46),2)</f>
        <v>0</v>
      </c>
      <c r="O46">
        <f>rekapitulace!H8</f>
        <v>21</v>
      </c>
      <c r="P46">
        <f>O46/100*H46</f>
        <v>0</v>
      </c>
    </row>
    <row r="47" ht="12.75">
      <c r="D47" s="12" t="s">
        <v>310</v>
      </c>
    </row>
    <row r="48" spans="1:16" ht="12.75" customHeight="1">
      <c r="A48" s="13"/>
      <c r="B48" s="13"/>
      <c r="C48" s="13" t="s">
        <v>24</v>
      </c>
      <c r="D48" s="13" t="s">
        <v>91</v>
      </c>
      <c r="E48" s="13"/>
      <c r="F48" s="13"/>
      <c r="G48" s="13"/>
      <c r="H48" s="13">
        <f>SUM(H20:H47)</f>
        <v>0</v>
      </c>
      <c r="P48">
        <f>ROUND(SUM(P20:P47),2)</f>
        <v>0</v>
      </c>
    </row>
    <row r="50" spans="1:8" ht="12.75" customHeight="1">
      <c r="A50" s="7"/>
      <c r="B50" s="7"/>
      <c r="C50" s="7" t="s">
        <v>34</v>
      </c>
      <c r="D50" s="7" t="s">
        <v>107</v>
      </c>
      <c r="E50" s="7"/>
      <c r="F50" s="9"/>
      <c r="G50" s="7"/>
      <c r="H50" s="9"/>
    </row>
    <row r="51" spans="1:16" ht="25.5">
      <c r="A51" s="6">
        <v>19</v>
      </c>
      <c r="B51" s="6" t="s">
        <v>311</v>
      </c>
      <c r="C51" s="6" t="s">
        <v>44</v>
      </c>
      <c r="D51" s="6" t="s">
        <v>312</v>
      </c>
      <c r="E51" s="6" t="s">
        <v>313</v>
      </c>
      <c r="F51" s="8">
        <v>20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314</v>
      </c>
    </row>
    <row r="53" spans="1:16" ht="25.5">
      <c r="A53" s="6">
        <v>20</v>
      </c>
      <c r="B53" s="6" t="s">
        <v>315</v>
      </c>
      <c r="C53" s="6" t="s">
        <v>44</v>
      </c>
      <c r="D53" s="6" t="s">
        <v>316</v>
      </c>
      <c r="E53" s="6" t="s">
        <v>94</v>
      </c>
      <c r="F53" s="8">
        <v>114.632</v>
      </c>
      <c r="G53" s="11"/>
      <c r="H53" s="10">
        <f>ROUND((G53*F53),2)</f>
        <v>0</v>
      </c>
      <c r="O53">
        <f>rekapitulace!H8</f>
        <v>21</v>
      </c>
      <c r="P53">
        <f>O53/100*H53</f>
        <v>0</v>
      </c>
    </row>
    <row r="54" ht="63.75">
      <c r="D54" s="12" t="s">
        <v>317</v>
      </c>
    </row>
    <row r="55" spans="1:16" ht="12.75">
      <c r="A55" s="6">
        <v>21</v>
      </c>
      <c r="B55" s="6" t="s">
        <v>318</v>
      </c>
      <c r="C55" s="6" t="s">
        <v>44</v>
      </c>
      <c r="D55" s="6" t="s">
        <v>319</v>
      </c>
      <c r="E55" s="6" t="s">
        <v>320</v>
      </c>
      <c r="F55" s="8">
        <v>5.428</v>
      </c>
      <c r="G55" s="11"/>
      <c r="H55" s="10">
        <f>ROUND((G55*F55),2)</f>
        <v>0</v>
      </c>
      <c r="O55">
        <f>rekapitulace!H8</f>
        <v>21</v>
      </c>
      <c r="P55">
        <f>O55/100*H55</f>
        <v>0</v>
      </c>
    </row>
    <row r="56" ht="63.75">
      <c r="D56" s="12" t="s">
        <v>321</v>
      </c>
    </row>
    <row r="57" spans="1:16" ht="25.5">
      <c r="A57" s="6">
        <v>22</v>
      </c>
      <c r="B57" s="6" t="s">
        <v>322</v>
      </c>
      <c r="C57" s="6" t="s">
        <v>44</v>
      </c>
      <c r="D57" s="6" t="s">
        <v>323</v>
      </c>
      <c r="E57" s="6" t="s">
        <v>320</v>
      </c>
      <c r="F57" s="8">
        <v>65.851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51">
      <c r="D58" s="12" t="s">
        <v>324</v>
      </c>
    </row>
    <row r="59" spans="1:16" ht="12.75">
      <c r="A59" s="6">
        <v>23</v>
      </c>
      <c r="B59" s="6" t="s">
        <v>325</v>
      </c>
      <c r="C59" s="6" t="s">
        <v>44</v>
      </c>
      <c r="D59" s="6" t="s">
        <v>326</v>
      </c>
      <c r="E59" s="6" t="s">
        <v>320</v>
      </c>
      <c r="F59" s="8">
        <v>65.851</v>
      </c>
      <c r="G59" s="11"/>
      <c r="H59" s="10">
        <f>ROUND((G59*F59),2)</f>
        <v>0</v>
      </c>
      <c r="O59">
        <f>rekapitulace!H8</f>
        <v>21</v>
      </c>
      <c r="P59">
        <f>O59/100*H59</f>
        <v>0</v>
      </c>
    </row>
    <row r="60" ht="51">
      <c r="D60" s="12" t="s">
        <v>324</v>
      </c>
    </row>
    <row r="61" spans="1:16" ht="25.5">
      <c r="A61" s="6">
        <v>24</v>
      </c>
      <c r="B61" s="6" t="s">
        <v>327</v>
      </c>
      <c r="C61" s="6" t="s">
        <v>44</v>
      </c>
      <c r="D61" s="6" t="s">
        <v>328</v>
      </c>
      <c r="E61" s="6" t="s">
        <v>313</v>
      </c>
      <c r="F61" s="8">
        <v>98</v>
      </c>
      <c r="G61" s="11"/>
      <c r="H61" s="10">
        <f>ROUND((G61*F61),2)</f>
        <v>0</v>
      </c>
      <c r="O61">
        <f>rekapitulace!H8</f>
        <v>21</v>
      </c>
      <c r="P61">
        <f>O61/100*H61</f>
        <v>0</v>
      </c>
    </row>
    <row r="62" ht="89.25">
      <c r="D62" s="12" t="s">
        <v>329</v>
      </c>
    </row>
    <row r="63" spans="1:16" ht="38.25">
      <c r="A63" s="6">
        <v>25</v>
      </c>
      <c r="B63" s="6" t="s">
        <v>330</v>
      </c>
      <c r="C63" s="6" t="s">
        <v>44</v>
      </c>
      <c r="D63" s="6" t="s">
        <v>331</v>
      </c>
      <c r="E63" s="6" t="s">
        <v>313</v>
      </c>
      <c r="F63" s="8">
        <v>294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89.25">
      <c r="D64" s="12" t="s">
        <v>332</v>
      </c>
    </row>
    <row r="65" spans="1:16" ht="25.5">
      <c r="A65" s="6">
        <v>26</v>
      </c>
      <c r="B65" s="6" t="s">
        <v>333</v>
      </c>
      <c r="C65" s="6" t="s">
        <v>44</v>
      </c>
      <c r="D65" s="6" t="s">
        <v>334</v>
      </c>
      <c r="E65" s="6" t="s">
        <v>94</v>
      </c>
      <c r="F65" s="8">
        <v>38.38</v>
      </c>
      <c r="G65" s="11"/>
      <c r="H65" s="10">
        <f>ROUND((G65*F65),2)</f>
        <v>0</v>
      </c>
      <c r="O65">
        <f>rekapitulace!H8</f>
        <v>21</v>
      </c>
      <c r="P65">
        <f>O65/100*H65</f>
        <v>0</v>
      </c>
    </row>
    <row r="66" ht="63.75">
      <c r="D66" s="12" t="s">
        <v>335</v>
      </c>
    </row>
    <row r="67" spans="1:16" ht="25.5">
      <c r="A67" s="6">
        <v>27</v>
      </c>
      <c r="B67" s="6" t="s">
        <v>336</v>
      </c>
      <c r="C67" s="6" t="s">
        <v>44</v>
      </c>
      <c r="D67" s="6" t="s">
        <v>337</v>
      </c>
      <c r="E67" s="6" t="s">
        <v>320</v>
      </c>
      <c r="F67" s="8">
        <v>5.181</v>
      </c>
      <c r="G67" s="11"/>
      <c r="H67" s="10">
        <f>ROUND((G67*F67),2)</f>
        <v>0</v>
      </c>
      <c r="O67">
        <f>rekapitulace!H8</f>
        <v>21</v>
      </c>
      <c r="P67">
        <f>O67/100*H67</f>
        <v>0</v>
      </c>
    </row>
    <row r="68" ht="12.75">
      <c r="D68" s="12" t="s">
        <v>338</v>
      </c>
    </row>
    <row r="69" spans="1:16" ht="12.75" customHeight="1">
      <c r="A69" s="13"/>
      <c r="B69" s="13"/>
      <c r="C69" s="13" t="s">
        <v>34</v>
      </c>
      <c r="D69" s="13" t="s">
        <v>107</v>
      </c>
      <c r="E69" s="13"/>
      <c r="F69" s="13"/>
      <c r="G69" s="13"/>
      <c r="H69" s="13">
        <f>SUM(H51:H68)</f>
        <v>0</v>
      </c>
      <c r="P69">
        <f>ROUND(SUM(P51:P68),2)</f>
        <v>0</v>
      </c>
    </row>
    <row r="71" spans="1:8" ht="12.75" customHeight="1">
      <c r="A71" s="7"/>
      <c r="B71" s="7"/>
      <c r="C71" s="7" t="s">
        <v>35</v>
      </c>
      <c r="D71" s="7" t="s">
        <v>339</v>
      </c>
      <c r="E71" s="7"/>
      <c r="F71" s="9"/>
      <c r="G71" s="7"/>
      <c r="H71" s="9"/>
    </row>
    <row r="72" spans="1:16" ht="51">
      <c r="A72" s="6">
        <v>28</v>
      </c>
      <c r="B72" s="6" t="s">
        <v>340</v>
      </c>
      <c r="C72" s="6" t="s">
        <v>44</v>
      </c>
      <c r="D72" s="6" t="s">
        <v>341</v>
      </c>
      <c r="E72" s="6" t="s">
        <v>94</v>
      </c>
      <c r="F72" s="8">
        <v>14.82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38.25">
      <c r="D73" s="12" t="s">
        <v>342</v>
      </c>
    </row>
    <row r="74" spans="1:16" ht="25.5">
      <c r="A74" s="6">
        <v>29</v>
      </c>
      <c r="B74" s="6" t="s">
        <v>343</v>
      </c>
      <c r="C74" s="6" t="s">
        <v>44</v>
      </c>
      <c r="D74" s="6" t="s">
        <v>344</v>
      </c>
      <c r="E74" s="6" t="s">
        <v>320</v>
      </c>
      <c r="F74" s="8">
        <v>2.223</v>
      </c>
      <c r="G74" s="11"/>
      <c r="H74" s="10">
        <f>ROUND((G74*F74),2)</f>
        <v>0</v>
      </c>
      <c r="O74">
        <f>rekapitulace!H8</f>
        <v>21</v>
      </c>
      <c r="P74">
        <f>O74/100*H74</f>
        <v>0</v>
      </c>
    </row>
    <row r="75" ht="12.75">
      <c r="D75" s="12" t="s">
        <v>345</v>
      </c>
    </row>
    <row r="76" spans="1:16" ht="25.5">
      <c r="A76" s="6">
        <v>30</v>
      </c>
      <c r="B76" s="6" t="s">
        <v>346</v>
      </c>
      <c r="C76" s="6" t="s">
        <v>44</v>
      </c>
      <c r="D76" s="6" t="s">
        <v>347</v>
      </c>
      <c r="E76" s="6" t="s">
        <v>94</v>
      </c>
      <c r="F76" s="8">
        <v>107.362</v>
      </c>
      <c r="G76" s="11"/>
      <c r="H76" s="10">
        <f>ROUND((G76*F76),2)</f>
        <v>0</v>
      </c>
      <c r="O76">
        <f>rekapitulace!H8</f>
        <v>21</v>
      </c>
      <c r="P76">
        <f>O76/100*H76</f>
        <v>0</v>
      </c>
    </row>
    <row r="77" ht="38.25">
      <c r="D77" s="12" t="s">
        <v>348</v>
      </c>
    </row>
    <row r="78" spans="1:16" ht="25.5">
      <c r="A78" s="6">
        <v>31</v>
      </c>
      <c r="B78" s="6" t="s">
        <v>349</v>
      </c>
      <c r="C78" s="6" t="s">
        <v>44</v>
      </c>
      <c r="D78" s="6" t="s">
        <v>350</v>
      </c>
      <c r="E78" s="6" t="s">
        <v>320</v>
      </c>
      <c r="F78" s="8">
        <v>22.546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351</v>
      </c>
    </row>
    <row r="80" spans="1:16" ht="12.75" customHeight="1">
      <c r="A80" s="13"/>
      <c r="B80" s="13"/>
      <c r="C80" s="13" t="s">
        <v>35</v>
      </c>
      <c r="D80" s="13" t="s">
        <v>339</v>
      </c>
      <c r="E80" s="13"/>
      <c r="F80" s="13"/>
      <c r="G80" s="13"/>
      <c r="H80" s="13">
        <f>SUM(H72:H79)</f>
        <v>0</v>
      </c>
      <c r="P80">
        <f>ROUND(SUM(P72:P79),2)</f>
        <v>0</v>
      </c>
    </row>
    <row r="82" spans="1:8" ht="12.75" customHeight="1">
      <c r="A82" s="7"/>
      <c r="B82" s="7"/>
      <c r="C82" s="7" t="s">
        <v>36</v>
      </c>
      <c r="D82" s="7" t="s">
        <v>170</v>
      </c>
      <c r="E82" s="7"/>
      <c r="F82" s="9"/>
      <c r="G82" s="7"/>
      <c r="H82" s="9"/>
    </row>
    <row r="83" spans="1:16" ht="25.5">
      <c r="A83" s="6">
        <v>32</v>
      </c>
      <c r="B83" s="6" t="s">
        <v>352</v>
      </c>
      <c r="C83" s="6" t="s">
        <v>44</v>
      </c>
      <c r="D83" s="6" t="s">
        <v>353</v>
      </c>
      <c r="E83" s="6" t="s">
        <v>94</v>
      </c>
      <c r="F83" s="8">
        <v>46.308</v>
      </c>
      <c r="G83" s="11"/>
      <c r="H83" s="10">
        <f>ROUND((G83*F83),2)</f>
        <v>0</v>
      </c>
      <c r="O83">
        <f>rekapitulace!H8</f>
        <v>21</v>
      </c>
      <c r="P83">
        <f>O83/100*H83</f>
        <v>0</v>
      </c>
    </row>
    <row r="84" ht="12.75">
      <c r="D84" s="12" t="s">
        <v>354</v>
      </c>
    </row>
    <row r="85" spans="1:16" ht="25.5">
      <c r="A85" s="6">
        <v>33</v>
      </c>
      <c r="B85" s="6" t="s">
        <v>355</v>
      </c>
      <c r="C85" s="6" t="s">
        <v>44</v>
      </c>
      <c r="D85" s="6" t="s">
        <v>356</v>
      </c>
      <c r="E85" s="6" t="s">
        <v>94</v>
      </c>
      <c r="F85" s="8">
        <v>99.231</v>
      </c>
      <c r="G85" s="11"/>
      <c r="H85" s="10">
        <f>ROUND((G85*F85),2)</f>
        <v>0</v>
      </c>
      <c r="O85">
        <f>rekapitulace!H8</f>
        <v>21</v>
      </c>
      <c r="P85">
        <f>O85/100*H85</f>
        <v>0</v>
      </c>
    </row>
    <row r="86" ht="12.75">
      <c r="D86" s="12" t="s">
        <v>357</v>
      </c>
    </row>
    <row r="87" spans="1:16" ht="25.5">
      <c r="A87" s="6">
        <v>34</v>
      </c>
      <c r="B87" s="6" t="s">
        <v>358</v>
      </c>
      <c r="C87" s="6" t="s">
        <v>44</v>
      </c>
      <c r="D87" s="6" t="s">
        <v>359</v>
      </c>
      <c r="E87" s="6" t="s">
        <v>320</v>
      </c>
      <c r="F87" s="8">
        <v>29.769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12.75">
      <c r="D88" s="12" t="s">
        <v>360</v>
      </c>
    </row>
    <row r="89" spans="1:16" ht="38.25">
      <c r="A89" s="6">
        <v>35</v>
      </c>
      <c r="B89" s="6" t="s">
        <v>361</v>
      </c>
      <c r="C89" s="6" t="s">
        <v>362</v>
      </c>
      <c r="D89" s="6" t="s">
        <v>363</v>
      </c>
      <c r="E89" s="6" t="s">
        <v>320</v>
      </c>
      <c r="F89" s="8">
        <v>307.619</v>
      </c>
      <c r="G89" s="11"/>
      <c r="H89" s="10">
        <f>ROUND((G89*F89),2)</f>
        <v>0</v>
      </c>
      <c r="O89">
        <f>rekapitulace!H8</f>
        <v>21</v>
      </c>
      <c r="P89">
        <f>O89/100*H89</f>
        <v>0</v>
      </c>
    </row>
    <row r="90" ht="165.75">
      <c r="D90" s="12" t="s">
        <v>364</v>
      </c>
    </row>
    <row r="91" spans="1:16" ht="25.5">
      <c r="A91" s="6">
        <v>36</v>
      </c>
      <c r="B91" s="6" t="s">
        <v>365</v>
      </c>
      <c r="C91" s="6" t="s">
        <v>44</v>
      </c>
      <c r="D91" s="6" t="s">
        <v>366</v>
      </c>
      <c r="E91" s="6" t="s">
        <v>78</v>
      </c>
      <c r="F91" s="8">
        <v>4</v>
      </c>
      <c r="G91" s="11"/>
      <c r="H91" s="10">
        <f>ROUND((G91*F91),2)</f>
        <v>0</v>
      </c>
      <c r="O91">
        <f>rekapitulace!H8</f>
        <v>21</v>
      </c>
      <c r="P91">
        <f>O91/100*H91</f>
        <v>0</v>
      </c>
    </row>
    <row r="92" ht="12.75">
      <c r="D92" s="12" t="s">
        <v>258</v>
      </c>
    </row>
    <row r="93" spans="1:16" ht="25.5">
      <c r="A93" s="6">
        <v>37</v>
      </c>
      <c r="B93" s="6" t="s">
        <v>367</v>
      </c>
      <c r="C93" s="6" t="s">
        <v>44</v>
      </c>
      <c r="D93" s="6" t="s">
        <v>368</v>
      </c>
      <c r="E93" s="6" t="s">
        <v>78</v>
      </c>
      <c r="F93" s="8">
        <v>4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12.75">
      <c r="D94" s="12" t="s">
        <v>258</v>
      </c>
    </row>
    <row r="95" spans="1:16" ht="25.5">
      <c r="A95" s="6">
        <v>38</v>
      </c>
      <c r="B95" s="6" t="s">
        <v>369</v>
      </c>
      <c r="C95" s="6" t="s">
        <v>44</v>
      </c>
      <c r="D95" s="6" t="s">
        <v>370</v>
      </c>
      <c r="E95" s="6" t="s">
        <v>94</v>
      </c>
      <c r="F95" s="8">
        <v>13.29</v>
      </c>
      <c r="G95" s="11"/>
      <c r="H95" s="10">
        <f>ROUND((G95*F95),2)</f>
        <v>0</v>
      </c>
      <c r="O95">
        <f>rekapitulace!H8</f>
        <v>21</v>
      </c>
      <c r="P95">
        <f>O95/100*H95</f>
        <v>0</v>
      </c>
    </row>
    <row r="96" ht="63.75">
      <c r="D96" s="12" t="s">
        <v>371</v>
      </c>
    </row>
    <row r="97" spans="1:16" ht="25.5">
      <c r="A97" s="6">
        <v>39</v>
      </c>
      <c r="B97" s="6" t="s">
        <v>372</v>
      </c>
      <c r="C97" s="6" t="s">
        <v>44</v>
      </c>
      <c r="D97" s="6" t="s">
        <v>373</v>
      </c>
      <c r="E97" s="6" t="s">
        <v>94</v>
      </c>
      <c r="F97" s="8">
        <v>9.75</v>
      </c>
      <c r="G97" s="11"/>
      <c r="H97" s="10">
        <f>ROUND((G97*F97),2)</f>
        <v>0</v>
      </c>
      <c r="O97">
        <f>rekapitulace!H8</f>
        <v>21</v>
      </c>
      <c r="P97">
        <f>O97/100*H97</f>
        <v>0</v>
      </c>
    </row>
    <row r="98" ht="51">
      <c r="D98" s="12" t="s">
        <v>374</v>
      </c>
    </row>
    <row r="99" spans="1:16" ht="12.75">
      <c r="A99" s="6">
        <v>40</v>
      </c>
      <c r="B99" s="6" t="s">
        <v>171</v>
      </c>
      <c r="C99" s="6" t="s">
        <v>44</v>
      </c>
      <c r="D99" s="6" t="s">
        <v>375</v>
      </c>
      <c r="E99" s="6" t="s">
        <v>94</v>
      </c>
      <c r="F99" s="8">
        <v>10.29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25.5">
      <c r="D100" s="12" t="s">
        <v>376</v>
      </c>
    </row>
    <row r="101" spans="1:16" ht="25.5">
      <c r="A101" s="6">
        <v>41</v>
      </c>
      <c r="B101" s="6" t="s">
        <v>377</v>
      </c>
      <c r="C101" s="6" t="s">
        <v>44</v>
      </c>
      <c r="D101" s="6" t="s">
        <v>378</v>
      </c>
      <c r="E101" s="6" t="s">
        <v>94</v>
      </c>
      <c r="F101" s="8">
        <v>18.96</v>
      </c>
      <c r="G101" s="11"/>
      <c r="H101" s="10">
        <f>ROUND((G101*F101),2)</f>
        <v>0</v>
      </c>
      <c r="O101">
        <f>rekapitulace!H8</f>
        <v>21</v>
      </c>
      <c r="P101">
        <f>O101/100*H101</f>
        <v>0</v>
      </c>
    </row>
    <row r="102" ht="12.75">
      <c r="D102" s="12" t="s">
        <v>379</v>
      </c>
    </row>
    <row r="103" spans="1:16" ht="25.5">
      <c r="A103" s="6">
        <v>42</v>
      </c>
      <c r="B103" s="6" t="s">
        <v>380</v>
      </c>
      <c r="C103" s="6" t="s">
        <v>44</v>
      </c>
      <c r="D103" s="6" t="s">
        <v>381</v>
      </c>
      <c r="E103" s="6" t="s">
        <v>94</v>
      </c>
      <c r="F103" s="8">
        <v>19.5</v>
      </c>
      <c r="G103" s="11"/>
      <c r="H103" s="10">
        <f>ROUND((G103*F103),2)</f>
        <v>0</v>
      </c>
      <c r="O103">
        <f>rekapitulace!H8</f>
        <v>21</v>
      </c>
      <c r="P103">
        <f>O103/100*H103</f>
        <v>0</v>
      </c>
    </row>
    <row r="104" ht="51">
      <c r="D104" s="12" t="s">
        <v>382</v>
      </c>
    </row>
    <row r="105" spans="1:16" ht="12.75" customHeight="1">
      <c r="A105" s="13"/>
      <c r="B105" s="13"/>
      <c r="C105" s="13" t="s">
        <v>36</v>
      </c>
      <c r="D105" s="13" t="s">
        <v>170</v>
      </c>
      <c r="E105" s="13"/>
      <c r="F105" s="13"/>
      <c r="G105" s="13"/>
      <c r="H105" s="13">
        <f>SUM(H83:H104)</f>
        <v>0</v>
      </c>
      <c r="P105">
        <f>ROUND(SUM(P83:P104),2)</f>
        <v>0</v>
      </c>
    </row>
    <row r="107" spans="1:8" ht="12.75" customHeight="1">
      <c r="A107" s="7"/>
      <c r="B107" s="7"/>
      <c r="C107" s="7" t="s">
        <v>39</v>
      </c>
      <c r="D107" s="7" t="s">
        <v>383</v>
      </c>
      <c r="E107" s="7"/>
      <c r="F107" s="9"/>
      <c r="G107" s="7"/>
      <c r="H107" s="9"/>
    </row>
    <row r="108" spans="1:16" ht="25.5">
      <c r="A108" s="6">
        <v>43</v>
      </c>
      <c r="B108" s="6" t="s">
        <v>384</v>
      </c>
      <c r="C108" s="6" t="s">
        <v>44</v>
      </c>
      <c r="D108" s="6" t="s">
        <v>385</v>
      </c>
      <c r="E108" s="6" t="s">
        <v>46</v>
      </c>
      <c r="F108" s="8">
        <v>623.133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12.75">
      <c r="D109" s="12" t="s">
        <v>386</v>
      </c>
    </row>
    <row r="110" spans="1:16" ht="12.75">
      <c r="A110" s="6">
        <v>44</v>
      </c>
      <c r="B110" s="6" t="s">
        <v>387</v>
      </c>
      <c r="C110" s="6" t="s">
        <v>44</v>
      </c>
      <c r="D110" s="6" t="s">
        <v>388</v>
      </c>
      <c r="E110" s="6" t="s">
        <v>46</v>
      </c>
      <c r="F110" s="8">
        <v>43.2</v>
      </c>
      <c r="G110" s="11"/>
      <c r="H110" s="10">
        <f>ROUND((G110*F110),2)</f>
        <v>0</v>
      </c>
      <c r="O110">
        <f>rekapitulace!H8</f>
        <v>21</v>
      </c>
      <c r="P110">
        <f>O110/100*H110</f>
        <v>0</v>
      </c>
    </row>
    <row r="111" ht="25.5">
      <c r="D111" s="12" t="s">
        <v>389</v>
      </c>
    </row>
    <row r="112" spans="1:16" ht="25.5">
      <c r="A112" s="6">
        <v>45</v>
      </c>
      <c r="B112" s="6" t="s">
        <v>390</v>
      </c>
      <c r="C112" s="6" t="s">
        <v>44</v>
      </c>
      <c r="D112" s="6" t="s">
        <v>391</v>
      </c>
      <c r="E112" s="6" t="s">
        <v>313</v>
      </c>
      <c r="F112" s="8">
        <v>88</v>
      </c>
      <c r="G112" s="11"/>
      <c r="H112" s="10">
        <f>ROUND((G112*F112),2)</f>
        <v>0</v>
      </c>
      <c r="O112">
        <f>rekapitulace!H8</f>
        <v>21</v>
      </c>
      <c r="P112">
        <f>O112/100*H112</f>
        <v>0</v>
      </c>
    </row>
    <row r="113" ht="12.75">
      <c r="D113" s="12" t="s">
        <v>392</v>
      </c>
    </row>
    <row r="114" spans="1:16" ht="12.75">
      <c r="A114" s="6">
        <v>46</v>
      </c>
      <c r="B114" s="6" t="s">
        <v>393</v>
      </c>
      <c r="C114" s="6" t="s">
        <v>44</v>
      </c>
      <c r="D114" s="6" t="s">
        <v>394</v>
      </c>
      <c r="E114" s="6" t="s">
        <v>313</v>
      </c>
      <c r="F114" s="8">
        <v>25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spans="1:16" ht="12.75" customHeight="1">
      <c r="A115" s="13"/>
      <c r="B115" s="13"/>
      <c r="C115" s="13" t="s">
        <v>39</v>
      </c>
      <c r="D115" s="13" t="s">
        <v>383</v>
      </c>
      <c r="E115" s="13"/>
      <c r="F115" s="13"/>
      <c r="G115" s="13"/>
      <c r="H115" s="13">
        <f>SUM(H108:H114)</f>
        <v>0</v>
      </c>
      <c r="P115">
        <f>ROUND(SUM(P108:P114),2)</f>
        <v>0</v>
      </c>
    </row>
    <row r="117" spans="1:8" ht="12.75" customHeight="1">
      <c r="A117" s="7"/>
      <c r="B117" s="7"/>
      <c r="C117" s="7" t="s">
        <v>40</v>
      </c>
      <c r="D117" s="7" t="s">
        <v>395</v>
      </c>
      <c r="E117" s="7"/>
      <c r="F117" s="9"/>
      <c r="G117" s="7"/>
      <c r="H117" s="9"/>
    </row>
    <row r="118" spans="1:16" ht="12.75">
      <c r="A118" s="6">
        <v>47</v>
      </c>
      <c r="B118" s="6" t="s">
        <v>396</v>
      </c>
      <c r="C118" s="6" t="s">
        <v>44</v>
      </c>
      <c r="D118" s="6" t="s">
        <v>397</v>
      </c>
      <c r="E118" s="6" t="s">
        <v>313</v>
      </c>
      <c r="F118" s="8">
        <v>240</v>
      </c>
      <c r="G118" s="11"/>
      <c r="H118" s="10">
        <f>ROUND((G118*F118),2)</f>
        <v>0</v>
      </c>
      <c r="O118">
        <f>rekapitulace!H8</f>
        <v>21</v>
      </c>
      <c r="P118">
        <f>O118/100*H118</f>
        <v>0</v>
      </c>
    </row>
    <row r="119" ht="12.75">
      <c r="D119" s="12" t="s">
        <v>398</v>
      </c>
    </row>
    <row r="120" spans="1:16" ht="12.75">
      <c r="A120" s="6">
        <v>48</v>
      </c>
      <c r="B120" s="6" t="s">
        <v>399</v>
      </c>
      <c r="C120" s="6" t="s">
        <v>44</v>
      </c>
      <c r="D120" s="6" t="s">
        <v>400</v>
      </c>
      <c r="E120" s="6" t="s">
        <v>313</v>
      </c>
      <c r="F120" s="8">
        <v>14.2</v>
      </c>
      <c r="G120" s="11"/>
      <c r="H120" s="10">
        <f>ROUND((G120*F120),2)</f>
        <v>0</v>
      </c>
      <c r="O120">
        <f>rekapitulace!H8</f>
        <v>21</v>
      </c>
      <c r="P120">
        <f>O120/100*H120</f>
        <v>0</v>
      </c>
    </row>
    <row r="121" ht="12.75">
      <c r="D121" s="12" t="s">
        <v>401</v>
      </c>
    </row>
    <row r="122" spans="1:16" ht="12.75" customHeight="1">
      <c r="A122" s="13"/>
      <c r="B122" s="13"/>
      <c r="C122" s="13" t="s">
        <v>40</v>
      </c>
      <c r="D122" s="13" t="s">
        <v>395</v>
      </c>
      <c r="E122" s="13"/>
      <c r="F122" s="13"/>
      <c r="G122" s="13"/>
      <c r="H122" s="13">
        <f>SUM(H118:H121)</f>
        <v>0</v>
      </c>
      <c r="P122">
        <f>ROUND(SUM(P118:P121),2)</f>
        <v>0</v>
      </c>
    </row>
    <row r="124" spans="1:8" ht="12.75" customHeight="1">
      <c r="A124" s="7"/>
      <c r="B124" s="7"/>
      <c r="C124" s="7" t="s">
        <v>228</v>
      </c>
      <c r="D124" s="7" t="s">
        <v>227</v>
      </c>
      <c r="E124" s="7"/>
      <c r="F124" s="9"/>
      <c r="G124" s="7"/>
      <c r="H124" s="9"/>
    </row>
    <row r="125" spans="1:16" ht="38.25">
      <c r="A125" s="6">
        <v>49</v>
      </c>
      <c r="B125" s="6" t="s">
        <v>402</v>
      </c>
      <c r="C125" s="6" t="s">
        <v>44</v>
      </c>
      <c r="D125" s="6" t="s">
        <v>403</v>
      </c>
      <c r="E125" s="6" t="s">
        <v>313</v>
      </c>
      <c r="F125" s="8">
        <v>290.8</v>
      </c>
      <c r="G125" s="11"/>
      <c r="H125" s="10">
        <f>ROUND((G125*F125),2)</f>
        <v>0</v>
      </c>
      <c r="O125">
        <f>rekapitulace!H8</f>
        <v>21</v>
      </c>
      <c r="P125">
        <f>O125/100*H125</f>
        <v>0</v>
      </c>
    </row>
    <row r="126" ht="12.75">
      <c r="D126" s="12" t="s">
        <v>404</v>
      </c>
    </row>
    <row r="127" spans="1:16" ht="12.75">
      <c r="A127" s="6">
        <v>50</v>
      </c>
      <c r="B127" s="6" t="s">
        <v>405</v>
      </c>
      <c r="C127" s="6" t="s">
        <v>44</v>
      </c>
      <c r="D127" s="6" t="s">
        <v>406</v>
      </c>
      <c r="E127" s="6" t="s">
        <v>78</v>
      </c>
      <c r="F127" s="8">
        <v>26</v>
      </c>
      <c r="G127" s="11"/>
      <c r="H127" s="10">
        <f>ROUND((G127*F127),2)</f>
        <v>0</v>
      </c>
      <c r="O127">
        <f>rekapitulace!H8</f>
        <v>21</v>
      </c>
      <c r="P127">
        <f>O127/100*H127</f>
        <v>0</v>
      </c>
    </row>
    <row r="128" ht="38.25">
      <c r="D128" s="12" t="s">
        <v>407</v>
      </c>
    </row>
    <row r="129" spans="1:16" ht="25.5">
      <c r="A129" s="6">
        <v>51</v>
      </c>
      <c r="B129" s="6" t="s">
        <v>408</v>
      </c>
      <c r="C129" s="6" t="s">
        <v>44</v>
      </c>
      <c r="D129" s="6" t="s">
        <v>409</v>
      </c>
      <c r="E129" s="6" t="s">
        <v>78</v>
      </c>
      <c r="F129" s="8">
        <v>2</v>
      </c>
      <c r="G129" s="11"/>
      <c r="H129" s="10">
        <f>ROUND((G129*F129),2)</f>
        <v>0</v>
      </c>
      <c r="O129">
        <f>rekapitulace!H8</f>
        <v>21</v>
      </c>
      <c r="P129">
        <f>O129/100*H129</f>
        <v>0</v>
      </c>
    </row>
    <row r="130" spans="1:16" ht="25.5">
      <c r="A130" s="6">
        <v>52</v>
      </c>
      <c r="B130" s="6" t="s">
        <v>410</v>
      </c>
      <c r="C130" s="6" t="s">
        <v>44</v>
      </c>
      <c r="D130" s="6" t="s">
        <v>411</v>
      </c>
      <c r="E130" s="6" t="s">
        <v>78</v>
      </c>
      <c r="F130" s="8">
        <v>6</v>
      </c>
      <c r="G130" s="11"/>
      <c r="H130" s="10">
        <f>ROUND((G130*F130),2)</f>
        <v>0</v>
      </c>
      <c r="O130">
        <f>rekapitulace!H8</f>
        <v>21</v>
      </c>
      <c r="P130">
        <f>O130/100*H130</f>
        <v>0</v>
      </c>
    </row>
    <row r="131" ht="12.75">
      <c r="D131" s="12" t="s">
        <v>412</v>
      </c>
    </row>
    <row r="132" spans="1:16" ht="25.5">
      <c r="A132" s="6">
        <v>53</v>
      </c>
      <c r="B132" s="6" t="s">
        <v>413</v>
      </c>
      <c r="C132" s="6" t="s">
        <v>44</v>
      </c>
      <c r="D132" s="6" t="s">
        <v>414</v>
      </c>
      <c r="E132" s="6" t="s">
        <v>313</v>
      </c>
      <c r="F132" s="8">
        <v>12</v>
      </c>
      <c r="G132" s="11"/>
      <c r="H132" s="10">
        <f>ROUND((G132*F132),2)</f>
        <v>0</v>
      </c>
      <c r="O132">
        <f>rekapitulace!H8</f>
        <v>21</v>
      </c>
      <c r="P132">
        <f>O132/100*H132</f>
        <v>0</v>
      </c>
    </row>
    <row r="133" ht="12.75">
      <c r="D133" s="12" t="s">
        <v>415</v>
      </c>
    </row>
    <row r="134" spans="1:16" ht="12.75">
      <c r="A134" s="6">
        <v>54</v>
      </c>
      <c r="B134" s="6" t="s">
        <v>416</v>
      </c>
      <c r="C134" s="6" t="s">
        <v>44</v>
      </c>
      <c r="D134" s="6" t="s">
        <v>417</v>
      </c>
      <c r="E134" s="6" t="s">
        <v>78</v>
      </c>
      <c r="F134" s="8">
        <v>1</v>
      </c>
      <c r="G134" s="11"/>
      <c r="H134" s="10">
        <f>ROUND((G134*F134),2)</f>
        <v>0</v>
      </c>
      <c r="O134">
        <f>rekapitulace!H8</f>
        <v>21</v>
      </c>
      <c r="P134">
        <f>O134/100*H134</f>
        <v>0</v>
      </c>
    </row>
    <row r="135" spans="1:16" ht="12.75">
      <c r="A135" s="6">
        <v>55</v>
      </c>
      <c r="B135" s="6" t="s">
        <v>418</v>
      </c>
      <c r="C135" s="6" t="s">
        <v>44</v>
      </c>
      <c r="D135" s="6" t="s">
        <v>419</v>
      </c>
      <c r="E135" s="6" t="s">
        <v>78</v>
      </c>
      <c r="F135" s="8">
        <v>1</v>
      </c>
      <c r="G135" s="11"/>
      <c r="H135" s="10">
        <f>ROUND((G135*F135),2)</f>
        <v>0</v>
      </c>
      <c r="O135">
        <f>rekapitulace!H8</f>
        <v>21</v>
      </c>
      <c r="P135">
        <f>O135/100*H135</f>
        <v>0</v>
      </c>
    </row>
    <row r="136" spans="1:16" ht="12.75">
      <c r="A136" s="6">
        <v>56</v>
      </c>
      <c r="B136" s="6" t="s">
        <v>420</v>
      </c>
      <c r="C136" s="6" t="s">
        <v>44</v>
      </c>
      <c r="D136" s="6" t="s">
        <v>421</v>
      </c>
      <c r="E136" s="6" t="s">
        <v>78</v>
      </c>
      <c r="F136" s="8">
        <v>1</v>
      </c>
      <c r="G136" s="11"/>
      <c r="H136" s="10">
        <f>ROUND((G136*F136),2)</f>
        <v>0</v>
      </c>
      <c r="O136">
        <f>rekapitulace!H8</f>
        <v>21</v>
      </c>
      <c r="P136">
        <f>O136/100*H136</f>
        <v>0</v>
      </c>
    </row>
    <row r="137" spans="1:16" ht="25.5">
      <c r="A137" s="6">
        <v>57</v>
      </c>
      <c r="B137" s="6" t="s">
        <v>422</v>
      </c>
      <c r="C137" s="6" t="s">
        <v>44</v>
      </c>
      <c r="D137" s="6" t="s">
        <v>423</v>
      </c>
      <c r="E137" s="6" t="s">
        <v>78</v>
      </c>
      <c r="F137" s="8">
        <v>28</v>
      </c>
      <c r="G137" s="11"/>
      <c r="H137" s="10">
        <f>ROUND((G137*F137),2)</f>
        <v>0</v>
      </c>
      <c r="O137">
        <f>rekapitulace!H8</f>
        <v>21</v>
      </c>
      <c r="P137">
        <f>O137/100*H137</f>
        <v>0</v>
      </c>
    </row>
    <row r="138" ht="12.75">
      <c r="D138" s="12" t="s">
        <v>424</v>
      </c>
    </row>
    <row r="139" spans="1:16" ht="25.5">
      <c r="A139" s="6">
        <v>58</v>
      </c>
      <c r="B139" s="6" t="s">
        <v>425</v>
      </c>
      <c r="C139" s="6" t="s">
        <v>44</v>
      </c>
      <c r="D139" s="6" t="s">
        <v>426</v>
      </c>
      <c r="E139" s="6" t="s">
        <v>78</v>
      </c>
      <c r="F139" s="8">
        <v>44</v>
      </c>
      <c r="G139" s="11"/>
      <c r="H139" s="10">
        <f>ROUND((G139*F139),2)</f>
        <v>0</v>
      </c>
      <c r="O139">
        <f>rekapitulace!H8</f>
        <v>21</v>
      </c>
      <c r="P139">
        <f>O139/100*H139</f>
        <v>0</v>
      </c>
    </row>
    <row r="140" ht="12.75">
      <c r="D140" s="12" t="s">
        <v>427</v>
      </c>
    </row>
    <row r="141" spans="1:16" ht="12.75" customHeight="1">
      <c r="A141" s="13"/>
      <c r="B141" s="13"/>
      <c r="C141" s="13" t="s">
        <v>228</v>
      </c>
      <c r="D141" s="13" t="s">
        <v>227</v>
      </c>
      <c r="E141" s="13"/>
      <c r="F141" s="13"/>
      <c r="G141" s="13"/>
      <c r="H141" s="13">
        <f>SUM(H125:H140)</f>
        <v>0</v>
      </c>
      <c r="P141">
        <f>ROUND(SUM(P125:P140),2)</f>
        <v>0</v>
      </c>
    </row>
    <row r="143" spans="1:16" ht="12.75" customHeight="1">
      <c r="A143" s="13"/>
      <c r="B143" s="13"/>
      <c r="C143" s="13"/>
      <c r="D143" s="13" t="s">
        <v>122</v>
      </c>
      <c r="E143" s="13"/>
      <c r="F143" s="13"/>
      <c r="G143" s="13"/>
      <c r="H143" s="13">
        <f>+H17+H48+H69+H80+H105+H115+H122+H141</f>
        <v>0</v>
      </c>
      <c r="P143">
        <f>+P17+P48+P69+P80+P105+P115+P122+P141</f>
        <v>0</v>
      </c>
    </row>
    <row r="145" spans="1:8" ht="12.75" customHeight="1">
      <c r="A145" s="7" t="s">
        <v>123</v>
      </c>
      <c r="B145" s="7"/>
      <c r="C145" s="7"/>
      <c r="D145" s="7"/>
      <c r="E145" s="7"/>
      <c r="F145" s="7"/>
      <c r="G145" s="7"/>
      <c r="H145" s="7"/>
    </row>
    <row r="146" spans="1:8" ht="12.75" customHeight="1">
      <c r="A146" s="7"/>
      <c r="B146" s="7"/>
      <c r="C146" s="7"/>
      <c r="D146" s="7" t="s">
        <v>124</v>
      </c>
      <c r="E146" s="7"/>
      <c r="F146" s="7"/>
      <c r="G146" s="7"/>
      <c r="H146" s="7"/>
    </row>
    <row r="147" spans="1:16" ht="12.75" customHeight="1">
      <c r="A147" s="13"/>
      <c r="B147" s="13"/>
      <c r="C147" s="13"/>
      <c r="D147" s="13" t="s">
        <v>125</v>
      </c>
      <c r="E147" s="13"/>
      <c r="F147" s="13"/>
      <c r="G147" s="13"/>
      <c r="H147" s="13">
        <v>0</v>
      </c>
      <c r="P147">
        <v>0</v>
      </c>
    </row>
    <row r="148" spans="1:8" ht="12.75" customHeight="1">
      <c r="A148" s="13"/>
      <c r="B148" s="13"/>
      <c r="C148" s="13"/>
      <c r="D148" s="13" t="s">
        <v>126</v>
      </c>
      <c r="E148" s="13"/>
      <c r="F148" s="13"/>
      <c r="G148" s="13"/>
      <c r="H148" s="13"/>
    </row>
    <row r="149" spans="1:16" ht="12.75" customHeight="1">
      <c r="A149" s="13"/>
      <c r="B149" s="13"/>
      <c r="C149" s="13"/>
      <c r="D149" s="13" t="s">
        <v>127</v>
      </c>
      <c r="E149" s="13"/>
      <c r="F149" s="13"/>
      <c r="G149" s="13"/>
      <c r="H149" s="13">
        <v>0</v>
      </c>
      <c r="P149">
        <v>0</v>
      </c>
    </row>
    <row r="150" spans="1:16" ht="12.75" customHeight="1">
      <c r="A150" s="13"/>
      <c r="B150" s="13"/>
      <c r="C150" s="13"/>
      <c r="D150" s="13" t="s">
        <v>128</v>
      </c>
      <c r="E150" s="13"/>
      <c r="F150" s="13"/>
      <c r="G150" s="13"/>
      <c r="H150" s="13">
        <f>H147+H149</f>
        <v>0</v>
      </c>
      <c r="P150">
        <f>P147+P149</f>
        <v>0</v>
      </c>
    </row>
    <row r="152" spans="1:16" ht="12.75" customHeight="1">
      <c r="A152" s="13"/>
      <c r="B152" s="13"/>
      <c r="C152" s="13"/>
      <c r="D152" s="13" t="s">
        <v>128</v>
      </c>
      <c r="E152" s="13"/>
      <c r="F152" s="13"/>
      <c r="G152" s="13"/>
      <c r="H152" s="13">
        <f>H143+H150</f>
        <v>0</v>
      </c>
      <c r="P152">
        <f>P143+P150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Rebendová Gabriela</dc:creator>
  <cp:keywords/>
  <dc:description/>
  <cp:lastModifiedBy>Rebendová Gabriela</cp:lastModifiedBy>
  <dcterms:created xsi:type="dcterms:W3CDTF">2017-12-07T14:44:41Z</dcterms:created>
  <dcterms:modified xsi:type="dcterms:W3CDTF">2017-12-07T14:44:43Z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