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55" windowWidth="27495" windowHeight="14250"/>
  </bookViews>
  <sheets>
    <sheet name="Rekapitulace stavby" sheetId="1" r:id="rId1"/>
    <sheet name="D111 - D1.1.1 Zateplení o..." sheetId="2" r:id="rId2"/>
    <sheet name="D112 - D1.1.2 Zateplení o..." sheetId="3" r:id="rId3"/>
    <sheet name="Pokyny pro vyplnění" sheetId="4" r:id="rId4"/>
  </sheets>
  <definedNames>
    <definedName name="_xlnm._FilterDatabase" localSheetId="1" hidden="1">'D111 - D1.1.1 Zateplení o...'!$C$101:$K$606</definedName>
    <definedName name="_xlnm._FilterDatabase" localSheetId="2" hidden="1">'D112 - D1.1.2 Zateplení o...'!$C$100:$K$629</definedName>
    <definedName name="_xlnm.Print_Titles" localSheetId="1">'D111 - D1.1.1 Zateplení o...'!$101:$101</definedName>
    <definedName name="_xlnm.Print_Titles" localSheetId="2">'D112 - D1.1.2 Zateplení o...'!$100:$100</definedName>
    <definedName name="_xlnm.Print_Titles" localSheetId="0">'Rekapitulace stavby'!$49:$49</definedName>
    <definedName name="_xlnm.Print_Area" localSheetId="1">'D111 - D1.1.1 Zateplení o...'!$C$4:$J$36,'D111 - D1.1.1 Zateplení o...'!$C$42:$J$83,'D111 - D1.1.1 Zateplení o...'!$C$89:$K$606</definedName>
    <definedName name="_xlnm.Print_Area" localSheetId="2">'D112 - D1.1.2 Zateplení o...'!$C$4:$J$36,'D112 - D1.1.2 Zateplení o...'!$C$42:$J$82,'D112 - D1.1.2 Zateplení o...'!$C$88:$K$629</definedName>
    <definedName name="_xlnm.Print_Area" localSheetId="3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stavby'!$C$39:$AQ$54</definedName>
  </definedNames>
  <calcPr calcId="145621"/>
</workbook>
</file>

<file path=xl/calcChain.xml><?xml version="1.0" encoding="utf-8"?>
<calcChain xmlns="http://schemas.openxmlformats.org/spreadsheetml/2006/main">
  <c r="P625" i="3" l="1"/>
  <c r="R623" i="3"/>
  <c r="P612" i="3"/>
  <c r="R606" i="3"/>
  <c r="T554" i="3"/>
  <c r="P533" i="3"/>
  <c r="R511" i="3"/>
  <c r="T484" i="3"/>
  <c r="P466" i="3"/>
  <c r="R453" i="3"/>
  <c r="T441" i="3"/>
  <c r="R388" i="3"/>
  <c r="T386" i="3"/>
  <c r="AY53" i="1"/>
  <c r="AX53" i="1"/>
  <c r="BI629" i="3"/>
  <c r="BH629" i="3"/>
  <c r="BG629" i="3"/>
  <c r="BF629" i="3"/>
  <c r="T629" i="3"/>
  <c r="T628" i="3" s="1"/>
  <c r="R629" i="3"/>
  <c r="R628" i="3" s="1"/>
  <c r="P629" i="3"/>
  <c r="P628" i="3" s="1"/>
  <c r="BK629" i="3"/>
  <c r="BK628" i="3" s="1"/>
  <c r="J628" i="3" s="1"/>
  <c r="J81" i="3" s="1"/>
  <c r="J629" i="3"/>
  <c r="BE629" i="3" s="1"/>
  <c r="BI627" i="3"/>
  <c r="BH627" i="3"/>
  <c r="BG627" i="3"/>
  <c r="BF627" i="3"/>
  <c r="T627" i="3"/>
  <c r="R627" i="3"/>
  <c r="P627" i="3"/>
  <c r="BK627" i="3"/>
  <c r="J627" i="3"/>
  <c r="BE627" i="3" s="1"/>
  <c r="BI626" i="3"/>
  <c r="BH626" i="3"/>
  <c r="BG626" i="3"/>
  <c r="BF626" i="3"/>
  <c r="BE626" i="3"/>
  <c r="T626" i="3"/>
  <c r="T625" i="3" s="1"/>
  <c r="R626" i="3"/>
  <c r="R625" i="3" s="1"/>
  <c r="P626" i="3"/>
  <c r="BK626" i="3"/>
  <c r="BK625" i="3" s="1"/>
  <c r="J625" i="3" s="1"/>
  <c r="J80" i="3" s="1"/>
  <c r="J626" i="3"/>
  <c r="BI624" i="3"/>
  <c r="BH624" i="3"/>
  <c r="BG624" i="3"/>
  <c r="BF624" i="3"/>
  <c r="T624" i="3"/>
  <c r="T623" i="3" s="1"/>
  <c r="T622" i="3" s="1"/>
  <c r="R624" i="3"/>
  <c r="P624" i="3"/>
  <c r="P623" i="3" s="1"/>
  <c r="P622" i="3" s="1"/>
  <c r="BK624" i="3"/>
  <c r="BK623" i="3" s="1"/>
  <c r="J623" i="3" s="1"/>
  <c r="J79" i="3" s="1"/>
  <c r="J624" i="3"/>
  <c r="BE624" i="3" s="1"/>
  <c r="BI618" i="3"/>
  <c r="BH618" i="3"/>
  <c r="BG618" i="3"/>
  <c r="BF618" i="3"/>
  <c r="T618" i="3"/>
  <c r="T617" i="3" s="1"/>
  <c r="R618" i="3"/>
  <c r="R617" i="3" s="1"/>
  <c r="P618" i="3"/>
  <c r="P617" i="3" s="1"/>
  <c r="BK618" i="3"/>
  <c r="BK617" i="3" s="1"/>
  <c r="J617" i="3" s="1"/>
  <c r="J77" i="3" s="1"/>
  <c r="J618" i="3"/>
  <c r="BE618" i="3" s="1"/>
  <c r="BI616" i="3"/>
  <c r="BH616" i="3"/>
  <c r="BG616" i="3"/>
  <c r="BF616" i="3"/>
  <c r="T616" i="3"/>
  <c r="R616" i="3"/>
  <c r="P616" i="3"/>
  <c r="BK616" i="3"/>
  <c r="J616" i="3"/>
  <c r="BE616" i="3" s="1"/>
  <c r="BI615" i="3"/>
  <c r="BH615" i="3"/>
  <c r="BG615" i="3"/>
  <c r="BF615" i="3"/>
  <c r="BE615" i="3"/>
  <c r="T615" i="3"/>
  <c r="R615" i="3"/>
  <c r="P615" i="3"/>
  <c r="BK615" i="3"/>
  <c r="J615" i="3"/>
  <c r="BI613" i="3"/>
  <c r="BH613" i="3"/>
  <c r="BG613" i="3"/>
  <c r="BF613" i="3"/>
  <c r="T613" i="3"/>
  <c r="T612" i="3" s="1"/>
  <c r="R613" i="3"/>
  <c r="R612" i="3" s="1"/>
  <c r="P613" i="3"/>
  <c r="BK613" i="3"/>
  <c r="BK612" i="3" s="1"/>
  <c r="J612" i="3" s="1"/>
  <c r="J76" i="3" s="1"/>
  <c r="J613" i="3"/>
  <c r="BE613" i="3" s="1"/>
  <c r="BI610" i="3"/>
  <c r="BH610" i="3"/>
  <c r="BG610" i="3"/>
  <c r="BF610" i="3"/>
  <c r="T610" i="3"/>
  <c r="R610" i="3"/>
  <c r="P610" i="3"/>
  <c r="BK610" i="3"/>
  <c r="J610" i="3"/>
  <c r="BE610" i="3" s="1"/>
  <c r="BI609" i="3"/>
  <c r="BH609" i="3"/>
  <c r="BG609" i="3"/>
  <c r="BF609" i="3"/>
  <c r="T609" i="3"/>
  <c r="R609" i="3"/>
  <c r="P609" i="3"/>
  <c r="BK609" i="3"/>
  <c r="J609" i="3"/>
  <c r="BE609" i="3" s="1"/>
  <c r="BI607" i="3"/>
  <c r="BH607" i="3"/>
  <c r="BG607" i="3"/>
  <c r="BF607" i="3"/>
  <c r="T607" i="3"/>
  <c r="R607" i="3"/>
  <c r="P607" i="3"/>
  <c r="BK607" i="3"/>
  <c r="BK606" i="3" s="1"/>
  <c r="J606" i="3" s="1"/>
  <c r="J75" i="3" s="1"/>
  <c r="J607" i="3"/>
  <c r="BE607" i="3" s="1"/>
  <c r="BI605" i="3"/>
  <c r="BH605" i="3"/>
  <c r="BG605" i="3"/>
  <c r="BF605" i="3"/>
  <c r="BE605" i="3"/>
  <c r="T605" i="3"/>
  <c r="R605" i="3"/>
  <c r="P605" i="3"/>
  <c r="BK605" i="3"/>
  <c r="J605" i="3"/>
  <c r="BI604" i="3"/>
  <c r="BH604" i="3"/>
  <c r="BG604" i="3"/>
  <c r="BF604" i="3"/>
  <c r="T604" i="3"/>
  <c r="R604" i="3"/>
  <c r="P604" i="3"/>
  <c r="BK604" i="3"/>
  <c r="J604" i="3"/>
  <c r="BE604" i="3" s="1"/>
  <c r="BI598" i="3"/>
  <c r="BH598" i="3"/>
  <c r="BG598" i="3"/>
  <c r="BF598" i="3"/>
  <c r="BE598" i="3"/>
  <c r="T598" i="3"/>
  <c r="R598" i="3"/>
  <c r="P598" i="3"/>
  <c r="BK598" i="3"/>
  <c r="J598" i="3"/>
  <c r="BI596" i="3"/>
  <c r="BH596" i="3"/>
  <c r="BG596" i="3"/>
  <c r="BF596" i="3"/>
  <c r="BE596" i="3"/>
  <c r="T596" i="3"/>
  <c r="R596" i="3"/>
  <c r="P596" i="3"/>
  <c r="BK596" i="3"/>
  <c r="J596" i="3"/>
  <c r="BI590" i="3"/>
  <c r="BH590" i="3"/>
  <c r="BG590" i="3"/>
  <c r="BF590" i="3"/>
  <c r="BE590" i="3"/>
  <c r="T590" i="3"/>
  <c r="R590" i="3"/>
  <c r="P590" i="3"/>
  <c r="BK590" i="3"/>
  <c r="J590" i="3"/>
  <c r="BI587" i="3"/>
  <c r="BH587" i="3"/>
  <c r="BG587" i="3"/>
  <c r="BF587" i="3"/>
  <c r="BE587" i="3"/>
  <c r="T587" i="3"/>
  <c r="R587" i="3"/>
  <c r="P587" i="3"/>
  <c r="BK587" i="3"/>
  <c r="J587" i="3"/>
  <c r="BI580" i="3"/>
  <c r="BH580" i="3"/>
  <c r="BG580" i="3"/>
  <c r="BF580" i="3"/>
  <c r="BE580" i="3"/>
  <c r="T580" i="3"/>
  <c r="R580" i="3"/>
  <c r="P580" i="3"/>
  <c r="BK580" i="3"/>
  <c r="J580" i="3"/>
  <c r="BI574" i="3"/>
  <c r="BH574" i="3"/>
  <c r="BG574" i="3"/>
  <c r="BF574" i="3"/>
  <c r="BE574" i="3"/>
  <c r="T574" i="3"/>
  <c r="R574" i="3"/>
  <c r="P574" i="3"/>
  <c r="BK574" i="3"/>
  <c r="J574" i="3"/>
  <c r="BI572" i="3"/>
  <c r="BH572" i="3"/>
  <c r="BG572" i="3"/>
  <c r="BF572" i="3"/>
  <c r="BE572" i="3"/>
  <c r="T572" i="3"/>
  <c r="R572" i="3"/>
  <c r="P572" i="3"/>
  <c r="BK572" i="3"/>
  <c r="J572" i="3"/>
  <c r="BI570" i="3"/>
  <c r="BH570" i="3"/>
  <c r="BG570" i="3"/>
  <c r="BF570" i="3"/>
  <c r="BE570" i="3"/>
  <c r="T570" i="3"/>
  <c r="R570" i="3"/>
  <c r="P570" i="3"/>
  <c r="BK570" i="3"/>
  <c r="J570" i="3"/>
  <c r="BI566" i="3"/>
  <c r="BH566" i="3"/>
  <c r="BG566" i="3"/>
  <c r="BF566" i="3"/>
  <c r="BE566" i="3"/>
  <c r="T566" i="3"/>
  <c r="R566" i="3"/>
  <c r="P566" i="3"/>
  <c r="BK566" i="3"/>
  <c r="J566" i="3"/>
  <c r="BI561" i="3"/>
  <c r="BH561" i="3"/>
  <c r="BG561" i="3"/>
  <c r="BF561" i="3"/>
  <c r="BE561" i="3"/>
  <c r="T561" i="3"/>
  <c r="R561" i="3"/>
  <c r="P561" i="3"/>
  <c r="BK561" i="3"/>
  <c r="J561" i="3"/>
  <c r="BI557" i="3"/>
  <c r="BH557" i="3"/>
  <c r="BG557" i="3"/>
  <c r="BF557" i="3"/>
  <c r="BE557" i="3"/>
  <c r="T557" i="3"/>
  <c r="R557" i="3"/>
  <c r="P557" i="3"/>
  <c r="BK557" i="3"/>
  <c r="BK554" i="3" s="1"/>
  <c r="J554" i="3" s="1"/>
  <c r="J74" i="3" s="1"/>
  <c r="J557" i="3"/>
  <c r="BI555" i="3"/>
  <c r="BH555" i="3"/>
  <c r="BG555" i="3"/>
  <c r="BF555" i="3"/>
  <c r="BE555" i="3"/>
  <c r="T555" i="3"/>
  <c r="R555" i="3"/>
  <c r="R554" i="3" s="1"/>
  <c r="P555" i="3"/>
  <c r="P554" i="3" s="1"/>
  <c r="BK555" i="3"/>
  <c r="J555" i="3"/>
  <c r="BI553" i="3"/>
  <c r="BH553" i="3"/>
  <c r="BG553" i="3"/>
  <c r="BF553" i="3"/>
  <c r="T553" i="3"/>
  <c r="R553" i="3"/>
  <c r="P553" i="3"/>
  <c r="BK553" i="3"/>
  <c r="J553" i="3"/>
  <c r="BE553" i="3" s="1"/>
  <c r="BI552" i="3"/>
  <c r="BH552" i="3"/>
  <c r="BG552" i="3"/>
  <c r="BF552" i="3"/>
  <c r="T552" i="3"/>
  <c r="R552" i="3"/>
  <c r="P552" i="3"/>
  <c r="BK552" i="3"/>
  <c r="J552" i="3"/>
  <c r="BE552" i="3" s="1"/>
  <c r="BI550" i="3"/>
  <c r="BH550" i="3"/>
  <c r="BG550" i="3"/>
  <c r="BF550" i="3"/>
  <c r="T550" i="3"/>
  <c r="R550" i="3"/>
  <c r="P550" i="3"/>
  <c r="BK550" i="3"/>
  <c r="J550" i="3"/>
  <c r="BE550" i="3" s="1"/>
  <c r="BI546" i="3"/>
  <c r="BH546" i="3"/>
  <c r="BG546" i="3"/>
  <c r="BF546" i="3"/>
  <c r="T546" i="3"/>
  <c r="T545" i="3" s="1"/>
  <c r="R546" i="3"/>
  <c r="R545" i="3" s="1"/>
  <c r="P546" i="3"/>
  <c r="BK546" i="3"/>
  <c r="BK545" i="3" s="1"/>
  <c r="J545" i="3" s="1"/>
  <c r="J73" i="3" s="1"/>
  <c r="J546" i="3"/>
  <c r="BE546" i="3" s="1"/>
  <c r="BI544" i="3"/>
  <c r="BH544" i="3"/>
  <c r="BG544" i="3"/>
  <c r="BF544" i="3"/>
  <c r="BE544" i="3"/>
  <c r="T544" i="3"/>
  <c r="R544" i="3"/>
  <c r="P544" i="3"/>
  <c r="BK544" i="3"/>
  <c r="J544" i="3"/>
  <c r="BI543" i="3"/>
  <c r="BH543" i="3"/>
  <c r="BG543" i="3"/>
  <c r="BF543" i="3"/>
  <c r="BE543" i="3"/>
  <c r="T543" i="3"/>
  <c r="R543" i="3"/>
  <c r="P543" i="3"/>
  <c r="BK543" i="3"/>
  <c r="J543" i="3"/>
  <c r="BI534" i="3"/>
  <c r="BH534" i="3"/>
  <c r="BG534" i="3"/>
  <c r="BF534" i="3"/>
  <c r="BE534" i="3"/>
  <c r="T534" i="3"/>
  <c r="T533" i="3" s="1"/>
  <c r="R534" i="3"/>
  <c r="R533" i="3" s="1"/>
  <c r="P534" i="3"/>
  <c r="BK534" i="3"/>
  <c r="J534" i="3"/>
  <c r="BI532" i="3"/>
  <c r="BH532" i="3"/>
  <c r="BG532" i="3"/>
  <c r="BF532" i="3"/>
  <c r="T532" i="3"/>
  <c r="R532" i="3"/>
  <c r="P532" i="3"/>
  <c r="BK532" i="3"/>
  <c r="J532" i="3"/>
  <c r="BE532" i="3" s="1"/>
  <c r="BI531" i="3"/>
  <c r="BH531" i="3"/>
  <c r="BG531" i="3"/>
  <c r="BF531" i="3"/>
  <c r="T531" i="3"/>
  <c r="R531" i="3"/>
  <c r="P531" i="3"/>
  <c r="BK531" i="3"/>
  <c r="J531" i="3"/>
  <c r="BE531" i="3" s="1"/>
  <c r="BI529" i="3"/>
  <c r="BH529" i="3"/>
  <c r="BG529" i="3"/>
  <c r="BF529" i="3"/>
  <c r="T529" i="3"/>
  <c r="R529" i="3"/>
  <c r="P529" i="3"/>
  <c r="BK529" i="3"/>
  <c r="J529" i="3"/>
  <c r="BE529" i="3" s="1"/>
  <c r="BI528" i="3"/>
  <c r="BH528" i="3"/>
  <c r="BG528" i="3"/>
  <c r="BF528" i="3"/>
  <c r="T528" i="3"/>
  <c r="R528" i="3"/>
  <c r="P528" i="3"/>
  <c r="BK528" i="3"/>
  <c r="J528" i="3"/>
  <c r="BE528" i="3" s="1"/>
  <c r="BI526" i="3"/>
  <c r="BH526" i="3"/>
  <c r="BG526" i="3"/>
  <c r="BF526" i="3"/>
  <c r="T526" i="3"/>
  <c r="R526" i="3"/>
  <c r="P526" i="3"/>
  <c r="BK526" i="3"/>
  <c r="J526" i="3"/>
  <c r="BE526" i="3" s="1"/>
  <c r="BI524" i="3"/>
  <c r="BH524" i="3"/>
  <c r="BG524" i="3"/>
  <c r="BF524" i="3"/>
  <c r="T524" i="3"/>
  <c r="R524" i="3"/>
  <c r="P524" i="3"/>
  <c r="BK524" i="3"/>
  <c r="J524" i="3"/>
  <c r="BE524" i="3" s="1"/>
  <c r="BI522" i="3"/>
  <c r="BH522" i="3"/>
  <c r="BG522" i="3"/>
  <c r="BF522" i="3"/>
  <c r="T522" i="3"/>
  <c r="R522" i="3"/>
  <c r="P522" i="3"/>
  <c r="BK522" i="3"/>
  <c r="J522" i="3"/>
  <c r="BE522" i="3" s="1"/>
  <c r="BI518" i="3"/>
  <c r="BH518" i="3"/>
  <c r="BG518" i="3"/>
  <c r="BF518" i="3"/>
  <c r="T518" i="3"/>
  <c r="R518" i="3"/>
  <c r="P518" i="3"/>
  <c r="BK518" i="3"/>
  <c r="J518" i="3"/>
  <c r="BE518" i="3" s="1"/>
  <c r="BI516" i="3"/>
  <c r="BH516" i="3"/>
  <c r="BG516" i="3"/>
  <c r="BF516" i="3"/>
  <c r="T516" i="3"/>
  <c r="R516" i="3"/>
  <c r="P516" i="3"/>
  <c r="BK516" i="3"/>
  <c r="J516" i="3"/>
  <c r="BE516" i="3" s="1"/>
  <c r="BI514" i="3"/>
  <c r="BH514" i="3"/>
  <c r="BG514" i="3"/>
  <c r="BF514" i="3"/>
  <c r="T514" i="3"/>
  <c r="R514" i="3"/>
  <c r="P514" i="3"/>
  <c r="BK514" i="3"/>
  <c r="J514" i="3"/>
  <c r="BE514" i="3" s="1"/>
  <c r="BI512" i="3"/>
  <c r="BH512" i="3"/>
  <c r="BG512" i="3"/>
  <c r="BF512" i="3"/>
  <c r="T512" i="3"/>
  <c r="R512" i="3"/>
  <c r="P512" i="3"/>
  <c r="P511" i="3" s="1"/>
  <c r="BK512" i="3"/>
  <c r="BK511" i="3" s="1"/>
  <c r="J511" i="3" s="1"/>
  <c r="J71" i="3" s="1"/>
  <c r="J512" i="3"/>
  <c r="BE512" i="3" s="1"/>
  <c r="BI510" i="3"/>
  <c r="BH510" i="3"/>
  <c r="BG510" i="3"/>
  <c r="BF510" i="3"/>
  <c r="BE510" i="3"/>
  <c r="T510" i="3"/>
  <c r="R510" i="3"/>
  <c r="P510" i="3"/>
  <c r="BK510" i="3"/>
  <c r="J510" i="3"/>
  <c r="BI509" i="3"/>
  <c r="BH509" i="3"/>
  <c r="BG509" i="3"/>
  <c r="BF509" i="3"/>
  <c r="BE509" i="3"/>
  <c r="T509" i="3"/>
  <c r="R509" i="3"/>
  <c r="P509" i="3"/>
  <c r="BK509" i="3"/>
  <c r="J509" i="3"/>
  <c r="BI504" i="3"/>
  <c r="BH504" i="3"/>
  <c r="BG504" i="3"/>
  <c r="BF504" i="3"/>
  <c r="BE504" i="3"/>
  <c r="T504" i="3"/>
  <c r="R504" i="3"/>
  <c r="P504" i="3"/>
  <c r="BK504" i="3"/>
  <c r="J504" i="3"/>
  <c r="BI502" i="3"/>
  <c r="BH502" i="3"/>
  <c r="BG502" i="3"/>
  <c r="BF502" i="3"/>
  <c r="BE502" i="3"/>
  <c r="T502" i="3"/>
  <c r="R502" i="3"/>
  <c r="P502" i="3"/>
  <c r="BK502" i="3"/>
  <c r="J502" i="3"/>
  <c r="BI498" i="3"/>
  <c r="BH498" i="3"/>
  <c r="BG498" i="3"/>
  <c r="BF498" i="3"/>
  <c r="BE498" i="3"/>
  <c r="T498" i="3"/>
  <c r="R498" i="3"/>
  <c r="P498" i="3"/>
  <c r="BK498" i="3"/>
  <c r="J498" i="3"/>
  <c r="BI493" i="3"/>
  <c r="BH493" i="3"/>
  <c r="BG493" i="3"/>
  <c r="BF493" i="3"/>
  <c r="BE493" i="3"/>
  <c r="T493" i="3"/>
  <c r="R493" i="3"/>
  <c r="P493" i="3"/>
  <c r="BK493" i="3"/>
  <c r="J493" i="3"/>
  <c r="BI489" i="3"/>
  <c r="BH489" i="3"/>
  <c r="BG489" i="3"/>
  <c r="BF489" i="3"/>
  <c r="BE489" i="3"/>
  <c r="T489" i="3"/>
  <c r="R489" i="3"/>
  <c r="P489" i="3"/>
  <c r="BK489" i="3"/>
  <c r="J489" i="3"/>
  <c r="BI487" i="3"/>
  <c r="BH487" i="3"/>
  <c r="BG487" i="3"/>
  <c r="BF487" i="3"/>
  <c r="BE487" i="3"/>
  <c r="T487" i="3"/>
  <c r="R487" i="3"/>
  <c r="P487" i="3"/>
  <c r="BK487" i="3"/>
  <c r="J487" i="3"/>
  <c r="BI485" i="3"/>
  <c r="BH485" i="3"/>
  <c r="BG485" i="3"/>
  <c r="BF485" i="3"/>
  <c r="BE485" i="3"/>
  <c r="T485" i="3"/>
  <c r="R485" i="3"/>
  <c r="P485" i="3"/>
  <c r="P484" i="3" s="1"/>
  <c r="BK485" i="3"/>
  <c r="BK484" i="3" s="1"/>
  <c r="J484" i="3" s="1"/>
  <c r="J70" i="3" s="1"/>
  <c r="J485" i="3"/>
  <c r="BI480" i="3"/>
  <c r="BH480" i="3"/>
  <c r="BG480" i="3"/>
  <c r="BF480" i="3"/>
  <c r="T480" i="3"/>
  <c r="T479" i="3" s="1"/>
  <c r="R480" i="3"/>
  <c r="R479" i="3" s="1"/>
  <c r="P480" i="3"/>
  <c r="P479" i="3" s="1"/>
  <c r="BK480" i="3"/>
  <c r="BK479" i="3" s="1"/>
  <c r="J479" i="3" s="1"/>
  <c r="J69" i="3" s="1"/>
  <c r="J480" i="3"/>
  <c r="BE480" i="3" s="1"/>
  <c r="BI478" i="3"/>
  <c r="BH478" i="3"/>
  <c r="BG478" i="3"/>
  <c r="BF478" i="3"/>
  <c r="BE478" i="3"/>
  <c r="T478" i="3"/>
  <c r="R478" i="3"/>
  <c r="P478" i="3"/>
  <c r="BK478" i="3"/>
  <c r="J478" i="3"/>
  <c r="BI477" i="3"/>
  <c r="BH477" i="3"/>
  <c r="BG477" i="3"/>
  <c r="BF477" i="3"/>
  <c r="BE477" i="3"/>
  <c r="T477" i="3"/>
  <c r="R477" i="3"/>
  <c r="P477" i="3"/>
  <c r="BK477" i="3"/>
  <c r="J477" i="3"/>
  <c r="BI476" i="3"/>
  <c r="BH476" i="3"/>
  <c r="BG476" i="3"/>
  <c r="BF476" i="3"/>
  <c r="BE476" i="3"/>
  <c r="T476" i="3"/>
  <c r="R476" i="3"/>
  <c r="P476" i="3"/>
  <c r="BK476" i="3"/>
  <c r="J476" i="3"/>
  <c r="BI475" i="3"/>
  <c r="BH475" i="3"/>
  <c r="BG475" i="3"/>
  <c r="BF475" i="3"/>
  <c r="BE475" i="3"/>
  <c r="T475" i="3"/>
  <c r="R475" i="3"/>
  <c r="P475" i="3"/>
  <c r="BK475" i="3"/>
  <c r="J475" i="3"/>
  <c r="BI474" i="3"/>
  <c r="BH474" i="3"/>
  <c r="BG474" i="3"/>
  <c r="BF474" i="3"/>
  <c r="BE474" i="3"/>
  <c r="T474" i="3"/>
  <c r="R474" i="3"/>
  <c r="P474" i="3"/>
  <c r="BK474" i="3"/>
  <c r="J474" i="3"/>
  <c r="BI471" i="3"/>
  <c r="BH471" i="3"/>
  <c r="BG471" i="3"/>
  <c r="BF471" i="3"/>
  <c r="BE471" i="3"/>
  <c r="T471" i="3"/>
  <c r="R471" i="3"/>
  <c r="P471" i="3"/>
  <c r="BK471" i="3"/>
  <c r="J471" i="3"/>
  <c r="BI467" i="3"/>
  <c r="BH467" i="3"/>
  <c r="BG467" i="3"/>
  <c r="BF467" i="3"/>
  <c r="BE467" i="3"/>
  <c r="T467" i="3"/>
  <c r="T466" i="3" s="1"/>
  <c r="R467" i="3"/>
  <c r="R466" i="3" s="1"/>
  <c r="P467" i="3"/>
  <c r="BK467" i="3"/>
  <c r="J467" i="3"/>
  <c r="BI465" i="3"/>
  <c r="BH465" i="3"/>
  <c r="BG465" i="3"/>
  <c r="BF465" i="3"/>
  <c r="T465" i="3"/>
  <c r="R465" i="3"/>
  <c r="P465" i="3"/>
  <c r="BK465" i="3"/>
  <c r="J465" i="3"/>
  <c r="BE465" i="3" s="1"/>
  <c r="BI464" i="3"/>
  <c r="BH464" i="3"/>
  <c r="BG464" i="3"/>
  <c r="BF464" i="3"/>
  <c r="T464" i="3"/>
  <c r="R464" i="3"/>
  <c r="P464" i="3"/>
  <c r="BK464" i="3"/>
  <c r="J464" i="3"/>
  <c r="BE464" i="3" s="1"/>
  <c r="BI463" i="3"/>
  <c r="BH463" i="3"/>
  <c r="BG463" i="3"/>
  <c r="BF463" i="3"/>
  <c r="T463" i="3"/>
  <c r="R463" i="3"/>
  <c r="P463" i="3"/>
  <c r="BK463" i="3"/>
  <c r="J463" i="3"/>
  <c r="BE463" i="3" s="1"/>
  <c r="BI460" i="3"/>
  <c r="BH460" i="3"/>
  <c r="BG460" i="3"/>
  <c r="BF460" i="3"/>
  <c r="T460" i="3"/>
  <c r="R460" i="3"/>
  <c r="P460" i="3"/>
  <c r="BK460" i="3"/>
  <c r="J460" i="3"/>
  <c r="BE460" i="3" s="1"/>
  <c r="BI457" i="3"/>
  <c r="BH457" i="3"/>
  <c r="BG457" i="3"/>
  <c r="BF457" i="3"/>
  <c r="T457" i="3"/>
  <c r="R457" i="3"/>
  <c r="P457" i="3"/>
  <c r="BK457" i="3"/>
  <c r="J457" i="3"/>
  <c r="BE457" i="3" s="1"/>
  <c r="BI454" i="3"/>
  <c r="BH454" i="3"/>
  <c r="BG454" i="3"/>
  <c r="BF454" i="3"/>
  <c r="T454" i="3"/>
  <c r="R454" i="3"/>
  <c r="P454" i="3"/>
  <c r="BK454" i="3"/>
  <c r="BK453" i="3" s="1"/>
  <c r="J453" i="3" s="1"/>
  <c r="J67" i="3" s="1"/>
  <c r="J454" i="3"/>
  <c r="BE454" i="3" s="1"/>
  <c r="BI452" i="3"/>
  <c r="BH452" i="3"/>
  <c r="BG452" i="3"/>
  <c r="BF452" i="3"/>
  <c r="BE452" i="3"/>
  <c r="T452" i="3"/>
  <c r="R452" i="3"/>
  <c r="P452" i="3"/>
  <c r="BK452" i="3"/>
  <c r="J452" i="3"/>
  <c r="BI451" i="3"/>
  <c r="BH451" i="3"/>
  <c r="BG451" i="3"/>
  <c r="BF451" i="3"/>
  <c r="BE451" i="3"/>
  <c r="T451" i="3"/>
  <c r="R451" i="3"/>
  <c r="P451" i="3"/>
  <c r="BK451" i="3"/>
  <c r="J451" i="3"/>
  <c r="BI449" i="3"/>
  <c r="BH449" i="3"/>
  <c r="BG449" i="3"/>
  <c r="BF449" i="3"/>
  <c r="BE449" i="3"/>
  <c r="T449" i="3"/>
  <c r="R449" i="3"/>
  <c r="P449" i="3"/>
  <c r="BK449" i="3"/>
  <c r="J449" i="3"/>
  <c r="BI448" i="3"/>
  <c r="BH448" i="3"/>
  <c r="BG448" i="3"/>
  <c r="BF448" i="3"/>
  <c r="BE448" i="3"/>
  <c r="T448" i="3"/>
  <c r="R448" i="3"/>
  <c r="P448" i="3"/>
  <c r="BK448" i="3"/>
  <c r="J448" i="3"/>
  <c r="BI446" i="3"/>
  <c r="BH446" i="3"/>
  <c r="BG446" i="3"/>
  <c r="BF446" i="3"/>
  <c r="BE446" i="3"/>
  <c r="T446" i="3"/>
  <c r="R446" i="3"/>
  <c r="P446" i="3"/>
  <c r="BK446" i="3"/>
  <c r="J446" i="3"/>
  <c r="BI442" i="3"/>
  <c r="BH442" i="3"/>
  <c r="BG442" i="3"/>
  <c r="BF442" i="3"/>
  <c r="BE442" i="3"/>
  <c r="T442" i="3"/>
  <c r="R442" i="3"/>
  <c r="R441" i="3" s="1"/>
  <c r="P442" i="3"/>
  <c r="P441" i="3" s="1"/>
  <c r="BK442" i="3"/>
  <c r="BK441" i="3" s="1"/>
  <c r="J441" i="3" s="1"/>
  <c r="J66" i="3" s="1"/>
  <c r="J442" i="3"/>
  <c r="BI440" i="3"/>
  <c r="BH440" i="3"/>
  <c r="BG440" i="3"/>
  <c r="BF440" i="3"/>
  <c r="T440" i="3"/>
  <c r="R440" i="3"/>
  <c r="P440" i="3"/>
  <c r="BK440" i="3"/>
  <c r="J440" i="3"/>
  <c r="BE440" i="3" s="1"/>
  <c r="BI439" i="3"/>
  <c r="BH439" i="3"/>
  <c r="BG439" i="3"/>
  <c r="BF439" i="3"/>
  <c r="T439" i="3"/>
  <c r="R439" i="3"/>
  <c r="P439" i="3"/>
  <c r="BK439" i="3"/>
  <c r="J439" i="3"/>
  <c r="BE439" i="3" s="1"/>
  <c r="BI435" i="3"/>
  <c r="BH435" i="3"/>
  <c r="BG435" i="3"/>
  <c r="BF435" i="3"/>
  <c r="T435" i="3"/>
  <c r="R435" i="3"/>
  <c r="P435" i="3"/>
  <c r="BK435" i="3"/>
  <c r="J435" i="3"/>
  <c r="BE435" i="3" s="1"/>
  <c r="BI431" i="3"/>
  <c r="BH431" i="3"/>
  <c r="BG431" i="3"/>
  <c r="BF431" i="3"/>
  <c r="T431" i="3"/>
  <c r="R431" i="3"/>
  <c r="P431" i="3"/>
  <c r="BK431" i="3"/>
  <c r="J431" i="3"/>
  <c r="BE431" i="3" s="1"/>
  <c r="BI426" i="3"/>
  <c r="BH426" i="3"/>
  <c r="BG426" i="3"/>
  <c r="BF426" i="3"/>
  <c r="T426" i="3"/>
  <c r="R426" i="3"/>
  <c r="P426" i="3"/>
  <c r="BK426" i="3"/>
  <c r="J426" i="3"/>
  <c r="BE426" i="3" s="1"/>
  <c r="BI421" i="3"/>
  <c r="BH421" i="3"/>
  <c r="BG421" i="3"/>
  <c r="BF421" i="3"/>
  <c r="T421" i="3"/>
  <c r="R421" i="3"/>
  <c r="P421" i="3"/>
  <c r="BK421" i="3"/>
  <c r="J421" i="3"/>
  <c r="BE421" i="3" s="1"/>
  <c r="BI417" i="3"/>
  <c r="BH417" i="3"/>
  <c r="BG417" i="3"/>
  <c r="BF417" i="3"/>
  <c r="T417" i="3"/>
  <c r="R417" i="3"/>
  <c r="P417" i="3"/>
  <c r="BK417" i="3"/>
  <c r="J417" i="3"/>
  <c r="BE417" i="3" s="1"/>
  <c r="BI413" i="3"/>
  <c r="BH413" i="3"/>
  <c r="BG413" i="3"/>
  <c r="BF413" i="3"/>
  <c r="T413" i="3"/>
  <c r="R413" i="3"/>
  <c r="P413" i="3"/>
  <c r="BK413" i="3"/>
  <c r="J413" i="3"/>
  <c r="BE413" i="3" s="1"/>
  <c r="BI409" i="3"/>
  <c r="BH409" i="3"/>
  <c r="BG409" i="3"/>
  <c r="BF409" i="3"/>
  <c r="T409" i="3"/>
  <c r="R409" i="3"/>
  <c r="P409" i="3"/>
  <c r="BK409" i="3"/>
  <c r="J409" i="3"/>
  <c r="BE409" i="3" s="1"/>
  <c r="BI405" i="3"/>
  <c r="BH405" i="3"/>
  <c r="BG405" i="3"/>
  <c r="BF405" i="3"/>
  <c r="T405" i="3"/>
  <c r="R405" i="3"/>
  <c r="P405" i="3"/>
  <c r="BK405" i="3"/>
  <c r="J405" i="3"/>
  <c r="BE405" i="3" s="1"/>
  <c r="BI401" i="3"/>
  <c r="BH401" i="3"/>
  <c r="BG401" i="3"/>
  <c r="BF401" i="3"/>
  <c r="T401" i="3"/>
  <c r="R401" i="3"/>
  <c r="P401" i="3"/>
  <c r="BK401" i="3"/>
  <c r="J401" i="3"/>
  <c r="BE401" i="3" s="1"/>
  <c r="BI397" i="3"/>
  <c r="BH397" i="3"/>
  <c r="BG397" i="3"/>
  <c r="BF397" i="3"/>
  <c r="T397" i="3"/>
  <c r="R397" i="3"/>
  <c r="R396" i="3" s="1"/>
  <c r="P397" i="3"/>
  <c r="P396" i="3" s="1"/>
  <c r="BK397" i="3"/>
  <c r="BK396" i="3" s="1"/>
  <c r="J397" i="3"/>
  <c r="BE397" i="3" s="1"/>
  <c r="BI394" i="3"/>
  <c r="BH394" i="3"/>
  <c r="BG394" i="3"/>
  <c r="BF394" i="3"/>
  <c r="T394" i="3"/>
  <c r="R394" i="3"/>
  <c r="P394" i="3"/>
  <c r="BK394" i="3"/>
  <c r="J394" i="3"/>
  <c r="BE394" i="3" s="1"/>
  <c r="BI392" i="3"/>
  <c r="BH392" i="3"/>
  <c r="BG392" i="3"/>
  <c r="BF392" i="3"/>
  <c r="T392" i="3"/>
  <c r="R392" i="3"/>
  <c r="P392" i="3"/>
  <c r="BK392" i="3"/>
  <c r="J392" i="3"/>
  <c r="BE392" i="3" s="1"/>
  <c r="BI391" i="3"/>
  <c r="BH391" i="3"/>
  <c r="BG391" i="3"/>
  <c r="BF391" i="3"/>
  <c r="T391" i="3"/>
  <c r="R391" i="3"/>
  <c r="P391" i="3"/>
  <c r="BK391" i="3"/>
  <c r="J391" i="3"/>
  <c r="BE391" i="3" s="1"/>
  <c r="BI390" i="3"/>
  <c r="BH390" i="3"/>
  <c r="BG390" i="3"/>
  <c r="BF390" i="3"/>
  <c r="T390" i="3"/>
  <c r="R390" i="3"/>
  <c r="P390" i="3"/>
  <c r="BK390" i="3"/>
  <c r="J390" i="3"/>
  <c r="BE390" i="3" s="1"/>
  <c r="BI389" i="3"/>
  <c r="BH389" i="3"/>
  <c r="BG389" i="3"/>
  <c r="BF389" i="3"/>
  <c r="T389" i="3"/>
  <c r="R389" i="3"/>
  <c r="P389" i="3"/>
  <c r="BK389" i="3"/>
  <c r="BK388" i="3" s="1"/>
  <c r="J388" i="3" s="1"/>
  <c r="J63" i="3" s="1"/>
  <c r="J389" i="3"/>
  <c r="BE389" i="3" s="1"/>
  <c r="BI387" i="3"/>
  <c r="BH387" i="3"/>
  <c r="BG387" i="3"/>
  <c r="BF387" i="3"/>
  <c r="BE387" i="3"/>
  <c r="T387" i="3"/>
  <c r="R387" i="3"/>
  <c r="R386" i="3" s="1"/>
  <c r="P387" i="3"/>
  <c r="P386" i="3" s="1"/>
  <c r="BK387" i="3"/>
  <c r="BK386" i="3" s="1"/>
  <c r="J386" i="3" s="1"/>
  <c r="J62" i="3" s="1"/>
  <c r="J387" i="3"/>
  <c r="BI382" i="3"/>
  <c r="BH382" i="3"/>
  <c r="BG382" i="3"/>
  <c r="BF382" i="3"/>
  <c r="T382" i="3"/>
  <c r="R382" i="3"/>
  <c r="P382" i="3"/>
  <c r="BK382" i="3"/>
  <c r="J382" i="3"/>
  <c r="BE382" i="3" s="1"/>
  <c r="BI380" i="3"/>
  <c r="BH380" i="3"/>
  <c r="BG380" i="3"/>
  <c r="BF380" i="3"/>
  <c r="T380" i="3"/>
  <c r="R380" i="3"/>
  <c r="P380" i="3"/>
  <c r="BK380" i="3"/>
  <c r="J380" i="3"/>
  <c r="BE380" i="3" s="1"/>
  <c r="BI378" i="3"/>
  <c r="BH378" i="3"/>
  <c r="BG378" i="3"/>
  <c r="BF378" i="3"/>
  <c r="T378" i="3"/>
  <c r="R378" i="3"/>
  <c r="P378" i="3"/>
  <c r="BK378" i="3"/>
  <c r="J378" i="3"/>
  <c r="BE378" i="3" s="1"/>
  <c r="BI373" i="3"/>
  <c r="BH373" i="3"/>
  <c r="BG373" i="3"/>
  <c r="BF373" i="3"/>
  <c r="T373" i="3"/>
  <c r="R373" i="3"/>
  <c r="P373" i="3"/>
  <c r="BK373" i="3"/>
  <c r="J373" i="3"/>
  <c r="BE373" i="3" s="1"/>
  <c r="BI370" i="3"/>
  <c r="BH370" i="3"/>
  <c r="BG370" i="3"/>
  <c r="BF370" i="3"/>
  <c r="T370" i="3"/>
  <c r="R370" i="3"/>
  <c r="P370" i="3"/>
  <c r="BK370" i="3"/>
  <c r="J370" i="3"/>
  <c r="BE370" i="3" s="1"/>
  <c r="BI368" i="3"/>
  <c r="BH368" i="3"/>
  <c r="BG368" i="3"/>
  <c r="BF368" i="3"/>
  <c r="T368" i="3"/>
  <c r="R368" i="3"/>
  <c r="P368" i="3"/>
  <c r="BK368" i="3"/>
  <c r="J368" i="3"/>
  <c r="BE368" i="3" s="1"/>
  <c r="BI364" i="3"/>
  <c r="BH364" i="3"/>
  <c r="BG364" i="3"/>
  <c r="BF364" i="3"/>
  <c r="T364" i="3"/>
  <c r="R364" i="3"/>
  <c r="P364" i="3"/>
  <c r="BK364" i="3"/>
  <c r="J364" i="3"/>
  <c r="BE364" i="3" s="1"/>
  <c r="BI362" i="3"/>
  <c r="BH362" i="3"/>
  <c r="BG362" i="3"/>
  <c r="BF362" i="3"/>
  <c r="T362" i="3"/>
  <c r="R362" i="3"/>
  <c r="P362" i="3"/>
  <c r="BK362" i="3"/>
  <c r="J362" i="3"/>
  <c r="BE362" i="3" s="1"/>
  <c r="BI360" i="3"/>
  <c r="BH360" i="3"/>
  <c r="BG360" i="3"/>
  <c r="BF360" i="3"/>
  <c r="T360" i="3"/>
  <c r="R360" i="3"/>
  <c r="P360" i="3"/>
  <c r="BK360" i="3"/>
  <c r="J360" i="3"/>
  <c r="BE360" i="3" s="1"/>
  <c r="BI356" i="3"/>
  <c r="BH356" i="3"/>
  <c r="BG356" i="3"/>
  <c r="BF356" i="3"/>
  <c r="T356" i="3"/>
  <c r="R356" i="3"/>
  <c r="P356" i="3"/>
  <c r="BK356" i="3"/>
  <c r="J356" i="3"/>
  <c r="BE356" i="3" s="1"/>
  <c r="BI354" i="3"/>
  <c r="BH354" i="3"/>
  <c r="BG354" i="3"/>
  <c r="BF354" i="3"/>
  <c r="T354" i="3"/>
  <c r="R354" i="3"/>
  <c r="P354" i="3"/>
  <c r="BK354" i="3"/>
  <c r="J354" i="3"/>
  <c r="BE354" i="3" s="1"/>
  <c r="BI353" i="3"/>
  <c r="BH353" i="3"/>
  <c r="BG353" i="3"/>
  <c r="BF353" i="3"/>
  <c r="T353" i="3"/>
  <c r="R353" i="3"/>
  <c r="P353" i="3"/>
  <c r="BK353" i="3"/>
  <c r="J353" i="3"/>
  <c r="BE353" i="3" s="1"/>
  <c r="BI352" i="3"/>
  <c r="BH352" i="3"/>
  <c r="BG352" i="3"/>
  <c r="BF352" i="3"/>
  <c r="T352" i="3"/>
  <c r="R352" i="3"/>
  <c r="P352" i="3"/>
  <c r="BK352" i="3"/>
  <c r="J352" i="3"/>
  <c r="BE352" i="3" s="1"/>
  <c r="BI351" i="3"/>
  <c r="BH351" i="3"/>
  <c r="BG351" i="3"/>
  <c r="BF351" i="3"/>
  <c r="T351" i="3"/>
  <c r="R351" i="3"/>
  <c r="P351" i="3"/>
  <c r="BK351" i="3"/>
  <c r="J351" i="3"/>
  <c r="BE351" i="3" s="1"/>
  <c r="BI345" i="3"/>
  <c r="BH345" i="3"/>
  <c r="BG345" i="3"/>
  <c r="BF345" i="3"/>
  <c r="BE345" i="3"/>
  <c r="T345" i="3"/>
  <c r="R345" i="3"/>
  <c r="P345" i="3"/>
  <c r="BK345" i="3"/>
  <c r="J345" i="3"/>
  <c r="BI341" i="3"/>
  <c r="BH341" i="3"/>
  <c r="BG341" i="3"/>
  <c r="BF341" i="3"/>
  <c r="T341" i="3"/>
  <c r="R341" i="3"/>
  <c r="P341" i="3"/>
  <c r="BK341" i="3"/>
  <c r="J341" i="3"/>
  <c r="BE341" i="3" s="1"/>
  <c r="BI334" i="3"/>
  <c r="BH334" i="3"/>
  <c r="BG334" i="3"/>
  <c r="BF334" i="3"/>
  <c r="T334" i="3"/>
  <c r="R334" i="3"/>
  <c r="P334" i="3"/>
  <c r="BK334" i="3"/>
  <c r="J334" i="3"/>
  <c r="BE334" i="3" s="1"/>
  <c r="BI332" i="3"/>
  <c r="BH332" i="3"/>
  <c r="BG332" i="3"/>
  <c r="BF332" i="3"/>
  <c r="T332" i="3"/>
  <c r="R332" i="3"/>
  <c r="P332" i="3"/>
  <c r="BK332" i="3"/>
  <c r="J332" i="3"/>
  <c r="BE332" i="3" s="1"/>
  <c r="BI330" i="3"/>
  <c r="BH330" i="3"/>
  <c r="BG330" i="3"/>
  <c r="BF330" i="3"/>
  <c r="BE330" i="3"/>
  <c r="T330" i="3"/>
  <c r="R330" i="3"/>
  <c r="P330" i="3"/>
  <c r="BK330" i="3"/>
  <c r="J330" i="3"/>
  <c r="BI328" i="3"/>
  <c r="BH328" i="3"/>
  <c r="BG328" i="3"/>
  <c r="BF328" i="3"/>
  <c r="T328" i="3"/>
  <c r="R328" i="3"/>
  <c r="P328" i="3"/>
  <c r="BK328" i="3"/>
  <c r="J328" i="3"/>
  <c r="BE328" i="3" s="1"/>
  <c r="BI326" i="3"/>
  <c r="BH326" i="3"/>
  <c r="BG326" i="3"/>
  <c r="BF326" i="3"/>
  <c r="T326" i="3"/>
  <c r="R326" i="3"/>
  <c r="P326" i="3"/>
  <c r="BK326" i="3"/>
  <c r="J326" i="3"/>
  <c r="BE326" i="3" s="1"/>
  <c r="BI321" i="3"/>
  <c r="BH321" i="3"/>
  <c r="BG321" i="3"/>
  <c r="BF321" i="3"/>
  <c r="T321" i="3"/>
  <c r="R321" i="3"/>
  <c r="P321" i="3"/>
  <c r="BK321" i="3"/>
  <c r="J321" i="3"/>
  <c r="BE321" i="3" s="1"/>
  <c r="BI313" i="3"/>
  <c r="BH313" i="3"/>
  <c r="BG313" i="3"/>
  <c r="BF313" i="3"/>
  <c r="BE313" i="3"/>
  <c r="T313" i="3"/>
  <c r="R313" i="3"/>
  <c r="P313" i="3"/>
  <c r="BK313" i="3"/>
  <c r="J313" i="3"/>
  <c r="BI311" i="3"/>
  <c r="BH311" i="3"/>
  <c r="BG311" i="3"/>
  <c r="BF311" i="3"/>
  <c r="T311" i="3"/>
  <c r="R311" i="3"/>
  <c r="P311" i="3"/>
  <c r="BK311" i="3"/>
  <c r="J311" i="3"/>
  <c r="BE311" i="3" s="1"/>
  <c r="BI307" i="3"/>
  <c r="BH307" i="3"/>
  <c r="BG307" i="3"/>
  <c r="BF307" i="3"/>
  <c r="T307" i="3"/>
  <c r="R307" i="3"/>
  <c r="P307" i="3"/>
  <c r="P306" i="3" s="1"/>
  <c r="BK307" i="3"/>
  <c r="J307" i="3"/>
  <c r="BE307" i="3" s="1"/>
  <c r="BI302" i="3"/>
  <c r="BH302" i="3"/>
  <c r="BG302" i="3"/>
  <c r="BF302" i="3"/>
  <c r="T302" i="3"/>
  <c r="R302" i="3"/>
  <c r="P302" i="3"/>
  <c r="BK302" i="3"/>
  <c r="J302" i="3"/>
  <c r="BE302" i="3" s="1"/>
  <c r="BI299" i="3"/>
  <c r="BH299" i="3"/>
  <c r="BG299" i="3"/>
  <c r="BF299" i="3"/>
  <c r="BE299" i="3"/>
  <c r="T299" i="3"/>
  <c r="R299" i="3"/>
  <c r="P299" i="3"/>
  <c r="BK299" i="3"/>
  <c r="J299" i="3"/>
  <c r="BI281" i="3"/>
  <c r="BH281" i="3"/>
  <c r="BG281" i="3"/>
  <c r="BF281" i="3"/>
  <c r="T281" i="3"/>
  <c r="R281" i="3"/>
  <c r="P281" i="3"/>
  <c r="BK281" i="3"/>
  <c r="J281" i="3"/>
  <c r="BE281" i="3" s="1"/>
  <c r="BI275" i="3"/>
  <c r="BH275" i="3"/>
  <c r="BG275" i="3"/>
  <c r="BF275" i="3"/>
  <c r="BE275" i="3"/>
  <c r="T275" i="3"/>
  <c r="R275" i="3"/>
  <c r="P275" i="3"/>
  <c r="BK275" i="3"/>
  <c r="J275" i="3"/>
  <c r="BI268" i="3"/>
  <c r="BH268" i="3"/>
  <c r="BG268" i="3"/>
  <c r="BF268" i="3"/>
  <c r="T268" i="3"/>
  <c r="R268" i="3"/>
  <c r="P268" i="3"/>
  <c r="BK268" i="3"/>
  <c r="J268" i="3"/>
  <c r="BE268" i="3" s="1"/>
  <c r="BI263" i="3"/>
  <c r="BH263" i="3"/>
  <c r="BG263" i="3"/>
  <c r="BF263" i="3"/>
  <c r="BE263" i="3"/>
  <c r="T263" i="3"/>
  <c r="R263" i="3"/>
  <c r="P263" i="3"/>
  <c r="BK263" i="3"/>
  <c r="J263" i="3"/>
  <c r="BI260" i="3"/>
  <c r="BH260" i="3"/>
  <c r="BG260" i="3"/>
  <c r="BF260" i="3"/>
  <c r="T260" i="3"/>
  <c r="R260" i="3"/>
  <c r="P260" i="3"/>
  <c r="BK260" i="3"/>
  <c r="J260" i="3"/>
  <c r="BE260" i="3" s="1"/>
  <c r="BI257" i="3"/>
  <c r="BH257" i="3"/>
  <c r="BG257" i="3"/>
  <c r="BF257" i="3"/>
  <c r="BE257" i="3"/>
  <c r="T257" i="3"/>
  <c r="R257" i="3"/>
  <c r="P257" i="3"/>
  <c r="BK257" i="3"/>
  <c r="J257" i="3"/>
  <c r="BI252" i="3"/>
  <c r="BH252" i="3"/>
  <c r="BG252" i="3"/>
  <c r="BF252" i="3"/>
  <c r="T252" i="3"/>
  <c r="R252" i="3"/>
  <c r="P252" i="3"/>
  <c r="BK252" i="3"/>
  <c r="J252" i="3"/>
  <c r="BE252" i="3" s="1"/>
  <c r="BI250" i="3"/>
  <c r="BH250" i="3"/>
  <c r="BG250" i="3"/>
  <c r="BF250" i="3"/>
  <c r="BE250" i="3"/>
  <c r="T250" i="3"/>
  <c r="R250" i="3"/>
  <c r="P250" i="3"/>
  <c r="BK250" i="3"/>
  <c r="J250" i="3"/>
  <c r="BI248" i="3"/>
  <c r="BH248" i="3"/>
  <c r="BG248" i="3"/>
  <c r="BF248" i="3"/>
  <c r="T248" i="3"/>
  <c r="R248" i="3"/>
  <c r="P248" i="3"/>
  <c r="BK248" i="3"/>
  <c r="J248" i="3"/>
  <c r="BE248" i="3" s="1"/>
  <c r="BI243" i="3"/>
  <c r="BH243" i="3"/>
  <c r="BG243" i="3"/>
  <c r="BF243" i="3"/>
  <c r="BE243" i="3"/>
  <c r="T243" i="3"/>
  <c r="R243" i="3"/>
  <c r="P243" i="3"/>
  <c r="BK243" i="3"/>
  <c r="J243" i="3"/>
  <c r="BI241" i="3"/>
  <c r="BH241" i="3"/>
  <c r="BG241" i="3"/>
  <c r="BF241" i="3"/>
  <c r="T241" i="3"/>
  <c r="R241" i="3"/>
  <c r="P241" i="3"/>
  <c r="BK241" i="3"/>
  <c r="J241" i="3"/>
  <c r="BE241" i="3" s="1"/>
  <c r="BI219" i="3"/>
  <c r="BH219" i="3"/>
  <c r="BG219" i="3"/>
  <c r="BF219" i="3"/>
  <c r="BE219" i="3"/>
  <c r="T219" i="3"/>
  <c r="R219" i="3"/>
  <c r="P219" i="3"/>
  <c r="BK219" i="3"/>
  <c r="J219" i="3"/>
  <c r="BI217" i="3"/>
  <c r="BH217" i="3"/>
  <c r="BG217" i="3"/>
  <c r="BF217" i="3"/>
  <c r="T217" i="3"/>
  <c r="R217" i="3"/>
  <c r="P217" i="3"/>
  <c r="BK217" i="3"/>
  <c r="J217" i="3"/>
  <c r="BE217" i="3" s="1"/>
  <c r="BI214" i="3"/>
  <c r="BH214" i="3"/>
  <c r="BG214" i="3"/>
  <c r="BF214" i="3"/>
  <c r="BE214" i="3"/>
  <c r="T214" i="3"/>
  <c r="R214" i="3"/>
  <c r="P214" i="3"/>
  <c r="BK214" i="3"/>
  <c r="J214" i="3"/>
  <c r="BI212" i="3"/>
  <c r="BH212" i="3"/>
  <c r="BG212" i="3"/>
  <c r="BF212" i="3"/>
  <c r="T212" i="3"/>
  <c r="R212" i="3"/>
  <c r="P212" i="3"/>
  <c r="BK212" i="3"/>
  <c r="J212" i="3"/>
  <c r="BE212" i="3" s="1"/>
  <c r="BI200" i="3"/>
  <c r="BH200" i="3"/>
  <c r="BG200" i="3"/>
  <c r="BF200" i="3"/>
  <c r="BE200" i="3"/>
  <c r="T200" i="3"/>
  <c r="R200" i="3"/>
  <c r="P200" i="3"/>
  <c r="BK200" i="3"/>
  <c r="J200" i="3"/>
  <c r="BI198" i="3"/>
  <c r="BH198" i="3"/>
  <c r="BG198" i="3"/>
  <c r="BF198" i="3"/>
  <c r="T198" i="3"/>
  <c r="R198" i="3"/>
  <c r="P198" i="3"/>
  <c r="BK198" i="3"/>
  <c r="J198" i="3"/>
  <c r="BE198" i="3" s="1"/>
  <c r="BI196" i="3"/>
  <c r="BH196" i="3"/>
  <c r="BG196" i="3"/>
  <c r="BF196" i="3"/>
  <c r="BE196" i="3"/>
  <c r="T196" i="3"/>
  <c r="R196" i="3"/>
  <c r="P196" i="3"/>
  <c r="BK196" i="3"/>
  <c r="J196" i="3"/>
  <c r="BI190" i="3"/>
  <c r="BH190" i="3"/>
  <c r="BG190" i="3"/>
  <c r="BF190" i="3"/>
  <c r="T190" i="3"/>
  <c r="R190" i="3"/>
  <c r="P190" i="3"/>
  <c r="BK190" i="3"/>
  <c r="J190" i="3"/>
  <c r="BE190" i="3" s="1"/>
  <c r="BI180" i="3"/>
  <c r="BH180" i="3"/>
  <c r="BG180" i="3"/>
  <c r="BF180" i="3"/>
  <c r="BE180" i="3"/>
  <c r="T180" i="3"/>
  <c r="R180" i="3"/>
  <c r="P180" i="3"/>
  <c r="BK180" i="3"/>
  <c r="J180" i="3"/>
  <c r="BI174" i="3"/>
  <c r="BH174" i="3"/>
  <c r="BG174" i="3"/>
  <c r="BF174" i="3"/>
  <c r="T174" i="3"/>
  <c r="R174" i="3"/>
  <c r="P174" i="3"/>
  <c r="BK174" i="3"/>
  <c r="J174" i="3"/>
  <c r="BE174" i="3" s="1"/>
  <c r="BI163" i="3"/>
  <c r="BH163" i="3"/>
  <c r="BG163" i="3"/>
  <c r="BF163" i="3"/>
  <c r="BE163" i="3"/>
  <c r="T163" i="3"/>
  <c r="R163" i="3"/>
  <c r="P163" i="3"/>
  <c r="BK163" i="3"/>
  <c r="J163" i="3"/>
  <c r="BI152" i="3"/>
  <c r="BH152" i="3"/>
  <c r="BG152" i="3"/>
  <c r="BF152" i="3"/>
  <c r="T152" i="3"/>
  <c r="R152" i="3"/>
  <c r="P152" i="3"/>
  <c r="BK152" i="3"/>
  <c r="BK151" i="3" s="1"/>
  <c r="J151" i="3" s="1"/>
  <c r="J60" i="3" s="1"/>
  <c r="J152" i="3"/>
  <c r="BE152" i="3" s="1"/>
  <c r="BI148" i="3"/>
  <c r="BH148" i="3"/>
  <c r="BG148" i="3"/>
  <c r="BF148" i="3"/>
  <c r="T148" i="3"/>
  <c r="R148" i="3"/>
  <c r="P148" i="3"/>
  <c r="BK148" i="3"/>
  <c r="J148" i="3"/>
  <c r="BE148" i="3" s="1"/>
  <c r="BI147" i="3"/>
  <c r="BH147" i="3"/>
  <c r="BG147" i="3"/>
  <c r="BF147" i="3"/>
  <c r="T147" i="3"/>
  <c r="R147" i="3"/>
  <c r="P147" i="3"/>
  <c r="BK147" i="3"/>
  <c r="J147" i="3"/>
  <c r="BE147" i="3" s="1"/>
  <c r="BI144" i="3"/>
  <c r="BH144" i="3"/>
  <c r="BG144" i="3"/>
  <c r="BF144" i="3"/>
  <c r="T144" i="3"/>
  <c r="R144" i="3"/>
  <c r="P144" i="3"/>
  <c r="BK144" i="3"/>
  <c r="J144" i="3"/>
  <c r="BE144" i="3" s="1"/>
  <c r="BI141" i="3"/>
  <c r="BH141" i="3"/>
  <c r="BG141" i="3"/>
  <c r="BF141" i="3"/>
  <c r="T141" i="3"/>
  <c r="R141" i="3"/>
  <c r="P141" i="3"/>
  <c r="BK141" i="3"/>
  <c r="J141" i="3"/>
  <c r="BE141" i="3" s="1"/>
  <c r="BI139" i="3"/>
  <c r="BH139" i="3"/>
  <c r="BG139" i="3"/>
  <c r="BF139" i="3"/>
  <c r="T139" i="3"/>
  <c r="R139" i="3"/>
  <c r="R138" i="3" s="1"/>
  <c r="P139" i="3"/>
  <c r="BK139" i="3"/>
  <c r="BK138" i="3" s="1"/>
  <c r="J138" i="3" s="1"/>
  <c r="J59" i="3" s="1"/>
  <c r="J139" i="3"/>
  <c r="BE139" i="3" s="1"/>
  <c r="BI128" i="3"/>
  <c r="BH128" i="3"/>
  <c r="BG128" i="3"/>
  <c r="BF128" i="3"/>
  <c r="BE128" i="3"/>
  <c r="T128" i="3"/>
  <c r="R128" i="3"/>
  <c r="P128" i="3"/>
  <c r="BK128" i="3"/>
  <c r="J128" i="3"/>
  <c r="BI126" i="3"/>
  <c r="BH126" i="3"/>
  <c r="BG126" i="3"/>
  <c r="BF126" i="3"/>
  <c r="BE126" i="3"/>
  <c r="T126" i="3"/>
  <c r="R126" i="3"/>
  <c r="P126" i="3"/>
  <c r="BK126" i="3"/>
  <c r="J126" i="3"/>
  <c r="BI125" i="3"/>
  <c r="BH125" i="3"/>
  <c r="BG125" i="3"/>
  <c r="BF125" i="3"/>
  <c r="BE125" i="3"/>
  <c r="T125" i="3"/>
  <c r="R125" i="3"/>
  <c r="P125" i="3"/>
  <c r="BK125" i="3"/>
  <c r="J125" i="3"/>
  <c r="BI123" i="3"/>
  <c r="BH123" i="3"/>
  <c r="BG123" i="3"/>
  <c r="BF123" i="3"/>
  <c r="BE123" i="3"/>
  <c r="T123" i="3"/>
  <c r="R123" i="3"/>
  <c r="P123" i="3"/>
  <c r="BK123" i="3"/>
  <c r="J123" i="3"/>
  <c r="BI121" i="3"/>
  <c r="BH121" i="3"/>
  <c r="BG121" i="3"/>
  <c r="BF121" i="3"/>
  <c r="BE121" i="3"/>
  <c r="T121" i="3"/>
  <c r="R121" i="3"/>
  <c r="P121" i="3"/>
  <c r="BK121" i="3"/>
  <c r="J121" i="3"/>
  <c r="BI116" i="3"/>
  <c r="BH116" i="3"/>
  <c r="BG116" i="3"/>
  <c r="BF116" i="3"/>
  <c r="BE116" i="3"/>
  <c r="T116" i="3"/>
  <c r="R116" i="3"/>
  <c r="P116" i="3"/>
  <c r="BK116" i="3"/>
  <c r="J116" i="3"/>
  <c r="BI114" i="3"/>
  <c r="BH114" i="3"/>
  <c r="BG114" i="3"/>
  <c r="BF114" i="3"/>
  <c r="BE114" i="3"/>
  <c r="T114" i="3"/>
  <c r="R114" i="3"/>
  <c r="P114" i="3"/>
  <c r="BK114" i="3"/>
  <c r="J114" i="3"/>
  <c r="BI111" i="3"/>
  <c r="BH111" i="3"/>
  <c r="BG111" i="3"/>
  <c r="BF111" i="3"/>
  <c r="BE111" i="3"/>
  <c r="T111" i="3"/>
  <c r="R111" i="3"/>
  <c r="P111" i="3"/>
  <c r="BK111" i="3"/>
  <c r="J111" i="3"/>
  <c r="BI109" i="3"/>
  <c r="BH109" i="3"/>
  <c r="BG109" i="3"/>
  <c r="BF109" i="3"/>
  <c r="BE109" i="3"/>
  <c r="T109" i="3"/>
  <c r="R109" i="3"/>
  <c r="P109" i="3"/>
  <c r="BK109" i="3"/>
  <c r="J109" i="3"/>
  <c r="BI104" i="3"/>
  <c r="F34" i="3" s="1"/>
  <c r="BD53" i="1" s="1"/>
  <c r="BH104" i="3"/>
  <c r="BG104" i="3"/>
  <c r="BF104" i="3"/>
  <c r="BE104" i="3"/>
  <c r="T104" i="3"/>
  <c r="T103" i="3" s="1"/>
  <c r="R104" i="3"/>
  <c r="P104" i="3"/>
  <c r="P103" i="3" s="1"/>
  <c r="BK104" i="3"/>
  <c r="BK103" i="3" s="1"/>
  <c r="J104" i="3"/>
  <c r="F98" i="3"/>
  <c r="J97" i="3"/>
  <c r="F95" i="3"/>
  <c r="E93" i="3"/>
  <c r="E91" i="3"/>
  <c r="J49" i="3"/>
  <c r="F49" i="3"/>
  <c r="E47" i="3"/>
  <c r="J21" i="3"/>
  <c r="E21" i="3"/>
  <c r="J51" i="3" s="1"/>
  <c r="J20" i="3"/>
  <c r="J18" i="3"/>
  <c r="E18" i="3"/>
  <c r="F52" i="3" s="1"/>
  <c r="J17" i="3"/>
  <c r="J15" i="3"/>
  <c r="E15" i="3"/>
  <c r="F51" i="3" s="1"/>
  <c r="J14" i="3"/>
  <c r="J12" i="3"/>
  <c r="J95" i="3" s="1"/>
  <c r="E7" i="3"/>
  <c r="E45" i="3" s="1"/>
  <c r="T600" i="2"/>
  <c r="BK600" i="2"/>
  <c r="P597" i="2"/>
  <c r="R592" i="2"/>
  <c r="BK588" i="2"/>
  <c r="J588" i="2" s="1"/>
  <c r="J76" i="2" s="1"/>
  <c r="P580" i="2"/>
  <c r="BK529" i="2"/>
  <c r="J529" i="2" s="1"/>
  <c r="J72" i="2" s="1"/>
  <c r="R397" i="2"/>
  <c r="P387" i="2"/>
  <c r="J157" i="2"/>
  <c r="J59" i="2" s="1"/>
  <c r="AY52" i="1"/>
  <c r="AX52" i="1"/>
  <c r="BI606" i="2"/>
  <c r="BH606" i="2"/>
  <c r="BG606" i="2"/>
  <c r="BF606" i="2"/>
  <c r="T606" i="2"/>
  <c r="T605" i="2" s="1"/>
  <c r="R606" i="2"/>
  <c r="R605" i="2" s="1"/>
  <c r="P606" i="2"/>
  <c r="P605" i="2" s="1"/>
  <c r="BK606" i="2"/>
  <c r="BK605" i="2" s="1"/>
  <c r="J605" i="2" s="1"/>
  <c r="J82" i="2" s="1"/>
  <c r="J606" i="2"/>
  <c r="BE606" i="2" s="1"/>
  <c r="BI604" i="2"/>
  <c r="BH604" i="2"/>
  <c r="BG604" i="2"/>
  <c r="BF604" i="2"/>
  <c r="BE604" i="2"/>
  <c r="T604" i="2"/>
  <c r="R604" i="2"/>
  <c r="P604" i="2"/>
  <c r="BK604" i="2"/>
  <c r="J604" i="2"/>
  <c r="BI603" i="2"/>
  <c r="BH603" i="2"/>
  <c r="BG603" i="2"/>
  <c r="BF603" i="2"/>
  <c r="T603" i="2"/>
  <c r="T602" i="2" s="1"/>
  <c r="R603" i="2"/>
  <c r="R602" i="2" s="1"/>
  <c r="P603" i="2"/>
  <c r="P602" i="2" s="1"/>
  <c r="BK603" i="2"/>
  <c r="BK602" i="2" s="1"/>
  <c r="J602" i="2" s="1"/>
  <c r="J603" i="2"/>
  <c r="BE603" i="2" s="1"/>
  <c r="J81" i="2"/>
  <c r="BI601" i="2"/>
  <c r="BH601" i="2"/>
  <c r="BG601" i="2"/>
  <c r="BF601" i="2"/>
  <c r="T601" i="2"/>
  <c r="R601" i="2"/>
  <c r="R600" i="2" s="1"/>
  <c r="P601" i="2"/>
  <c r="P600" i="2" s="1"/>
  <c r="BK601" i="2"/>
  <c r="J601" i="2"/>
  <c r="BE601" i="2" s="1"/>
  <c r="BI598" i="2"/>
  <c r="BH598" i="2"/>
  <c r="BG598" i="2"/>
  <c r="BF598" i="2"/>
  <c r="T598" i="2"/>
  <c r="T597" i="2" s="1"/>
  <c r="R598" i="2"/>
  <c r="R597" i="2" s="1"/>
  <c r="P598" i="2"/>
  <c r="BK598" i="2"/>
  <c r="BK597" i="2" s="1"/>
  <c r="J597" i="2" s="1"/>
  <c r="J78" i="2" s="1"/>
  <c r="J598" i="2"/>
  <c r="BE598" i="2" s="1"/>
  <c r="BI593" i="2"/>
  <c r="BH593" i="2"/>
  <c r="BG593" i="2"/>
  <c r="BF593" i="2"/>
  <c r="BE593" i="2"/>
  <c r="T593" i="2"/>
  <c r="T592" i="2" s="1"/>
  <c r="R593" i="2"/>
  <c r="P593" i="2"/>
  <c r="P592" i="2" s="1"/>
  <c r="BK593" i="2"/>
  <c r="BK592" i="2" s="1"/>
  <c r="J592" i="2" s="1"/>
  <c r="J77" i="2" s="1"/>
  <c r="J593" i="2"/>
  <c r="BI591" i="2"/>
  <c r="BH591" i="2"/>
  <c r="BG591" i="2"/>
  <c r="BF591" i="2"/>
  <c r="T591" i="2"/>
  <c r="T588" i="2" s="1"/>
  <c r="R591" i="2"/>
  <c r="P591" i="2"/>
  <c r="BK591" i="2"/>
  <c r="J591" i="2"/>
  <c r="BE591" i="2" s="1"/>
  <c r="BI589" i="2"/>
  <c r="BH589" i="2"/>
  <c r="BG589" i="2"/>
  <c r="BF589" i="2"/>
  <c r="T589" i="2"/>
  <c r="R589" i="2"/>
  <c r="R588" i="2" s="1"/>
  <c r="P589" i="2"/>
  <c r="P588" i="2" s="1"/>
  <c r="BK589" i="2"/>
  <c r="J589" i="2"/>
  <c r="BE589" i="2" s="1"/>
  <c r="BI586" i="2"/>
  <c r="BH586" i="2"/>
  <c r="BG586" i="2"/>
  <c r="BF586" i="2"/>
  <c r="BE586" i="2"/>
  <c r="T586" i="2"/>
  <c r="R586" i="2"/>
  <c r="P586" i="2"/>
  <c r="BK586" i="2"/>
  <c r="J586" i="2"/>
  <c r="BI585" i="2"/>
  <c r="BH585" i="2"/>
  <c r="BG585" i="2"/>
  <c r="BF585" i="2"/>
  <c r="T585" i="2"/>
  <c r="R585" i="2"/>
  <c r="P585" i="2"/>
  <c r="BK585" i="2"/>
  <c r="J585" i="2"/>
  <c r="BE585" i="2" s="1"/>
  <c r="BI584" i="2"/>
  <c r="BH584" i="2"/>
  <c r="BG584" i="2"/>
  <c r="BF584" i="2"/>
  <c r="BE584" i="2"/>
  <c r="T584" i="2"/>
  <c r="T583" i="2" s="1"/>
  <c r="R584" i="2"/>
  <c r="P584" i="2"/>
  <c r="P583" i="2" s="1"/>
  <c r="BK584" i="2"/>
  <c r="J584" i="2"/>
  <c r="BI581" i="2"/>
  <c r="BH581" i="2"/>
  <c r="BG581" i="2"/>
  <c r="BF581" i="2"/>
  <c r="T581" i="2"/>
  <c r="T580" i="2" s="1"/>
  <c r="R581" i="2"/>
  <c r="R580" i="2" s="1"/>
  <c r="P581" i="2"/>
  <c r="BK581" i="2"/>
  <c r="BK580" i="2" s="1"/>
  <c r="J580" i="2" s="1"/>
  <c r="J74" i="2" s="1"/>
  <c r="J581" i="2"/>
  <c r="BE581" i="2" s="1"/>
  <c r="BI579" i="2"/>
  <c r="BH579" i="2"/>
  <c r="BG579" i="2"/>
  <c r="BF579" i="2"/>
  <c r="T579" i="2"/>
  <c r="R579" i="2"/>
  <c r="P579" i="2"/>
  <c r="BK579" i="2"/>
  <c r="J579" i="2"/>
  <c r="BE579" i="2" s="1"/>
  <c r="BI578" i="2"/>
  <c r="BH578" i="2"/>
  <c r="BG578" i="2"/>
  <c r="BF578" i="2"/>
  <c r="BE578" i="2"/>
  <c r="T578" i="2"/>
  <c r="R578" i="2"/>
  <c r="P578" i="2"/>
  <c r="BK578" i="2"/>
  <c r="J578" i="2"/>
  <c r="BI576" i="2"/>
  <c r="BH576" i="2"/>
  <c r="BG576" i="2"/>
  <c r="BF576" i="2"/>
  <c r="T576" i="2"/>
  <c r="R576" i="2"/>
  <c r="P576" i="2"/>
  <c r="BK576" i="2"/>
  <c r="J576" i="2"/>
  <c r="BE576" i="2" s="1"/>
  <c r="BI575" i="2"/>
  <c r="BH575" i="2"/>
  <c r="BG575" i="2"/>
  <c r="BF575" i="2"/>
  <c r="BE575" i="2"/>
  <c r="T575" i="2"/>
  <c r="R575" i="2"/>
  <c r="P575" i="2"/>
  <c r="BK575" i="2"/>
  <c r="J575" i="2"/>
  <c r="BI570" i="2"/>
  <c r="BH570" i="2"/>
  <c r="BG570" i="2"/>
  <c r="BF570" i="2"/>
  <c r="T570" i="2"/>
  <c r="R570" i="2"/>
  <c r="P570" i="2"/>
  <c r="BK570" i="2"/>
  <c r="J570" i="2"/>
  <c r="BE570" i="2" s="1"/>
  <c r="BI567" i="2"/>
  <c r="BH567" i="2"/>
  <c r="BG567" i="2"/>
  <c r="BF567" i="2"/>
  <c r="BE567" i="2"/>
  <c r="T567" i="2"/>
  <c r="R567" i="2"/>
  <c r="P567" i="2"/>
  <c r="BK567" i="2"/>
  <c r="J567" i="2"/>
  <c r="BI564" i="2"/>
  <c r="BH564" i="2"/>
  <c r="BG564" i="2"/>
  <c r="BF564" i="2"/>
  <c r="T564" i="2"/>
  <c r="R564" i="2"/>
  <c r="P564" i="2"/>
  <c r="BK564" i="2"/>
  <c r="J564" i="2"/>
  <c r="BE564" i="2" s="1"/>
  <c r="BI558" i="2"/>
  <c r="BH558" i="2"/>
  <c r="BG558" i="2"/>
  <c r="BF558" i="2"/>
  <c r="BE558" i="2"/>
  <c r="T558" i="2"/>
  <c r="R558" i="2"/>
  <c r="P558" i="2"/>
  <c r="BK558" i="2"/>
  <c r="J558" i="2"/>
  <c r="BI556" i="2"/>
  <c r="BH556" i="2"/>
  <c r="BG556" i="2"/>
  <c r="BF556" i="2"/>
  <c r="BE556" i="2"/>
  <c r="T556" i="2"/>
  <c r="R556" i="2"/>
  <c r="P556" i="2"/>
  <c r="BK556" i="2"/>
  <c r="J556" i="2"/>
  <c r="BI554" i="2"/>
  <c r="BH554" i="2"/>
  <c r="BG554" i="2"/>
  <c r="BF554" i="2"/>
  <c r="BE554" i="2"/>
  <c r="T554" i="2"/>
  <c r="R554" i="2"/>
  <c r="P554" i="2"/>
  <c r="BK554" i="2"/>
  <c r="J554" i="2"/>
  <c r="BI552" i="2"/>
  <c r="BH552" i="2"/>
  <c r="BG552" i="2"/>
  <c r="BF552" i="2"/>
  <c r="BE552" i="2"/>
  <c r="T552" i="2"/>
  <c r="R552" i="2"/>
  <c r="P552" i="2"/>
  <c r="BK552" i="2"/>
  <c r="J552" i="2"/>
  <c r="BI548" i="2"/>
  <c r="BH548" i="2"/>
  <c r="BG548" i="2"/>
  <c r="BF548" i="2"/>
  <c r="BE548" i="2"/>
  <c r="T548" i="2"/>
  <c r="R548" i="2"/>
  <c r="P548" i="2"/>
  <c r="BK548" i="2"/>
  <c r="J548" i="2"/>
  <c r="BI543" i="2"/>
  <c r="BH543" i="2"/>
  <c r="BG543" i="2"/>
  <c r="BF543" i="2"/>
  <c r="BE543" i="2"/>
  <c r="T543" i="2"/>
  <c r="R543" i="2"/>
  <c r="P543" i="2"/>
  <c r="BK543" i="2"/>
  <c r="J543" i="2"/>
  <c r="BI542" i="2"/>
  <c r="BH542" i="2"/>
  <c r="BG542" i="2"/>
  <c r="BF542" i="2"/>
  <c r="BE542" i="2"/>
  <c r="T542" i="2"/>
  <c r="R542" i="2"/>
  <c r="P542" i="2"/>
  <c r="BK542" i="2"/>
  <c r="J542" i="2"/>
  <c r="BI540" i="2"/>
  <c r="BH540" i="2"/>
  <c r="BG540" i="2"/>
  <c r="BF540" i="2"/>
  <c r="BE540" i="2"/>
  <c r="T540" i="2"/>
  <c r="T539" i="2" s="1"/>
  <c r="R540" i="2"/>
  <c r="R539" i="2" s="1"/>
  <c r="P540" i="2"/>
  <c r="P539" i="2" s="1"/>
  <c r="BK540" i="2"/>
  <c r="J540" i="2"/>
  <c r="BI538" i="2"/>
  <c r="BH538" i="2"/>
  <c r="BG538" i="2"/>
  <c r="BF538" i="2"/>
  <c r="T538" i="2"/>
  <c r="R538" i="2"/>
  <c r="P538" i="2"/>
  <c r="BK538" i="2"/>
  <c r="J538" i="2"/>
  <c r="BE538" i="2" s="1"/>
  <c r="BI537" i="2"/>
  <c r="BH537" i="2"/>
  <c r="BG537" i="2"/>
  <c r="BF537" i="2"/>
  <c r="T537" i="2"/>
  <c r="T529" i="2" s="1"/>
  <c r="R537" i="2"/>
  <c r="P537" i="2"/>
  <c r="BK537" i="2"/>
  <c r="J537" i="2"/>
  <c r="BE537" i="2" s="1"/>
  <c r="BI530" i="2"/>
  <c r="BH530" i="2"/>
  <c r="BG530" i="2"/>
  <c r="BF530" i="2"/>
  <c r="T530" i="2"/>
  <c r="R530" i="2"/>
  <c r="R529" i="2" s="1"/>
  <c r="P530" i="2"/>
  <c r="BK530" i="2"/>
  <c r="J530" i="2"/>
  <c r="BE530" i="2" s="1"/>
  <c r="BI528" i="2"/>
  <c r="BH528" i="2"/>
  <c r="BG528" i="2"/>
  <c r="BF528" i="2"/>
  <c r="BE528" i="2"/>
  <c r="T528" i="2"/>
  <c r="R528" i="2"/>
  <c r="P528" i="2"/>
  <c r="BK528" i="2"/>
  <c r="J528" i="2"/>
  <c r="BI527" i="2"/>
  <c r="BH527" i="2"/>
  <c r="BG527" i="2"/>
  <c r="BF527" i="2"/>
  <c r="BE527" i="2"/>
  <c r="T527" i="2"/>
  <c r="R527" i="2"/>
  <c r="P527" i="2"/>
  <c r="BK527" i="2"/>
  <c r="J527" i="2"/>
  <c r="BI525" i="2"/>
  <c r="BH525" i="2"/>
  <c r="BG525" i="2"/>
  <c r="BF525" i="2"/>
  <c r="BE525" i="2"/>
  <c r="T525" i="2"/>
  <c r="R525" i="2"/>
  <c r="P525" i="2"/>
  <c r="BK525" i="2"/>
  <c r="J525" i="2"/>
  <c r="BI521" i="2"/>
  <c r="BH521" i="2"/>
  <c r="BG521" i="2"/>
  <c r="BF521" i="2"/>
  <c r="BE521" i="2"/>
  <c r="T521" i="2"/>
  <c r="T520" i="2" s="1"/>
  <c r="R521" i="2"/>
  <c r="R520" i="2" s="1"/>
  <c r="P521" i="2"/>
  <c r="P520" i="2" s="1"/>
  <c r="BK521" i="2"/>
  <c r="J521" i="2"/>
  <c r="BI519" i="2"/>
  <c r="BH519" i="2"/>
  <c r="BG519" i="2"/>
  <c r="BF519" i="2"/>
  <c r="T519" i="2"/>
  <c r="R519" i="2"/>
  <c r="P519" i="2"/>
  <c r="BK519" i="2"/>
  <c r="J519" i="2"/>
  <c r="BE519" i="2" s="1"/>
  <c r="BI518" i="2"/>
  <c r="BH518" i="2"/>
  <c r="BG518" i="2"/>
  <c r="BF518" i="2"/>
  <c r="T518" i="2"/>
  <c r="R518" i="2"/>
  <c r="P518" i="2"/>
  <c r="BK518" i="2"/>
  <c r="J518" i="2"/>
  <c r="BE518" i="2" s="1"/>
  <c r="BI516" i="2"/>
  <c r="BH516" i="2"/>
  <c r="BG516" i="2"/>
  <c r="BF516" i="2"/>
  <c r="T516" i="2"/>
  <c r="R516" i="2"/>
  <c r="P516" i="2"/>
  <c r="BK516" i="2"/>
  <c r="J516" i="2"/>
  <c r="BE516" i="2" s="1"/>
  <c r="BI515" i="2"/>
  <c r="BH515" i="2"/>
  <c r="BG515" i="2"/>
  <c r="BF515" i="2"/>
  <c r="T515" i="2"/>
  <c r="R515" i="2"/>
  <c r="P515" i="2"/>
  <c r="BK515" i="2"/>
  <c r="J515" i="2"/>
  <c r="BE515" i="2" s="1"/>
  <c r="BI513" i="2"/>
  <c r="BH513" i="2"/>
  <c r="BG513" i="2"/>
  <c r="BF513" i="2"/>
  <c r="T513" i="2"/>
  <c r="R513" i="2"/>
  <c r="P513" i="2"/>
  <c r="BK513" i="2"/>
  <c r="J513" i="2"/>
  <c r="BE513" i="2" s="1"/>
  <c r="BI511" i="2"/>
  <c r="BH511" i="2"/>
  <c r="BG511" i="2"/>
  <c r="BF511" i="2"/>
  <c r="T511" i="2"/>
  <c r="R511" i="2"/>
  <c r="P511" i="2"/>
  <c r="BK511" i="2"/>
  <c r="J511" i="2"/>
  <c r="BE511" i="2" s="1"/>
  <c r="BI509" i="2"/>
  <c r="BH509" i="2"/>
  <c r="BG509" i="2"/>
  <c r="BF509" i="2"/>
  <c r="T509" i="2"/>
  <c r="R509" i="2"/>
  <c r="P509" i="2"/>
  <c r="BK509" i="2"/>
  <c r="J509" i="2"/>
  <c r="BE509" i="2" s="1"/>
  <c r="BI507" i="2"/>
  <c r="BH507" i="2"/>
  <c r="BG507" i="2"/>
  <c r="BF507" i="2"/>
  <c r="T507" i="2"/>
  <c r="R507" i="2"/>
  <c r="P507" i="2"/>
  <c r="BK507" i="2"/>
  <c r="J507" i="2"/>
  <c r="BE507" i="2" s="1"/>
  <c r="BI505" i="2"/>
  <c r="BH505" i="2"/>
  <c r="BG505" i="2"/>
  <c r="BF505" i="2"/>
  <c r="T505" i="2"/>
  <c r="R505" i="2"/>
  <c r="P505" i="2"/>
  <c r="BK505" i="2"/>
  <c r="J505" i="2"/>
  <c r="BE505" i="2" s="1"/>
  <c r="BI503" i="2"/>
  <c r="BH503" i="2"/>
  <c r="BG503" i="2"/>
  <c r="BF503" i="2"/>
  <c r="T503" i="2"/>
  <c r="R503" i="2"/>
  <c r="P503" i="2"/>
  <c r="BK503" i="2"/>
  <c r="J503" i="2"/>
  <c r="BE503" i="2" s="1"/>
  <c r="BI501" i="2"/>
  <c r="BH501" i="2"/>
  <c r="BG501" i="2"/>
  <c r="BF501" i="2"/>
  <c r="T501" i="2"/>
  <c r="R501" i="2"/>
  <c r="P501" i="2"/>
  <c r="BK501" i="2"/>
  <c r="J501" i="2"/>
  <c r="BE501" i="2" s="1"/>
  <c r="BI499" i="2"/>
  <c r="BH499" i="2"/>
  <c r="BG499" i="2"/>
  <c r="BF499" i="2"/>
  <c r="T499" i="2"/>
  <c r="R499" i="2"/>
  <c r="P499" i="2"/>
  <c r="BK499" i="2"/>
  <c r="J499" i="2"/>
  <c r="BE499" i="2" s="1"/>
  <c r="BI497" i="2"/>
  <c r="BH497" i="2"/>
  <c r="BG497" i="2"/>
  <c r="BF497" i="2"/>
  <c r="T497" i="2"/>
  <c r="R497" i="2"/>
  <c r="R496" i="2" s="1"/>
  <c r="P497" i="2"/>
  <c r="P496" i="2" s="1"/>
  <c r="BK497" i="2"/>
  <c r="BK496" i="2" s="1"/>
  <c r="J496" i="2" s="1"/>
  <c r="J70" i="2" s="1"/>
  <c r="J497" i="2"/>
  <c r="BE497" i="2" s="1"/>
  <c r="BI495" i="2"/>
  <c r="BH495" i="2"/>
  <c r="BG495" i="2"/>
  <c r="BF495" i="2"/>
  <c r="BE495" i="2"/>
  <c r="T495" i="2"/>
  <c r="R495" i="2"/>
  <c r="P495" i="2"/>
  <c r="BK495" i="2"/>
  <c r="J495" i="2"/>
  <c r="BI494" i="2"/>
  <c r="BH494" i="2"/>
  <c r="BG494" i="2"/>
  <c r="BF494" i="2"/>
  <c r="T494" i="2"/>
  <c r="R494" i="2"/>
  <c r="P494" i="2"/>
  <c r="BK494" i="2"/>
  <c r="J494" i="2"/>
  <c r="BE494" i="2" s="1"/>
  <c r="BI489" i="2"/>
  <c r="BH489" i="2"/>
  <c r="BG489" i="2"/>
  <c r="BF489" i="2"/>
  <c r="BE489" i="2"/>
  <c r="T489" i="2"/>
  <c r="R489" i="2"/>
  <c r="P489" i="2"/>
  <c r="BK489" i="2"/>
  <c r="J489" i="2"/>
  <c r="BI487" i="2"/>
  <c r="BH487" i="2"/>
  <c r="BG487" i="2"/>
  <c r="BF487" i="2"/>
  <c r="T487" i="2"/>
  <c r="R487" i="2"/>
  <c r="P487" i="2"/>
  <c r="BK487" i="2"/>
  <c r="J487" i="2"/>
  <c r="BE487" i="2" s="1"/>
  <c r="BI483" i="2"/>
  <c r="BH483" i="2"/>
  <c r="BG483" i="2"/>
  <c r="BF483" i="2"/>
  <c r="BE483" i="2"/>
  <c r="T483" i="2"/>
  <c r="R483" i="2"/>
  <c r="P483" i="2"/>
  <c r="BK483" i="2"/>
  <c r="J483" i="2"/>
  <c r="BI478" i="2"/>
  <c r="BH478" i="2"/>
  <c r="BG478" i="2"/>
  <c r="BF478" i="2"/>
  <c r="T478" i="2"/>
  <c r="R478" i="2"/>
  <c r="P478" i="2"/>
  <c r="BK478" i="2"/>
  <c r="J478" i="2"/>
  <c r="BE478" i="2" s="1"/>
  <c r="BI476" i="2"/>
  <c r="BH476" i="2"/>
  <c r="BG476" i="2"/>
  <c r="BF476" i="2"/>
  <c r="BE476" i="2"/>
  <c r="T476" i="2"/>
  <c r="R476" i="2"/>
  <c r="P476" i="2"/>
  <c r="BK476" i="2"/>
  <c r="J476" i="2"/>
  <c r="BI474" i="2"/>
  <c r="BH474" i="2"/>
  <c r="BG474" i="2"/>
  <c r="BF474" i="2"/>
  <c r="T474" i="2"/>
  <c r="R474" i="2"/>
  <c r="P474" i="2"/>
  <c r="BK474" i="2"/>
  <c r="J474" i="2"/>
  <c r="BE474" i="2" s="1"/>
  <c r="BI472" i="2"/>
  <c r="BH472" i="2"/>
  <c r="BG472" i="2"/>
  <c r="BF472" i="2"/>
  <c r="BE472" i="2"/>
  <c r="T472" i="2"/>
  <c r="R472" i="2"/>
  <c r="R471" i="2" s="1"/>
  <c r="P472" i="2"/>
  <c r="BK472" i="2"/>
  <c r="J472" i="2"/>
  <c r="BI470" i="2"/>
  <c r="BH470" i="2"/>
  <c r="BG470" i="2"/>
  <c r="BF470" i="2"/>
  <c r="BE470" i="2"/>
  <c r="T470" i="2"/>
  <c r="R470" i="2"/>
  <c r="P470" i="2"/>
  <c r="BK470" i="2"/>
  <c r="J470" i="2"/>
  <c r="BI469" i="2"/>
  <c r="BH469" i="2"/>
  <c r="BG469" i="2"/>
  <c r="BF469" i="2"/>
  <c r="T469" i="2"/>
  <c r="R469" i="2"/>
  <c r="P469" i="2"/>
  <c r="BK469" i="2"/>
  <c r="J469" i="2"/>
  <c r="BE469" i="2" s="1"/>
  <c r="BI468" i="2"/>
  <c r="BH468" i="2"/>
  <c r="BG468" i="2"/>
  <c r="BF468" i="2"/>
  <c r="T468" i="2"/>
  <c r="R468" i="2"/>
  <c r="P468" i="2"/>
  <c r="BK468" i="2"/>
  <c r="J468" i="2"/>
  <c r="BE468" i="2" s="1"/>
  <c r="BI467" i="2"/>
  <c r="BH467" i="2"/>
  <c r="BG467" i="2"/>
  <c r="BF467" i="2"/>
  <c r="T467" i="2"/>
  <c r="R467" i="2"/>
  <c r="P467" i="2"/>
  <c r="BK467" i="2"/>
  <c r="J467" i="2"/>
  <c r="BE467" i="2" s="1"/>
  <c r="BI466" i="2"/>
  <c r="BH466" i="2"/>
  <c r="BG466" i="2"/>
  <c r="BF466" i="2"/>
  <c r="BE466" i="2"/>
  <c r="T466" i="2"/>
  <c r="R466" i="2"/>
  <c r="P466" i="2"/>
  <c r="BK466" i="2"/>
  <c r="J466" i="2"/>
  <c r="BI465" i="2"/>
  <c r="BH465" i="2"/>
  <c r="BG465" i="2"/>
  <c r="BF465" i="2"/>
  <c r="T465" i="2"/>
  <c r="T458" i="2" s="1"/>
  <c r="R465" i="2"/>
  <c r="P465" i="2"/>
  <c r="BK465" i="2"/>
  <c r="J465" i="2"/>
  <c r="BE465" i="2" s="1"/>
  <c r="BI459" i="2"/>
  <c r="BH459" i="2"/>
  <c r="BG459" i="2"/>
  <c r="BF459" i="2"/>
  <c r="T459" i="2"/>
  <c r="R459" i="2"/>
  <c r="P459" i="2"/>
  <c r="BK459" i="2"/>
  <c r="BK458" i="2" s="1"/>
  <c r="J458" i="2" s="1"/>
  <c r="J68" i="2" s="1"/>
  <c r="J459" i="2"/>
  <c r="BE459" i="2" s="1"/>
  <c r="BI457" i="2"/>
  <c r="BH457" i="2"/>
  <c r="BG457" i="2"/>
  <c r="BF457" i="2"/>
  <c r="T457" i="2"/>
  <c r="R457" i="2"/>
  <c r="P457" i="2"/>
  <c r="BK457" i="2"/>
  <c r="J457" i="2"/>
  <c r="BE457" i="2" s="1"/>
  <c r="BI456" i="2"/>
  <c r="BH456" i="2"/>
  <c r="BG456" i="2"/>
  <c r="BF456" i="2"/>
  <c r="BE456" i="2"/>
  <c r="T456" i="2"/>
  <c r="R456" i="2"/>
  <c r="P456" i="2"/>
  <c r="BK456" i="2"/>
  <c r="J456" i="2"/>
  <c r="BI453" i="2"/>
  <c r="BH453" i="2"/>
  <c r="BG453" i="2"/>
  <c r="BF453" i="2"/>
  <c r="T453" i="2"/>
  <c r="R453" i="2"/>
  <c r="P453" i="2"/>
  <c r="BK453" i="2"/>
  <c r="J453" i="2"/>
  <c r="BE453" i="2" s="1"/>
  <c r="BI450" i="2"/>
  <c r="BH450" i="2"/>
  <c r="BG450" i="2"/>
  <c r="BF450" i="2"/>
  <c r="BE450" i="2"/>
  <c r="T450" i="2"/>
  <c r="R450" i="2"/>
  <c r="P450" i="2"/>
  <c r="BK450" i="2"/>
  <c r="J450" i="2"/>
  <c r="BI447" i="2"/>
  <c r="BH447" i="2"/>
  <c r="BG447" i="2"/>
  <c r="BF447" i="2"/>
  <c r="T447" i="2"/>
  <c r="T446" i="2" s="1"/>
  <c r="R447" i="2"/>
  <c r="P447" i="2"/>
  <c r="BK447" i="2"/>
  <c r="BK446" i="2" s="1"/>
  <c r="J446" i="2" s="1"/>
  <c r="J67" i="2" s="1"/>
  <c r="J447" i="2"/>
  <c r="BE447" i="2" s="1"/>
  <c r="BI445" i="2"/>
  <c r="BH445" i="2"/>
  <c r="BG445" i="2"/>
  <c r="BF445" i="2"/>
  <c r="T445" i="2"/>
  <c r="R445" i="2"/>
  <c r="P445" i="2"/>
  <c r="BK445" i="2"/>
  <c r="J445" i="2"/>
  <c r="BE445" i="2" s="1"/>
  <c r="BI444" i="2"/>
  <c r="BH444" i="2"/>
  <c r="BG444" i="2"/>
  <c r="BF444" i="2"/>
  <c r="T444" i="2"/>
  <c r="R444" i="2"/>
  <c r="P444" i="2"/>
  <c r="BK444" i="2"/>
  <c r="J444" i="2"/>
  <c r="BE444" i="2" s="1"/>
  <c r="BI442" i="2"/>
  <c r="BH442" i="2"/>
  <c r="BG442" i="2"/>
  <c r="BF442" i="2"/>
  <c r="T442" i="2"/>
  <c r="R442" i="2"/>
  <c r="P442" i="2"/>
  <c r="BK442" i="2"/>
  <c r="J442" i="2"/>
  <c r="BE442" i="2" s="1"/>
  <c r="BI441" i="2"/>
  <c r="BH441" i="2"/>
  <c r="BG441" i="2"/>
  <c r="BF441" i="2"/>
  <c r="T441" i="2"/>
  <c r="R441" i="2"/>
  <c r="P441" i="2"/>
  <c r="BK441" i="2"/>
  <c r="J441" i="2"/>
  <c r="BE441" i="2" s="1"/>
  <c r="BI439" i="2"/>
  <c r="BH439" i="2"/>
  <c r="BG439" i="2"/>
  <c r="BF439" i="2"/>
  <c r="T439" i="2"/>
  <c r="R439" i="2"/>
  <c r="P439" i="2"/>
  <c r="BK439" i="2"/>
  <c r="J439" i="2"/>
  <c r="BE439" i="2" s="1"/>
  <c r="BI435" i="2"/>
  <c r="BH435" i="2"/>
  <c r="BG435" i="2"/>
  <c r="BF435" i="2"/>
  <c r="T435" i="2"/>
  <c r="R435" i="2"/>
  <c r="R434" i="2" s="1"/>
  <c r="P435" i="2"/>
  <c r="P434" i="2" s="1"/>
  <c r="BK435" i="2"/>
  <c r="J435" i="2"/>
  <c r="BE435" i="2" s="1"/>
  <c r="BI433" i="2"/>
  <c r="BH433" i="2"/>
  <c r="BG433" i="2"/>
  <c r="BF433" i="2"/>
  <c r="T433" i="2"/>
  <c r="R433" i="2"/>
  <c r="P433" i="2"/>
  <c r="BK433" i="2"/>
  <c r="J433" i="2"/>
  <c r="BE433" i="2" s="1"/>
  <c r="BI432" i="2"/>
  <c r="BH432" i="2"/>
  <c r="BG432" i="2"/>
  <c r="BF432" i="2"/>
  <c r="BE432" i="2"/>
  <c r="T432" i="2"/>
  <c r="R432" i="2"/>
  <c r="P432" i="2"/>
  <c r="BK432" i="2"/>
  <c r="J432" i="2"/>
  <c r="BI428" i="2"/>
  <c r="BH428" i="2"/>
  <c r="BG428" i="2"/>
  <c r="BF428" i="2"/>
  <c r="T428" i="2"/>
  <c r="R428" i="2"/>
  <c r="P428" i="2"/>
  <c r="BK428" i="2"/>
  <c r="J428" i="2"/>
  <c r="BE428" i="2" s="1"/>
  <c r="BI424" i="2"/>
  <c r="BH424" i="2"/>
  <c r="BG424" i="2"/>
  <c r="BF424" i="2"/>
  <c r="BE424" i="2"/>
  <c r="T424" i="2"/>
  <c r="R424" i="2"/>
  <c r="P424" i="2"/>
  <c r="BK424" i="2"/>
  <c r="J424" i="2"/>
  <c r="BI419" i="2"/>
  <c r="BH419" i="2"/>
  <c r="BG419" i="2"/>
  <c r="BF419" i="2"/>
  <c r="T419" i="2"/>
  <c r="R419" i="2"/>
  <c r="P419" i="2"/>
  <c r="BK419" i="2"/>
  <c r="J419" i="2"/>
  <c r="BE419" i="2" s="1"/>
  <c r="BI414" i="2"/>
  <c r="BH414" i="2"/>
  <c r="BG414" i="2"/>
  <c r="BF414" i="2"/>
  <c r="BE414" i="2"/>
  <c r="T414" i="2"/>
  <c r="R414" i="2"/>
  <c r="P414" i="2"/>
  <c r="BK414" i="2"/>
  <c r="J414" i="2"/>
  <c r="BI410" i="2"/>
  <c r="BH410" i="2"/>
  <c r="BG410" i="2"/>
  <c r="BF410" i="2"/>
  <c r="T410" i="2"/>
  <c r="R410" i="2"/>
  <c r="P410" i="2"/>
  <c r="BK410" i="2"/>
  <c r="J410" i="2"/>
  <c r="BE410" i="2" s="1"/>
  <c r="BI406" i="2"/>
  <c r="BH406" i="2"/>
  <c r="BG406" i="2"/>
  <c r="BF406" i="2"/>
  <c r="T406" i="2"/>
  <c r="R406" i="2"/>
  <c r="P406" i="2"/>
  <c r="BK406" i="2"/>
  <c r="J406" i="2"/>
  <c r="BE406" i="2" s="1"/>
  <c r="BI402" i="2"/>
  <c r="BH402" i="2"/>
  <c r="BG402" i="2"/>
  <c r="BF402" i="2"/>
  <c r="T402" i="2"/>
  <c r="R402" i="2"/>
  <c r="P402" i="2"/>
  <c r="BK402" i="2"/>
  <c r="J402" i="2"/>
  <c r="BE402" i="2" s="1"/>
  <c r="BI398" i="2"/>
  <c r="BH398" i="2"/>
  <c r="BG398" i="2"/>
  <c r="BF398" i="2"/>
  <c r="T398" i="2"/>
  <c r="R398" i="2"/>
  <c r="P398" i="2"/>
  <c r="P397" i="2" s="1"/>
  <c r="BK398" i="2"/>
  <c r="J398" i="2"/>
  <c r="BE398" i="2" s="1"/>
  <c r="BI395" i="2"/>
  <c r="BH395" i="2"/>
  <c r="BG395" i="2"/>
  <c r="BF395" i="2"/>
  <c r="T395" i="2"/>
  <c r="R395" i="2"/>
  <c r="P395" i="2"/>
  <c r="BK395" i="2"/>
  <c r="J395" i="2"/>
  <c r="BE395" i="2" s="1"/>
  <c r="BI393" i="2"/>
  <c r="BH393" i="2"/>
  <c r="BG393" i="2"/>
  <c r="BF393" i="2"/>
  <c r="T393" i="2"/>
  <c r="R393" i="2"/>
  <c r="P393" i="2"/>
  <c r="BK393" i="2"/>
  <c r="J393" i="2"/>
  <c r="BE393" i="2" s="1"/>
  <c r="BI392" i="2"/>
  <c r="BH392" i="2"/>
  <c r="BG392" i="2"/>
  <c r="BF392" i="2"/>
  <c r="T392" i="2"/>
  <c r="R392" i="2"/>
  <c r="P392" i="2"/>
  <c r="BK392" i="2"/>
  <c r="J392" i="2"/>
  <c r="BE392" i="2" s="1"/>
  <c r="BI391" i="2"/>
  <c r="BH391" i="2"/>
  <c r="BG391" i="2"/>
  <c r="BF391" i="2"/>
  <c r="T391" i="2"/>
  <c r="R391" i="2"/>
  <c r="P391" i="2"/>
  <c r="BK391" i="2"/>
  <c r="J391" i="2"/>
  <c r="BE391" i="2" s="1"/>
  <c r="BI390" i="2"/>
  <c r="BH390" i="2"/>
  <c r="BG390" i="2"/>
  <c r="BF390" i="2"/>
  <c r="T390" i="2"/>
  <c r="R390" i="2"/>
  <c r="R389" i="2" s="1"/>
  <c r="P390" i="2"/>
  <c r="BK390" i="2"/>
  <c r="J390" i="2"/>
  <c r="BE390" i="2" s="1"/>
  <c r="BI388" i="2"/>
  <c r="BH388" i="2"/>
  <c r="BG388" i="2"/>
  <c r="BF388" i="2"/>
  <c r="BE388" i="2"/>
  <c r="T388" i="2"/>
  <c r="T387" i="2" s="1"/>
  <c r="R388" i="2"/>
  <c r="R387" i="2" s="1"/>
  <c r="P388" i="2"/>
  <c r="BK388" i="2"/>
  <c r="BK387" i="2" s="1"/>
  <c r="J387" i="2" s="1"/>
  <c r="J62" i="2" s="1"/>
  <c r="J388" i="2"/>
  <c r="BI385" i="2"/>
  <c r="BH385" i="2"/>
  <c r="BG385" i="2"/>
  <c r="BF385" i="2"/>
  <c r="T385" i="2"/>
  <c r="R385" i="2"/>
  <c r="P385" i="2"/>
  <c r="BK385" i="2"/>
  <c r="J385" i="2"/>
  <c r="BE385" i="2" s="1"/>
  <c r="BI384" i="2"/>
  <c r="BH384" i="2"/>
  <c r="BG384" i="2"/>
  <c r="BF384" i="2"/>
  <c r="T384" i="2"/>
  <c r="R384" i="2"/>
  <c r="P384" i="2"/>
  <c r="BK384" i="2"/>
  <c r="J384" i="2"/>
  <c r="BE384" i="2" s="1"/>
  <c r="BI381" i="2"/>
  <c r="BH381" i="2"/>
  <c r="BG381" i="2"/>
  <c r="BF381" i="2"/>
  <c r="T381" i="2"/>
  <c r="R381" i="2"/>
  <c r="P381" i="2"/>
  <c r="BK381" i="2"/>
  <c r="J381" i="2"/>
  <c r="BE381" i="2" s="1"/>
  <c r="BI380" i="2"/>
  <c r="BH380" i="2"/>
  <c r="BG380" i="2"/>
  <c r="BF380" i="2"/>
  <c r="T380" i="2"/>
  <c r="R380" i="2"/>
  <c r="P380" i="2"/>
  <c r="BK380" i="2"/>
  <c r="J380" i="2"/>
  <c r="BE380" i="2" s="1"/>
  <c r="BI377" i="2"/>
  <c r="BH377" i="2"/>
  <c r="BG377" i="2"/>
  <c r="BF377" i="2"/>
  <c r="T377" i="2"/>
  <c r="R377" i="2"/>
  <c r="P377" i="2"/>
  <c r="BK377" i="2"/>
  <c r="J377" i="2"/>
  <c r="BE377" i="2" s="1"/>
  <c r="BI370" i="2"/>
  <c r="BH370" i="2"/>
  <c r="BG370" i="2"/>
  <c r="BF370" i="2"/>
  <c r="T370" i="2"/>
  <c r="R370" i="2"/>
  <c r="P370" i="2"/>
  <c r="BK370" i="2"/>
  <c r="J370" i="2"/>
  <c r="BE370" i="2" s="1"/>
  <c r="BI368" i="2"/>
  <c r="BH368" i="2"/>
  <c r="BG368" i="2"/>
  <c r="BF368" i="2"/>
  <c r="T368" i="2"/>
  <c r="R368" i="2"/>
  <c r="P368" i="2"/>
  <c r="BK368" i="2"/>
  <c r="J368" i="2"/>
  <c r="BE368" i="2" s="1"/>
  <c r="BI366" i="2"/>
  <c r="BH366" i="2"/>
  <c r="BG366" i="2"/>
  <c r="BF366" i="2"/>
  <c r="T366" i="2"/>
  <c r="R366" i="2"/>
  <c r="P366" i="2"/>
  <c r="BK366" i="2"/>
  <c r="J366" i="2"/>
  <c r="BE366" i="2" s="1"/>
  <c r="BI362" i="2"/>
  <c r="BH362" i="2"/>
  <c r="BG362" i="2"/>
  <c r="BF362" i="2"/>
  <c r="T362" i="2"/>
  <c r="R362" i="2"/>
  <c r="P362" i="2"/>
  <c r="BK362" i="2"/>
  <c r="J362" i="2"/>
  <c r="BE362" i="2" s="1"/>
  <c r="BI361" i="2"/>
  <c r="BH361" i="2"/>
  <c r="BG361" i="2"/>
  <c r="BF361" i="2"/>
  <c r="T361" i="2"/>
  <c r="R361" i="2"/>
  <c r="P361" i="2"/>
  <c r="BK361" i="2"/>
  <c r="J361" i="2"/>
  <c r="BE361" i="2" s="1"/>
  <c r="BI360" i="2"/>
  <c r="BH360" i="2"/>
  <c r="BG360" i="2"/>
  <c r="BF360" i="2"/>
  <c r="T360" i="2"/>
  <c r="R360" i="2"/>
  <c r="P360" i="2"/>
  <c r="BK360" i="2"/>
  <c r="J360" i="2"/>
  <c r="BE360" i="2" s="1"/>
  <c r="BI357" i="2"/>
  <c r="BH357" i="2"/>
  <c r="BG357" i="2"/>
  <c r="BF357" i="2"/>
  <c r="T357" i="2"/>
  <c r="R357" i="2"/>
  <c r="P357" i="2"/>
  <c r="BK357" i="2"/>
  <c r="J357" i="2"/>
  <c r="BE357" i="2" s="1"/>
  <c r="BI353" i="2"/>
  <c r="BH353" i="2"/>
  <c r="BG353" i="2"/>
  <c r="BF353" i="2"/>
  <c r="T353" i="2"/>
  <c r="R353" i="2"/>
  <c r="P353" i="2"/>
  <c r="BK353" i="2"/>
  <c r="J353" i="2"/>
  <c r="BE353" i="2" s="1"/>
  <c r="BI348" i="2"/>
  <c r="BH348" i="2"/>
  <c r="BG348" i="2"/>
  <c r="BF348" i="2"/>
  <c r="T348" i="2"/>
  <c r="R348" i="2"/>
  <c r="P348" i="2"/>
  <c r="BK348" i="2"/>
  <c r="J348" i="2"/>
  <c r="BE348" i="2" s="1"/>
  <c r="BI346" i="2"/>
  <c r="BH346" i="2"/>
  <c r="BG346" i="2"/>
  <c r="BF346" i="2"/>
  <c r="T346" i="2"/>
  <c r="R346" i="2"/>
  <c r="P346" i="2"/>
  <c r="BK346" i="2"/>
  <c r="J346" i="2"/>
  <c r="BE346" i="2" s="1"/>
  <c r="BI344" i="2"/>
  <c r="BH344" i="2"/>
  <c r="BG344" i="2"/>
  <c r="BF344" i="2"/>
  <c r="T344" i="2"/>
  <c r="R344" i="2"/>
  <c r="P344" i="2"/>
  <c r="BK344" i="2"/>
  <c r="J344" i="2"/>
  <c r="BE344" i="2" s="1"/>
  <c r="BI342" i="2"/>
  <c r="BH342" i="2"/>
  <c r="BG342" i="2"/>
  <c r="BF342" i="2"/>
  <c r="T342" i="2"/>
  <c r="R342" i="2"/>
  <c r="P342" i="2"/>
  <c r="BK342" i="2"/>
  <c r="J342" i="2"/>
  <c r="BE342" i="2" s="1"/>
  <c r="BI340" i="2"/>
  <c r="BH340" i="2"/>
  <c r="BG340" i="2"/>
  <c r="BF340" i="2"/>
  <c r="T340" i="2"/>
  <c r="R340" i="2"/>
  <c r="P340" i="2"/>
  <c r="BK340" i="2"/>
  <c r="J340" i="2"/>
  <c r="BE340" i="2" s="1"/>
  <c r="BI336" i="2"/>
  <c r="BH336" i="2"/>
  <c r="BG336" i="2"/>
  <c r="BF336" i="2"/>
  <c r="T336" i="2"/>
  <c r="R336" i="2"/>
  <c r="P336" i="2"/>
  <c r="BK336" i="2"/>
  <c r="J336" i="2"/>
  <c r="BE336" i="2" s="1"/>
  <c r="BI328" i="2"/>
  <c r="BH328" i="2"/>
  <c r="BG328" i="2"/>
  <c r="BF328" i="2"/>
  <c r="T328" i="2"/>
  <c r="R328" i="2"/>
  <c r="P328" i="2"/>
  <c r="BK328" i="2"/>
  <c r="J328" i="2"/>
  <c r="BE328" i="2" s="1"/>
  <c r="BI326" i="2"/>
  <c r="BH326" i="2"/>
  <c r="BG326" i="2"/>
  <c r="BF326" i="2"/>
  <c r="T326" i="2"/>
  <c r="R326" i="2"/>
  <c r="P326" i="2"/>
  <c r="BK326" i="2"/>
  <c r="J326" i="2"/>
  <c r="BE326" i="2" s="1"/>
  <c r="BI322" i="2"/>
  <c r="BH322" i="2"/>
  <c r="BG322" i="2"/>
  <c r="BF322" i="2"/>
  <c r="T322" i="2"/>
  <c r="R322" i="2"/>
  <c r="R321" i="2" s="1"/>
  <c r="P322" i="2"/>
  <c r="BK322" i="2"/>
  <c r="J322" i="2"/>
  <c r="BE322" i="2" s="1"/>
  <c r="BI317" i="2"/>
  <c r="BH317" i="2"/>
  <c r="BG317" i="2"/>
  <c r="BF317" i="2"/>
  <c r="BE317" i="2"/>
  <c r="T317" i="2"/>
  <c r="R317" i="2"/>
  <c r="P317" i="2"/>
  <c r="BK317" i="2"/>
  <c r="J317" i="2"/>
  <c r="BI314" i="2"/>
  <c r="BH314" i="2"/>
  <c r="BG314" i="2"/>
  <c r="BF314" i="2"/>
  <c r="T314" i="2"/>
  <c r="R314" i="2"/>
  <c r="P314" i="2"/>
  <c r="BK314" i="2"/>
  <c r="J314" i="2"/>
  <c r="BE314" i="2" s="1"/>
  <c r="BI311" i="2"/>
  <c r="BH311" i="2"/>
  <c r="BG311" i="2"/>
  <c r="BF311" i="2"/>
  <c r="BE311" i="2"/>
  <c r="T311" i="2"/>
  <c r="R311" i="2"/>
  <c r="P311" i="2"/>
  <c r="BK311" i="2"/>
  <c r="J311" i="2"/>
  <c r="BI300" i="2"/>
  <c r="BH300" i="2"/>
  <c r="BG300" i="2"/>
  <c r="BF300" i="2"/>
  <c r="T300" i="2"/>
  <c r="R300" i="2"/>
  <c r="P300" i="2"/>
  <c r="BK300" i="2"/>
  <c r="J300" i="2"/>
  <c r="BE300" i="2" s="1"/>
  <c r="BI298" i="2"/>
  <c r="BH298" i="2"/>
  <c r="BG298" i="2"/>
  <c r="BF298" i="2"/>
  <c r="BE298" i="2"/>
  <c r="T298" i="2"/>
  <c r="R298" i="2"/>
  <c r="P298" i="2"/>
  <c r="BK298" i="2"/>
  <c r="J298" i="2"/>
  <c r="BI290" i="2"/>
  <c r="BH290" i="2"/>
  <c r="BG290" i="2"/>
  <c r="BF290" i="2"/>
  <c r="T290" i="2"/>
  <c r="R290" i="2"/>
  <c r="P290" i="2"/>
  <c r="BK290" i="2"/>
  <c r="J290" i="2"/>
  <c r="BE290" i="2" s="1"/>
  <c r="BI285" i="2"/>
  <c r="BH285" i="2"/>
  <c r="BG285" i="2"/>
  <c r="BF285" i="2"/>
  <c r="BE285" i="2"/>
  <c r="T285" i="2"/>
  <c r="R285" i="2"/>
  <c r="P285" i="2"/>
  <c r="BK285" i="2"/>
  <c r="J285" i="2"/>
  <c r="BI282" i="2"/>
  <c r="BH282" i="2"/>
  <c r="BG282" i="2"/>
  <c r="BF282" i="2"/>
  <c r="T282" i="2"/>
  <c r="R282" i="2"/>
  <c r="P282" i="2"/>
  <c r="BK282" i="2"/>
  <c r="J282" i="2"/>
  <c r="BE282" i="2" s="1"/>
  <c r="BI276" i="2"/>
  <c r="BH276" i="2"/>
  <c r="BG276" i="2"/>
  <c r="BF276" i="2"/>
  <c r="BE276" i="2"/>
  <c r="T276" i="2"/>
  <c r="R276" i="2"/>
  <c r="P276" i="2"/>
  <c r="BK276" i="2"/>
  <c r="J276" i="2"/>
  <c r="BI269" i="2"/>
  <c r="BH269" i="2"/>
  <c r="BG269" i="2"/>
  <c r="BF269" i="2"/>
  <c r="T269" i="2"/>
  <c r="R269" i="2"/>
  <c r="P269" i="2"/>
  <c r="BK269" i="2"/>
  <c r="J269" i="2"/>
  <c r="BE269" i="2" s="1"/>
  <c r="BI267" i="2"/>
  <c r="BH267" i="2"/>
  <c r="BG267" i="2"/>
  <c r="BF267" i="2"/>
  <c r="BE267" i="2"/>
  <c r="T267" i="2"/>
  <c r="R267" i="2"/>
  <c r="P267" i="2"/>
  <c r="BK267" i="2"/>
  <c r="J267" i="2"/>
  <c r="BI265" i="2"/>
  <c r="BH265" i="2"/>
  <c r="BG265" i="2"/>
  <c r="BF265" i="2"/>
  <c r="T265" i="2"/>
  <c r="R265" i="2"/>
  <c r="P265" i="2"/>
  <c r="BK265" i="2"/>
  <c r="J265" i="2"/>
  <c r="BE265" i="2" s="1"/>
  <c r="BI260" i="2"/>
  <c r="BH260" i="2"/>
  <c r="BG260" i="2"/>
  <c r="BF260" i="2"/>
  <c r="BE260" i="2"/>
  <c r="T260" i="2"/>
  <c r="R260" i="2"/>
  <c r="P260" i="2"/>
  <c r="BK260" i="2"/>
  <c r="J260" i="2"/>
  <c r="BI258" i="2"/>
  <c r="BH258" i="2"/>
  <c r="BG258" i="2"/>
  <c r="BF258" i="2"/>
  <c r="T258" i="2"/>
  <c r="R258" i="2"/>
  <c r="P258" i="2"/>
  <c r="BK258" i="2"/>
  <c r="J258" i="2"/>
  <c r="BE258" i="2" s="1"/>
  <c r="BI242" i="2"/>
  <c r="BH242" i="2"/>
  <c r="BG242" i="2"/>
  <c r="BF242" i="2"/>
  <c r="BE242" i="2"/>
  <c r="T242" i="2"/>
  <c r="R242" i="2"/>
  <c r="P242" i="2"/>
  <c r="BK242" i="2"/>
  <c r="J242" i="2"/>
  <c r="BI240" i="2"/>
  <c r="BH240" i="2"/>
  <c r="BG240" i="2"/>
  <c r="BF240" i="2"/>
  <c r="T240" i="2"/>
  <c r="R240" i="2"/>
  <c r="P240" i="2"/>
  <c r="BK240" i="2"/>
  <c r="J240" i="2"/>
  <c r="BE240" i="2" s="1"/>
  <c r="BI238" i="2"/>
  <c r="BH238" i="2"/>
  <c r="BG238" i="2"/>
  <c r="BF238" i="2"/>
  <c r="BE238" i="2"/>
  <c r="T238" i="2"/>
  <c r="R238" i="2"/>
  <c r="P238" i="2"/>
  <c r="BK238" i="2"/>
  <c r="J238" i="2"/>
  <c r="BI236" i="2"/>
  <c r="BH236" i="2"/>
  <c r="BG236" i="2"/>
  <c r="BF236" i="2"/>
  <c r="T236" i="2"/>
  <c r="R236" i="2"/>
  <c r="P236" i="2"/>
  <c r="BK236" i="2"/>
  <c r="J236" i="2"/>
  <c r="BE236" i="2" s="1"/>
  <c r="BI234" i="2"/>
  <c r="BH234" i="2"/>
  <c r="BG234" i="2"/>
  <c r="BF234" i="2"/>
  <c r="BE234" i="2"/>
  <c r="T234" i="2"/>
  <c r="R234" i="2"/>
  <c r="P234" i="2"/>
  <c r="BK234" i="2"/>
  <c r="J234" i="2"/>
  <c r="BI228" i="2"/>
  <c r="BH228" i="2"/>
  <c r="BG228" i="2"/>
  <c r="BF228" i="2"/>
  <c r="T228" i="2"/>
  <c r="R228" i="2"/>
  <c r="P228" i="2"/>
  <c r="BK228" i="2"/>
  <c r="J228" i="2"/>
  <c r="BE228" i="2" s="1"/>
  <c r="BI219" i="2"/>
  <c r="BH219" i="2"/>
  <c r="BG219" i="2"/>
  <c r="BF219" i="2"/>
  <c r="BE219" i="2"/>
  <c r="T219" i="2"/>
  <c r="R219" i="2"/>
  <c r="P219" i="2"/>
  <c r="BK219" i="2"/>
  <c r="J219" i="2"/>
  <c r="BI209" i="2"/>
  <c r="BH209" i="2"/>
  <c r="BG209" i="2"/>
  <c r="BF209" i="2"/>
  <c r="T209" i="2"/>
  <c r="R209" i="2"/>
  <c r="P209" i="2"/>
  <c r="BK209" i="2"/>
  <c r="J209" i="2"/>
  <c r="BE209" i="2" s="1"/>
  <c r="BI200" i="2"/>
  <c r="BH200" i="2"/>
  <c r="BG200" i="2"/>
  <c r="BF200" i="2"/>
  <c r="BE200" i="2"/>
  <c r="T200" i="2"/>
  <c r="R200" i="2"/>
  <c r="P200" i="2"/>
  <c r="BK200" i="2"/>
  <c r="J200" i="2"/>
  <c r="BI190" i="2"/>
  <c r="BH190" i="2"/>
  <c r="BG190" i="2"/>
  <c r="BF190" i="2"/>
  <c r="T190" i="2"/>
  <c r="R190" i="2"/>
  <c r="P190" i="2"/>
  <c r="BK190" i="2"/>
  <c r="J190" i="2"/>
  <c r="BE190" i="2" s="1"/>
  <c r="BI188" i="2"/>
  <c r="BH188" i="2"/>
  <c r="BG188" i="2"/>
  <c r="BF188" i="2"/>
  <c r="BE188" i="2"/>
  <c r="T188" i="2"/>
  <c r="R188" i="2"/>
  <c r="P188" i="2"/>
  <c r="BK188" i="2"/>
  <c r="J188" i="2"/>
  <c r="BI181" i="2"/>
  <c r="BH181" i="2"/>
  <c r="BG181" i="2"/>
  <c r="BF181" i="2"/>
  <c r="T181" i="2"/>
  <c r="T180" i="2" s="1"/>
  <c r="R181" i="2"/>
  <c r="P181" i="2"/>
  <c r="BK181" i="2"/>
  <c r="J181" i="2"/>
  <c r="BE181" i="2" s="1"/>
  <c r="BI179" i="2"/>
  <c r="BH179" i="2"/>
  <c r="BG179" i="2"/>
  <c r="BF179" i="2"/>
  <c r="T179" i="2"/>
  <c r="R179" i="2"/>
  <c r="P179" i="2"/>
  <c r="BK179" i="2"/>
  <c r="J179" i="2"/>
  <c r="BE179" i="2" s="1"/>
  <c r="BI178" i="2"/>
  <c r="BH178" i="2"/>
  <c r="BG178" i="2"/>
  <c r="BF178" i="2"/>
  <c r="T178" i="2"/>
  <c r="R178" i="2"/>
  <c r="P178" i="2"/>
  <c r="BK178" i="2"/>
  <c r="J178" i="2"/>
  <c r="BE178" i="2" s="1"/>
  <c r="BI177" i="2"/>
  <c r="BH177" i="2"/>
  <c r="BG177" i="2"/>
  <c r="BF177" i="2"/>
  <c r="T177" i="2"/>
  <c r="R177" i="2"/>
  <c r="P177" i="2"/>
  <c r="BK177" i="2"/>
  <c r="J177" i="2"/>
  <c r="BE177" i="2" s="1"/>
  <c r="BI176" i="2"/>
  <c r="BH176" i="2"/>
  <c r="BG176" i="2"/>
  <c r="BF176" i="2"/>
  <c r="T176" i="2"/>
  <c r="R176" i="2"/>
  <c r="P176" i="2"/>
  <c r="BK176" i="2"/>
  <c r="J176" i="2"/>
  <c r="BE176" i="2" s="1"/>
  <c r="BI175" i="2"/>
  <c r="BH175" i="2"/>
  <c r="BG175" i="2"/>
  <c r="BF175" i="2"/>
  <c r="T175" i="2"/>
  <c r="R175" i="2"/>
  <c r="P175" i="2"/>
  <c r="BK175" i="2"/>
  <c r="J175" i="2"/>
  <c r="BE175" i="2" s="1"/>
  <c r="BI172" i="2"/>
  <c r="BH172" i="2"/>
  <c r="BG172" i="2"/>
  <c r="BF172" i="2"/>
  <c r="T172" i="2"/>
  <c r="R172" i="2"/>
  <c r="P172" i="2"/>
  <c r="BK172" i="2"/>
  <c r="J172" i="2"/>
  <c r="BE172" i="2" s="1"/>
  <c r="BI169" i="2"/>
  <c r="BH169" i="2"/>
  <c r="BG169" i="2"/>
  <c r="BF169" i="2"/>
  <c r="T169" i="2"/>
  <c r="R169" i="2"/>
  <c r="P169" i="2"/>
  <c r="BK169" i="2"/>
  <c r="J169" i="2"/>
  <c r="BE169" i="2" s="1"/>
  <c r="BI166" i="2"/>
  <c r="BH166" i="2"/>
  <c r="BG166" i="2"/>
  <c r="BF166" i="2"/>
  <c r="T166" i="2"/>
  <c r="R166" i="2"/>
  <c r="P166" i="2"/>
  <c r="BK166" i="2"/>
  <c r="J166" i="2"/>
  <c r="BE166" i="2" s="1"/>
  <c r="BI164" i="2"/>
  <c r="BH164" i="2"/>
  <c r="BG164" i="2"/>
  <c r="BF164" i="2"/>
  <c r="T164" i="2"/>
  <c r="R164" i="2"/>
  <c r="P164" i="2"/>
  <c r="BK164" i="2"/>
  <c r="J164" i="2"/>
  <c r="BE164" i="2" s="1"/>
  <c r="BI158" i="2"/>
  <c r="BH158" i="2"/>
  <c r="BG158" i="2"/>
  <c r="BF158" i="2"/>
  <c r="T158" i="2"/>
  <c r="R158" i="2"/>
  <c r="P158" i="2"/>
  <c r="BK158" i="2"/>
  <c r="BK157" i="2" s="1"/>
  <c r="J158" i="2"/>
  <c r="BE158" i="2" s="1"/>
  <c r="BI147" i="2"/>
  <c r="BH147" i="2"/>
  <c r="BG147" i="2"/>
  <c r="BF147" i="2"/>
  <c r="T147" i="2"/>
  <c r="R147" i="2"/>
  <c r="P147" i="2"/>
  <c r="BK147" i="2"/>
  <c r="J147" i="2"/>
  <c r="BE147" i="2" s="1"/>
  <c r="BI145" i="2"/>
  <c r="BH145" i="2"/>
  <c r="BG145" i="2"/>
  <c r="BF145" i="2"/>
  <c r="BE145" i="2"/>
  <c r="T145" i="2"/>
  <c r="R145" i="2"/>
  <c r="P145" i="2"/>
  <c r="BK145" i="2"/>
  <c r="J145" i="2"/>
  <c r="BI143" i="2"/>
  <c r="BH143" i="2"/>
  <c r="BG143" i="2"/>
  <c r="BF143" i="2"/>
  <c r="T143" i="2"/>
  <c r="R143" i="2"/>
  <c r="P143" i="2"/>
  <c r="BK143" i="2"/>
  <c r="J143" i="2"/>
  <c r="BE143" i="2" s="1"/>
  <c r="BI141" i="2"/>
  <c r="BH141" i="2"/>
  <c r="BG141" i="2"/>
  <c r="BF141" i="2"/>
  <c r="BE141" i="2"/>
  <c r="T141" i="2"/>
  <c r="R141" i="2"/>
  <c r="P141" i="2"/>
  <c r="BK141" i="2"/>
  <c r="J141" i="2"/>
  <c r="BI137" i="2"/>
  <c r="BH137" i="2"/>
  <c r="BG137" i="2"/>
  <c r="BF137" i="2"/>
  <c r="T137" i="2"/>
  <c r="R137" i="2"/>
  <c r="P137" i="2"/>
  <c r="BK137" i="2"/>
  <c r="J137" i="2"/>
  <c r="BE137" i="2" s="1"/>
  <c r="BI135" i="2"/>
  <c r="BH135" i="2"/>
  <c r="BG135" i="2"/>
  <c r="BF135" i="2"/>
  <c r="BE135" i="2"/>
  <c r="T135" i="2"/>
  <c r="R135" i="2"/>
  <c r="P135" i="2"/>
  <c r="BK135" i="2"/>
  <c r="J135" i="2"/>
  <c r="BI133" i="2"/>
  <c r="BH133" i="2"/>
  <c r="BG133" i="2"/>
  <c r="BF133" i="2"/>
  <c r="T133" i="2"/>
  <c r="R133" i="2"/>
  <c r="P133" i="2"/>
  <c r="BK133" i="2"/>
  <c r="J133" i="2"/>
  <c r="BE133" i="2" s="1"/>
  <c r="BI130" i="2"/>
  <c r="BH130" i="2"/>
  <c r="BG130" i="2"/>
  <c r="BF130" i="2"/>
  <c r="BE130" i="2"/>
  <c r="T130" i="2"/>
  <c r="R130" i="2"/>
  <c r="P130" i="2"/>
  <c r="BK130" i="2"/>
  <c r="J130" i="2"/>
  <c r="BI125" i="2"/>
  <c r="BH125" i="2"/>
  <c r="BG125" i="2"/>
  <c r="BF125" i="2"/>
  <c r="T125" i="2"/>
  <c r="R125" i="2"/>
  <c r="P125" i="2"/>
  <c r="BK125" i="2"/>
  <c r="J125" i="2"/>
  <c r="BE125" i="2" s="1"/>
  <c r="BI123" i="2"/>
  <c r="BH123" i="2"/>
  <c r="BG123" i="2"/>
  <c r="BF123" i="2"/>
  <c r="BE123" i="2"/>
  <c r="T123" i="2"/>
  <c r="R123" i="2"/>
  <c r="P123" i="2"/>
  <c r="BK123" i="2"/>
  <c r="J123" i="2"/>
  <c r="BI115" i="2"/>
  <c r="BH115" i="2"/>
  <c r="BG115" i="2"/>
  <c r="BF115" i="2"/>
  <c r="T115" i="2"/>
  <c r="R115" i="2"/>
  <c r="P115" i="2"/>
  <c r="BK115" i="2"/>
  <c r="J115" i="2"/>
  <c r="BE115" i="2" s="1"/>
  <c r="BI113" i="2"/>
  <c r="BH113" i="2"/>
  <c r="BG113" i="2"/>
  <c r="BF113" i="2"/>
  <c r="BE113" i="2"/>
  <c r="T113" i="2"/>
  <c r="R113" i="2"/>
  <c r="P113" i="2"/>
  <c r="BK113" i="2"/>
  <c r="J113" i="2"/>
  <c r="BI111" i="2"/>
  <c r="BH111" i="2"/>
  <c r="BG111" i="2"/>
  <c r="BF111" i="2"/>
  <c r="T111" i="2"/>
  <c r="R111" i="2"/>
  <c r="P111" i="2"/>
  <c r="BK111" i="2"/>
  <c r="J111" i="2"/>
  <c r="BE111" i="2" s="1"/>
  <c r="BI107" i="2"/>
  <c r="BH107" i="2"/>
  <c r="BG107" i="2"/>
  <c r="BF107" i="2"/>
  <c r="BE107" i="2"/>
  <c r="T107" i="2"/>
  <c r="R107" i="2"/>
  <c r="P107" i="2"/>
  <c r="BK107" i="2"/>
  <c r="J107" i="2"/>
  <c r="BI105" i="2"/>
  <c r="BH105" i="2"/>
  <c r="BG105" i="2"/>
  <c r="BF105" i="2"/>
  <c r="T105" i="2"/>
  <c r="T104" i="2" s="1"/>
  <c r="R105" i="2"/>
  <c r="P105" i="2"/>
  <c r="P104" i="2" s="1"/>
  <c r="BK105" i="2"/>
  <c r="J105" i="2"/>
  <c r="BE105" i="2" s="1"/>
  <c r="F99" i="2"/>
  <c r="J98" i="2"/>
  <c r="F96" i="2"/>
  <c r="E94" i="2"/>
  <c r="E92" i="2"/>
  <c r="J49" i="2"/>
  <c r="F49" i="2"/>
  <c r="E47" i="2"/>
  <c r="J21" i="2"/>
  <c r="E21" i="2"/>
  <c r="J51" i="2" s="1"/>
  <c r="J20" i="2"/>
  <c r="J18" i="2"/>
  <c r="E18" i="2"/>
  <c r="F52" i="2" s="1"/>
  <c r="J17" i="2"/>
  <c r="J15" i="2"/>
  <c r="E15" i="2"/>
  <c r="F51" i="2" s="1"/>
  <c r="J14" i="2"/>
  <c r="J12" i="2"/>
  <c r="J96" i="2" s="1"/>
  <c r="E7" i="2"/>
  <c r="E45" i="2" s="1"/>
  <c r="AS51" i="1"/>
  <c r="L47" i="1"/>
  <c r="AM46" i="1"/>
  <c r="L46" i="1"/>
  <c r="AM44" i="1"/>
  <c r="L44" i="1"/>
  <c r="L42" i="1"/>
  <c r="L41" i="1"/>
  <c r="F98" i="2" l="1"/>
  <c r="J30" i="2"/>
  <c r="AV52" i="1" s="1"/>
  <c r="F30" i="2"/>
  <c r="AZ52" i="1" s="1"/>
  <c r="AZ51" i="1" s="1"/>
  <c r="R180" i="2"/>
  <c r="P151" i="3"/>
  <c r="F32" i="2"/>
  <c r="BB52" i="1" s="1"/>
  <c r="T157" i="2"/>
  <c r="BK180" i="2"/>
  <c r="J180" i="2" s="1"/>
  <c r="J60" i="2" s="1"/>
  <c r="P321" i="2"/>
  <c r="P103" i="2" s="1"/>
  <c r="P389" i="2"/>
  <c r="P458" i="2"/>
  <c r="R396" i="2"/>
  <c r="R104" i="2"/>
  <c r="P471" i="2"/>
  <c r="BK104" i="2"/>
  <c r="F34" i="2"/>
  <c r="BD52" i="1" s="1"/>
  <c r="BD51" i="1" s="1"/>
  <c r="W30" i="1" s="1"/>
  <c r="T321" i="2"/>
  <c r="T103" i="2" s="1"/>
  <c r="F31" i="2"/>
  <c r="BA52" i="1" s="1"/>
  <c r="J31" i="2"/>
  <c r="AW52" i="1" s="1"/>
  <c r="R157" i="2"/>
  <c r="P180" i="2"/>
  <c r="BK321" i="2"/>
  <c r="J321" i="2" s="1"/>
  <c r="J61" i="2" s="1"/>
  <c r="BK389" i="2"/>
  <c r="J389" i="2" s="1"/>
  <c r="J63" i="2" s="1"/>
  <c r="BK397" i="2"/>
  <c r="BK434" i="2"/>
  <c r="J434" i="2" s="1"/>
  <c r="J66" i="2" s="1"/>
  <c r="R446" i="2"/>
  <c r="BK471" i="2"/>
  <c r="J471" i="2" s="1"/>
  <c r="J69" i="2" s="1"/>
  <c r="T496" i="2"/>
  <c r="P529" i="2"/>
  <c r="R583" i="2"/>
  <c r="T599" i="2"/>
  <c r="F33" i="2"/>
  <c r="BC52" i="1" s="1"/>
  <c r="BC51" i="1" s="1"/>
  <c r="R458" i="2"/>
  <c r="BK583" i="2"/>
  <c r="J583" i="2" s="1"/>
  <c r="J75" i="2" s="1"/>
  <c r="P599" i="2"/>
  <c r="F31" i="3"/>
  <c r="BA53" i="1" s="1"/>
  <c r="T138" i="3"/>
  <c r="R622" i="3"/>
  <c r="P157" i="2"/>
  <c r="T389" i="2"/>
  <c r="T397" i="2"/>
  <c r="T434" i="2"/>
  <c r="P446" i="2"/>
  <c r="P396" i="2" s="1"/>
  <c r="T471" i="2"/>
  <c r="BK520" i="2"/>
  <c r="J520" i="2" s="1"/>
  <c r="J71" i="2" s="1"/>
  <c r="BK539" i="2"/>
  <c r="J539" i="2" s="1"/>
  <c r="J73" i="2" s="1"/>
  <c r="R599" i="2"/>
  <c r="J600" i="2"/>
  <c r="J80" i="2" s="1"/>
  <c r="BK599" i="2"/>
  <c r="J599" i="2" s="1"/>
  <c r="J79" i="2" s="1"/>
  <c r="BK102" i="3"/>
  <c r="J103" i="3"/>
  <c r="J58" i="3" s="1"/>
  <c r="J30" i="3"/>
  <c r="AV53" i="1" s="1"/>
  <c r="F30" i="3"/>
  <c r="AZ53" i="1" s="1"/>
  <c r="T151" i="3"/>
  <c r="T102" i="3" s="1"/>
  <c r="F97" i="3"/>
  <c r="F33" i="3"/>
  <c r="BC53" i="1" s="1"/>
  <c r="R151" i="3"/>
  <c r="BK306" i="3"/>
  <c r="J306" i="3" s="1"/>
  <c r="J61" i="3" s="1"/>
  <c r="T388" i="3"/>
  <c r="P453" i="3"/>
  <c r="P395" i="3" s="1"/>
  <c r="T606" i="3"/>
  <c r="J31" i="3"/>
  <c r="AW53" i="1" s="1"/>
  <c r="R306" i="3"/>
  <c r="P388" i="3"/>
  <c r="T396" i="3"/>
  <c r="T453" i="3"/>
  <c r="BK466" i="3"/>
  <c r="J466" i="3" s="1"/>
  <c r="J68" i="3" s="1"/>
  <c r="T511" i="3"/>
  <c r="P545" i="3"/>
  <c r="P606" i="3"/>
  <c r="R103" i="3"/>
  <c r="F32" i="3"/>
  <c r="BB53" i="1" s="1"/>
  <c r="P138" i="3"/>
  <c r="P102" i="3" s="1"/>
  <c r="P101" i="3" s="1"/>
  <c r="AU53" i="1" s="1"/>
  <c r="T306" i="3"/>
  <c r="BK395" i="3"/>
  <c r="J395" i="3" s="1"/>
  <c r="J64" i="3" s="1"/>
  <c r="R484" i="3"/>
  <c r="R395" i="3" s="1"/>
  <c r="BK533" i="3"/>
  <c r="J533" i="3" s="1"/>
  <c r="J72" i="3" s="1"/>
  <c r="J396" i="3"/>
  <c r="J65" i="3" s="1"/>
  <c r="BK622" i="3"/>
  <c r="J622" i="3" s="1"/>
  <c r="J78" i="3" s="1"/>
  <c r="P102" i="2" l="1"/>
  <c r="AU52" i="1" s="1"/>
  <c r="AU51" i="1" s="1"/>
  <c r="W29" i="1"/>
  <c r="AY51" i="1"/>
  <c r="J397" i="2"/>
  <c r="J65" i="2" s="1"/>
  <c r="BK396" i="2"/>
  <c r="J396" i="2" s="1"/>
  <c r="J64" i="2" s="1"/>
  <c r="R103" i="2"/>
  <c r="R102" i="2" s="1"/>
  <c r="T395" i="3"/>
  <c r="T101" i="3" s="1"/>
  <c r="BB51" i="1"/>
  <c r="T396" i="2"/>
  <c r="T102" i="2" s="1"/>
  <c r="BK103" i="2"/>
  <c r="J104" i="2"/>
  <c r="J58" i="2" s="1"/>
  <c r="AT52" i="1"/>
  <c r="BK101" i="3"/>
  <c r="J101" i="3" s="1"/>
  <c r="J102" i="3"/>
  <c r="J57" i="3" s="1"/>
  <c r="W26" i="1"/>
  <c r="AV51" i="1"/>
  <c r="R102" i="3"/>
  <c r="R101" i="3" s="1"/>
  <c r="AT53" i="1"/>
  <c r="BA51" i="1"/>
  <c r="AW51" i="1" l="1"/>
  <c r="AK27" i="1" s="1"/>
  <c r="W27" i="1"/>
  <c r="J103" i="2"/>
  <c r="J57" i="2" s="1"/>
  <c r="BK102" i="2"/>
  <c r="J102" i="2" s="1"/>
  <c r="J56" i="3"/>
  <c r="J27" i="3"/>
  <c r="AK26" i="1"/>
  <c r="W28" i="1"/>
  <c r="AX51" i="1"/>
  <c r="AT51" i="1" l="1"/>
  <c r="J27" i="2"/>
  <c r="J56" i="2"/>
  <c r="AG53" i="1"/>
  <c r="AN53" i="1" s="1"/>
  <c r="J36" i="3"/>
  <c r="AG52" i="1" l="1"/>
  <c r="J36" i="2"/>
  <c r="AG51" i="1" l="1"/>
  <c r="AN52" i="1"/>
  <c r="AN51" i="1" l="1"/>
  <c r="AK23" i="1"/>
  <c r="AK32" i="1" s="1"/>
</calcChain>
</file>

<file path=xl/sharedStrings.xml><?xml version="1.0" encoding="utf-8"?>
<sst xmlns="http://schemas.openxmlformats.org/spreadsheetml/2006/main" count="12052" uniqueCount="1603">
  <si>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</si>
  <si>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</si>
  <si>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</si>
  <si>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</si>
  <si>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</si>
  <si>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</si>
  <si>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</si>
  <si>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{a9cad9ff-189b-486f-82c5-33c129dfe548}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</si>
  <si>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</si>
  <si>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</si>
  <si>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</si>
  <si>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</si>
  <si>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</si>
  <si>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</si>
  <si>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</si>
  <si>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</si>
  <si>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</si>
  <si>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</si>
  <si>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</si>
  <si>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Staveb.úpravy učebních hal . areál SPŠ Jedovnice, Na Větřáku 463, Jedovnice</t>
  </si>
  <si>
    <t>0,1</t>
  </si>
  <si>
    <t>KSO:</t>
  </si>
  <si>
    <t>CC-CZ:</t>
  </si>
  <si>
    <t>1</t>
  </si>
  <si>
    <t>Místo:</t>
  </si>
  <si>
    <t xml:space="preserve"> </t>
  </si>
  <si>
    <t>Datum:</t>
  </si>
  <si>
    <t>15. 5. 2017</t>
  </si>
  <si>
    <t>10</t>
  </si>
  <si>
    <t>100</t>
  </si>
  <si>
    <t>Zadavatel:</t>
  </si>
  <si>
    <t>IČ:</t>
  </si>
  <si>
    <t>DIČ:</t>
  </si>
  <si>
    <t>Uchazeč:</t>
  </si>
  <si>
    <t>Vyplň údaj</t>
  </si>
  <si>
    <t>Projektant: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</si>
  <si>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</si>
  <si>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</si>
  <si>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</si>
  <si>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</si>
  <si>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</si>
  <si>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</si>
  <si>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</si>
  <si>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</si>
  <si>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</si>
  <si>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</si>
  <si>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</si>
  <si>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</si>
  <si>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</si>
  <si>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</si>
  <si>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</si>
  <si>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</si>
  <si>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</si>
  <si>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</si>
  <si>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</si>
  <si>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</si>
  <si>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</si>
  <si>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</si>
  <si>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</si>
  <si>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</si>
  <si>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</si>
  <si>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</si>
  <si>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</si>
  <si>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</si>
  <si>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</si>
  <si>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</si>
  <si>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</si>
  <si>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</si>
  <si>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</si>
  <si>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</si>
  <si>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</si>
  <si>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</si>
  <si>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</si>
  <si>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</si>
  <si>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</si>
  <si>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</si>
  <si>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</si>
  <si>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D111</t>
  </si>
  <si>
    <t>D1.1.1 Zateplení objektu - hala C</t>
  </si>
  <si>
    <t>STA</t>
  </si>
  <si>
    <t>{4d4e1e54-bed0-4ab3-b610-a6ea2bd6d68a}</t>
  </si>
  <si>
    <t>2</t>
  </si>
  <si>
    <t>D112</t>
  </si>
  <si>
    <t>D1.1.2 Zateplení objektu _ hala D</t>
  </si>
  <si>
    <t>{25a940e4-5ee2-40a9-8a22-6f1e97013cb7}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</si>
  <si>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</si>
  <si>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</si>
  <si>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</si>
  <si>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</si>
  <si>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</si>
  <si>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</si>
  <si>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</si>
  <si>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D111 - D1.1.1 Zateplení objektu - hala C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</si>
  <si>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</si>
  <si>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</si>
  <si>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</si>
  <si>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</si>
  <si>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</si>
  <si>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</si>
  <si>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</si>
  <si>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</si>
  <si>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</si>
  <si>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</si>
  <si>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99 - Přesun hmot</t>
  </si>
  <si>
    <t xml:space="preserve">    997 - Přesun sutě</t>
  </si>
  <si>
    <t>PSV - Práce a dodávky PSV</t>
  </si>
  <si>
    <t xml:space="preserve">    713 - Izolace tepelné</t>
  </si>
  <si>
    <t xml:space="preserve">    712 - Povlakové krytiny</t>
  </si>
  <si>
    <t xml:space="preserve">    721 - Zdravotechnika - vnitřní kanalizace</t>
  </si>
  <si>
    <t xml:space="preserve">    723 - Zdravotechnika - vnitřní plynovod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</si>
  <si>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</si>
  <si>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</si>
  <si>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</si>
  <si>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</si>
  <si>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</si>
  <si>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781 - Dokončovací práce - obklady</t>
  </si>
  <si>
    <t xml:space="preserve">    783 - Dokončovací práce - nátěry</t>
  </si>
  <si>
    <t xml:space="preserve">    784 - Dokončovací práce - malby</t>
  </si>
  <si>
    <t xml:space="preserve">    21-M - Elektromontáže</t>
  </si>
  <si>
    <t>OST - Ostatní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</si>
  <si>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</si>
  <si>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</si>
  <si>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</si>
  <si>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VRN9 - Ostatní náklady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</si>
  <si>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</si>
  <si>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</si>
  <si>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</si>
  <si>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</si>
  <si>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</si>
  <si>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</si>
  <si>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</si>
  <si>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</si>
  <si>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</si>
  <si>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</si>
  <si>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</si>
  <si>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</si>
  <si>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</si>
  <si>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</si>
  <si>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</si>
  <si>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</si>
  <si>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</si>
  <si>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</si>
  <si>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</si>
  <si>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113106121</t>
  </si>
  <si>
    <t>Rozebrání dlažeb komunikací pro pěší z betonových nebo kamenných dlaždic</t>
  </si>
  <si>
    <t>m2</t>
  </si>
  <si>
    <t>CS ÚRS 2017 01</t>
  </si>
  <si>
    <t>4</t>
  </si>
  <si>
    <t>-667242280</t>
  </si>
  <si>
    <t>VV</t>
  </si>
  <si>
    <t>"pohled JZ,okap.chodník"                                58,3*0,6</t>
  </si>
  <si>
    <t>132212101</t>
  </si>
  <si>
    <t>Hloubení rýh š do 600 mm ručním nebo pneum nářadím v soudržných horninách tř. 3</t>
  </si>
  <si>
    <t>m3</t>
  </si>
  <si>
    <t>610292516</t>
  </si>
  <si>
    <t>"pohled JZ,nový okap.chodník"                    58,3*0,6*0,35</t>
  </si>
  <si>
    <t>"dtto,pohled SV pod stáv.kamenivem"     61,2*0,6*0,15</t>
  </si>
  <si>
    <t>Součet</t>
  </si>
  <si>
    <t>3</t>
  </si>
  <si>
    <t>132212109</t>
  </si>
  <si>
    <t>Příplatek za lepivost u hloubení rýh š do 600 mm ručním nebo pneum nářadím v hornině tř. 3</t>
  </si>
  <si>
    <t>786588218</t>
  </si>
  <si>
    <t>17,751*0,3</t>
  </si>
  <si>
    <t>132412102</t>
  </si>
  <si>
    <t>Hloubení rýh š do 600 mm ručním nebo pneum nářadím v nesoudržných horninách tř. 5</t>
  </si>
  <si>
    <t>-844200264</t>
  </si>
  <si>
    <t>"pohled SZ,okap.chodník z drc.kamene"  61,2*0,45*0,2</t>
  </si>
  <si>
    <t>5</t>
  </si>
  <si>
    <t>133201101</t>
  </si>
  <si>
    <t>Hloubení šachet v hornině tř. 3 objemu do 100 m3</t>
  </si>
  <si>
    <t>100750748</t>
  </si>
  <si>
    <t xml:space="preserve">"výměna lapačů splavenin"        </t>
  </si>
  <si>
    <t>"pohled JZ"                                                            0,6*0,6*0,8*3</t>
  </si>
  <si>
    <t xml:space="preserve">"osazení odskoků na svislém dešť.potrubí pod terénem"        </t>
  </si>
  <si>
    <t>"pohled SZ"                                                          0,6*0,6*0,8*3</t>
  </si>
  <si>
    <t xml:space="preserve">"osazení odskoku na plyn.potrubí pod terénem"        </t>
  </si>
  <si>
    <t>"pohled JZ"                                                          0,6*0,6*0,8*3</t>
  </si>
  <si>
    <t>6</t>
  </si>
  <si>
    <t>133201109</t>
  </si>
  <si>
    <t>Příplatek za lepivost u hloubení šachet v hornině tř. 3</t>
  </si>
  <si>
    <t>1372060166</t>
  </si>
  <si>
    <t>2,592*0,3</t>
  </si>
  <si>
    <t>7</t>
  </si>
  <si>
    <t>162201211</t>
  </si>
  <si>
    <t>Vodorovné přemístění výkopku z horniny tř. 1 až 4 stavebním kolečkem do 10 m</t>
  </si>
  <si>
    <t>1621067192</t>
  </si>
  <si>
    <t xml:space="preserve">"do kontejneru"     </t>
  </si>
  <si>
    <t>"vytl.kubatura zeminy tepel.izolací"          0,15*0,3*(58,5+61,2)</t>
  </si>
  <si>
    <t>"dtto,konstrukcí okap.chodníku"                 0,45*0,2*58,5</t>
  </si>
  <si>
    <t>8</t>
  </si>
  <si>
    <t>162201219</t>
  </si>
  <si>
    <t>Příplatek k vodorovnému přemístění výkopku z horniny tř. 1 až 4 stavebním kolečkem ZKD 10 m</t>
  </si>
  <si>
    <t>-1154561119</t>
  </si>
  <si>
    <t>"vykopaná zemina okap.chodníku"             10,652*4</t>
  </si>
  <si>
    <t>9</t>
  </si>
  <si>
    <t>162201261</t>
  </si>
  <si>
    <t>Vodorovné přemístění výkopku z horniny tř. 5 až 7 stavebním kolečkem do 10 m</t>
  </si>
  <si>
    <t>2111780910</t>
  </si>
  <si>
    <t>"pohled S,okap.chodník z drc.kamene"     61,2*0,45*0,2</t>
  </si>
  <si>
    <t>162201269</t>
  </si>
  <si>
    <t>Příplatek k vodorovnému přemístění výkopku z horniny tř. 5 až 7 stavebním kolečkem ZKD 10 m</t>
  </si>
  <si>
    <t>-1041356676</t>
  </si>
  <si>
    <t>"pohled S,okap.chodník z drc.kamene"     5,508*3</t>
  </si>
  <si>
    <t>11</t>
  </si>
  <si>
    <t>162701105</t>
  </si>
  <si>
    <t>Vodorovné přemístění do 10000 m výkopku/sypaniny z horniny tř. 1 až 4</t>
  </si>
  <si>
    <t>-1987967534</t>
  </si>
  <si>
    <t>"vytl.kubatura zeminy tepel.izolací"           0,15*0,3*(58,5+61,2)</t>
  </si>
  <si>
    <t>"dtto,konstrukcí okap.chodníku"                  0,45*0,2*58,5</t>
  </si>
  <si>
    <t>12</t>
  </si>
  <si>
    <t>162701155</t>
  </si>
  <si>
    <t>Vodorovné přemístění do 10000 m výkopku/sypaniny z horniny tř. 5 až 7</t>
  </si>
  <si>
    <t>650838802</t>
  </si>
  <si>
    <t>"odstr.okap.chodník z drc.kamene"              5,508</t>
  </si>
  <si>
    <t>13</t>
  </si>
  <si>
    <t>171201201</t>
  </si>
  <si>
    <t>Uložení sypaniny na skládky</t>
  </si>
  <si>
    <t>-393728315</t>
  </si>
  <si>
    <t>10,652+5,508</t>
  </si>
  <si>
    <t>14</t>
  </si>
  <si>
    <t>171201211</t>
  </si>
  <si>
    <t>Poplatek za uložení odpadu ze sypaniny na skládce (skládkovné)</t>
  </si>
  <si>
    <t>t</t>
  </si>
  <si>
    <t>-1298447970</t>
  </si>
  <si>
    <t>"vykopaná zemina na skládku"                 10,652*1,8+5,508*1,67</t>
  </si>
  <si>
    <t>174101102</t>
  </si>
  <si>
    <t>Zásyp v uzavřených prostorech sypaninou se zhutněním</t>
  </si>
  <si>
    <t>1108707438</t>
  </si>
  <si>
    <t xml:space="preserve">"po výměně lapačů splavenin"        </t>
  </si>
  <si>
    <t>"pohled JZ"                                                 0,6*0,6*0,8*3</t>
  </si>
  <si>
    <t xml:space="preserve">"po osazení odskoků na svislé dešť.potrubí od terénem"        </t>
  </si>
  <si>
    <t>"pohled SZ"                                                0,6*0,6*0,8*3</t>
  </si>
  <si>
    <t>"pohled JZ"                                                0,6*0,6*0,8*3</t>
  </si>
  <si>
    <t>"výkop pro nové okap.chodníky"      17,751</t>
  </si>
  <si>
    <t xml:space="preserve">"odpočet odvezené zeminy"                    -10,652   </t>
  </si>
  <si>
    <t>Svislé a kompletní konstrukce</t>
  </si>
  <si>
    <t>16</t>
  </si>
  <si>
    <t>311272223</t>
  </si>
  <si>
    <t>Zdivo nosné tl 250 mm z pórobetonových přesných hladkých tvárnic Ytong hmotnosti 500 kg/m3</t>
  </si>
  <si>
    <t>-620929448</t>
  </si>
  <si>
    <t xml:space="preserve">"pohled JZ"                                  </t>
  </si>
  <si>
    <t>"obvod.zdi po stáv.oknech"                          (17,13+19,44)*0,25</t>
  </si>
  <si>
    <t xml:space="preserve">"pohled SV,dtto"                                                 9,72*0,25         </t>
  </si>
  <si>
    <t xml:space="preserve">"pohled JV,dtto"                                                  9,54*0,25         </t>
  </si>
  <si>
    <t>17</t>
  </si>
  <si>
    <t>317141212</t>
  </si>
  <si>
    <t>Překlady ploché z pórobetonu Ytong š 125 mm pro světlost otvoru do 1000 mm</t>
  </si>
  <si>
    <t>kus</t>
  </si>
  <si>
    <t>-798267773</t>
  </si>
  <si>
    <t xml:space="preserve">"pohled JV,P7"                                                      2 </t>
  </si>
  <si>
    <t>18</t>
  </si>
  <si>
    <t>317941123</t>
  </si>
  <si>
    <t>Osazování ocelových válcovaných nosníků na zdivu I, IE, U, UE nebo L do č 22</t>
  </si>
  <si>
    <t>-1175847163</t>
  </si>
  <si>
    <t xml:space="preserve">"pohled JZ,P/9"        </t>
  </si>
  <si>
    <t>"2x I č.14-3000 mm"                                            3,0*0,0144*2</t>
  </si>
  <si>
    <t>19</t>
  </si>
  <si>
    <t>M</t>
  </si>
  <si>
    <t>130107160</t>
  </si>
  <si>
    <t>ocel profilová IPN, v jakosti 11 375, h=140 mm</t>
  </si>
  <si>
    <t>-1120960026</t>
  </si>
  <si>
    <t>"2x I č.14-3000 mm"                                            3,0*0,0144*2*1,08</t>
  </si>
  <si>
    <t>20</t>
  </si>
  <si>
    <t>346244381</t>
  </si>
  <si>
    <t>Plentování jednostranné v do 200 mm válcovaných nosníků cihlami</t>
  </si>
  <si>
    <t>648125915</t>
  </si>
  <si>
    <t>"2x I č.14-3000 mm"                                            3,0*0,14*2</t>
  </si>
  <si>
    <t>3-1 p.c.</t>
  </si>
  <si>
    <t xml:space="preserve">Ulož opěra kabel nesoudr Monostrand </t>
  </si>
  <si>
    <t>ks</t>
  </si>
  <si>
    <t>-1222497118</t>
  </si>
  <si>
    <t>22</t>
  </si>
  <si>
    <t>3-2 p.c.</t>
  </si>
  <si>
    <t xml:space="preserve">Napnutí svazku drátů dl. do 20 m, pro sílu 1000 kN </t>
  </si>
  <si>
    <t>3717750</t>
  </si>
  <si>
    <t>23</t>
  </si>
  <si>
    <t>3-3 p.c.</t>
  </si>
  <si>
    <t>Výztuž helikální 1 x D 6 mm, drážka, cihel. zdivo VAH 1 x D 6mm, P v tahu 900 MPa, drážce, cih.zdivo  - hala C, průběžné vyztužení zdiva</t>
  </si>
  <si>
    <t>m</t>
  </si>
  <si>
    <t>-857081635</t>
  </si>
  <si>
    <t>24</t>
  </si>
  <si>
    <t>3-4 p.c.</t>
  </si>
  <si>
    <t>Výztuž helikální 1 x D 6 mm, drážka, cihel. zdivo VAH 1 x D 6mm, P v tahu 900 MPa, drážce, cih.zdivo - hala C, průběžné vyztužení zdiva</t>
  </si>
  <si>
    <t>-62216333</t>
  </si>
  <si>
    <t>25</t>
  </si>
  <si>
    <t>3-5 p.c.</t>
  </si>
  <si>
    <t xml:space="preserve">Ulož kabel kce nes Monostrand -30m </t>
  </si>
  <si>
    <t>11609110</t>
  </si>
  <si>
    <t>Úpravy povrchů, podlahy a osazování výplní</t>
  </si>
  <si>
    <t>26</t>
  </si>
  <si>
    <t>612142001</t>
  </si>
  <si>
    <t>Potažení vnitřních stěn sklovláknitým pletivem vtlačeným do tenkovrstvé hmoty</t>
  </si>
  <si>
    <t>-876039400</t>
  </si>
  <si>
    <t>"pro vnitř.omítky zazděných otvorů"</t>
  </si>
  <si>
    <t>"obvod.zdi po stáv.oknech"                          (17,13+19,44)*1,1</t>
  </si>
  <si>
    <t xml:space="preserve">"pohled SV,dtto"                                                 9,72*1,1         </t>
  </si>
  <si>
    <t xml:space="preserve">"pohled JV,dtto"                                                 9,54*1,1       </t>
  </si>
  <si>
    <t>27</t>
  </si>
  <si>
    <t>612323111</t>
  </si>
  <si>
    <t>Vápenocementová omítka hladkých vnitřních stěn tloušťky do 5 mm nanášená ručně</t>
  </si>
  <si>
    <t>1437328325</t>
  </si>
  <si>
    <t>"dle Potažení stěn petivem"                           61,413</t>
  </si>
  <si>
    <t>28</t>
  </si>
  <si>
    <t>612325301</t>
  </si>
  <si>
    <t>Vápenocementová hladká omítka ostění nebo nadpraží</t>
  </si>
  <si>
    <t>-1569028110</t>
  </si>
  <si>
    <t xml:space="preserve">"po vybourání stáv výplní - exteriér"      </t>
  </si>
  <si>
    <t>"pro osazení nových"</t>
  </si>
  <si>
    <t>"P1"                                                                         (5,4+2*1,8)*8</t>
  </si>
  <si>
    <t>"P2"                                                                         (5,4+2*3,6)*6</t>
  </si>
  <si>
    <t>"P3"                                                                         (2,7+2*3,6)*2</t>
  </si>
  <si>
    <t>"G2"                                                                       (3,1+2*3,05)*1</t>
  </si>
  <si>
    <t>"G4"                                                                      (2,2+2*2,6)*1</t>
  </si>
  <si>
    <t>Mezisoučet</t>
  </si>
  <si>
    <t>184,0*0,1</t>
  </si>
  <si>
    <t>29</t>
  </si>
  <si>
    <t>612325302</t>
  </si>
  <si>
    <t>Vápenocementová štuková omítka ostění nebo nadpraží</t>
  </si>
  <si>
    <t>941915004</t>
  </si>
  <si>
    <t xml:space="preserve">"po výměně výplní - interiér"      </t>
  </si>
  <si>
    <t>"P1"                                                                        (5,4+2*1,8)*8</t>
  </si>
  <si>
    <t>"P2"                                                                        (5,4+2*3,6)*6</t>
  </si>
  <si>
    <t>"P3"                                                                       (2,7+2*3,6)*2</t>
  </si>
  <si>
    <t>"G2"                                                                      (3,1+2*3,05)*1</t>
  </si>
  <si>
    <t>184*0,18</t>
  </si>
  <si>
    <t>30</t>
  </si>
  <si>
    <t>612325421</t>
  </si>
  <si>
    <t>Oprava vnitřní vápenocementové štukové omítky stěn v rozsahu plochy do 10%</t>
  </si>
  <si>
    <t>133650426</t>
  </si>
  <si>
    <t>"plocha stěn interiéru"                                   2*(60,5+18,0)*8,9</t>
  </si>
  <si>
    <t>"odpočet oken vč.zazděných a dveří"</t>
  </si>
  <si>
    <t>"obvod.zdi po stáv.oknech"                      -(17,13+19,44)</t>
  </si>
  <si>
    <t xml:space="preserve">"pohled SV,dtto"                                             -9,72 </t>
  </si>
  <si>
    <t>"pohled JV,dtto"                                             -9,54</t>
  </si>
  <si>
    <t>"odpočet ocel.nos.sloupů u stěn"          -0,18*8,9*11*2</t>
  </si>
  <si>
    <t>1306,226*0,1</t>
  </si>
  <si>
    <t>31</t>
  </si>
  <si>
    <t>619995001</t>
  </si>
  <si>
    <t>Začištění omítek kolem oken, dveří, podlah nebo obkladů</t>
  </si>
  <si>
    <t>-764899332</t>
  </si>
  <si>
    <t>"dle Potažení stěn petivem"                           57,541</t>
  </si>
  <si>
    <t>"P1"                                                                           2*(5,4+1,8)*8</t>
  </si>
  <si>
    <t>"P2"                                                                           2*(5,4+3,6)*6</t>
  </si>
  <si>
    <t>"P3"                                                                           2*(2,7+3,6)*2</t>
  </si>
  <si>
    <t>"G2"                                                                         (3,1+2*3,05)*1</t>
  </si>
  <si>
    <t>"G4"                                                                        (2,2+2*2,6)*1</t>
  </si>
  <si>
    <t>32</t>
  </si>
  <si>
    <t>622211031</t>
  </si>
  <si>
    <t>Montáž zateplení vnějších stěn z polystyrénových desek tl do 160 mm</t>
  </si>
  <si>
    <t>455599599</t>
  </si>
  <si>
    <t xml:space="preserve">"VKZS/1"                     </t>
  </si>
  <si>
    <t xml:space="preserve">"EPS 100F tl.140 mm,dle TZ"                           981,0                   </t>
  </si>
  <si>
    <t xml:space="preserve">"VKZS/2"                     </t>
  </si>
  <si>
    <t xml:space="preserve">"Perimetr tl.140 mm,dle TZ"                         95,9                   </t>
  </si>
  <si>
    <t>33</t>
  </si>
  <si>
    <t>283759810</t>
  </si>
  <si>
    <t>deska fasádní polystyrénová EPS 100 F 1000 x 500 x 140 mm</t>
  </si>
  <si>
    <t>2039439612</t>
  </si>
  <si>
    <t>"dle pol.Montáž zateplení stěn"                   981,0*1,02</t>
  </si>
  <si>
    <t>34</t>
  </si>
  <si>
    <t>283763570</t>
  </si>
  <si>
    <t>deska fasádní polystyrénová izolační Perimeter N PER 30 (EPS P) 1250 x 600 x 140 mm</t>
  </si>
  <si>
    <t>-1682470121</t>
  </si>
  <si>
    <t>"dle pol.Montáž zateplení stěn"                   95,9*1,02</t>
  </si>
  <si>
    <t>35</t>
  </si>
  <si>
    <t>622221031</t>
  </si>
  <si>
    <t>Montáž kontaktního zateplení vnějších stěn z minerální vlny s podélnou orientací vláken tl do 160 mm</t>
  </si>
  <si>
    <t>-1087512405</t>
  </si>
  <si>
    <t xml:space="preserve">"VKZS/3,dle TZZ"                                                 177,18 </t>
  </si>
  <si>
    <t>36</t>
  </si>
  <si>
    <t>631515310</t>
  </si>
  <si>
    <t>deska minerální izolační ISOVER TF PROFI tl. 140 mm</t>
  </si>
  <si>
    <t>623137924</t>
  </si>
  <si>
    <t>"dle pol.Montáž zateplení stěn"                   177,18*1,02</t>
  </si>
  <si>
    <t>37</t>
  </si>
  <si>
    <t>622252002</t>
  </si>
  <si>
    <t>Montáž ostatních lišt zateplení</t>
  </si>
  <si>
    <t>429629335</t>
  </si>
  <si>
    <t>"rohová lišta s tkaninou (rohy objektu)"   9,45*4</t>
  </si>
  <si>
    <t>"rohové lišty nových výplní-okna a dveře"</t>
  </si>
  <si>
    <t>"P1"                                                                       (5,4+2*1,8)*8</t>
  </si>
  <si>
    <t>"P2"                                                                       (5,4+2*3,6)*6</t>
  </si>
  <si>
    <t xml:space="preserve">"stáv okna a dveře"       </t>
  </si>
  <si>
    <t>"pohled V"                                                       (2,64+2*1,77)*1</t>
  </si>
  <si>
    <t xml:space="preserve">                                                                             (2,64*2+0,9*2+1,74)+2,27*10</t>
  </si>
  <si>
    <t>"dveře"                                                             (2,2+2*2,5)</t>
  </si>
  <si>
    <t xml:space="preserve">"začišťovací lišta výplní"                              72,0+75,6+19,8+9,2+7,4+6,18+31,52+7,2            </t>
  </si>
  <si>
    <t xml:space="preserve">"začišťovací parapetní lišty-dle K1"        95,12        </t>
  </si>
  <si>
    <t>38</t>
  </si>
  <si>
    <t>590514750</t>
  </si>
  <si>
    <t>profil okenní začišťovací s tkaninou -Thermospoj 6 mm/2,4 m</t>
  </si>
  <si>
    <t>-1074882599</t>
  </si>
  <si>
    <t>"začišťovací lišta výplní"                                    228,9*1,05</t>
  </si>
  <si>
    <t>39</t>
  </si>
  <si>
    <t>590514820</t>
  </si>
  <si>
    <t>lišta rohová Al ,10/15 cm s tkaninou bal. 2,5 m</t>
  </si>
  <si>
    <t>-2105443388</t>
  </si>
  <si>
    <t>"rohová lišta s tkaninou (rohy objektu)"    37,8*1,05</t>
  </si>
  <si>
    <t>"rohové lišty výplní -okna"                              228,9*1,05</t>
  </si>
  <si>
    <t xml:space="preserve">"odpočet okapniček (parapet.lišt)"         -(75,6+11,46)*1,05           </t>
  </si>
  <si>
    <t>40</t>
  </si>
  <si>
    <t>590515100</t>
  </si>
  <si>
    <t>profil okenní s nepřiznanou okapnicí LTU plast 2,0 m</t>
  </si>
  <si>
    <t>-2090312763</t>
  </si>
  <si>
    <t xml:space="preserve">"dle parapetních lišt"                                          95,12*1,05           </t>
  </si>
  <si>
    <t>41</t>
  </si>
  <si>
    <t>590515120</t>
  </si>
  <si>
    <t>profil parapetní - Thermospoj LPE plast 2 m</t>
  </si>
  <si>
    <t>1274596821</t>
  </si>
  <si>
    <t xml:space="preserve">"začišťovací parapetní lišty"                             95,12*1,05        </t>
  </si>
  <si>
    <t>42</t>
  </si>
  <si>
    <t>622321121</t>
  </si>
  <si>
    <t>Vápenocementová omítka hladká jednovrstvá vnějších stěn nanášená ručně</t>
  </si>
  <si>
    <t>-1613013109</t>
  </si>
  <si>
    <t xml:space="preserve">"pohled J a S, pod zateplení fasády"                                  </t>
  </si>
  <si>
    <t>"zazděné otvory po stáv.oknech"                  57,41</t>
  </si>
  <si>
    <t xml:space="preserve">"pohled J, pod zateplení fasády"                                  </t>
  </si>
  <si>
    <t>"po otlučení obkladu soklu"                           56,5*0,45</t>
  </si>
  <si>
    <t xml:space="preserve">"pohled V, okolo dveří"                                    1,2*2,2+3,4*1,35             </t>
  </si>
  <si>
    <t>43</t>
  </si>
  <si>
    <t>622325101</t>
  </si>
  <si>
    <t>Oprava vnější vápenné nebo vápenocementové hladké omítky složitosti 1 stěn v rozsahu do 10%</t>
  </si>
  <si>
    <t>-871698424</t>
  </si>
  <si>
    <t>"oprava otlučených zpuchřelých a zavlhlých omítek"</t>
  </si>
  <si>
    <t>"EPS 100F"                                                               1260,261</t>
  </si>
  <si>
    <t>"minerální vlna"                                                   16,315</t>
  </si>
  <si>
    <t>1276,576*0,45</t>
  </si>
  <si>
    <t>44</t>
  </si>
  <si>
    <t>622511121</t>
  </si>
  <si>
    <t>Tenkovrstvá akrylátová mozaiková hrubozrnná omítka včetně penetrace vnějších stěn</t>
  </si>
  <si>
    <t>1146464167</t>
  </si>
  <si>
    <t xml:space="preserve">"dle pol.Montáž zateplení"                     </t>
  </si>
  <si>
    <t>"EPS Perimetr"                                                       95,9*1,1</t>
  </si>
  <si>
    <t>45</t>
  </si>
  <si>
    <t>622531021</t>
  </si>
  <si>
    <t>Tenkovrstvá silikonová zrnitá omítka tl. 2,0 mm včetně penetrace vnějších stěn</t>
  </si>
  <si>
    <t>-1912460855</t>
  </si>
  <si>
    <t xml:space="preserve">"dle pol.Montáž zateplení EPS 100F"                  </t>
  </si>
  <si>
    <t>"plochy+ostění výplní"                                        981*1,1</t>
  </si>
  <si>
    <t>"minerální vlna"                                                    177,18*1,1</t>
  </si>
  <si>
    <t>46</t>
  </si>
  <si>
    <t>6-2p.c.</t>
  </si>
  <si>
    <t>Penetrační nátěr stěn stabilizační</t>
  </si>
  <si>
    <t>792018846</t>
  </si>
  <si>
    <t>"EPS 100F"                                                               981,0</t>
  </si>
  <si>
    <t>"EPS Perimetr"                                                      95,9</t>
  </si>
  <si>
    <t>"minerální vlna"                                                   177,18</t>
  </si>
  <si>
    <t>1254,08*1,01</t>
  </si>
  <si>
    <t>47</t>
  </si>
  <si>
    <t>629995101</t>
  </si>
  <si>
    <t>Očištění vnějších ploch tlakovou vodou</t>
  </si>
  <si>
    <t>-509221927</t>
  </si>
  <si>
    <t>"75% zateplovaných ploch"                             1254,08*0,75</t>
  </si>
  <si>
    <t>48</t>
  </si>
  <si>
    <t>629991011</t>
  </si>
  <si>
    <t>Zakrytí výplní otvorů a svislých ploch fólií přilepenou lepící páskou</t>
  </si>
  <si>
    <t>1794503974</t>
  </si>
  <si>
    <t xml:space="preserve">"plocha výplní před povrchovou úpravou fasády"                                          </t>
  </si>
  <si>
    <t>"P1"                                                                           5,4*1,8*8</t>
  </si>
  <si>
    <t>"P2"                                                                           5,4*3,6*6</t>
  </si>
  <si>
    <t>"P3"                                                                          2,7*3,6*2</t>
  </si>
  <si>
    <t>"P7"                                                                          1,0*2,0*1</t>
  </si>
  <si>
    <t>"G2"                                                                        3,1*3,05*1</t>
  </si>
  <si>
    <t xml:space="preserve">"stáv.okna a dveře"       </t>
  </si>
  <si>
    <t>"pohled JV"                                                        2,64*1,77*1</t>
  </si>
  <si>
    <t xml:space="preserve">                                                                              (2,64*2+0,9*2+1,74)*2,27</t>
  </si>
  <si>
    <t>49</t>
  </si>
  <si>
    <t>632450124</t>
  </si>
  <si>
    <t>Vyrovnávací cementový potěr tl do 50 mm ze suchých směsí provedený v pásu</t>
  </si>
  <si>
    <t>867086633</t>
  </si>
  <si>
    <t>"opravy parapetů po vybouraných oknech"</t>
  </si>
  <si>
    <t>"dle začišť.parapetní lišty"                               95,12*0,25</t>
  </si>
  <si>
    <t>50</t>
  </si>
  <si>
    <t>632451105</t>
  </si>
  <si>
    <t>Cementový samonivelační potěr ze suchých směsí tloušťky do 15 mm</t>
  </si>
  <si>
    <t>-654762799</t>
  </si>
  <si>
    <t xml:space="preserve">"srovnání stáv.vstup.schodiště před novou dlažbou"         </t>
  </si>
  <si>
    <t>"pohled JV,rampa před vstup.dveřmi"        5,4*1,75</t>
  </si>
  <si>
    <t>51</t>
  </si>
  <si>
    <t>637211121</t>
  </si>
  <si>
    <t>Okapový chodník z betonových dlaždic tl 40 mm kladených do písku se zalitím spár MC</t>
  </si>
  <si>
    <t>-1797977464</t>
  </si>
  <si>
    <t>"pohled JZ,nový okap.chodník"                     58,3*0,4</t>
  </si>
  <si>
    <t>"dtto,pohled SZ pod stáv.kamenivem"      61,2*0,4</t>
  </si>
  <si>
    <t>Ostatní konstrukce a práce, bourání</t>
  </si>
  <si>
    <t>52</t>
  </si>
  <si>
    <t>916331112</t>
  </si>
  <si>
    <t>Osazení zahradního obrubníku betonového do lože z betonu s boční opěrou</t>
  </si>
  <si>
    <t>337618194</t>
  </si>
  <si>
    <t>"pohled JZ,nový okap.chodník"                     58,3+0,5</t>
  </si>
  <si>
    <t>"dtto,pohled SZ pod stáv.kamenivem"      61,2+2*0,5</t>
  </si>
  <si>
    <t>53</t>
  </si>
  <si>
    <t>592173050</t>
  </si>
  <si>
    <t>obrubník betonový zahradní přírodní šedá ABO 5-20 50x5x25 cm</t>
  </si>
  <si>
    <t>221214039</t>
  </si>
  <si>
    <t>121,0*2*1,01</t>
  </si>
  <si>
    <t>54</t>
  </si>
  <si>
    <t>941221111</t>
  </si>
  <si>
    <t>Montáž lešení řadového rámového těžkého zatížení do 300 kg/m2 š do 1,2 m v do 10 m</t>
  </si>
  <si>
    <t>802078141</t>
  </si>
  <si>
    <t xml:space="preserve">"pro práce na fasádě"          </t>
  </si>
  <si>
    <t xml:space="preserve">"podélné strany"                                                 2*(61,2+2*1,5)*8,0     </t>
  </si>
  <si>
    <t>"štíty"                                                                       2*18,7*10,0</t>
  </si>
  <si>
    <t xml:space="preserve">"práce v interiéru"                          </t>
  </si>
  <si>
    <t>"plocha stěn interiéru"                                    2*(60,0+18,0)*4,5</t>
  </si>
  <si>
    <t>55</t>
  </si>
  <si>
    <t>941221211</t>
  </si>
  <si>
    <t>Příplatek k lešení řadovému rámovému těžkému š 1,2 m v do 25 m za první a ZKD den použití</t>
  </si>
  <si>
    <t>-1168318635</t>
  </si>
  <si>
    <t>"pro práce na fasádě"                                       1401,2*95</t>
  </si>
  <si>
    <t>"práce v interiéru"                                             702,0</t>
  </si>
  <si>
    <t>56</t>
  </si>
  <si>
    <t>941221811</t>
  </si>
  <si>
    <t>Demontáž lešení řadového rámového těžkého zatížení do 300 kg/m2 š do 1,2 m v do 10 m</t>
  </si>
  <si>
    <t>859331129</t>
  </si>
  <si>
    <t xml:space="preserve">"pro práce na fasádě a interiéru"                  2103,2   </t>
  </si>
  <si>
    <t>57</t>
  </si>
  <si>
    <t>944611111</t>
  </si>
  <si>
    <t>Montáž ochranné plachty z textilie z umělých vláken</t>
  </si>
  <si>
    <t>-2052197388</t>
  </si>
  <si>
    <t>"pro práce na fasádě"                                         1401,2</t>
  </si>
  <si>
    <t>58</t>
  </si>
  <si>
    <t>944611211</t>
  </si>
  <si>
    <t>Příplatek k ochranné plachtě za první a ZKD den použití</t>
  </si>
  <si>
    <t>958349198</t>
  </si>
  <si>
    <t>"pro práce na fasádě"                                         1401,2*95</t>
  </si>
  <si>
    <t>59</t>
  </si>
  <si>
    <t>944611811</t>
  </si>
  <si>
    <t>Demontáž ochranné plachty z textilie z umělých vláken</t>
  </si>
  <si>
    <t>-864511495</t>
  </si>
  <si>
    <t>60</t>
  </si>
  <si>
    <t>949101111</t>
  </si>
  <si>
    <t>Lešení pomocné pro objekty pozemních staveb s lešeňovou podlahou v do 1,9 m zatížení do 150 kg/m2</t>
  </si>
  <si>
    <t>1674234622</t>
  </si>
  <si>
    <t>"zřízení nových otvorů"</t>
  </si>
  <si>
    <t>"pohled SV,G2"                                                     4,5*1,0*2</t>
  </si>
  <si>
    <t xml:space="preserve">"pohled JV,G4"                                                     4,5*1,0*2         </t>
  </si>
  <si>
    <t>61</t>
  </si>
  <si>
    <t>952902021</t>
  </si>
  <si>
    <t>Čištění budov zametení hladkých podlah</t>
  </si>
  <si>
    <t>-408367785</t>
  </si>
  <si>
    <t xml:space="preserve">"plocha interiéru"                                               60,5*18,0*2  </t>
  </si>
  <si>
    <t>"exteriér"                                                               1000,0</t>
  </si>
  <si>
    <t>62</t>
  </si>
  <si>
    <t>953941421</t>
  </si>
  <si>
    <t>Osazování železných ventilací pl přes 0,1 m2</t>
  </si>
  <si>
    <t>-518827667</t>
  </si>
  <si>
    <t xml:space="preserve">"pohled JZ"                                             </t>
  </si>
  <si>
    <t>"vedle spoj.krčku"                                              2</t>
  </si>
  <si>
    <t>63</t>
  </si>
  <si>
    <t>553414200</t>
  </si>
  <si>
    <t>průvětrník bez klapek se sítí 15x15 cm</t>
  </si>
  <si>
    <t>-958849830</t>
  </si>
  <si>
    <t>64</t>
  </si>
  <si>
    <t>553414220</t>
  </si>
  <si>
    <t>průvětrník bez klapek se sítí 30x30 cm</t>
  </si>
  <si>
    <t>604915519</t>
  </si>
  <si>
    <t>65</t>
  </si>
  <si>
    <t>953991121</t>
  </si>
  <si>
    <t>Dodání a osazení hmoždinek profilu 10 až 12 mm do zdiva z cihel</t>
  </si>
  <si>
    <t>-275291153</t>
  </si>
  <si>
    <t>"pohled JZ,držáky VZT jednotky"                 4*2</t>
  </si>
  <si>
    <t>"pohled SZ, plech.tabulky"                            4*2</t>
  </si>
  <si>
    <t>66</t>
  </si>
  <si>
    <t>962032432</t>
  </si>
  <si>
    <t>Bourání zdiva cihelných z dutých nebo plných cihel pálených i nepálených na MV nebo MVC přes 1 m3</t>
  </si>
  <si>
    <t>-539688566</t>
  </si>
  <si>
    <t xml:space="preserve">"pohled JV,P7"                                                      6,02*0,25   </t>
  </si>
  <si>
    <t>67</t>
  </si>
  <si>
    <t>963012510</t>
  </si>
  <si>
    <t>Bourání stropů z ŽB desek š do 300 mm tl do 140 mm</t>
  </si>
  <si>
    <t>-246591437</t>
  </si>
  <si>
    <t>"pohled SZ nad vstup.dveřmi"                       4,0*1,0*0,15</t>
  </si>
  <si>
    <t>68</t>
  </si>
  <si>
    <t>968072357</t>
  </si>
  <si>
    <t>Vybourání kovových rámů oken dvojitých včetně křídel pl přes 4 m2</t>
  </si>
  <si>
    <t>-1021107774</t>
  </si>
  <si>
    <t>"okna"</t>
  </si>
  <si>
    <t>"pohled SZ"                                                            5,4*1,8*6</t>
  </si>
  <si>
    <t>"pohled JZ"                                                            5,4*3,6*6</t>
  </si>
  <si>
    <t>"pohled JV"                                                           2,7*3,6*2</t>
  </si>
  <si>
    <t xml:space="preserve">                                                                                   5,4*1,8*1</t>
  </si>
  <si>
    <t>69</t>
  </si>
  <si>
    <t>968082022</t>
  </si>
  <si>
    <t>Vybourání plastových zárubní dveří plochy do 4 m2</t>
  </si>
  <si>
    <t>-1307890266</t>
  </si>
  <si>
    <t xml:space="preserve">"pohled JV"                                      </t>
  </si>
  <si>
    <t>"dveře"                                                                     2,2*2,6</t>
  </si>
  <si>
    <t>70</t>
  </si>
  <si>
    <t>974029153</t>
  </si>
  <si>
    <t>Vysekání rýh ve zdivu kamenném hl do 100 mm š do 100 mm pro pol.3-5 p.c.</t>
  </si>
  <si>
    <t>CS ÚRS 2016 01</t>
  </si>
  <si>
    <t>-666036996</t>
  </si>
  <si>
    <t>71</t>
  </si>
  <si>
    <t>976072221</t>
  </si>
  <si>
    <t>Vybourání kovových komínových dvířek pl do 0,3 m2 ze zdiva cihelného</t>
  </si>
  <si>
    <t>-144388736</t>
  </si>
  <si>
    <t>"vedle spoj.krčku"                                       2</t>
  </si>
  <si>
    <t>72</t>
  </si>
  <si>
    <t>978013111</t>
  </si>
  <si>
    <t>Otlučení vnitřní vápenné nebo vápenocementové omítky stěn stěn v rozsahu do 5 %</t>
  </si>
  <si>
    <t>-1003549254</t>
  </si>
  <si>
    <t>73</t>
  </si>
  <si>
    <t>978036191</t>
  </si>
  <si>
    <t>Otlučení cementových omítek vnějších ploch rozsahu do 100 %</t>
  </si>
  <si>
    <t>1155526131</t>
  </si>
  <si>
    <t>"dle pol.Oprava vně.omítek"                   1276,576*0,1</t>
  </si>
  <si>
    <t>99</t>
  </si>
  <si>
    <t>Přesun hmot</t>
  </si>
  <si>
    <t>74</t>
  </si>
  <si>
    <t>998017002</t>
  </si>
  <si>
    <t>Přesun hmot s omezením mechanizace pro budovy v do 12 m</t>
  </si>
  <si>
    <t>316092559</t>
  </si>
  <si>
    <t>997</t>
  </si>
  <si>
    <t>Přesun sutě</t>
  </si>
  <si>
    <t>75</t>
  </si>
  <si>
    <t>997013213</t>
  </si>
  <si>
    <t>Vnitrostaveništní doprava suti a vybouraných hmot pro budovy v do 12 m ručně</t>
  </si>
  <si>
    <t>1706423598</t>
  </si>
  <si>
    <t>76</t>
  </si>
  <si>
    <t>997013219</t>
  </si>
  <si>
    <t>Příplatek k vnitrostaveništní dopravě suti a vybouraných hmot za zvětšenou dopravu suti ZKD 10 m</t>
  </si>
  <si>
    <t>-386658450</t>
  </si>
  <si>
    <t>77</t>
  </si>
  <si>
    <t>997013501</t>
  </si>
  <si>
    <t>Odvoz suti a vybouraných hmot na skládku nebo meziskládku do 1 km se složením</t>
  </si>
  <si>
    <t>-374776142</t>
  </si>
  <si>
    <t>78</t>
  </si>
  <si>
    <t>997013509</t>
  </si>
  <si>
    <t>Příplatek k odvozu suti a vybouraných hmot na skládku ZKD 1 km přes 1 km</t>
  </si>
  <si>
    <t>-262213692</t>
  </si>
  <si>
    <t>47,816*14 'Přepočtené koeficientem množství</t>
  </si>
  <si>
    <t>79</t>
  </si>
  <si>
    <t>997013831</t>
  </si>
  <si>
    <t>Poplatek za uložení stavebního směsného odpadu na skládce (skládkovné)</t>
  </si>
  <si>
    <t>-1096548480</t>
  </si>
  <si>
    <t>PSV</t>
  </si>
  <si>
    <t>Práce a dodávky PSV</t>
  </si>
  <si>
    <t>713</t>
  </si>
  <si>
    <t>Izolace tepelné</t>
  </si>
  <si>
    <t>80</t>
  </si>
  <si>
    <t>713110811</t>
  </si>
  <si>
    <t>Odstranění tepelné izolace stropů volně kladených z vláknitých materiálů tl do 100 mm</t>
  </si>
  <si>
    <t>300034541</t>
  </si>
  <si>
    <t>"střecha"                                                          9,8*2*60,5</t>
  </si>
  <si>
    <t>"odpočet nadsvětlíků"                             -12,0*4,0*4</t>
  </si>
  <si>
    <t>81</t>
  </si>
  <si>
    <t>713111111</t>
  </si>
  <si>
    <t>Montáž izolace tepelné vrchem stropů volně kladenými rohožemi, pásy, dílci, deskami</t>
  </si>
  <si>
    <t>-1081585127</t>
  </si>
  <si>
    <t>"střecha mezi krokve, 2 vrstvy"              9,8*2*60,5*2</t>
  </si>
  <si>
    <t>"odpočet nadsvětlíků"                             -12,0*4,0*3*2</t>
  </si>
  <si>
    <t>82</t>
  </si>
  <si>
    <t>631508490</t>
  </si>
  <si>
    <t>pás tepelně izolační ISOVER DOMO 10 100 mm 7500x1200 mm</t>
  </si>
  <si>
    <t>-632570239</t>
  </si>
  <si>
    <t>"střecha mezi krokve"                                9,8*2*60,5*1,02</t>
  </si>
  <si>
    <t>"odpočet nadsvětlíků"                              -12,0*4,0*3*1,02</t>
  </si>
  <si>
    <t>83</t>
  </si>
  <si>
    <t>631508520</t>
  </si>
  <si>
    <t>pás tepelně izolační ISOVER DOMO 16 160 mm 5000x1200 mm</t>
  </si>
  <si>
    <t>-615836169</t>
  </si>
  <si>
    <t>"střecha mezi krokve"                                 9,8*2*60,5*1,02</t>
  </si>
  <si>
    <t>84</t>
  </si>
  <si>
    <t>713131141</t>
  </si>
  <si>
    <t>Montáž izolace tepelné stěn a základů lepením celoplošně rohoží, pásů, dílců, desek</t>
  </si>
  <si>
    <t>1195175376</t>
  </si>
  <si>
    <t>"EPS Perimetr pod terénem"</t>
  </si>
  <si>
    <t xml:space="preserve">"podélné strany"                                          2*(61,2+2*0,14)*0,3     </t>
  </si>
  <si>
    <t>"štíty"                                                                2*18,7*0,3</t>
  </si>
  <si>
    <t>85</t>
  </si>
  <si>
    <t>1653092657</t>
  </si>
  <si>
    <t xml:space="preserve">"podélné strany"                             2*(61,2+2*0,14)*0,3*1,02     </t>
  </si>
  <si>
    <t>"štíty"                                              2*18,7*0,3*1,02</t>
  </si>
  <si>
    <t>86</t>
  </si>
  <si>
    <t>713191132</t>
  </si>
  <si>
    <t>Montáž izolace tepelné podlah, stropů vrchem nebo střech překrytí separační fólií z PE</t>
  </si>
  <si>
    <t>511980945</t>
  </si>
  <si>
    <t>"střecha mezi krokve"                                 9,2*2*60,4</t>
  </si>
  <si>
    <t>"odpočet nadsvětlíků"                              -12,0*4,0*3</t>
  </si>
  <si>
    <t>87</t>
  </si>
  <si>
    <t>283292820</t>
  </si>
  <si>
    <t>folie parotěsná JUTAFOL N Al Speciál 170 g/m2</t>
  </si>
  <si>
    <t>1302899306</t>
  </si>
  <si>
    <t>"střecha mezi krokve"                                 9,2*2*60,4*1,05</t>
  </si>
  <si>
    <t>"odpočet nadsvětlíků"                              -12,0*4,0*3*1,05</t>
  </si>
  <si>
    <t>88</t>
  </si>
  <si>
    <t>998713102</t>
  </si>
  <si>
    <t>Přesun hmot tonážní pro izolace tepelné v objektech v do 12 m</t>
  </si>
  <si>
    <t>940666700</t>
  </si>
  <si>
    <t>89</t>
  </si>
  <si>
    <t>998713181</t>
  </si>
  <si>
    <t>Příplatek k přesunu hmot tonážní 713 prováděný bez použití mechanizace</t>
  </si>
  <si>
    <t>77072814</t>
  </si>
  <si>
    <t>712</t>
  </si>
  <si>
    <t>Povlakové krytiny</t>
  </si>
  <si>
    <t>90</t>
  </si>
  <si>
    <t>712411101</t>
  </si>
  <si>
    <t>Provedení povlakové krytiny střech do 30° za studena nátěrem penetračním</t>
  </si>
  <si>
    <t>208955999</t>
  </si>
  <si>
    <t>"odpočet nadsvětlíků"                             -12,0*4,0*3</t>
  </si>
  <si>
    <t>91</t>
  </si>
  <si>
    <t>111631500</t>
  </si>
  <si>
    <t>lak asfaltový ALP/9 (t) bal 9 kg</t>
  </si>
  <si>
    <t>1208782578</t>
  </si>
  <si>
    <t>1041,8*0,0003 'Přepočtené koeficientem množství</t>
  </si>
  <si>
    <t>92</t>
  </si>
  <si>
    <t>712431111</t>
  </si>
  <si>
    <t>Provedení povlakové krytiny střech do 30° podkladní vrstvy pásy na sucho samolepící</t>
  </si>
  <si>
    <t>1293286989</t>
  </si>
  <si>
    <t>93</t>
  </si>
  <si>
    <t>628411700</t>
  </si>
  <si>
    <t>pás asfaltový samolepící ELASTOLEP PR 3</t>
  </si>
  <si>
    <t>-1011524948</t>
  </si>
  <si>
    <t>1041,8*1,15 'Přepočtené koeficientem množství</t>
  </si>
  <si>
    <t>94</t>
  </si>
  <si>
    <t>998712102</t>
  </si>
  <si>
    <t>Přesun hmot tonážní tonážní pro krytiny povlakové v objektech v do 12 m</t>
  </si>
  <si>
    <t>1097874008</t>
  </si>
  <si>
    <t>95</t>
  </si>
  <si>
    <t>998712181</t>
  </si>
  <si>
    <t>Příplatek k přesunu hmot tonážní 712 prováděný bez použití mechanizace</t>
  </si>
  <si>
    <t>173563321</t>
  </si>
  <si>
    <t>721</t>
  </si>
  <si>
    <t>Zdravotechnika - vnitřní kanalizace</t>
  </si>
  <si>
    <t>96</t>
  </si>
  <si>
    <t>721140806</t>
  </si>
  <si>
    <t>Demontáž potrubí litinové do DN 200</t>
  </si>
  <si>
    <t>-163393621</t>
  </si>
  <si>
    <t xml:space="preserve">"pod terén pro montáž odskoků pro zatepl.fasády"  </t>
  </si>
  <si>
    <t>"pohled S,J"                                                2,0*3*2</t>
  </si>
  <si>
    <t>97</t>
  </si>
  <si>
    <t>721173316</t>
  </si>
  <si>
    <t>Potrubí kanalizační plastové dešťové systém KG DN 125</t>
  </si>
  <si>
    <t>-831232819</t>
  </si>
  <si>
    <t xml:space="preserve">"nad terén po montáži odskoků pro zatepl.fasády"  </t>
  </si>
  <si>
    <t>"pohled S,J"                                                1,5*3*2</t>
  </si>
  <si>
    <t>98</t>
  </si>
  <si>
    <t>721242116</t>
  </si>
  <si>
    <t>Lapač střešních splavenin z PP se zápachovou klapkou a lapacím košem DN 125</t>
  </si>
  <si>
    <t>1938296421</t>
  </si>
  <si>
    <t xml:space="preserve">"nové lapače na nové odskoky KG 100 pro zatepl.fasády"  </t>
  </si>
  <si>
    <t>"pohled S,J"                                                3*2</t>
  </si>
  <si>
    <t>721290822</t>
  </si>
  <si>
    <t>Přemístění vnitrostaveništní demontovaných hmot vnitřní kanalizace v objektech výšky do 12 m</t>
  </si>
  <si>
    <t>156809960</t>
  </si>
  <si>
    <t>998721102</t>
  </si>
  <si>
    <t>Přesun hmot tonážní pro vnitřní kanalizace v objektech v do 12 m</t>
  </si>
  <si>
    <t>550294867</t>
  </si>
  <si>
    <t>723</t>
  </si>
  <si>
    <t>Zdravotechnika - vnitřní plynovod</t>
  </si>
  <si>
    <t>101</t>
  </si>
  <si>
    <t>723150314</t>
  </si>
  <si>
    <t>Potrubí ocelové hladké černé bezešvé spojované svařováním tvářené za tepla D 89x3,6 mm</t>
  </si>
  <si>
    <t>420341771</t>
  </si>
  <si>
    <t xml:space="preserve">"přeložka stáv.potrubí vedeného po fasádě"  </t>
  </si>
  <si>
    <t>"pohled SV"                                                            0,85+2,95+0,55</t>
  </si>
  <si>
    <t>"pohled JZ"                                                             1,9+18,45+1,5</t>
  </si>
  <si>
    <t>"pohled JV"                                                            18,6+2,95+6,1</t>
  </si>
  <si>
    <t>102</t>
  </si>
  <si>
    <t>723150804</t>
  </si>
  <si>
    <t>Demontáž potrubí ocelové hladké svařované do D 108</t>
  </si>
  <si>
    <t>-1377145317</t>
  </si>
  <si>
    <t>103</t>
  </si>
  <si>
    <t>723190901</t>
  </si>
  <si>
    <t>Uzavření,otevření plynovodního potrubí při opravě</t>
  </si>
  <si>
    <t>-671863574</t>
  </si>
  <si>
    <t>104</t>
  </si>
  <si>
    <t>723190907</t>
  </si>
  <si>
    <t>Odvzdušnění nebo napuštění plynovodního potrubí</t>
  </si>
  <si>
    <t>-2123983980</t>
  </si>
  <si>
    <t>105</t>
  </si>
  <si>
    <t>723190909</t>
  </si>
  <si>
    <t>Zkouška těsnosti potrubí plynovodního</t>
  </si>
  <si>
    <t>-1458576312</t>
  </si>
  <si>
    <t>106</t>
  </si>
  <si>
    <t>998723102</t>
  </si>
  <si>
    <t>Přesun hmot tonážní pro vnitřní plynovod v objektech v do 12 m</t>
  </si>
  <si>
    <t>-1260509684</t>
  </si>
  <si>
    <t>107</t>
  </si>
  <si>
    <t>998723181</t>
  </si>
  <si>
    <t>Příplatek k přesunu hmot tonážní 723 prováděný bez použití mechanizace</t>
  </si>
  <si>
    <t>2035863190</t>
  </si>
  <si>
    <t>762</t>
  </si>
  <si>
    <t>Konstrukce tesařské</t>
  </si>
  <si>
    <t>108</t>
  </si>
  <si>
    <t>762083122</t>
  </si>
  <si>
    <t>Impregnace řeziva proti dřevokaznému hmyzu, houbám a plísním máčením třída ohrožení 3 a 4</t>
  </si>
  <si>
    <t>-909863717</t>
  </si>
  <si>
    <t>"hranoly na krokve"                                             0,1*0,08*9,8*2*11*1,1</t>
  </si>
  <si>
    <t>109</t>
  </si>
  <si>
    <t>762111811</t>
  </si>
  <si>
    <t>Demontáž stěn a příček z hraněného řeziva</t>
  </si>
  <si>
    <t>754670271</t>
  </si>
  <si>
    <t>"zádveří vstup.dveří"                                            0,6*2,6*2</t>
  </si>
  <si>
    <t>110</t>
  </si>
  <si>
    <t>762132811</t>
  </si>
  <si>
    <t>Demontáž bednění svislých stěn z prken hoblovaných jednostranně</t>
  </si>
  <si>
    <t>-15599431</t>
  </si>
  <si>
    <t>"zádveří vstup.dveří"                                             0,6*2,6*2</t>
  </si>
  <si>
    <t>111</t>
  </si>
  <si>
    <t>762342441</t>
  </si>
  <si>
    <t>Montáž lišt trojúhelníkových nebo kontralatí na střechách sklonu do 60°</t>
  </si>
  <si>
    <t>-780476030</t>
  </si>
  <si>
    <t>"střešní latě s roztečí 1.200 mm"                        1041,8/1,2</t>
  </si>
  <si>
    <t>"kontralatě"                                                                9,8*2*11</t>
  </si>
  <si>
    <t>"hranoly na krokve"                                                9,8*2*11</t>
  </si>
  <si>
    <t>112</t>
  </si>
  <si>
    <t>605141140</t>
  </si>
  <si>
    <t>řezivo jehličnaté,střešní latě impregnované dl 3 - 5 m</t>
  </si>
  <si>
    <t>-494202957</t>
  </si>
  <si>
    <t>"střešní latě s roztečí 1.200 mm"                        1041,8/1,2*0,03*0,05*1,1</t>
  </si>
  <si>
    <t>"kontralatě"                                                                9,8*2*0,06*0,09*11*1,1</t>
  </si>
  <si>
    <t>113</t>
  </si>
  <si>
    <t>605120030</t>
  </si>
  <si>
    <t>řezivo jehličnaté hranol jakost II do 120 cm2</t>
  </si>
  <si>
    <t>69632434</t>
  </si>
  <si>
    <t>"hranoly na krokve"                                                9,8*2*0,1*0,08*11*1,1</t>
  </si>
  <si>
    <t>114</t>
  </si>
  <si>
    <t>762395000</t>
  </si>
  <si>
    <t>Spojovací prostředky pro montáž krovu, bednění, laťování, světlíky, klíny</t>
  </si>
  <si>
    <t>-902535287</t>
  </si>
  <si>
    <t>"střešní latě s roztečí 1.200 mm"                        1041,8/1,2*0,03*0,05</t>
  </si>
  <si>
    <t>"kontralatě"                                                                9,8*2*0,06*0,09*11</t>
  </si>
  <si>
    <t>"hranoly na krokve"                                                9,8*2*0,1*0,08*11</t>
  </si>
  <si>
    <t>115</t>
  </si>
  <si>
    <t>998762102</t>
  </si>
  <si>
    <t>Přesun hmot tonážní pro kce tesařské v objektech v do 12 m</t>
  </si>
  <si>
    <t>-427762608</t>
  </si>
  <si>
    <t>116</t>
  </si>
  <si>
    <t>998762181</t>
  </si>
  <si>
    <t>Příplatek k přesunu hmot tonážní 762 prováděný bez použití mechanizace</t>
  </si>
  <si>
    <t>1086333140</t>
  </si>
  <si>
    <t>764</t>
  </si>
  <si>
    <t>Konstrukce klempířské</t>
  </si>
  <si>
    <t>117</t>
  </si>
  <si>
    <t>764001821</t>
  </si>
  <si>
    <t>Demontáž krytiny ze svitků nebo tabulí do suti</t>
  </si>
  <si>
    <t>-248128227</t>
  </si>
  <si>
    <t>"pohled SZ nad vstup.dveřmi"                           4,0*1,0*1,2</t>
  </si>
  <si>
    <t>118</t>
  </si>
  <si>
    <t>764002841</t>
  </si>
  <si>
    <t>Demontáž oplechování horních ploch zdí a nadezdívek do suti</t>
  </si>
  <si>
    <t>1165071153</t>
  </si>
  <si>
    <t>"atiky"                                                                          19,2*2</t>
  </si>
  <si>
    <t>119</t>
  </si>
  <si>
    <t>764002851</t>
  </si>
  <si>
    <t>Demontáž oplechování parapetů do suti</t>
  </si>
  <si>
    <t>1190179477</t>
  </si>
  <si>
    <t>"dle K1"                                                                        95,12</t>
  </si>
  <si>
    <t>120</t>
  </si>
  <si>
    <t>764004801</t>
  </si>
  <si>
    <t>Demontáž podokapního žlabu do suti</t>
  </si>
  <si>
    <t>-883758909</t>
  </si>
  <si>
    <t>"dle K3"                                                                        121,0</t>
  </si>
  <si>
    <t>121</t>
  </si>
  <si>
    <t>764004861</t>
  </si>
  <si>
    <t>Demontáž svodu do suti</t>
  </si>
  <si>
    <t>-689093259</t>
  </si>
  <si>
    <t>"dle K2"                                                                         54,6</t>
  </si>
  <si>
    <t>122</t>
  </si>
  <si>
    <t>764214606</t>
  </si>
  <si>
    <t>Oplechování horních ploch a atik bez rohů z Pz s povrch úpravou mechanicky kotvené rš 500 mm</t>
  </si>
  <si>
    <t>-898119398</t>
  </si>
  <si>
    <t>"atiky"                                                                           19,2*2</t>
  </si>
  <si>
    <t>123</t>
  </si>
  <si>
    <t>764216642</t>
  </si>
  <si>
    <t>Oplechování rovných parapetů celoplošně lepené z Pz s povrchovou úpravou rš 200 mm</t>
  </si>
  <si>
    <t>1607423346</t>
  </si>
  <si>
    <t>"K1"                                                                                 95,12</t>
  </si>
  <si>
    <t>124</t>
  </si>
  <si>
    <t>764311645</t>
  </si>
  <si>
    <t>Lemování oblých zdí střech s krytinou skládanou z Pz s povrchovou úpravou rš 400 mm</t>
  </si>
  <si>
    <t>-164188581</t>
  </si>
  <si>
    <t>"K6"                                                                                 6,4</t>
  </si>
  <si>
    <t>125</t>
  </si>
  <si>
    <t>764511602</t>
  </si>
  <si>
    <t>Žlab podokapní půlkruhový z Pz s povrchovou úpravou rš 330 mm</t>
  </si>
  <si>
    <t>964624552</t>
  </si>
  <si>
    <t>"K3"                                                                                 121,0</t>
  </si>
  <si>
    <t>126</t>
  </si>
  <si>
    <t>764511643</t>
  </si>
  <si>
    <t>Kotlík oválný (trychtýřový) pro podokapní žlaby z Pz s povrchovou úpravou 330/120 mm</t>
  </si>
  <si>
    <t>-876696944</t>
  </si>
  <si>
    <t>127</t>
  </si>
  <si>
    <t>764518623</t>
  </si>
  <si>
    <t>Svody kruhové včetně objímek, kolen, odskoků z Pz s povrchovou úpravou průměru 120 mm</t>
  </si>
  <si>
    <t>-1874289504</t>
  </si>
  <si>
    <t>"K2"                                                                                 54,6</t>
  </si>
  <si>
    <t>128</t>
  </si>
  <si>
    <t>998764102</t>
  </si>
  <si>
    <t>Přesun hmot tonážní pro konstrukce klempířské v objektech v do 12 m</t>
  </si>
  <si>
    <t>794458941</t>
  </si>
  <si>
    <t>129</t>
  </si>
  <si>
    <t>998764181</t>
  </si>
  <si>
    <t>Příplatek k přesunu hmot tonážní 764 prováděný bez použití mechanizace</t>
  </si>
  <si>
    <t>1388707491</t>
  </si>
  <si>
    <t>765</t>
  </si>
  <si>
    <t>Krytina skládaná</t>
  </si>
  <si>
    <t>130</t>
  </si>
  <si>
    <t>765191001</t>
  </si>
  <si>
    <t>Montáž pojistné hydroizolační fólie kladené ve sklonu do 20° lepením na bednění nebo izolaci</t>
  </si>
  <si>
    <t>761844915</t>
  </si>
  <si>
    <t>131</t>
  </si>
  <si>
    <t>283292950</t>
  </si>
  <si>
    <t>membrána podstřešní JUTADACH 150 g/m2 s aplikovanou spojovací páskou</t>
  </si>
  <si>
    <t>-980151274</t>
  </si>
  <si>
    <t>1041,8*1,1 'Přepočtené koeficientem množství</t>
  </si>
  <si>
    <t>132</t>
  </si>
  <si>
    <t>998765102</t>
  </si>
  <si>
    <t>Přesun hmot tonážní pro krytiny skládané v objektech v do 12 m</t>
  </si>
  <si>
    <t>415410294</t>
  </si>
  <si>
    <t>133</t>
  </si>
  <si>
    <t>998765181</t>
  </si>
  <si>
    <t>Příplatek k přesunu hmot tonážní 765 prováděný bez použití mechanizace</t>
  </si>
  <si>
    <t>-1951077423</t>
  </si>
  <si>
    <t>766</t>
  </si>
  <si>
    <t>Konstrukce truhlářské</t>
  </si>
  <si>
    <t>134</t>
  </si>
  <si>
    <t>766 - 01</t>
  </si>
  <si>
    <t>D+M plast dveří a oken vč.vnitř.parapetů</t>
  </si>
  <si>
    <t>1436712543</t>
  </si>
  <si>
    <t>"P7"                                                                          2,57*0,9*1</t>
  </si>
  <si>
    <t>135</t>
  </si>
  <si>
    <t>998766101</t>
  </si>
  <si>
    <t>Přesun hmot tonážní pro konstrukce truhlářské v objektech v do 6 m</t>
  </si>
  <si>
    <t>-280692157</t>
  </si>
  <si>
    <t>136</t>
  </si>
  <si>
    <t>998766181</t>
  </si>
  <si>
    <t>Příplatek k přesunu hmot tonážní 766 prováděný bez použití mechanizace</t>
  </si>
  <si>
    <t>1569233135</t>
  </si>
  <si>
    <t>767</t>
  </si>
  <si>
    <t>Konstrukce zámečnické</t>
  </si>
  <si>
    <t>137</t>
  </si>
  <si>
    <t>767311810</t>
  </si>
  <si>
    <t>Demontáž světlíků všech typů se zasklením</t>
  </si>
  <si>
    <t>1853926838</t>
  </si>
  <si>
    <t xml:space="preserve">"všechny světlíky"                              (2*2,85*11,1+2*4,0*2,0*0,5)*4 </t>
  </si>
  <si>
    <t>138</t>
  </si>
  <si>
    <t>767391112</t>
  </si>
  <si>
    <t>Montáž krytin střech plechových tvarovaných šroubováním</t>
  </si>
  <si>
    <t>-1547191209</t>
  </si>
  <si>
    <t>139</t>
  </si>
  <si>
    <t>154851540</t>
  </si>
  <si>
    <t>profil trapézový T60 60/235/940 PE tl.plechu 0,7 mm</t>
  </si>
  <si>
    <t>-849626327</t>
  </si>
  <si>
    <t>"střecha"                                                                       9,8*2*60,5</t>
  </si>
  <si>
    <t xml:space="preserve">"odpočet nadsvětlíků"                                          -12,0*4,0*3   </t>
  </si>
  <si>
    <t>1041,8*1,02</t>
  </si>
  <si>
    <t>140</t>
  </si>
  <si>
    <t>767392802</t>
  </si>
  <si>
    <t>Demontáž krytin střech z plechů šroubovaných</t>
  </si>
  <si>
    <t>764072154</t>
  </si>
  <si>
    <t>"odpočet světlíků"                                                  -12,0*4,0*4</t>
  </si>
  <si>
    <t>141</t>
  </si>
  <si>
    <t>767584702</t>
  </si>
  <si>
    <t>Montáž podhledů z tvarovaných plechů připevněných šroubováním</t>
  </si>
  <si>
    <t>-1283982204</t>
  </si>
  <si>
    <t xml:space="preserve">"v místě zrušeného světlíku"                               12,0*4,0*1 </t>
  </si>
  <si>
    <t>142</t>
  </si>
  <si>
    <t>194265170</t>
  </si>
  <si>
    <t>plech Al99,5 profil KOB 1004 0,70x1050 mm</t>
  </si>
  <si>
    <t>kg</t>
  </si>
  <si>
    <t>1046324767</t>
  </si>
  <si>
    <t>"v místě zrušeného světlíku"                               12,0*4,0*2,0*1,08</t>
  </si>
  <si>
    <t>143</t>
  </si>
  <si>
    <t>767812612</t>
  </si>
  <si>
    <t>Montáž markýz fasádních 3500 mm vč.dodávky</t>
  </si>
  <si>
    <t>-1106342715</t>
  </si>
  <si>
    <t>"pohled SZ nad vstup.dveřmi"                             1</t>
  </si>
  <si>
    <t>144</t>
  </si>
  <si>
    <t>767995111</t>
  </si>
  <si>
    <t>Montáž atypických zámečnických konstrukcí hmotnosti do 5 kg</t>
  </si>
  <si>
    <t>-1094672006</t>
  </si>
  <si>
    <t xml:space="preserve">"nový žebřík, výpis materiálu" </t>
  </si>
  <si>
    <t>"pol.2,4-6,drobný materiál"        22,2+6,5+6,0+188,3+6,8+16,9</t>
  </si>
  <si>
    <t>"K4,5"                                                                       5,5</t>
  </si>
  <si>
    <t>"příložky pro hranoly na krokve"                  9,8*2*11*4*0,25</t>
  </si>
  <si>
    <t>145</t>
  </si>
  <si>
    <t>767995112</t>
  </si>
  <si>
    <t>Montáž atypických zámečnických konstrukcí hmotnosti do 10 kg</t>
  </si>
  <si>
    <t>1897266234</t>
  </si>
  <si>
    <t>"pol.3"                                                                          8,8</t>
  </si>
  <si>
    <t>146</t>
  </si>
  <si>
    <t>767995113</t>
  </si>
  <si>
    <t>Montáž atypických zámečnických konstrukcí hmotnosti do 20 kg</t>
  </si>
  <si>
    <t>539567526</t>
  </si>
  <si>
    <t>"pol.1"                                                    98,6</t>
  </si>
  <si>
    <t>147</t>
  </si>
  <si>
    <t>767-2 p.c.</t>
  </si>
  <si>
    <t xml:space="preserve">Materiál na zhotovení či nakoupení zám.výrobků,ocel S235 pozink   </t>
  </si>
  <si>
    <t>-1903738297</t>
  </si>
  <si>
    <t>"nový žebřík, výpis materiálu"                       354,1*1,08</t>
  </si>
  <si>
    <t>"K4,5"                                                                       5,5*1,08</t>
  </si>
  <si>
    <t>"příložky pro hranoly na krokve"                  9,8*2*11*4*0,25*1,08</t>
  </si>
  <si>
    <t>148</t>
  </si>
  <si>
    <t>767996701</t>
  </si>
  <si>
    <t>Demontáž atypických zámečnických konstrukcí řezáním hmotnosti jednotlivých dílů do 50 kg</t>
  </si>
  <si>
    <t>581855330</t>
  </si>
  <si>
    <t>149</t>
  </si>
  <si>
    <t>767-3 p.c</t>
  </si>
  <si>
    <t xml:space="preserve">Obloukové střešní světlíky z polykarbonátu, nosná konstrukce tvrzené PVC D+M </t>
  </si>
  <si>
    <t>550889609</t>
  </si>
  <si>
    <t xml:space="preserve">"nové světlíky"                               12,0*4*3         </t>
  </si>
  <si>
    <t>150</t>
  </si>
  <si>
    <t>998767102</t>
  </si>
  <si>
    <t>Přesun hmot tonážní pro zámečnické konstrukce v objektech v do 12 m</t>
  </si>
  <si>
    <t>-1452487738</t>
  </si>
  <si>
    <t>151</t>
  </si>
  <si>
    <t>998767181</t>
  </si>
  <si>
    <t>Příplatek k přesunu hmot tonážní 767 prováděný bez použití mechanizace</t>
  </si>
  <si>
    <t>-891889224</t>
  </si>
  <si>
    <t>781</t>
  </si>
  <si>
    <t>Dokončovací práce - obklady</t>
  </si>
  <si>
    <t>152</t>
  </si>
  <si>
    <t>781473810</t>
  </si>
  <si>
    <t>Demontáž obkladů z obkladaček keramických lepených</t>
  </si>
  <si>
    <t>1634326934</t>
  </si>
  <si>
    <t xml:space="preserve">"pohled J, sokl"                                              56,5*0,45  </t>
  </si>
  <si>
    <t>783</t>
  </si>
  <si>
    <t>Dokončovací práce - nátěry</t>
  </si>
  <si>
    <t>153</t>
  </si>
  <si>
    <t>783314101</t>
  </si>
  <si>
    <t>Základní jednonásobný syntetický nátěr zámečnických konstrukcí</t>
  </si>
  <si>
    <t>485302575</t>
  </si>
  <si>
    <t>154</t>
  </si>
  <si>
    <t>783315101</t>
  </si>
  <si>
    <t>Jednonásobný syntetický standardní mezinátěr zámečnických konstrukcí</t>
  </si>
  <si>
    <t>-740697224</t>
  </si>
  <si>
    <t>155</t>
  </si>
  <si>
    <t>783317101</t>
  </si>
  <si>
    <t>Krycí jednonásobný syntetický standardní nátěr zámečnických konstrukcí</t>
  </si>
  <si>
    <t>201496155</t>
  </si>
  <si>
    <t>"odhad"                                                        20,0*2</t>
  </si>
  <si>
    <t>784</t>
  </si>
  <si>
    <t>Dokončovací práce - malby</t>
  </si>
  <si>
    <t>156</t>
  </si>
  <si>
    <t>784111013</t>
  </si>
  <si>
    <t>Obroušení podkladu omítnutého v místnostech výšky do 5,00 m</t>
  </si>
  <si>
    <t>1499463776</t>
  </si>
  <si>
    <t>"dle pol.Opravy vnitř.omítek stěn" 1093,896*0,25</t>
  </si>
  <si>
    <t>157</t>
  </si>
  <si>
    <t>784211103</t>
  </si>
  <si>
    <t>Dvojnásobné bílé malby ze směsí za mokra výborně otěruvzdorných v místnostech výšky do 5,00 m</t>
  </si>
  <si>
    <t>-1200027776</t>
  </si>
  <si>
    <t>21-M</t>
  </si>
  <si>
    <t>Elektromontáže</t>
  </si>
  <si>
    <t>158</t>
  </si>
  <si>
    <t>21M-1</t>
  </si>
  <si>
    <t>Úpravy na rozvodech nn při zateplení fasády</t>
  </si>
  <si>
    <t>kpl</t>
  </si>
  <si>
    <t>-1498247416</t>
  </si>
  <si>
    <t>"demontáž a montáž el.zařízení a vedení na fasádě"</t>
  </si>
  <si>
    <t>"venk.osvětlení"</t>
  </si>
  <si>
    <t>"celkem"               1</t>
  </si>
  <si>
    <t>OST</t>
  </si>
  <si>
    <t>Ostatní</t>
  </si>
  <si>
    <t>159</t>
  </si>
  <si>
    <t>Ptačí hnízdo pro jiřičky - keramika,D+M</t>
  </si>
  <si>
    <t>262144</t>
  </si>
  <si>
    <t>1706717987</t>
  </si>
  <si>
    <t>VRN</t>
  </si>
  <si>
    <t>Vedlejší rozpočtové náklady</t>
  </si>
  <si>
    <t>VRN1</t>
  </si>
  <si>
    <t>Průzkumné, geodetické a projektové práce</t>
  </si>
  <si>
    <t>160</t>
  </si>
  <si>
    <t>013254000</t>
  </si>
  <si>
    <t>Dokumentace skutečného provedení stavby</t>
  </si>
  <si>
    <t>1024</t>
  </si>
  <si>
    <t>-1652496209</t>
  </si>
  <si>
    <t>VRN3</t>
  </si>
  <si>
    <t>Zařízení staveniště</t>
  </si>
  <si>
    <t>161</t>
  </si>
  <si>
    <t>032002000</t>
  </si>
  <si>
    <t>Vybavení staveniště</t>
  </si>
  <si>
    <t>CS ÚRS 2015 01</t>
  </si>
  <si>
    <t>-601116654</t>
  </si>
  <si>
    <t>162</t>
  </si>
  <si>
    <t>039002000</t>
  </si>
  <si>
    <t>Zrušení zařízení staveniště</t>
  </si>
  <si>
    <t>-1632681785</t>
  </si>
  <si>
    <t>VRN9</t>
  </si>
  <si>
    <t>Ostatní náklady</t>
  </si>
  <si>
    <t>163</t>
  </si>
  <si>
    <t>091504000</t>
  </si>
  <si>
    <t>Náklady související s publikační činností vč.propagace</t>
  </si>
  <si>
    <t>-644893988</t>
  </si>
  <si>
    <t>D112 - D1.1.2 Zateplení objektu _ hala D</t>
  </si>
  <si>
    <t xml:space="preserve">    9 - Ostatní konstrukce a práce-bourání</t>
  </si>
  <si>
    <t xml:space="preserve">    751 - Vzduchotechnika</t>
  </si>
  <si>
    <t xml:space="preserve">"pro tepel.izolaci pod terénem a okap.chodníky"                         </t>
  </si>
  <si>
    <t>"podélné strany"                                     2*61,0*0,6*0,35</t>
  </si>
  <si>
    <t>"štítové strany"                                     (18,5+2*0,6)*0,6*0,35*2</t>
  </si>
  <si>
    <t>33,894*0,3</t>
  </si>
  <si>
    <t xml:space="preserve">"otočení stáv.lapačů splavenin od fasády"        </t>
  </si>
  <si>
    <t>"pohled J,S"                                               0,6*0,6*0,8*6</t>
  </si>
  <si>
    <t>1,728*0,3</t>
  </si>
  <si>
    <t>"vytl.kubatura zeminy tepel.izolací"        0,15*0,3*(61,3+18,5)*2</t>
  </si>
  <si>
    <t>"dtto,konstrukcí okap.chodníku"             0,45*0,2*(61,7+18,5)*2</t>
  </si>
  <si>
    <t>"dle pol.Přemístění do 10 m"                    21,618*4</t>
  </si>
  <si>
    <t>"dle pol.Přemístění do 10 m"                    21,618</t>
  </si>
  <si>
    <t>"vykopaná zemina na skládku"                 21,618*1,8</t>
  </si>
  <si>
    <t>"pohled J"                                                  0,6*0,6*0,8*3</t>
  </si>
  <si>
    <t>"výkop pro nové okap.chodníky"              33,894</t>
  </si>
  <si>
    <t>"odpočet odvezené zeminy"                    -21,618</t>
  </si>
  <si>
    <t>310278842</t>
  </si>
  <si>
    <t>Zazdívka otvorů pl do 1 m2 ve zdivu nadzákladovém z nepálených tvárnic tl do 300 mm</t>
  </si>
  <si>
    <t>851382312</t>
  </si>
  <si>
    <t>"pohled J, po vybour.VZT potr."                 3,14*0,15*0,15*0,25*5</t>
  </si>
  <si>
    <t>317234410</t>
  </si>
  <si>
    <t>Vyzdívka mezi nosníky z cihel pálených na MC</t>
  </si>
  <si>
    <t>827843557</t>
  </si>
  <si>
    <t xml:space="preserve">"pohled JZ, nad nová okna"              </t>
  </si>
  <si>
    <t xml:space="preserve">"Ič.14, 2 ks nad 1 okno"                                   3,0*0,2*0,14*3  </t>
  </si>
  <si>
    <t>317944323</t>
  </si>
  <si>
    <t>Válcované nosníky č.14 až 22 dodatečně osazované do připravených otvorů</t>
  </si>
  <si>
    <t>-726446079</t>
  </si>
  <si>
    <t>"Ič.14, 2 ks nad 1 okno"                                   2,7*2*0,0144*3</t>
  </si>
  <si>
    <t>Výztuž helikální 1 x D 6 mm, drážka, cihel. zdivo VAH 1 x D 6mm, P v tahu 900 MPa, drážce, cih.zdivo - hala D, krátké kotvy, sešití trhlin zdiva</t>
  </si>
  <si>
    <t>1723397679</t>
  </si>
  <si>
    <t>1051056067</t>
  </si>
  <si>
    <t>"Ič.14, 2 ks nad 1 okno"                                   2,7*2*0,14*3</t>
  </si>
  <si>
    <t xml:space="preserve">"nová okna"      </t>
  </si>
  <si>
    <t xml:space="preserve">"P/1"                                                                     (5,4+2*1,8)*1 </t>
  </si>
  <si>
    <t>"P/4"                                                                     (2,7+2*1,8)*1</t>
  </si>
  <si>
    <t>"P/5"                                                                     (2,1+2*0,9)*3</t>
  </si>
  <si>
    <t xml:space="preserve">"nové dveře"                                                        </t>
  </si>
  <si>
    <t>"P/6"                                                                    (1,55+2*2,1)*1</t>
  </si>
  <si>
    <t>"G/1"                                                                   (3,0+2*2,35)*1</t>
  </si>
  <si>
    <t>40,45*0,15</t>
  </si>
  <si>
    <t xml:space="preserve">"po vybourání stáv výplní - interiér"      </t>
  </si>
  <si>
    <t>612325422</t>
  </si>
  <si>
    <t>Oprava vnitřní vápenocementové štukové omítky stěn v rozsahu plochy do 30%</t>
  </si>
  <si>
    <t>"plocha stěn interiéru"                                  2*(60,5+18,0)*4,85</t>
  </si>
  <si>
    <t>"odpočet oken a dveří"                                -131,88</t>
  </si>
  <si>
    <t>"odpočet ocel.nos.sloupů u stěn"          -0,18*4,8*11*2</t>
  </si>
  <si>
    <t>610,562*0,1</t>
  </si>
  <si>
    <t xml:space="preserve">"po osazená nových výplní - interiér"      </t>
  </si>
  <si>
    <t xml:space="preserve">"okna"      </t>
  </si>
  <si>
    <t xml:space="preserve">"P/1"                                                                       2*(5,4+1,8)*1 </t>
  </si>
  <si>
    <t>"P/4"                                                                       2*(2,7+1,8)*1</t>
  </si>
  <si>
    <t>"P/5"                                                                       2*(2,1+0,9)*3</t>
  </si>
  <si>
    <t xml:space="preserve">"dveře"                                                        </t>
  </si>
  <si>
    <t>"P/6"                                                                     (1,55+2*2,1)*1</t>
  </si>
  <si>
    <t>"G/1"                                                                    (3,0+2*2,35)*1</t>
  </si>
  <si>
    <t xml:space="preserve">"EPS 100F tl.140 mm dle TZ"                         592,34              </t>
  </si>
  <si>
    <t xml:space="preserve">"EPS Perimetr tl.140 mm"                             88,67      </t>
  </si>
  <si>
    <t>"dle pol.Montáž zateplení stěn"                 592,34*1,02</t>
  </si>
  <si>
    <t>"dle pol.Montáž zateplení stěn"                 88,67*1,02</t>
  </si>
  <si>
    <t>622212051</t>
  </si>
  <si>
    <t>Montáž kontaktního zateplení vnějšího ostění hl. špalety do 400 mm z polystyrenu tl do 40 mm</t>
  </si>
  <si>
    <t>1813757667</t>
  </si>
  <si>
    <t xml:space="preserve">"stáv.okna"                                                         </t>
  </si>
  <si>
    <t>"pohled SV"                                                       (5,4+2*1,8)*6</t>
  </si>
  <si>
    <t>"pohled SZ"                                                         2,7+4,5+4*1,8</t>
  </si>
  <si>
    <t>"pohled JV"                                                       (2,7+2*1,8)*2</t>
  </si>
  <si>
    <t xml:space="preserve">"stáv.dveře"                                                        </t>
  </si>
  <si>
    <t>"pohled JZ"                                                       (1,55+2*2,1)*2</t>
  </si>
  <si>
    <t xml:space="preserve">"vrata"                                                          </t>
  </si>
  <si>
    <t>"G/3"                                                                   (3,1+2*2,55)*1</t>
  </si>
  <si>
    <t>283759430</t>
  </si>
  <si>
    <t>deska fasádní polystyrénová EPS 100 F 1000 x 500 x 30 mm</t>
  </si>
  <si>
    <t>1239558600</t>
  </si>
  <si>
    <t>"dle pol.Montáž zateplení ostění"                     106,45*0,25*1,02</t>
  </si>
  <si>
    <t>-66796297</t>
  </si>
  <si>
    <t xml:space="preserve">"VKZS/3"                     </t>
  </si>
  <si>
    <t xml:space="preserve">"tl.140 mm dle TZ"                                           84,88             </t>
  </si>
  <si>
    <t>491851020</t>
  </si>
  <si>
    <t>"dle pol.Montáž zateplení stěn"                84,88*1,02</t>
  </si>
  <si>
    <t>"rohová lišta s tkaninou (rohy objektu)" 5,1*4</t>
  </si>
  <si>
    <t>"rohové lišty nových výplní-okna"</t>
  </si>
  <si>
    <t xml:space="preserve">"P/1"                                                                    (5,4+2*1,8)*1 </t>
  </si>
  <si>
    <t xml:space="preserve">"P/6"                                                                    (1,55+2*2,1)*1 </t>
  </si>
  <si>
    <t xml:space="preserve">"stáv.okna"      </t>
  </si>
  <si>
    <t>"pohled SV"                                                     (5,4+2*1,8)*6</t>
  </si>
  <si>
    <t>"pohled SZ"                                                       2,7+4,5+4*1,8</t>
  </si>
  <si>
    <t>"pohled JV"                                                     (2,7+2*1,8)*2</t>
  </si>
  <si>
    <t>"pohled JZ"                                                     (1,55+2*2,1)*2</t>
  </si>
  <si>
    <t xml:space="preserve">"začišťovací lišta výplní"                                 161,55-20,4   </t>
  </si>
  <si>
    <t xml:space="preserve">"začišťovací parapetní lišty-dle K/1"         59,4           </t>
  </si>
  <si>
    <t>"začišťovací lišta výplní"                                  141,15*1,05</t>
  </si>
  <si>
    <t>"rohová lišta s tkaninou (rohy objektu)" 20,4*1,05</t>
  </si>
  <si>
    <t>"rohové lišty výplní -okna"                           161,55*1,05</t>
  </si>
  <si>
    <t xml:space="preserve">"odpočet okapniček (parapet.lišt)"         -59,4*1,05           </t>
  </si>
  <si>
    <t xml:space="preserve">"dle parapetních lišt"                                       59,4*1,05           </t>
  </si>
  <si>
    <t xml:space="preserve">"začišťovací parapetní lišty"                           59,4*1,05        </t>
  </si>
  <si>
    <t xml:space="preserve">"po otlučení obkladu soklu"              </t>
  </si>
  <si>
    <t>"pohled JZ,JV"                                                  (61,05+18,5)*0,5</t>
  </si>
  <si>
    <t>"pohled SZ"                                                       (18,5-3,0)*0,5</t>
  </si>
  <si>
    <t>622325102</t>
  </si>
  <si>
    <t>Oprava vnější vápenné nebo vápenocementové hladké omítky složitosti 1 stěn v rozsahu do 30%</t>
  </si>
  <si>
    <t xml:space="preserve">"dle pol.Montáž zateplení VKZS/1"            592,34*0,5         </t>
  </si>
  <si>
    <t xml:space="preserve">"dle pol.Montáž zateplení VKZS/2"                     </t>
  </si>
  <si>
    <t>"EPS Perimetr"                                                    88,67*1,1</t>
  </si>
  <si>
    <t xml:space="preserve">"dle pol.Montáž zateplení+ostění výplní"          </t>
  </si>
  <si>
    <t>"EPS 100F"                                                            (592,34+106,45*0,25)*1,05</t>
  </si>
  <si>
    <t>"MV"                                                                        83,04*1,1</t>
  </si>
  <si>
    <t>6-2 p.c.</t>
  </si>
  <si>
    <t>"dle pol.Nátěr akrylátový"</t>
  </si>
  <si>
    <t>"dle pol.Nátěr silikonový"</t>
  </si>
  <si>
    <t xml:space="preserve">"70% zateplovaných ploch"                  </t>
  </si>
  <si>
    <t>"EPS 100F"                                                             592,34*0,7</t>
  </si>
  <si>
    <t>"EPS Perimetr"                                                    97,537*0,7</t>
  </si>
  <si>
    <t>"MV"                                                                        91,344*0,7</t>
  </si>
  <si>
    <t>"nová okna"</t>
  </si>
  <si>
    <t xml:space="preserve">"P/1"                                                                        5,4*1,8*1 </t>
  </si>
  <si>
    <t>"P/4"                                                                        2,7*1,8  *1</t>
  </si>
  <si>
    <t>"P/5"                                                                        2,1*0,9*3</t>
  </si>
  <si>
    <t>"P/6"                                                                       1,55*2,1*1</t>
  </si>
  <si>
    <t>"G/1"                                                                      3,0*2,35*1</t>
  </si>
  <si>
    <t>"pohled SV"                                                      5,4*1,8*6</t>
  </si>
  <si>
    <t>"pohled SZ"                                                    (2,7+4,5)*1,8</t>
  </si>
  <si>
    <t>"pohled JV"                                                     2,7*1,8*2</t>
  </si>
  <si>
    <t>"pohled JZ"                                                     1,55*2,1*2</t>
  </si>
  <si>
    <t>"parapety po vybouraných oknech a v nových otvorech"</t>
  </si>
  <si>
    <t xml:space="preserve">                                                                       (5,4*7+2,7+2,1*3)*0,25           </t>
  </si>
  <si>
    <t>"podélné strany"                                                2*61,0*0,4</t>
  </si>
  <si>
    <t>"štítové strany"                                                 (18,5+2*0,6)*0,4*2</t>
  </si>
  <si>
    <t>Ostatní konstrukce a práce-bourání</t>
  </si>
  <si>
    <t>"podélné strany"                                                2*(61,2+2*0,5)</t>
  </si>
  <si>
    <t xml:space="preserve">"štítové strany"                                                   2*18,5  </t>
  </si>
  <si>
    <t>161,4*2*1,01</t>
  </si>
  <si>
    <t xml:space="preserve">"podélné strany"                                                2*(61,2+2*1,5)*4,0     </t>
  </si>
  <si>
    <t>"štíty"                                                                      2*18,7*5,5</t>
  </si>
  <si>
    <t>"plocha stěn interiéru"                                 (60,5+18,0)*3,0</t>
  </si>
  <si>
    <t>"pro práce na fasádě"                                       719,3*80</t>
  </si>
  <si>
    <t>"plocha stěn interiéru"                                   235,5*20</t>
  </si>
  <si>
    <t xml:space="preserve">"pro práce na fasádě a interiéru"                 954,8         </t>
  </si>
  <si>
    <t>"pro práce na fasádě"                                        719,3</t>
  </si>
  <si>
    <t>"pro práce na fasádě"                                         719,3*80</t>
  </si>
  <si>
    <t>"pro práce na fasádě"                                          719,3</t>
  </si>
  <si>
    <t>2106286147</t>
  </si>
  <si>
    <t>"P/5"                                                                        3,0*1,0*3*2</t>
  </si>
  <si>
    <t>"P/6"                                                                       1,5*1,0*1*2</t>
  </si>
  <si>
    <t xml:space="preserve">"interiér"                                                                60,5*18,0*2  </t>
  </si>
  <si>
    <t>"exteriér"                                                              1000,0</t>
  </si>
  <si>
    <t xml:space="preserve">"pohled S,V"                                             </t>
  </si>
  <si>
    <t>"Z/3"                                                                         1</t>
  </si>
  <si>
    <t>"Z/4"                                                                         2</t>
  </si>
  <si>
    <t>"Z/7"                                                                         3</t>
  </si>
  <si>
    <t>9-1 p.c.</t>
  </si>
  <si>
    <t>mřížka ventilační s uzavíratelnou žaluzií, bílá 40 x 40 cm,Z/3</t>
  </si>
  <si>
    <t>-1340955526</t>
  </si>
  <si>
    <t>9-2 p.c.</t>
  </si>
  <si>
    <t>mřížka ventilační s uzavíratelnou žaluzií, bílá 50 x 50 cm,Z/4</t>
  </si>
  <si>
    <t>-906196831</t>
  </si>
  <si>
    <t>9-3 p.c.</t>
  </si>
  <si>
    <t>mřížka ventilační s uzavíratelnou žaluzií, bílá 20 x 20 cm,Z/7</t>
  </si>
  <si>
    <t>563638269</t>
  </si>
  <si>
    <t>"plech.tabulky na fasádě"                               4*4</t>
  </si>
  <si>
    <t>965043441</t>
  </si>
  <si>
    <t>Bourání podkladů pod dlažby betonových s potěrem nebo teracem tl do 150 mm pl přes 4 m2</t>
  </si>
  <si>
    <t>2013214019</t>
  </si>
  <si>
    <t>"okap.chodníky"                              2*(61,2+0,5+18,75)*0,5*0,1</t>
  </si>
  <si>
    <t>"pohled V, před pův.vjezdem"                    3,0*1,5*0,15</t>
  </si>
  <si>
    <t>967031132</t>
  </si>
  <si>
    <t>Přisekání rovných ostění v cihelném zdivu na MV nebo MVC</t>
  </si>
  <si>
    <t>284571238</t>
  </si>
  <si>
    <t>"pohled JZ, pro nová okna P/5"                      0,25*0,9*2*3</t>
  </si>
  <si>
    <t>"pohled S"                                       5,4*1,8+2,7*1,8</t>
  </si>
  <si>
    <t>968072456</t>
  </si>
  <si>
    <t>Vybourání kovových dveřních zárubní pl přes 2 m2</t>
  </si>
  <si>
    <t xml:space="preserve">"pohled JZ"                                                             1,55*2,1*1            </t>
  </si>
  <si>
    <t xml:space="preserve">"pohled JV"                                                            3,0*2,35        </t>
  </si>
  <si>
    <t>971033641</t>
  </si>
  <si>
    <t>Vybourání otvorů ve zdivu cihelném pl do 4 m2 na MVC nebo MV tl do 300 mm</t>
  </si>
  <si>
    <t>-1692809008</t>
  </si>
  <si>
    <t>"pohled JZ, pro nová okna P/5"                      2,1*0,9*0,25*3</t>
  </si>
  <si>
    <t>974031664</t>
  </si>
  <si>
    <t>Vysekání rýh ve zdivu cihelném pro vtahování nosníků hl do 150 mm v do 150 mm</t>
  </si>
  <si>
    <t>117472714</t>
  </si>
  <si>
    <t>"Ič.14, 2 ks nad 1 okno"                                    3,0*2*3</t>
  </si>
  <si>
    <t>978013141</t>
  </si>
  <si>
    <t>Otlučení vnitřní vápenné nebo vápenocementové omítky stěn stěn v rozsahu do 30 %</t>
  </si>
  <si>
    <t>"dle pol.Oprava vnitř.omítek"                         61,056</t>
  </si>
  <si>
    <t>978036141</t>
  </si>
  <si>
    <t>Otlučení cementových omítek vnějších ploch rozsahu do 30 %</t>
  </si>
  <si>
    <t>"dle pol.Oprava vněj.omítek"                          296,17*0,6</t>
  </si>
  <si>
    <t>978059641</t>
  </si>
  <si>
    <t>Odsekání a odebrání obkladů stěn z vnějších obkládaček plochy přes 1 m2</t>
  </si>
  <si>
    <t>314950619</t>
  </si>
  <si>
    <t>48,839*14 'Přepočtené koeficientem množství</t>
  </si>
  <si>
    <t>"střecha"                                                               9,8*2*60,5</t>
  </si>
  <si>
    <t>"odpočet nadsvětlíků"                                  -12,0*4,0*4</t>
  </si>
  <si>
    <t>"střecha mezi krokve, 2 vrstvy"                   9,8*2*60,5*2</t>
  </si>
  <si>
    <t>"odpočet nadsvětlíků"                                  -12,0*4,0*2*2</t>
  </si>
  <si>
    <t>"střecha mezi krokve"                                     9,8*2*60,5*1,02</t>
  </si>
  <si>
    <t>"odpočet nadsvětlíků"                                  -12,0*4,0*2*1,02</t>
  </si>
  <si>
    <t>713121131</t>
  </si>
  <si>
    <t>Montáž izolace tepelné podlah parotěsné reflexní tl do 5 mm</t>
  </si>
  <si>
    <t>1335408960</t>
  </si>
  <si>
    <t>"střecha mezi krokve"                                     9,2*2*60,5</t>
  </si>
  <si>
    <t>"odpočet nadsvětlíků"                                  -12,0*4,0*2</t>
  </si>
  <si>
    <t>283553040</t>
  </si>
  <si>
    <t>pás parotěsný tepelně izolační DAPE typ AP3 - 25 x 0,97 m, tl. 3 mm</t>
  </si>
  <si>
    <t>1361552857</t>
  </si>
  <si>
    <t>"střecha mezi krokve"                                     9,2*2*60,5*1,05</t>
  </si>
  <si>
    <t>"odpočet nadsvětlíků"                                  -12,0*4,0*2*1,05</t>
  </si>
  <si>
    <t xml:space="preserve">"podélné strany"                                               2*(61,2+2*0,14)*0,3     </t>
  </si>
  <si>
    <t>"štíty"                                                                     2*18,7*0,3</t>
  </si>
  <si>
    <t xml:space="preserve">"podélné strany"                                               2*(61,2+2*0,14)*0,3*1,02     </t>
  </si>
  <si>
    <t>"štíty"                                                                     2*18,7*0,3*1,02</t>
  </si>
  <si>
    <t>"střecha mezi krokve"                                     9,8*2*60,5</t>
  </si>
  <si>
    <t>"střecha mezi krokve"                                 9,8*2*60,5*1,05</t>
  </si>
  <si>
    <t>565030526</t>
  </si>
  <si>
    <t>780933897</t>
  </si>
  <si>
    <t>"střecha"                                                                  9,8*2*60,5</t>
  </si>
  <si>
    <t>"odpočet nadsvětlíků"                                     -12,0*4,0*2</t>
  </si>
  <si>
    <t>-675198820</t>
  </si>
  <si>
    <t>1089,8*0,0003 'Přepočtené koeficientem množství</t>
  </si>
  <si>
    <t>1276439516</t>
  </si>
  <si>
    <t>-165265329</t>
  </si>
  <si>
    <t>1089,8*1,15 'Přepočtené koeficientem množství</t>
  </si>
  <si>
    <t>1215535384</t>
  </si>
  <si>
    <t>-1013477952</t>
  </si>
  <si>
    <t>"pohled SV,JZ"                                                        2,0*3*2</t>
  </si>
  <si>
    <t>"pohled SZ,JV"                                                        1,0*3*2</t>
  </si>
  <si>
    <t>998721181</t>
  </si>
  <si>
    <t>Příplatek k přesunu hmot tonážní 721 prováděný bez použití mechanizace</t>
  </si>
  <si>
    <t>486260227</t>
  </si>
  <si>
    <t>723150306</t>
  </si>
  <si>
    <t>Potrubí ocelové hladké černé bezešvé spojované svařováním tvářené za tepla D 44,5x3,2 mm</t>
  </si>
  <si>
    <t>"pohled J,V,S"                           (1,0+4,1+19,2+8,5+4,0)*2+38,5</t>
  </si>
  <si>
    <t>112,1*0,4</t>
  </si>
  <si>
    <t>723150802</t>
  </si>
  <si>
    <t>Demontáž potrubí ocelové hladké svařované do D 44,5</t>
  </si>
  <si>
    <t>-1602479695</t>
  </si>
  <si>
    <t>751</t>
  </si>
  <si>
    <t>Vzduchotechnika</t>
  </si>
  <si>
    <t>751510816</t>
  </si>
  <si>
    <t>Demontáž vzduchotechnického potrubí pozink čtyřhranného průřezu do 0,79 m2</t>
  </si>
  <si>
    <t>1836750409</t>
  </si>
  <si>
    <t>"pohled S"                                       6,0</t>
  </si>
  <si>
    <t>"pohled J"                                       3,0</t>
  </si>
  <si>
    <t>"hranoly na krokve"                                   0,1*0,08*9,8*2*11*1,1</t>
  </si>
  <si>
    <t>762341017</t>
  </si>
  <si>
    <t>Bednění střech rovných z desek OSB tl 25 mm na sraz šroubovaných na krokve</t>
  </si>
  <si>
    <t>-1764154714</t>
  </si>
  <si>
    <t>"hlavy atik pod oplechování"                             0,38*19,2*2</t>
  </si>
  <si>
    <t>762341024</t>
  </si>
  <si>
    <t>Bednění střech rovných z desek OSB tl 18 mm na pero a drážku šroubovaných na krokve</t>
  </si>
  <si>
    <t>-1236546683</t>
  </si>
  <si>
    <t>"odpočet nadsvětlíků"                             -12,0*4,0*2</t>
  </si>
  <si>
    <t>-2081386355</t>
  </si>
  <si>
    <t>"střecha na krokve"                                   0,1*0,08*9,8*2*11*1,1</t>
  </si>
  <si>
    <t>-149006241</t>
  </si>
  <si>
    <t>"atiky"                                                                         19,2*2</t>
  </si>
  <si>
    <t>"dle K/1"                                                                       59,4</t>
  </si>
  <si>
    <t>"dle K/3"                                                                       121,0</t>
  </si>
  <si>
    <t>"dle K/2"                                                                       30,0</t>
  </si>
  <si>
    <t>"odpočet litin.trub"                                               -1,5*6</t>
  </si>
  <si>
    <t>"atiky"                                                         19,2*2</t>
  </si>
  <si>
    <t>764216644</t>
  </si>
  <si>
    <t>Oplechování rovných parapetů celoplošně lepené z Pz s povrchovou úpravou rš 330 mm</t>
  </si>
  <si>
    <t>"K/1"                                                                               59,4</t>
  </si>
  <si>
    <t>"K/3"                                                                               121,0</t>
  </si>
  <si>
    <t>764511642</t>
  </si>
  <si>
    <t>Kotlík oválný (trychtýřový) pro podokapní žlaby z Pz s povrchovou úpravou 330/100 mm</t>
  </si>
  <si>
    <t>764518622</t>
  </si>
  <si>
    <t>Svody kruhové včetně objímek, kolen, odskoků z Pz s povrchovou úpravou průměru 100 mm</t>
  </si>
  <si>
    <t>"K/2"                                                                               30,0</t>
  </si>
  <si>
    <t>1643991492</t>
  </si>
  <si>
    <t>461774109</t>
  </si>
  <si>
    <t>-749576214</t>
  </si>
  <si>
    <t>"odpočet nadsvětlíků"                                          -12,0*4,0*2</t>
  </si>
  <si>
    <t>280375807</t>
  </si>
  <si>
    <t>1089,8*1,1 'Přepočtené koeficientem množství</t>
  </si>
  <si>
    <t>38402291</t>
  </si>
  <si>
    <t>-1156873415</t>
  </si>
  <si>
    <t>-2102451743</t>
  </si>
  <si>
    <t xml:space="preserve">"všechny světlíky"                        (2*2,85*12,0+2*4,0*2,0*0,5)*4 </t>
  </si>
  <si>
    <t>-1399397033</t>
  </si>
  <si>
    <t>"střecha"                                                    9,2*2*60,4</t>
  </si>
  <si>
    <t>"odpočet nadsvětlíků"                              -12,0*4,0*2</t>
  </si>
  <si>
    <t>-1506765554</t>
  </si>
  <si>
    <t>1015,36*1,02</t>
  </si>
  <si>
    <t>-354297724</t>
  </si>
  <si>
    <t>"střecha"                                                         9,8*2*60,5</t>
  </si>
  <si>
    <t>"odpočet světlíků"                                    -12,0*4,0*4</t>
  </si>
  <si>
    <t>991044353</t>
  </si>
  <si>
    <t xml:space="preserve">"v místě zrušených světlíků"          12,0*4,0*2 </t>
  </si>
  <si>
    <t>240089611</t>
  </si>
  <si>
    <t>"v místě zrušených světlíků"          12,0*4,0*2,0*1,08</t>
  </si>
  <si>
    <t>-1617896315</t>
  </si>
  <si>
    <t>"pol.2,4-7,drobný materiál"        12,6+4,9+6,0+102,7+6,8+10,0</t>
  </si>
  <si>
    <t>"K/4,5"                                                                     5,5</t>
  </si>
  <si>
    <t>2117187540</t>
  </si>
  <si>
    <t xml:space="preserve">"pohled SV"                   </t>
  </si>
  <si>
    <t>"měrný objekt plynu,zpět.montáž"                   125,0</t>
  </si>
  <si>
    <t>"pol.3"                                                                           8,8</t>
  </si>
  <si>
    <t>-683572285</t>
  </si>
  <si>
    <t>"pol.1"                                                    59,0</t>
  </si>
  <si>
    <t>Materiál na zhotovení či nakoupení zám.výrobků,ocel S235 pozink</t>
  </si>
  <si>
    <t>-1108256522</t>
  </si>
  <si>
    <t>"nový žebřík, výpis materiálu"     210,8</t>
  </si>
  <si>
    <t>431,9*1,08</t>
  </si>
  <si>
    <t>767-4 p.c</t>
  </si>
  <si>
    <t>Obloukové střešní světlíky z polykarbonátu, nosná konstrukce tvrzené PVC vč.podsady</t>
  </si>
  <si>
    <t>-1338052915</t>
  </si>
  <si>
    <t xml:space="preserve">"nové světlíky"                               12,0*4*2         </t>
  </si>
  <si>
    <t>1634596814</t>
  </si>
  <si>
    <t>"podsvětlíky z ocel.profilů"           2*(12,0+4,0)*2,5*4</t>
  </si>
  <si>
    <t>"měrný objekt plynu"                    125,0</t>
  </si>
  <si>
    <t>"objekt pro motor"                        30,0</t>
  </si>
  <si>
    <t>-1575131349</t>
  </si>
  <si>
    <t>-974081829</t>
  </si>
  <si>
    <t>1614635169</t>
  </si>
  <si>
    <t>"odhad vč.plyn.a VZT potrubí"                     55,0</t>
  </si>
  <si>
    <t>-253843172</t>
  </si>
  <si>
    <t>-337780085</t>
  </si>
  <si>
    <t>"odhad"                                                        55,0*2</t>
  </si>
  <si>
    <t>-639031203</t>
  </si>
  <si>
    <t>"dle pol.Opravy vnitř.omítek stěn" 61,056</t>
  </si>
  <si>
    <t>784121003</t>
  </si>
  <si>
    <t>Oškrabání malby v mísntostech výšky do 5,00 m</t>
  </si>
  <si>
    <t>-895219420</t>
  </si>
  <si>
    <t>412802779</t>
  </si>
  <si>
    <t>-1222253580</t>
  </si>
  <si>
    <t>-578324312</t>
  </si>
  <si>
    <t>1602515206</t>
  </si>
  <si>
    <t>1120026683</t>
  </si>
  <si>
    <t>-691413990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</si>
  <si>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</si>
  <si>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</si>
  <si>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</si>
  <si>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</si>
  <si>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family val="2"/>
        <charset val="238"/>
      </rPr>
      <t xml:space="preserve">Rekapitulace stavby </t>
    </r>
    <r>
      <rPr>
        <sz val="9"/>
        <rFont val="Trebuchet MS"/>
        <family val="2"/>
        <charset val="238"/>
      </rPr>
      <t>obsahuje sestavu Rekapitulace stavby a Rekapitulace objektů stavby a soupisů prací.</t>
    </r>
  </si>
  <si>
    <r>
      <rPr>
        <sz val="8"/>
        <rFont val="Trebuchet MS"/>
        <family val="2"/>
        <charset val="238"/>
      </rPr>
      <t xml:space="preserve">V sestavě </t>
    </r>
    <r>
      <rPr>
        <b/>
        <sz val="9"/>
        <rFont val="Trebuchet MS"/>
        <family val="2"/>
        <charset val="238"/>
      </rPr>
      <t>Rekapitulace stavby</t>
    </r>
    <r>
      <rPr>
        <sz val="9"/>
        <rFont val="Trebuchet MS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</si>
  <si>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</si>
  <si>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family val="2"/>
        <charset val="238"/>
      </rPr>
      <t xml:space="preserve">V sestavě </t>
    </r>
    <r>
      <rPr>
        <b/>
        <sz val="9"/>
        <rFont val="Trebuchet MS"/>
        <family val="2"/>
        <charset val="238"/>
      </rPr>
      <t>Rekapitulace objektů stavby a soupisů prací</t>
    </r>
    <r>
      <rPr>
        <sz val="9"/>
        <rFont val="Trebuchet MS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</si>
  <si>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</si>
  <si>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</si>
  <si>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</si>
  <si>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</si>
  <si>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</si>
  <si>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</si>
  <si>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</si>
  <si>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</si>
  <si>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</si>
  <si>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</si>
  <si>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</si>
  <si>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i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</si>
  <si>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</si>
  <si>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family val="2"/>
        <charset val="238"/>
      </rPr>
      <t>Krycí list soupisu</t>
    </r>
    <r>
      <rPr>
        <sz val="9"/>
        <rFont val="Trebuchet MS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</si>
  <si>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</si>
  <si>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family val="2"/>
        <charset val="238"/>
      </rPr>
      <t>Rekapitulace členění soupisu prací</t>
    </r>
    <r>
      <rPr>
        <sz val="9"/>
        <rFont val="Trebuchet MS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</si>
  <si>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</si>
  <si>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</si>
  <si>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</si>
  <si>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</si>
  <si>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</si>
  <si>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</si>
  <si>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</si>
  <si>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</si>
  <si>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</si>
  <si>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</si>
  <si>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</si>
  <si>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</si>
  <si>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</si>
  <si>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</si>
  <si>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</si>
  <si>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</si>
  <si>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</si>
  <si>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</si>
  <si>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</si>
  <si>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</si>
  <si>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</si>
  <si>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</si>
  <si>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</si>
  <si>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</si>
  <si>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</si>
  <si>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</si>
  <si>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</si>
  <si>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</si>
  <si>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</si>
  <si>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</si>
  <si>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</si>
  <si>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</si>
  <si>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</si>
  <si>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</si>
  <si>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</si>
  <si>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</si>
  <si>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</si>
  <si>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</si>
  <si>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</si>
  <si>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</si>
  <si>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</si>
  <si>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</si>
  <si>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</si>
  <si>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</si>
  <si>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</si>
  <si>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</si>
  <si>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</si>
  <si>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</si>
  <si>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</si>
  <si>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</si>
  <si>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</si>
  <si>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</si>
  <si>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</si>
  <si>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</si>
  <si>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</si>
  <si>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</si>
  <si>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</si>
  <si>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</si>
  <si>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</si>
  <si>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</si>
  <si>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</si>
  <si>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</si>
  <si>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</si>
  <si>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</si>
  <si>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</si>
  <si>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</si>
  <si>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</si>
  <si>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</si>
  <si>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</si>
  <si>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</si>
  <si>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</si>
  <si>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</si>
  <si>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</si>
  <si>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</si>
  <si>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</si>
  <si>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</si>
  <si>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</si>
  <si>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</si>
  <si>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</si>
  <si>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</si>
  <si>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</si>
  <si>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</si>
  <si>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</si>
  <si>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</si>
  <si>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</si>
  <si>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</si>
  <si>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</si>
  <si>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</si>
  <si>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</si>
  <si>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</si>
  <si>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</si>
  <si>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</si>
  <si>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</si>
  <si>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</si>
  <si>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</si>
  <si>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</si>
  <si>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</si>
  <si>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</si>
  <si>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</si>
  <si>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</si>
  <si>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</si>
  <si>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</si>
  <si>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</si>
  <si>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</si>
  <si>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</si>
  <si>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</si>
  <si>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</si>
  <si>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</si>
  <si>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</si>
  <si>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</si>
  <si>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</si>
  <si>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</si>
  <si>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</si>
  <si>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</si>
  <si>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</si>
  <si>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</si>
  <si>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</si>
  <si>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</si>
  <si>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</si>
  <si>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</si>
  <si>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</si>
  <si>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</si>
  <si>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</si>
  <si>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</si>
  <si>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</si>
  <si>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</si>
  <si>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</si>
  <si>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</si>
  <si>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</si>
  <si>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</si>
  <si>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</si>
  <si>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</si>
  <si>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</si>
  <si>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</si>
  <si>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</si>
  <si>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</si>
  <si>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</si>
  <si>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</si>
  <si>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</si>
  <si>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</si>
  <si>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</si>
  <si>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</si>
  <si>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</si>
  <si>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</si>
  <si>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</si>
  <si>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</si>
  <si>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</si>
  <si>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</si>
  <si>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</si>
  <si>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</si>
  <si>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</si>
  <si>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</si>
  <si>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</si>
  <si>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</si>
  <si>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</si>
  <si>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</si>
  <si>
    <t>JedovniceSPSRDS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</si>
</sst>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50" x14ac:knownFonts="1">
    <font>
      <sz val="8"/>
      <name val="Trebuchet MS"/>
      <family val="2"/>
    </font>
    <font>
      <sz val="8"/>
      <color rgb="FF969696"/>
      <name val="Trebuchet MS"/>
      <family val="2"/>
      <charset val="238"/>
    </font>
    <font>
      <sz val="9"/>
      <name val="Trebuchet MS"/>
      <family val="2"/>
      <charset val="238"/>
    </font>
    <font>
      <b/>
      <sz val="12"/>
      <name val="Trebuchet MS"/>
      <family val="2"/>
      <charset val="238"/>
    </font>
    <font>
      <sz val="11"/>
      <name val="Trebuchet MS"/>
      <family val="2"/>
      <charset val="238"/>
    </font>
    <font>
      <sz val="12"/>
      <color rgb="FF003366"/>
      <name val="Trebuchet MS"/>
      <family val="2"/>
      <charset val="238"/>
    </font>
    <font>
      <sz val="10"/>
      <color rgb="FF003366"/>
      <name val="Trebuchet MS"/>
      <family val="2"/>
      <charset val="238"/>
    </font>
    <font>
      <sz val="8"/>
      <color rgb="FF003366"/>
      <name val="Trebuchet MS"/>
      <family val="2"/>
      <charset val="238"/>
    </font>
    <font>
      <sz val="8"/>
      <color rgb="FF505050"/>
      <name val="Trebuchet MS"/>
      <family val="2"/>
      <charset val="238"/>
    </font>
    <font>
      <sz val="8"/>
      <color rgb="FFFF0000"/>
      <name val="Trebuchet MS"/>
      <family val="2"/>
      <charset val="238"/>
    </font>
    <font>
      <sz val="8"/>
      <color rgb="FF800080"/>
      <name val="Trebuchet MS"/>
      <family val="2"/>
      <charset val="238"/>
    </font>
    <font>
      <sz val="8"/>
      <color rgb="FF0000A8"/>
      <name val="Trebuchet MS"/>
      <family val="2"/>
      <charset val="238"/>
    </font>
    <font>
      <sz val="8"/>
      <name val="Trebuchet MS"/>
      <family val="2"/>
      <charset val="238"/>
    </font>
    <font>
      <sz val="8"/>
      <color rgb="FFFAE682"/>
      <name val="Trebuchet MS"/>
      <family val="2"/>
      <charset val="238"/>
    </font>
    <font>
      <sz val="10"/>
      <name val="Trebuchet MS"/>
      <family val="2"/>
      <charset val="238"/>
    </font>
    <font>
      <sz val="10"/>
      <color rgb="FF960000"/>
      <name val="Trebuchet MS"/>
      <family val="2"/>
      <charset val="238"/>
    </font>
    <font>
      <u/>
      <sz val="10"/>
      <color theme="10"/>
      <name val="Trebuchet MS"/>
      <family val="2"/>
      <charset val="238"/>
    </font>
    <font>
      <sz val="8"/>
      <color rgb="FF3366FF"/>
      <name val="Trebuchet MS"/>
      <family val="2"/>
      <charset val="238"/>
    </font>
    <font>
      <b/>
      <sz val="16"/>
      <name val="Trebuchet MS"/>
      <family val="2"/>
      <charset val="238"/>
    </font>
    <font>
      <b/>
      <sz val="12"/>
      <color rgb="FF969696"/>
      <name val="Trebuchet MS"/>
      <family val="2"/>
      <charset val="238"/>
    </font>
    <font>
      <sz val="9"/>
      <color rgb="FF969696"/>
      <name val="Trebuchet MS"/>
      <family val="2"/>
      <charset val="238"/>
    </font>
    <font>
      <b/>
      <sz val="8"/>
      <color rgb="FF969696"/>
      <name val="Trebuchet MS"/>
      <family val="2"/>
      <charset val="238"/>
    </font>
    <font>
      <b/>
      <sz val="10"/>
      <name val="Trebuchet MS"/>
      <family val="2"/>
      <charset val="238"/>
    </font>
    <font>
      <b/>
      <sz val="9"/>
      <name val="Trebuchet MS"/>
      <family val="2"/>
      <charset val="238"/>
    </font>
    <font>
      <sz val="12"/>
      <color rgb="FF969696"/>
      <name val="Trebuchet MS"/>
      <family val="2"/>
      <charset val="238"/>
    </font>
    <font>
      <b/>
      <sz val="12"/>
      <color rgb="FF960000"/>
      <name val="Trebuchet MS"/>
      <family val="2"/>
      <charset val="238"/>
    </font>
    <font>
      <sz val="12"/>
      <name val="Trebuchet MS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Trebuchet MS"/>
      <family val="2"/>
      <charset val="238"/>
    </font>
    <font>
      <sz val="11"/>
      <color rgb="FF003366"/>
      <name val="Trebuchet MS"/>
      <family val="2"/>
      <charset val="238"/>
    </font>
    <font>
      <b/>
      <sz val="11"/>
      <name val="Trebuchet MS"/>
      <family val="2"/>
      <charset val="238"/>
    </font>
    <font>
      <sz val="11"/>
      <color rgb="FF969696"/>
      <name val="Trebuchet MS"/>
      <family val="2"/>
      <charset val="238"/>
    </font>
    <font>
      <sz val="10"/>
      <color theme="10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sz val="9"/>
      <color rgb="FF000000"/>
      <name val="Trebuchet MS"/>
      <family val="2"/>
      <charset val="238"/>
    </font>
    <font>
      <sz val="8"/>
      <color rgb="FF960000"/>
      <name val="Trebuchet MS"/>
      <family val="2"/>
      <charset val="238"/>
    </font>
    <font>
      <b/>
      <sz val="8"/>
      <name val="Trebuchet MS"/>
      <family val="2"/>
      <charset val="238"/>
    </font>
    <font>
      <sz val="7"/>
      <color rgb="FF969696"/>
      <name val="Trebuchet MS"/>
      <family val="2"/>
      <charset val="238"/>
    </font>
    <font>
      <sz val="8"/>
      <color rgb="FFFF0000"/>
      <name val="Trebuchet MS"/>
      <family val="2"/>
      <charset val="238"/>
    </font>
    <font>
      <sz val="8"/>
      <color rgb="FF800080"/>
      <name val="Trebuchet MS"/>
      <family val="2"/>
      <charset val="238"/>
    </font>
    <font>
      <i/>
      <sz val="8"/>
      <color rgb="FF0000FF"/>
      <name val="Trebuchet MS"/>
      <family val="2"/>
      <charset val="238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  <font>
      <u/>
      <sz val="11"/>
      <color theme="10"/>
      <name val="Calibri"/>
      <family val="2"/>
      <charset val="238"/>
      <scheme val="minor"/>
    </font>
    <font>
      <i/>
      <sz val="9"/>
      <name val="Trebuchet MS"/>
      <family val="2"/>
      <charset val="238"/>
    </font>
  </fonts>
  <fills count="8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7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3" fillId="3" borderId="0" xfId="0" applyFont="1" applyFill="1" applyAlignment="1" applyProtection="1">
      <alignment horizontal="left" vertical="center"/>
    </xf>
    <xf numFmtId="0" fontId="14" fillId="3" borderId="0" xfId="0" applyFont="1" applyFill="1" applyAlignment="1" applyProtection="1">
      <alignment vertical="center"/>
    </xf>
    <xf numFmtId="0" fontId="15" fillId="3" borderId="0" xfId="0" applyFont="1" applyFill="1" applyAlignment="1" applyProtection="1">
      <alignment horizontal="left" vertical="center"/>
    </xf>
    <xf numFmtId="0" fontId="16" fillId="3" borderId="0" xfId="1" applyFont="1" applyFill="1" applyAlignment="1" applyProtection="1">
      <alignment vertical="center"/>
    </xf>
    <xf numFmtId="0" fontId="48" fillId="3" borderId="0" xfId="1" applyFill="1"/>
    <xf numFmtId="0" fontId="0" fillId="3" borderId="0" xfId="0" applyFill="1"/>
    <xf numFmtId="0" fontId="13" fillId="3" borderId="0" xfId="0" applyFont="1" applyFill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8" fillId="0" borderId="0" xfId="0" applyFont="1" applyBorder="1" applyAlignment="1">
      <alignment horizontal="left" vertical="center"/>
    </xf>
    <xf numFmtId="0" fontId="0" fillId="0" borderId="6" xfId="0" applyBorder="1"/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20" fillId="0" borderId="0" xfId="0" applyFont="1" applyBorder="1" applyAlignment="1">
      <alignment horizontal="left" vertical="center"/>
    </xf>
    <xf numFmtId="0" fontId="2" fillId="5" borderId="0" xfId="0" applyFont="1" applyFill="1" applyBorder="1" applyAlignment="1" applyProtection="1">
      <alignment horizontal="left" vertical="center"/>
      <protection locked="0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2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7" borderId="10" xfId="0" applyFont="1" applyFill="1" applyBorder="1" applyAlignment="1">
      <alignment vertical="center"/>
    </xf>
    <xf numFmtId="0" fontId="2" fillId="7" borderId="11" xfId="0" applyFont="1" applyFill="1" applyBorder="1" applyAlignment="1">
      <alignment horizontal="center" vertical="center"/>
    </xf>
    <xf numFmtId="0" fontId="20" fillId="0" borderId="20" xfId="0" applyFont="1" applyBorder="1" applyAlignment="1">
      <alignment horizontal="center" vertical="center" wrapText="1"/>
    </xf>
    <xf numFmtId="0" fontId="20" fillId="0" borderId="21" xfId="0" applyFont="1" applyBorder="1" applyAlignment="1">
      <alignment horizontal="center" vertical="center" wrapText="1"/>
    </xf>
    <xf numFmtId="0" fontId="20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8" xfId="0" applyNumberFormat="1" applyFont="1" applyBorder="1" applyAlignment="1">
      <alignment vertical="center"/>
    </xf>
    <xf numFmtId="4" fontId="24" fillId="0" borderId="0" xfId="0" applyNumberFormat="1" applyFont="1" applyBorder="1" applyAlignment="1">
      <alignment vertical="center"/>
    </xf>
    <xf numFmtId="166" fontId="24" fillId="0" borderId="0" xfId="0" applyNumberFormat="1" applyFont="1" applyBorder="1" applyAlignment="1">
      <alignment vertical="center"/>
    </xf>
    <xf numFmtId="4" fontId="24" fillId="0" borderId="19" xfId="0" applyNumberFormat="1" applyFont="1" applyBorder="1" applyAlignment="1">
      <alignment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0" fillId="0" borderId="0" xfId="0" applyFont="1" applyAlignment="1">
      <alignment horizontal="center" vertical="center"/>
    </xf>
    <xf numFmtId="4" fontId="31" fillId="0" borderId="18" xfId="0" applyNumberFormat="1" applyFont="1" applyBorder="1" applyAlignment="1">
      <alignment vertical="center"/>
    </xf>
    <xf numFmtId="4" fontId="31" fillId="0" borderId="0" xfId="0" applyNumberFormat="1" applyFont="1" applyBorder="1" applyAlignment="1">
      <alignment vertical="center"/>
    </xf>
    <xf numFmtId="166" fontId="31" fillId="0" borderId="0" xfId="0" applyNumberFormat="1" applyFont="1" applyBorder="1" applyAlignment="1">
      <alignment vertical="center"/>
    </xf>
    <xf numFmtId="4" fontId="31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31" fillId="0" borderId="23" xfId="0" applyNumberFormat="1" applyFont="1" applyBorder="1" applyAlignment="1">
      <alignment vertical="center"/>
    </xf>
    <xf numFmtId="4" fontId="31" fillId="0" borderId="24" xfId="0" applyNumberFormat="1" applyFont="1" applyBorder="1" applyAlignment="1">
      <alignment vertical="center"/>
    </xf>
    <xf numFmtId="166" fontId="31" fillId="0" borderId="24" xfId="0" applyNumberFormat="1" applyFont="1" applyBorder="1" applyAlignment="1">
      <alignment vertical="center"/>
    </xf>
    <xf numFmtId="4" fontId="31" fillId="0" borderId="25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14" fillId="3" borderId="0" xfId="0" applyFont="1" applyFill="1" applyAlignment="1">
      <alignment vertical="center"/>
    </xf>
    <xf numFmtId="0" fontId="15" fillId="3" borderId="0" xfId="0" applyFont="1" applyFill="1" applyAlignment="1">
      <alignment horizontal="left" vertical="center"/>
    </xf>
    <xf numFmtId="0" fontId="32" fillId="3" borderId="0" xfId="1" applyFont="1" applyFill="1" applyAlignment="1">
      <alignment vertical="center"/>
    </xf>
    <xf numFmtId="0" fontId="14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20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22" fillId="0" borderId="0" xfId="0" applyFont="1" applyBorder="1" applyAlignment="1">
      <alignment horizontal="left" vertical="center"/>
    </xf>
    <xf numFmtId="4" fontId="25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7" borderId="0" xfId="0" applyFont="1" applyFill="1" applyBorder="1" applyAlignment="1">
      <alignment vertical="center"/>
    </xf>
    <xf numFmtId="0" fontId="3" fillId="7" borderId="9" xfId="0" applyFont="1" applyFill="1" applyBorder="1" applyAlignment="1">
      <alignment horizontal="left" vertical="center"/>
    </xf>
    <xf numFmtId="0" fontId="3" fillId="7" borderId="10" xfId="0" applyFont="1" applyFill="1" applyBorder="1" applyAlignment="1">
      <alignment horizontal="right" vertical="center"/>
    </xf>
    <xf numFmtId="0" fontId="3" fillId="7" borderId="10" xfId="0" applyFont="1" applyFill="1" applyBorder="1" applyAlignment="1">
      <alignment horizontal="center" vertical="center"/>
    </xf>
    <xf numFmtId="0" fontId="0" fillId="7" borderId="10" xfId="0" applyFont="1" applyFill="1" applyBorder="1" applyAlignment="1" applyProtection="1">
      <alignment vertical="center"/>
      <protection locked="0"/>
    </xf>
    <xf numFmtId="4" fontId="3" fillId="7" borderId="10" xfId="0" applyNumberFormat="1" applyFont="1" applyFill="1" applyBorder="1" applyAlignment="1">
      <alignment vertical="center"/>
    </xf>
    <xf numFmtId="0" fontId="0" fillId="7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7" borderId="0" xfId="0" applyFont="1" applyFill="1" applyBorder="1" applyAlignment="1">
      <alignment horizontal="left" vertical="center"/>
    </xf>
    <xf numFmtId="0" fontId="0" fillId="7" borderId="0" xfId="0" applyFont="1" applyFill="1" applyBorder="1" applyAlignment="1" applyProtection="1">
      <alignment vertical="center"/>
      <protection locked="0"/>
    </xf>
    <xf numFmtId="0" fontId="2" fillId="7" borderId="0" xfId="0" applyFont="1" applyFill="1" applyBorder="1" applyAlignment="1">
      <alignment horizontal="right" vertical="center"/>
    </xf>
    <xf numFmtId="0" fontId="0" fillId="7" borderId="6" xfId="0" applyFont="1" applyFill="1" applyBorder="1" applyAlignment="1">
      <alignment vertical="center"/>
    </xf>
    <xf numFmtId="0" fontId="33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20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7" borderId="20" xfId="0" applyFont="1" applyFill="1" applyBorder="1" applyAlignment="1">
      <alignment horizontal="center" vertical="center" wrapText="1"/>
    </xf>
    <xf numFmtId="0" fontId="2" fillId="7" borderId="21" xfId="0" applyFont="1" applyFill="1" applyBorder="1" applyAlignment="1">
      <alignment horizontal="center" vertical="center" wrapText="1"/>
    </xf>
    <xf numFmtId="0" fontId="34" fillId="7" borderId="21" xfId="0" applyFont="1" applyFill="1" applyBorder="1" applyAlignment="1" applyProtection="1">
      <alignment horizontal="center" vertical="center" wrapText="1"/>
      <protection locked="0"/>
    </xf>
    <xf numFmtId="0" fontId="2" fillId="7" borderId="22" xfId="0" applyFont="1" applyFill="1" applyBorder="1" applyAlignment="1">
      <alignment horizontal="center" vertical="center" wrapText="1"/>
    </xf>
    <xf numFmtId="4" fontId="25" fillId="0" borderId="0" xfId="0" applyNumberFormat="1" applyFont="1" applyAlignment="1"/>
    <xf numFmtId="166" fontId="35" fillId="0" borderId="16" xfId="0" applyNumberFormat="1" applyFont="1" applyBorder="1" applyAlignment="1"/>
    <xf numFmtId="166" fontId="35" fillId="0" borderId="17" xfId="0" applyNumberFormat="1" applyFont="1" applyBorder="1" applyAlignment="1"/>
    <xf numFmtId="4" fontId="36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" fontId="6" fillId="0" borderId="0" xfId="0" applyNumberFormat="1" applyFont="1" applyBorder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5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5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>
      <alignment vertical="center"/>
    </xf>
    <xf numFmtId="0" fontId="37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 wrapText="1"/>
    </xf>
    <xf numFmtId="167" fontId="8" fillId="0" borderId="0" xfId="0" applyNumberFormat="1" applyFont="1" applyBorder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9" fillId="0" borderId="5" xfId="0" applyFont="1" applyBorder="1" applyAlignment="1">
      <alignment vertical="center"/>
    </xf>
    <xf numFmtId="0" fontId="38" fillId="0" borderId="0" xfId="0" applyFont="1" applyBorder="1" applyAlignment="1">
      <alignment horizontal="left" vertical="center"/>
    </xf>
    <xf numFmtId="0" fontId="38" fillId="0" borderId="0" xfId="0" applyFont="1" applyBorder="1" applyAlignment="1">
      <alignment horizontal="left" vertical="center" wrapText="1"/>
    </xf>
    <xf numFmtId="167" fontId="9" fillId="0" borderId="0" xfId="0" applyNumberFormat="1" applyFont="1" applyBorder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>
      <alignment vertical="center"/>
    </xf>
    <xf numFmtId="0" fontId="39" fillId="0" borderId="0" xfId="0" applyFont="1" applyAlignment="1">
      <alignment horizontal="left" vertical="center"/>
    </xf>
    <xf numFmtId="0" fontId="39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38" fillId="0" borderId="0" xfId="0" applyFont="1" applyAlignment="1">
      <alignment horizontal="left" vertical="center"/>
    </xf>
    <xf numFmtId="0" fontId="38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40" fillId="0" borderId="28" xfId="0" applyFont="1" applyBorder="1" applyAlignment="1" applyProtection="1">
      <alignment horizontal="center" vertical="center"/>
      <protection locked="0"/>
    </xf>
    <xf numFmtId="49" fontId="40" fillId="0" borderId="28" xfId="0" applyNumberFormat="1" applyFont="1" applyBorder="1" applyAlignment="1" applyProtection="1">
      <alignment horizontal="left" vertical="center" wrapText="1"/>
      <protection locked="0"/>
    </xf>
    <xf numFmtId="0" fontId="40" fillId="0" borderId="28" xfId="0" applyFont="1" applyBorder="1" applyAlignment="1" applyProtection="1">
      <alignment horizontal="left" vertical="center" wrapText="1"/>
      <protection locked="0"/>
    </xf>
    <xf numFmtId="0" fontId="40" fillId="0" borderId="28" xfId="0" applyFont="1" applyBorder="1" applyAlignment="1" applyProtection="1">
      <alignment horizontal="center" vertical="center" wrapText="1"/>
      <protection locked="0"/>
    </xf>
    <xf numFmtId="167" fontId="40" fillId="0" borderId="28" xfId="0" applyNumberFormat="1" applyFont="1" applyBorder="1" applyAlignment="1" applyProtection="1">
      <alignment vertical="center"/>
      <protection locked="0"/>
    </xf>
    <xf numFmtId="4" fontId="40" fillId="5" borderId="28" xfId="0" applyNumberFormat="1" applyFont="1" applyFill="1" applyBorder="1" applyAlignment="1" applyProtection="1">
      <alignment vertical="center"/>
      <protection locked="0"/>
    </xf>
    <xf numFmtId="4" fontId="40" fillId="0" borderId="28" xfId="0" applyNumberFormat="1" applyFont="1" applyBorder="1" applyAlignment="1" applyProtection="1">
      <alignment vertical="center"/>
      <protection locked="0"/>
    </xf>
    <xf numFmtId="0" fontId="40" fillId="0" borderId="5" xfId="0" applyFont="1" applyBorder="1" applyAlignment="1">
      <alignment vertical="center"/>
    </xf>
    <xf numFmtId="0" fontId="40" fillId="5" borderId="28" xfId="0" applyFont="1" applyFill="1" applyBorder="1" applyAlignment="1" applyProtection="1">
      <alignment horizontal="left" vertical="center"/>
      <protection locked="0"/>
    </xf>
    <xf numFmtId="0" fontId="40" fillId="0" borderId="0" xfId="0" applyFont="1" applyBorder="1" applyAlignment="1">
      <alignment horizontal="center" vertical="center"/>
    </xf>
    <xf numFmtId="0" fontId="11" fillId="0" borderId="5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8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9" xfId="0" applyFont="1" applyBorder="1" applyAlignment="1">
      <alignment vertical="center"/>
    </xf>
    <xf numFmtId="0" fontId="5" fillId="0" borderId="0" xfId="0" applyFont="1" applyBorder="1" applyAlignment="1">
      <alignment horizontal="left"/>
    </xf>
    <xf numFmtId="4" fontId="5" fillId="0" borderId="0" xfId="0" applyNumberFormat="1" applyFont="1" applyBorder="1" applyAlignment="1"/>
    <xf numFmtId="0" fontId="1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41" fillId="0" borderId="29" xfId="0" applyFont="1" applyBorder="1" applyAlignment="1" applyProtection="1">
      <alignment vertical="center" wrapText="1"/>
      <protection locked="0"/>
    </xf>
    <xf numFmtId="0" fontId="41" fillId="0" borderId="30" xfId="0" applyFont="1" applyBorder="1" applyAlignment="1" applyProtection="1">
      <alignment vertical="center" wrapText="1"/>
      <protection locked="0"/>
    </xf>
    <xf numFmtId="0" fontId="41" fillId="0" borderId="31" xfId="0" applyFont="1" applyBorder="1" applyAlignment="1" applyProtection="1">
      <alignment vertical="center" wrapText="1"/>
      <protection locked="0"/>
    </xf>
    <xf numFmtId="0" fontId="41" fillId="0" borderId="32" xfId="0" applyFont="1" applyBorder="1" applyAlignment="1" applyProtection="1">
      <alignment horizontal="center" vertical="center" wrapText="1"/>
      <protection locked="0"/>
    </xf>
    <xf numFmtId="0" fontId="41" fillId="0" borderId="33" xfId="0" applyFont="1" applyBorder="1" applyAlignment="1" applyProtection="1">
      <alignment horizontal="center" vertical="center" wrapText="1"/>
      <protection locked="0"/>
    </xf>
    <xf numFmtId="0" fontId="41" fillId="0" borderId="32" xfId="0" applyFont="1" applyBorder="1" applyAlignment="1" applyProtection="1">
      <alignment vertical="center" wrapText="1"/>
      <protection locked="0"/>
    </xf>
    <xf numFmtId="0" fontId="41" fillId="0" borderId="33" xfId="0" applyFont="1" applyBorder="1" applyAlignment="1" applyProtection="1">
      <alignment vertical="center" wrapText="1"/>
      <protection locked="0"/>
    </xf>
    <xf numFmtId="0" fontId="43" fillId="0" borderId="1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vertical="center" wrapText="1"/>
      <protection locked="0"/>
    </xf>
    <xf numFmtId="0" fontId="44" fillId="0" borderId="1" xfId="0" applyFont="1" applyBorder="1" applyAlignment="1" applyProtection="1">
      <alignment vertical="center" wrapText="1"/>
      <protection locked="0"/>
    </xf>
    <xf numFmtId="0" fontId="44" fillId="0" borderId="1" xfId="0" applyFont="1" applyBorder="1" applyAlignment="1" applyProtection="1">
      <alignment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49" fontId="44" fillId="0" borderId="1" xfId="0" applyNumberFormat="1" applyFont="1" applyBorder="1" applyAlignment="1" applyProtection="1">
      <alignment vertical="center" wrapText="1"/>
      <protection locked="0"/>
    </xf>
    <xf numFmtId="0" fontId="41" fillId="0" borderId="35" xfId="0" applyFont="1" applyBorder="1" applyAlignment="1" applyProtection="1">
      <alignment vertical="center" wrapText="1"/>
      <protection locked="0"/>
    </xf>
    <xf numFmtId="0" fontId="45" fillId="0" borderId="34" xfId="0" applyFont="1" applyBorder="1" applyAlignment="1" applyProtection="1">
      <alignment vertical="center" wrapText="1"/>
      <protection locked="0"/>
    </xf>
    <xf numFmtId="0" fontId="41" fillId="0" borderId="36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top"/>
      <protection locked="0"/>
    </xf>
    <xf numFmtId="0" fontId="41" fillId="0" borderId="0" xfId="0" applyFont="1" applyAlignment="1" applyProtection="1">
      <alignment vertical="top"/>
      <protection locked="0"/>
    </xf>
    <xf numFmtId="0" fontId="41" fillId="0" borderId="29" xfId="0" applyFont="1" applyBorder="1" applyAlignment="1" applyProtection="1">
      <alignment horizontal="left" vertical="center"/>
      <protection locked="0"/>
    </xf>
    <xf numFmtId="0" fontId="41" fillId="0" borderId="30" xfId="0" applyFont="1" applyBorder="1" applyAlignment="1" applyProtection="1">
      <alignment horizontal="left" vertical="center"/>
      <protection locked="0"/>
    </xf>
    <xf numFmtId="0" fontId="41" fillId="0" borderId="31" xfId="0" applyFont="1" applyBorder="1" applyAlignment="1" applyProtection="1">
      <alignment horizontal="left" vertical="center"/>
      <protection locked="0"/>
    </xf>
    <xf numFmtId="0" fontId="41" fillId="0" borderId="32" xfId="0" applyFont="1" applyBorder="1" applyAlignment="1" applyProtection="1">
      <alignment horizontal="left" vertical="center"/>
      <protection locked="0"/>
    </xf>
    <xf numFmtId="0" fontId="41" fillId="0" borderId="33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6" fillId="0" borderId="0" xfId="0" applyFont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center" vertical="center"/>
      <protection locked="0"/>
    </xf>
    <xf numFmtId="0" fontId="46" fillId="0" borderId="34" xfId="0" applyFont="1" applyBorder="1" applyAlignment="1" applyProtection="1">
      <alignment horizontal="left" vertical="center"/>
      <protection locked="0"/>
    </xf>
    <xf numFmtId="0" fontId="47" fillId="0" borderId="1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center" vertical="center"/>
      <protection locked="0"/>
    </xf>
    <xf numFmtId="0" fontId="44" fillId="0" borderId="32" xfId="0" applyFont="1" applyBorder="1" applyAlignment="1" applyProtection="1">
      <alignment horizontal="left" vertical="center"/>
      <protection locked="0"/>
    </xf>
    <xf numFmtId="0" fontId="44" fillId="2" borderId="1" xfId="0" applyFont="1" applyFill="1" applyBorder="1" applyAlignment="1" applyProtection="1">
      <alignment horizontal="left" vertical="center"/>
      <protection locked="0"/>
    </xf>
    <xf numFmtId="0" fontId="44" fillId="2" borderId="1" xfId="0" applyFont="1" applyFill="1" applyBorder="1" applyAlignment="1" applyProtection="1">
      <alignment horizontal="center" vertical="center"/>
      <protection locked="0"/>
    </xf>
    <xf numFmtId="0" fontId="41" fillId="0" borderId="35" xfId="0" applyFont="1" applyBorder="1" applyAlignment="1" applyProtection="1">
      <alignment horizontal="left" vertical="center"/>
      <protection locked="0"/>
    </xf>
    <xf numFmtId="0" fontId="45" fillId="0" borderId="34" xfId="0" applyFont="1" applyBorder="1" applyAlignment="1" applyProtection="1">
      <alignment horizontal="left" vertical="center"/>
      <protection locked="0"/>
    </xf>
    <xf numFmtId="0" fontId="41" fillId="0" borderId="36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0" fontId="46" fillId="0" borderId="1" xfId="0" applyFont="1" applyBorder="1" applyAlignment="1" applyProtection="1">
      <alignment horizontal="left" vertical="center"/>
      <protection locked="0"/>
    </xf>
    <xf numFmtId="0" fontId="44" fillId="0" borderId="34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center" vertical="center" wrapText="1"/>
      <protection locked="0"/>
    </xf>
    <xf numFmtId="0" fontId="41" fillId="0" borderId="29" xfId="0" applyFont="1" applyBorder="1" applyAlignment="1" applyProtection="1">
      <alignment horizontal="left" vertical="center" wrapText="1"/>
      <protection locked="0"/>
    </xf>
    <xf numFmtId="0" fontId="41" fillId="0" borderId="30" xfId="0" applyFont="1" applyBorder="1" applyAlignment="1" applyProtection="1">
      <alignment horizontal="left" vertical="center" wrapText="1"/>
      <protection locked="0"/>
    </xf>
    <xf numFmtId="0" fontId="41" fillId="0" borderId="31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46" fillId="0" borderId="32" xfId="0" applyFont="1" applyBorder="1" applyAlignment="1" applyProtection="1">
      <alignment horizontal="left" vertical="center" wrapText="1"/>
      <protection locked="0"/>
    </xf>
    <xf numFmtId="0" fontId="46" fillId="0" borderId="33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/>
      <protection locked="0"/>
    </xf>
    <xf numFmtId="0" fontId="44" fillId="0" borderId="35" xfId="0" applyFont="1" applyBorder="1" applyAlignment="1" applyProtection="1">
      <alignment horizontal="left" vertical="center" wrapText="1"/>
      <protection locked="0"/>
    </xf>
    <xf numFmtId="0" fontId="44" fillId="0" borderId="34" xfId="0" applyFont="1" applyBorder="1" applyAlignment="1" applyProtection="1">
      <alignment horizontal="left" vertical="center" wrapText="1"/>
      <protection locked="0"/>
    </xf>
    <xf numFmtId="0" fontId="44" fillId="0" borderId="36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left" vertical="top"/>
      <protection locked="0"/>
    </xf>
    <xf numFmtId="0" fontId="44" fillId="0" borderId="1" xfId="0" applyFont="1" applyBorder="1" applyAlignment="1" applyProtection="1">
      <alignment horizontal="center" vertical="top"/>
      <protection locked="0"/>
    </xf>
    <xf numFmtId="0" fontId="44" fillId="0" borderId="35" xfId="0" applyFont="1" applyBorder="1" applyAlignment="1" applyProtection="1">
      <alignment horizontal="left" vertical="center"/>
      <protection locked="0"/>
    </xf>
    <xf numFmtId="0" fontId="44" fillId="0" borderId="36" xfId="0" applyFont="1" applyBorder="1" applyAlignment="1" applyProtection="1">
      <alignment horizontal="left" vertical="center"/>
      <protection locked="0"/>
    </xf>
    <xf numFmtId="0" fontId="46" fillId="0" borderId="0" xfId="0" applyFont="1" applyAlignment="1" applyProtection="1">
      <alignment vertical="center"/>
      <protection locked="0"/>
    </xf>
    <xf numFmtId="0" fontId="43" fillId="0" borderId="1" xfId="0" applyFont="1" applyBorder="1" applyAlignment="1" applyProtection="1">
      <alignment vertical="center"/>
      <protection locked="0"/>
    </xf>
    <xf numFmtId="0" fontId="46" fillId="0" borderId="34" xfId="0" applyFont="1" applyBorder="1" applyAlignment="1" applyProtection="1">
      <alignment vertical="center"/>
      <protection locked="0"/>
    </xf>
    <xf numFmtId="0" fontId="43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4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3" fillId="0" borderId="34" xfId="0" applyFont="1" applyBorder="1" applyAlignment="1" applyProtection="1">
      <alignment horizontal="left"/>
      <protection locked="0"/>
    </xf>
    <xf numFmtId="0" fontId="46" fillId="0" borderId="34" xfId="0" applyFont="1" applyBorder="1" applyAlignment="1" applyProtection="1">
      <protection locked="0"/>
    </xf>
    <xf numFmtId="0" fontId="41" fillId="0" borderId="32" xfId="0" applyFont="1" applyBorder="1" applyAlignment="1" applyProtection="1">
      <alignment vertical="top"/>
      <protection locked="0"/>
    </xf>
    <xf numFmtId="0" fontId="41" fillId="0" borderId="33" xfId="0" applyFont="1" applyBorder="1" applyAlignment="1" applyProtection="1">
      <alignment vertical="top"/>
      <protection locked="0"/>
    </xf>
    <xf numFmtId="0" fontId="41" fillId="0" borderId="1" xfId="0" applyFont="1" applyBorder="1" applyAlignment="1" applyProtection="1">
      <alignment horizontal="center" vertical="center"/>
      <protection locked="0"/>
    </xf>
    <xf numFmtId="0" fontId="41" fillId="0" borderId="1" xfId="0" applyFont="1" applyBorder="1" applyAlignment="1" applyProtection="1">
      <alignment horizontal="left" vertical="top"/>
      <protection locked="0"/>
    </xf>
    <xf numFmtId="0" fontId="41" fillId="0" borderId="35" xfId="0" applyFont="1" applyBorder="1" applyAlignment="1" applyProtection="1">
      <alignment vertical="top"/>
      <protection locked="0"/>
    </xf>
    <xf numFmtId="0" fontId="41" fillId="0" borderId="34" xfId="0" applyFont="1" applyBorder="1" applyAlignment="1" applyProtection="1">
      <alignment vertical="top"/>
      <protection locked="0"/>
    </xf>
    <xf numFmtId="0" fontId="41" fillId="0" borderId="36" xfId="0" applyFont="1" applyBorder="1" applyAlignment="1" applyProtection="1">
      <alignment vertical="top"/>
      <protection locked="0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17" fillId="4" borderId="0" xfId="0" applyFont="1" applyFill="1" applyAlignment="1">
      <alignment horizontal="center" vertical="center"/>
    </xf>
    <xf numFmtId="0" fontId="0" fillId="0" borderId="0" xfId="0"/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4" fillId="0" borderId="15" xfId="0" applyFont="1" applyBorder="1" applyAlignment="1">
      <alignment horizontal="center" vertical="center"/>
    </xf>
    <xf numFmtId="0" fontId="24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7" borderId="9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left" vertical="center"/>
    </xf>
    <xf numFmtId="0" fontId="2" fillId="7" borderId="10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right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0" fontId="3" fillId="6" borderId="10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0" fontId="0" fillId="6" borderId="11" xfId="0" applyFont="1" applyFill="1" applyBorder="1" applyAlignment="1">
      <alignment vertical="center"/>
    </xf>
    <xf numFmtId="0" fontId="21" fillId="0" borderId="0" xfId="0" applyFont="1" applyAlignment="1">
      <alignment horizontal="left" vertical="top" wrapText="1"/>
    </xf>
    <xf numFmtId="0" fontId="21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22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20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2" fillId="3" borderId="0" xfId="1" applyFont="1" applyFill="1" applyAlignment="1">
      <alignment vertical="center"/>
    </xf>
    <xf numFmtId="0" fontId="20" fillId="0" borderId="0" xfId="0" applyFont="1" applyBorder="1" applyAlignment="1">
      <alignment horizontal="left" vertical="center" wrapText="1"/>
    </xf>
    <xf numFmtId="0" fontId="20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44" fillId="0" borderId="1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center" vertical="center" wrapText="1"/>
      <protection locked="0"/>
    </xf>
    <xf numFmtId="0" fontId="43" fillId="0" borderId="34" xfId="0" applyFont="1" applyBorder="1" applyAlignment="1" applyProtection="1">
      <alignment horizontal="left" wrapText="1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49" fontId="44" fillId="0" borderId="1" xfId="0" applyNumberFormat="1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center" vertical="center"/>
      <protection locked="0"/>
    </xf>
    <xf numFmtId="0" fontId="43" fillId="0" borderId="34" xfId="0" applyFont="1" applyBorder="1" applyAlignment="1" applyProtection="1">
      <alignment horizontal="left"/>
      <protection locked="0"/>
    </xf>
    <xf numFmtId="0" fontId="44" fillId="0" borderId="1" xfId="0" applyFont="1" applyBorder="1" applyAlignment="1" applyProtection="1">
      <alignment horizontal="left" vertical="top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5"/>
  <sheetViews>
    <sheetView showGridLines="0" tabSelected="1" workbookViewId="0">
      <pane ySplit="1" topLeftCell="A2" activePane="bottomLeft" state="frozen"/>
      <selection pane="bottomLeft" activeCell="K5" sqref="K5:AO5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 x14ac:dyDescent="0.3">
      <c r="A1" s="16" t="s">
        <v>0</v>
      </c>
      <c r="B1" s="17"/>
      <c r="C1" s="17"/>
      <c r="D1" s="18" t="s">
        <v>1</v>
      </c>
      <c r="E1" s="17"/>
      <c r="F1" s="17"/>
      <c r="G1" s="17"/>
      <c r="H1" s="17"/>
      <c r="I1" s="17"/>
      <c r="J1" s="17"/>
      <c r="K1" s="19" t="s">
        <v>2</v>
      </c>
      <c r="L1" s="19"/>
      <c r="M1" s="19"/>
      <c r="N1" s="19"/>
      <c r="O1" s="19"/>
      <c r="P1" s="19"/>
      <c r="Q1" s="19"/>
      <c r="R1" s="19"/>
      <c r="S1" s="19"/>
      <c r="T1" s="17"/>
      <c r="U1" s="17"/>
      <c r="V1" s="17"/>
      <c r="W1" s="19" t="s">
        <v>3</v>
      </c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20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2" t="s">
        <v>4</v>
      </c>
      <c r="BB1" s="22" t="s">
        <v>5</v>
      </c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T1" s="23" t="s">
        <v>6</v>
      </c>
      <c r="BU1" s="23" t="s">
        <v>6</v>
      </c>
      <c r="BV1" s="23" t="s">
        <v>7</v>
      </c>
    </row>
    <row r="2" spans="1:74" ht="36.950000000000003" customHeight="1" x14ac:dyDescent="0.3">
      <c r="AR2" s="324" t="s">
        <v>8</v>
      </c>
      <c r="AS2" s="325"/>
      <c r="AT2" s="325"/>
      <c r="AU2" s="325"/>
      <c r="AV2" s="325"/>
      <c r="AW2" s="325"/>
      <c r="AX2" s="325"/>
      <c r="AY2" s="325"/>
      <c r="AZ2" s="325"/>
      <c r="BA2" s="325"/>
      <c r="BB2" s="325"/>
      <c r="BC2" s="325"/>
      <c r="BD2" s="325"/>
      <c r="BE2" s="325"/>
      <c r="BS2" s="24" t="s">
        <v>9</v>
      </c>
      <c r="BT2" s="24" t="s">
        <v>10</v>
      </c>
    </row>
    <row r="3" spans="1:74" ht="6.95" customHeight="1" x14ac:dyDescent="0.3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7"/>
      <c r="BS3" s="24" t="s">
        <v>9</v>
      </c>
      <c r="BT3" s="24" t="s">
        <v>11</v>
      </c>
    </row>
    <row r="4" spans="1:74" ht="36.950000000000003" customHeight="1" x14ac:dyDescent="0.3">
      <c r="B4" s="28"/>
      <c r="C4" s="29"/>
      <c r="D4" s="30" t="s">
        <v>12</v>
      </c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31"/>
      <c r="AS4" s="32" t="s">
        <v>13</v>
      </c>
      <c r="BE4" s="33" t="s">
        <v>14</v>
      </c>
      <c r="BS4" s="24" t="s">
        <v>15</v>
      </c>
    </row>
    <row r="5" spans="1:74" ht="14.45" customHeight="1" x14ac:dyDescent="0.3">
      <c r="B5" s="28"/>
      <c r="C5" s="29"/>
      <c r="D5" s="34" t="s">
        <v>16</v>
      </c>
      <c r="E5" s="29"/>
      <c r="F5" s="29"/>
      <c r="G5" s="29"/>
      <c r="H5" s="29"/>
      <c r="I5" s="29"/>
      <c r="J5" s="29"/>
      <c r="K5" s="350" t="s">
        <v>1602</v>
      </c>
      <c r="L5" s="351"/>
      <c r="M5" s="351"/>
      <c r="N5" s="351"/>
      <c r="O5" s="351"/>
      <c r="P5" s="351"/>
      <c r="Q5" s="351"/>
      <c r="R5" s="351"/>
      <c r="S5" s="351"/>
      <c r="T5" s="351"/>
      <c r="U5" s="351"/>
      <c r="V5" s="351"/>
      <c r="W5" s="351"/>
      <c r="X5" s="351"/>
      <c r="Y5" s="351"/>
      <c r="Z5" s="351"/>
      <c r="AA5" s="351"/>
      <c r="AB5" s="351"/>
      <c r="AC5" s="351"/>
      <c r="AD5" s="351"/>
      <c r="AE5" s="351"/>
      <c r="AF5" s="351"/>
      <c r="AG5" s="351"/>
      <c r="AH5" s="351"/>
      <c r="AI5" s="351"/>
      <c r="AJ5" s="351"/>
      <c r="AK5" s="351"/>
      <c r="AL5" s="351"/>
      <c r="AM5" s="351"/>
      <c r="AN5" s="351"/>
      <c r="AO5" s="351"/>
      <c r="AP5" s="29"/>
      <c r="AQ5" s="31"/>
      <c r="BE5" s="348" t="s">
        <v>17</v>
      </c>
      <c r="BS5" s="24" t="s">
        <v>9</v>
      </c>
    </row>
    <row r="6" spans="1:74" ht="36.950000000000003" customHeight="1" x14ac:dyDescent="0.3">
      <c r="B6" s="28"/>
      <c r="C6" s="29"/>
      <c r="D6" s="36" t="s">
        <v>18</v>
      </c>
      <c r="E6" s="29"/>
      <c r="F6" s="29"/>
      <c r="G6" s="29"/>
      <c r="H6" s="29"/>
      <c r="I6" s="29"/>
      <c r="J6" s="29"/>
      <c r="K6" s="352" t="s">
        <v>19</v>
      </c>
      <c r="L6" s="351"/>
      <c r="M6" s="351"/>
      <c r="N6" s="351"/>
      <c r="O6" s="351"/>
      <c r="P6" s="351"/>
      <c r="Q6" s="351"/>
      <c r="R6" s="351"/>
      <c r="S6" s="351"/>
      <c r="T6" s="351"/>
      <c r="U6" s="351"/>
      <c r="V6" s="351"/>
      <c r="W6" s="351"/>
      <c r="X6" s="351"/>
      <c r="Y6" s="351"/>
      <c r="Z6" s="351"/>
      <c r="AA6" s="351"/>
      <c r="AB6" s="351"/>
      <c r="AC6" s="351"/>
      <c r="AD6" s="351"/>
      <c r="AE6" s="351"/>
      <c r="AF6" s="351"/>
      <c r="AG6" s="351"/>
      <c r="AH6" s="351"/>
      <c r="AI6" s="351"/>
      <c r="AJ6" s="351"/>
      <c r="AK6" s="351"/>
      <c r="AL6" s="351"/>
      <c r="AM6" s="351"/>
      <c r="AN6" s="351"/>
      <c r="AO6" s="351"/>
      <c r="AP6" s="29"/>
      <c r="AQ6" s="31"/>
      <c r="BE6" s="349"/>
      <c r="BS6" s="24" t="s">
        <v>20</v>
      </c>
    </row>
    <row r="7" spans="1:74" ht="14.45" customHeight="1" x14ac:dyDescent="0.3">
      <c r="B7" s="28"/>
      <c r="C7" s="29"/>
      <c r="D7" s="37" t="s">
        <v>21</v>
      </c>
      <c r="E7" s="29"/>
      <c r="F7" s="29"/>
      <c r="G7" s="29"/>
      <c r="H7" s="29"/>
      <c r="I7" s="29"/>
      <c r="J7" s="29"/>
      <c r="K7" s="35" t="s">
        <v>5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37" t="s">
        <v>22</v>
      </c>
      <c r="AL7" s="29"/>
      <c r="AM7" s="29"/>
      <c r="AN7" s="35" t="s">
        <v>5</v>
      </c>
      <c r="AO7" s="29"/>
      <c r="AP7" s="29"/>
      <c r="AQ7" s="31"/>
      <c r="BE7" s="349"/>
      <c r="BS7" s="24" t="s">
        <v>23</v>
      </c>
    </row>
    <row r="8" spans="1:74" ht="14.45" customHeight="1" x14ac:dyDescent="0.3">
      <c r="B8" s="28"/>
      <c r="C8" s="29"/>
      <c r="D8" s="37" t="s">
        <v>24</v>
      </c>
      <c r="E8" s="29"/>
      <c r="F8" s="29"/>
      <c r="G8" s="29"/>
      <c r="H8" s="29"/>
      <c r="I8" s="29"/>
      <c r="J8" s="29"/>
      <c r="K8" s="35" t="s">
        <v>25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37" t="s">
        <v>26</v>
      </c>
      <c r="AL8" s="29"/>
      <c r="AM8" s="29"/>
      <c r="AN8" s="38" t="s">
        <v>27</v>
      </c>
      <c r="AO8" s="29"/>
      <c r="AP8" s="29"/>
      <c r="AQ8" s="31"/>
      <c r="BE8" s="349"/>
      <c r="BS8" s="24" t="s">
        <v>28</v>
      </c>
    </row>
    <row r="9" spans="1:74" ht="14.45" customHeight="1" x14ac:dyDescent="0.3">
      <c r="B9" s="28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31"/>
      <c r="BE9" s="349"/>
      <c r="BS9" s="24" t="s">
        <v>29</v>
      </c>
    </row>
    <row r="10" spans="1:74" ht="14.45" customHeight="1" x14ac:dyDescent="0.3">
      <c r="B10" s="28"/>
      <c r="C10" s="29"/>
      <c r="D10" s="37" t="s">
        <v>30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37" t="s">
        <v>31</v>
      </c>
      <c r="AL10" s="29"/>
      <c r="AM10" s="29"/>
      <c r="AN10" s="35" t="s">
        <v>5</v>
      </c>
      <c r="AO10" s="29"/>
      <c r="AP10" s="29"/>
      <c r="AQ10" s="31"/>
      <c r="BE10" s="349"/>
      <c r="BS10" s="24" t="s">
        <v>20</v>
      </c>
    </row>
    <row r="11" spans="1:74" ht="18.399999999999999" customHeight="1" x14ac:dyDescent="0.3">
      <c r="B11" s="28"/>
      <c r="C11" s="29"/>
      <c r="D11" s="29"/>
      <c r="E11" s="35" t="s">
        <v>25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37" t="s">
        <v>32</v>
      </c>
      <c r="AL11" s="29"/>
      <c r="AM11" s="29"/>
      <c r="AN11" s="35" t="s">
        <v>5</v>
      </c>
      <c r="AO11" s="29"/>
      <c r="AP11" s="29"/>
      <c r="AQ11" s="31"/>
      <c r="BE11" s="349"/>
      <c r="BS11" s="24" t="s">
        <v>20</v>
      </c>
    </row>
    <row r="12" spans="1:74" ht="6.95" customHeight="1" x14ac:dyDescent="0.3">
      <c r="B12" s="28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31"/>
      <c r="BE12" s="349"/>
      <c r="BS12" s="24" t="s">
        <v>20</v>
      </c>
    </row>
    <row r="13" spans="1:74" ht="14.45" customHeight="1" x14ac:dyDescent="0.3">
      <c r="B13" s="28"/>
      <c r="C13" s="29"/>
      <c r="D13" s="37" t="s">
        <v>33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37" t="s">
        <v>31</v>
      </c>
      <c r="AL13" s="29"/>
      <c r="AM13" s="29"/>
      <c r="AN13" s="39" t="s">
        <v>34</v>
      </c>
      <c r="AO13" s="29"/>
      <c r="AP13" s="29"/>
      <c r="AQ13" s="31"/>
      <c r="BE13" s="349"/>
      <c r="BS13" s="24" t="s">
        <v>20</v>
      </c>
    </row>
    <row r="14" spans="1:74" ht="15" x14ac:dyDescent="0.3">
      <c r="B14" s="28"/>
      <c r="C14" s="29"/>
      <c r="D14" s="29"/>
      <c r="E14" s="353" t="s">
        <v>34</v>
      </c>
      <c r="F14" s="354"/>
      <c r="G14" s="354"/>
      <c r="H14" s="354"/>
      <c r="I14" s="354"/>
      <c r="J14" s="354"/>
      <c r="K14" s="354"/>
      <c r="L14" s="354"/>
      <c r="M14" s="354"/>
      <c r="N14" s="354"/>
      <c r="O14" s="354"/>
      <c r="P14" s="354"/>
      <c r="Q14" s="354"/>
      <c r="R14" s="354"/>
      <c r="S14" s="354"/>
      <c r="T14" s="354"/>
      <c r="U14" s="354"/>
      <c r="V14" s="354"/>
      <c r="W14" s="354"/>
      <c r="X14" s="354"/>
      <c r="Y14" s="354"/>
      <c r="Z14" s="354"/>
      <c r="AA14" s="354"/>
      <c r="AB14" s="354"/>
      <c r="AC14" s="354"/>
      <c r="AD14" s="354"/>
      <c r="AE14" s="354"/>
      <c r="AF14" s="354"/>
      <c r="AG14" s="354"/>
      <c r="AH14" s="354"/>
      <c r="AI14" s="354"/>
      <c r="AJ14" s="354"/>
      <c r="AK14" s="37" t="s">
        <v>32</v>
      </c>
      <c r="AL14" s="29"/>
      <c r="AM14" s="29"/>
      <c r="AN14" s="39" t="s">
        <v>34</v>
      </c>
      <c r="AO14" s="29"/>
      <c r="AP14" s="29"/>
      <c r="AQ14" s="31"/>
      <c r="BE14" s="349"/>
      <c r="BS14" s="24" t="s">
        <v>20</v>
      </c>
    </row>
    <row r="15" spans="1:74" ht="6.95" customHeight="1" x14ac:dyDescent="0.3">
      <c r="B15" s="28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31"/>
      <c r="BE15" s="349"/>
      <c r="BS15" s="24" t="s">
        <v>6</v>
      </c>
    </row>
    <row r="16" spans="1:74" ht="14.45" customHeight="1" x14ac:dyDescent="0.3">
      <c r="B16" s="28"/>
      <c r="C16" s="29"/>
      <c r="D16" s="37" t="s">
        <v>35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37" t="s">
        <v>31</v>
      </c>
      <c r="AL16" s="29"/>
      <c r="AM16" s="29"/>
      <c r="AN16" s="35" t="s">
        <v>5</v>
      </c>
      <c r="AO16" s="29"/>
      <c r="AP16" s="29"/>
      <c r="AQ16" s="31"/>
      <c r="BE16" s="349"/>
      <c r="BS16" s="24" t="s">
        <v>6</v>
      </c>
    </row>
    <row r="17" spans="2:71" ht="18.399999999999999" customHeight="1" x14ac:dyDescent="0.3">
      <c r="B17" s="28"/>
      <c r="C17" s="29"/>
      <c r="D17" s="29"/>
      <c r="E17" s="35" t="s">
        <v>25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37" t="s">
        <v>32</v>
      </c>
      <c r="AL17" s="29"/>
      <c r="AM17" s="29"/>
      <c r="AN17" s="35" t="s">
        <v>5</v>
      </c>
      <c r="AO17" s="29"/>
      <c r="AP17" s="29"/>
      <c r="AQ17" s="31"/>
      <c r="BE17" s="349"/>
      <c r="BS17" s="24" t="s">
        <v>36</v>
      </c>
    </row>
    <row r="18" spans="2:71" ht="6.95" customHeight="1" x14ac:dyDescent="0.3">
      <c r="B18" s="28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31"/>
      <c r="BE18" s="349"/>
      <c r="BS18" s="24" t="s">
        <v>9</v>
      </c>
    </row>
    <row r="19" spans="2:71" ht="14.45" customHeight="1" x14ac:dyDescent="0.3">
      <c r="B19" s="28"/>
      <c r="C19" s="29"/>
      <c r="D19" s="37" t="s">
        <v>37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31"/>
      <c r="BE19" s="349"/>
      <c r="BS19" s="24" t="s">
        <v>9</v>
      </c>
    </row>
    <row r="20" spans="2:71" ht="22.5" customHeight="1" x14ac:dyDescent="0.3">
      <c r="B20" s="28"/>
      <c r="C20" s="29"/>
      <c r="D20" s="29"/>
      <c r="E20" s="355" t="s">
        <v>5</v>
      </c>
      <c r="F20" s="355"/>
      <c r="G20" s="355"/>
      <c r="H20" s="355"/>
      <c r="I20" s="355"/>
      <c r="J20" s="355"/>
      <c r="K20" s="355"/>
      <c r="L20" s="355"/>
      <c r="M20" s="355"/>
      <c r="N20" s="355"/>
      <c r="O20" s="355"/>
      <c r="P20" s="355"/>
      <c r="Q20" s="355"/>
      <c r="R20" s="355"/>
      <c r="S20" s="355"/>
      <c r="T20" s="355"/>
      <c r="U20" s="355"/>
      <c r="V20" s="355"/>
      <c r="W20" s="355"/>
      <c r="X20" s="355"/>
      <c r="Y20" s="355"/>
      <c r="Z20" s="355"/>
      <c r="AA20" s="355"/>
      <c r="AB20" s="355"/>
      <c r="AC20" s="355"/>
      <c r="AD20" s="355"/>
      <c r="AE20" s="355"/>
      <c r="AF20" s="355"/>
      <c r="AG20" s="355"/>
      <c r="AH20" s="355"/>
      <c r="AI20" s="355"/>
      <c r="AJ20" s="355"/>
      <c r="AK20" s="355"/>
      <c r="AL20" s="355"/>
      <c r="AM20" s="355"/>
      <c r="AN20" s="355"/>
      <c r="AO20" s="29"/>
      <c r="AP20" s="29"/>
      <c r="AQ20" s="31"/>
      <c r="BE20" s="349"/>
      <c r="BS20" s="24" t="s">
        <v>36</v>
      </c>
    </row>
    <row r="21" spans="2:71" ht="6.95" customHeight="1" x14ac:dyDescent="0.3">
      <c r="B21" s="28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31"/>
      <c r="BE21" s="349"/>
    </row>
    <row r="22" spans="2:71" ht="6.95" customHeight="1" x14ac:dyDescent="0.3">
      <c r="B22" s="28"/>
      <c r="C22" s="29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29"/>
      <c r="AQ22" s="31"/>
      <c r="BE22" s="349"/>
    </row>
    <row r="23" spans="2:71" s="1" customFormat="1" ht="25.9" customHeight="1" x14ac:dyDescent="0.3">
      <c r="B23" s="41"/>
      <c r="C23" s="42"/>
      <c r="D23" s="43" t="s">
        <v>38</v>
      </c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356">
        <f>ROUND(AG51,2)</f>
        <v>0</v>
      </c>
      <c r="AL23" s="357"/>
      <c r="AM23" s="357"/>
      <c r="AN23" s="357"/>
      <c r="AO23" s="357"/>
      <c r="AP23" s="42"/>
      <c r="AQ23" s="45"/>
      <c r="BE23" s="349"/>
    </row>
    <row r="24" spans="2:71" s="1" customFormat="1" ht="6.95" customHeight="1" x14ac:dyDescent="0.3">
      <c r="B24" s="41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5"/>
      <c r="BE24" s="349"/>
    </row>
    <row r="25" spans="2:71" s="1" customFormat="1" x14ac:dyDescent="0.3">
      <c r="B25" s="41"/>
      <c r="C25" s="42"/>
      <c r="D25" s="42"/>
      <c r="E25" s="42"/>
      <c r="F25" s="42"/>
      <c r="G25" s="42"/>
      <c r="H25" s="42"/>
      <c r="I25" s="42"/>
      <c r="J25" s="42"/>
      <c r="K25" s="42"/>
      <c r="L25" s="358" t="s">
        <v>39</v>
      </c>
      <c r="M25" s="358"/>
      <c r="N25" s="358"/>
      <c r="O25" s="358"/>
      <c r="P25" s="42"/>
      <c r="Q25" s="42"/>
      <c r="R25" s="42"/>
      <c r="S25" s="42"/>
      <c r="T25" s="42"/>
      <c r="U25" s="42"/>
      <c r="V25" s="42"/>
      <c r="W25" s="358" t="s">
        <v>40</v>
      </c>
      <c r="X25" s="358"/>
      <c r="Y25" s="358"/>
      <c r="Z25" s="358"/>
      <c r="AA25" s="358"/>
      <c r="AB25" s="358"/>
      <c r="AC25" s="358"/>
      <c r="AD25" s="358"/>
      <c r="AE25" s="358"/>
      <c r="AF25" s="42"/>
      <c r="AG25" s="42"/>
      <c r="AH25" s="42"/>
      <c r="AI25" s="42"/>
      <c r="AJ25" s="42"/>
      <c r="AK25" s="358" t="s">
        <v>41</v>
      </c>
      <c r="AL25" s="358"/>
      <c r="AM25" s="358"/>
      <c r="AN25" s="358"/>
      <c r="AO25" s="358"/>
      <c r="AP25" s="42"/>
      <c r="AQ25" s="45"/>
      <c r="BE25" s="349"/>
    </row>
    <row r="26" spans="2:71" s="2" customFormat="1" ht="14.45" customHeight="1" x14ac:dyDescent="0.3">
      <c r="B26" s="47"/>
      <c r="C26" s="48"/>
      <c r="D26" s="49" t="s">
        <v>42</v>
      </c>
      <c r="E26" s="48"/>
      <c r="F26" s="49" t="s">
        <v>43</v>
      </c>
      <c r="G26" s="48"/>
      <c r="H26" s="48"/>
      <c r="I26" s="48"/>
      <c r="J26" s="48"/>
      <c r="K26" s="48"/>
      <c r="L26" s="341">
        <v>0.21</v>
      </c>
      <c r="M26" s="342"/>
      <c r="N26" s="342"/>
      <c r="O26" s="342"/>
      <c r="P26" s="48"/>
      <c r="Q26" s="48"/>
      <c r="R26" s="48"/>
      <c r="S26" s="48"/>
      <c r="T26" s="48"/>
      <c r="U26" s="48"/>
      <c r="V26" s="48"/>
      <c r="W26" s="343">
        <f>ROUND(AZ51,2)</f>
        <v>0</v>
      </c>
      <c r="X26" s="342"/>
      <c r="Y26" s="342"/>
      <c r="Z26" s="342"/>
      <c r="AA26" s="342"/>
      <c r="AB26" s="342"/>
      <c r="AC26" s="342"/>
      <c r="AD26" s="342"/>
      <c r="AE26" s="342"/>
      <c r="AF26" s="48"/>
      <c r="AG26" s="48"/>
      <c r="AH26" s="48"/>
      <c r="AI26" s="48"/>
      <c r="AJ26" s="48"/>
      <c r="AK26" s="343">
        <f>ROUND(AV51,2)</f>
        <v>0</v>
      </c>
      <c r="AL26" s="342"/>
      <c r="AM26" s="342"/>
      <c r="AN26" s="342"/>
      <c r="AO26" s="342"/>
      <c r="AP26" s="48"/>
      <c r="AQ26" s="50"/>
      <c r="BE26" s="349"/>
    </row>
    <row r="27" spans="2:71" s="2" customFormat="1" ht="14.45" customHeight="1" x14ac:dyDescent="0.3">
      <c r="B27" s="47"/>
      <c r="C27" s="48"/>
      <c r="D27" s="48"/>
      <c r="E27" s="48"/>
      <c r="F27" s="49" t="s">
        <v>44</v>
      </c>
      <c r="G27" s="48"/>
      <c r="H27" s="48"/>
      <c r="I27" s="48"/>
      <c r="J27" s="48"/>
      <c r="K27" s="48"/>
      <c r="L27" s="341">
        <v>0.15</v>
      </c>
      <c r="M27" s="342"/>
      <c r="N27" s="342"/>
      <c r="O27" s="342"/>
      <c r="P27" s="48"/>
      <c r="Q27" s="48"/>
      <c r="R27" s="48"/>
      <c r="S27" s="48"/>
      <c r="T27" s="48"/>
      <c r="U27" s="48"/>
      <c r="V27" s="48"/>
      <c r="W27" s="343">
        <f>ROUND(BA51,2)</f>
        <v>0</v>
      </c>
      <c r="X27" s="342"/>
      <c r="Y27" s="342"/>
      <c r="Z27" s="342"/>
      <c r="AA27" s="342"/>
      <c r="AB27" s="342"/>
      <c r="AC27" s="342"/>
      <c r="AD27" s="342"/>
      <c r="AE27" s="342"/>
      <c r="AF27" s="48"/>
      <c r="AG27" s="48"/>
      <c r="AH27" s="48"/>
      <c r="AI27" s="48"/>
      <c r="AJ27" s="48"/>
      <c r="AK27" s="343">
        <f>ROUND(AW51,2)</f>
        <v>0</v>
      </c>
      <c r="AL27" s="342"/>
      <c r="AM27" s="342"/>
      <c r="AN27" s="342"/>
      <c r="AO27" s="342"/>
      <c r="AP27" s="48"/>
      <c r="AQ27" s="50"/>
      <c r="BE27" s="349"/>
    </row>
    <row r="28" spans="2:71" s="2" customFormat="1" ht="14.45" hidden="1" customHeight="1" x14ac:dyDescent="0.3">
      <c r="B28" s="47"/>
      <c r="C28" s="48"/>
      <c r="D28" s="48"/>
      <c r="E28" s="48"/>
      <c r="F28" s="49" t="s">
        <v>45</v>
      </c>
      <c r="G28" s="48"/>
      <c r="H28" s="48"/>
      <c r="I28" s="48"/>
      <c r="J28" s="48"/>
      <c r="K28" s="48"/>
      <c r="L28" s="341">
        <v>0.21</v>
      </c>
      <c r="M28" s="342"/>
      <c r="N28" s="342"/>
      <c r="O28" s="342"/>
      <c r="P28" s="48"/>
      <c r="Q28" s="48"/>
      <c r="R28" s="48"/>
      <c r="S28" s="48"/>
      <c r="T28" s="48"/>
      <c r="U28" s="48"/>
      <c r="V28" s="48"/>
      <c r="W28" s="343">
        <f>ROUND(BB51,2)</f>
        <v>0</v>
      </c>
      <c r="X28" s="342"/>
      <c r="Y28" s="342"/>
      <c r="Z28" s="342"/>
      <c r="AA28" s="342"/>
      <c r="AB28" s="342"/>
      <c r="AC28" s="342"/>
      <c r="AD28" s="342"/>
      <c r="AE28" s="342"/>
      <c r="AF28" s="48"/>
      <c r="AG28" s="48"/>
      <c r="AH28" s="48"/>
      <c r="AI28" s="48"/>
      <c r="AJ28" s="48"/>
      <c r="AK28" s="343">
        <v>0</v>
      </c>
      <c r="AL28" s="342"/>
      <c r="AM28" s="342"/>
      <c r="AN28" s="342"/>
      <c r="AO28" s="342"/>
      <c r="AP28" s="48"/>
      <c r="AQ28" s="50"/>
      <c r="BE28" s="349"/>
    </row>
    <row r="29" spans="2:71" s="2" customFormat="1" ht="14.45" hidden="1" customHeight="1" x14ac:dyDescent="0.3">
      <c r="B29" s="47"/>
      <c r="C29" s="48"/>
      <c r="D29" s="48"/>
      <c r="E29" s="48"/>
      <c r="F29" s="49" t="s">
        <v>46</v>
      </c>
      <c r="G29" s="48"/>
      <c r="H29" s="48"/>
      <c r="I29" s="48"/>
      <c r="J29" s="48"/>
      <c r="K29" s="48"/>
      <c r="L29" s="341">
        <v>0.15</v>
      </c>
      <c r="M29" s="342"/>
      <c r="N29" s="342"/>
      <c r="O29" s="342"/>
      <c r="P29" s="48"/>
      <c r="Q29" s="48"/>
      <c r="R29" s="48"/>
      <c r="S29" s="48"/>
      <c r="T29" s="48"/>
      <c r="U29" s="48"/>
      <c r="V29" s="48"/>
      <c r="W29" s="343">
        <f>ROUND(BC51,2)</f>
        <v>0</v>
      </c>
      <c r="X29" s="342"/>
      <c r="Y29" s="342"/>
      <c r="Z29" s="342"/>
      <c r="AA29" s="342"/>
      <c r="AB29" s="342"/>
      <c r="AC29" s="342"/>
      <c r="AD29" s="342"/>
      <c r="AE29" s="342"/>
      <c r="AF29" s="48"/>
      <c r="AG29" s="48"/>
      <c r="AH29" s="48"/>
      <c r="AI29" s="48"/>
      <c r="AJ29" s="48"/>
      <c r="AK29" s="343">
        <v>0</v>
      </c>
      <c r="AL29" s="342"/>
      <c r="AM29" s="342"/>
      <c r="AN29" s="342"/>
      <c r="AO29" s="342"/>
      <c r="AP29" s="48"/>
      <c r="AQ29" s="50"/>
      <c r="BE29" s="349"/>
    </row>
    <row r="30" spans="2:71" s="2" customFormat="1" ht="14.45" hidden="1" customHeight="1" x14ac:dyDescent="0.3">
      <c r="B30" s="47"/>
      <c r="C30" s="48"/>
      <c r="D30" s="48"/>
      <c r="E30" s="48"/>
      <c r="F30" s="49" t="s">
        <v>47</v>
      </c>
      <c r="G30" s="48"/>
      <c r="H30" s="48"/>
      <c r="I30" s="48"/>
      <c r="J30" s="48"/>
      <c r="K30" s="48"/>
      <c r="L30" s="341">
        <v>0</v>
      </c>
      <c r="M30" s="342"/>
      <c r="N30" s="342"/>
      <c r="O30" s="342"/>
      <c r="P30" s="48"/>
      <c r="Q30" s="48"/>
      <c r="R30" s="48"/>
      <c r="S30" s="48"/>
      <c r="T30" s="48"/>
      <c r="U30" s="48"/>
      <c r="V30" s="48"/>
      <c r="W30" s="343">
        <f>ROUND(BD51,2)</f>
        <v>0</v>
      </c>
      <c r="X30" s="342"/>
      <c r="Y30" s="342"/>
      <c r="Z30" s="342"/>
      <c r="AA30" s="342"/>
      <c r="AB30" s="342"/>
      <c r="AC30" s="342"/>
      <c r="AD30" s="342"/>
      <c r="AE30" s="342"/>
      <c r="AF30" s="48"/>
      <c r="AG30" s="48"/>
      <c r="AH30" s="48"/>
      <c r="AI30" s="48"/>
      <c r="AJ30" s="48"/>
      <c r="AK30" s="343">
        <v>0</v>
      </c>
      <c r="AL30" s="342"/>
      <c r="AM30" s="342"/>
      <c r="AN30" s="342"/>
      <c r="AO30" s="342"/>
      <c r="AP30" s="48"/>
      <c r="AQ30" s="50"/>
      <c r="BE30" s="349"/>
    </row>
    <row r="31" spans="2:71" s="1" customFormat="1" ht="6.95" customHeight="1" x14ac:dyDescent="0.3">
      <c r="B31" s="41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5"/>
      <c r="BE31" s="349"/>
    </row>
    <row r="32" spans="2:71" s="1" customFormat="1" ht="25.9" customHeight="1" x14ac:dyDescent="0.3">
      <c r="B32" s="41"/>
      <c r="C32" s="51"/>
      <c r="D32" s="52" t="s">
        <v>48</v>
      </c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4" t="s">
        <v>49</v>
      </c>
      <c r="U32" s="53"/>
      <c r="V32" s="53"/>
      <c r="W32" s="53"/>
      <c r="X32" s="344" t="s">
        <v>50</v>
      </c>
      <c r="Y32" s="345"/>
      <c r="Z32" s="345"/>
      <c r="AA32" s="345"/>
      <c r="AB32" s="345"/>
      <c r="AC32" s="53"/>
      <c r="AD32" s="53"/>
      <c r="AE32" s="53"/>
      <c r="AF32" s="53"/>
      <c r="AG32" s="53"/>
      <c r="AH32" s="53"/>
      <c r="AI32" s="53"/>
      <c r="AJ32" s="53"/>
      <c r="AK32" s="346">
        <f>SUM(AK23:AK30)</f>
        <v>0</v>
      </c>
      <c r="AL32" s="345"/>
      <c r="AM32" s="345"/>
      <c r="AN32" s="345"/>
      <c r="AO32" s="347"/>
      <c r="AP32" s="51"/>
      <c r="AQ32" s="55"/>
      <c r="BE32" s="349"/>
    </row>
    <row r="33" spans="2:56" s="1" customFormat="1" ht="6.95" customHeight="1" x14ac:dyDescent="0.3">
      <c r="B33" s="41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5"/>
    </row>
    <row r="34" spans="2:56" s="1" customFormat="1" ht="6.95" customHeight="1" x14ac:dyDescent="0.3">
      <c r="B34" s="56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8"/>
    </row>
    <row r="38" spans="2:56" s="1" customFormat="1" ht="6.95" customHeight="1" x14ac:dyDescent="0.3">
      <c r="B38" s="59"/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41"/>
    </row>
    <row r="39" spans="2:56" s="1" customFormat="1" ht="36.950000000000003" customHeight="1" x14ac:dyDescent="0.3">
      <c r="B39" s="41"/>
      <c r="C39" s="61" t="s">
        <v>51</v>
      </c>
      <c r="AR39" s="41"/>
    </row>
    <row r="40" spans="2:56" s="1" customFormat="1" ht="6.95" customHeight="1" x14ac:dyDescent="0.3">
      <c r="B40" s="41"/>
      <c r="AR40" s="41"/>
    </row>
    <row r="41" spans="2:56" s="3" customFormat="1" ht="14.45" customHeight="1" x14ac:dyDescent="0.3">
      <c r="B41" s="62"/>
      <c r="C41" s="63" t="s">
        <v>16</v>
      </c>
      <c r="L41" s="3" t="str">
        <f>K5</f>
        <v>JedovniceSPSRDS</v>
      </c>
      <c r="AR41" s="62"/>
    </row>
    <row r="42" spans="2:56" s="4" customFormat="1" ht="36.950000000000003" customHeight="1" x14ac:dyDescent="0.3">
      <c r="B42" s="64"/>
      <c r="C42" s="65" t="s">
        <v>18</v>
      </c>
      <c r="L42" s="329" t="str">
        <f>K6</f>
        <v>Staveb.úpravy učebních hal . areál SPŠ Jedovnice, Na Větřáku 463, Jedovnice</v>
      </c>
      <c r="M42" s="330"/>
      <c r="N42" s="330"/>
      <c r="O42" s="330"/>
      <c r="P42" s="330"/>
      <c r="Q42" s="330"/>
      <c r="R42" s="330"/>
      <c r="S42" s="330"/>
      <c r="T42" s="330"/>
      <c r="U42" s="330"/>
      <c r="V42" s="330"/>
      <c r="W42" s="330"/>
      <c r="X42" s="330"/>
      <c r="Y42" s="330"/>
      <c r="Z42" s="330"/>
      <c r="AA42" s="330"/>
      <c r="AB42" s="330"/>
      <c r="AC42" s="330"/>
      <c r="AD42" s="330"/>
      <c r="AE42" s="330"/>
      <c r="AF42" s="330"/>
      <c r="AG42" s="330"/>
      <c r="AH42" s="330"/>
      <c r="AI42" s="330"/>
      <c r="AJ42" s="330"/>
      <c r="AK42" s="330"/>
      <c r="AL42" s="330"/>
      <c r="AM42" s="330"/>
      <c r="AN42" s="330"/>
      <c r="AO42" s="330"/>
      <c r="AR42" s="64"/>
    </row>
    <row r="43" spans="2:56" s="1" customFormat="1" ht="6.95" customHeight="1" x14ac:dyDescent="0.3">
      <c r="B43" s="41"/>
      <c r="AR43" s="41"/>
    </row>
    <row r="44" spans="2:56" s="1" customFormat="1" ht="15" x14ac:dyDescent="0.3">
      <c r="B44" s="41"/>
      <c r="C44" s="63" t="s">
        <v>24</v>
      </c>
      <c r="L44" s="66" t="str">
        <f>IF(K8="","",K8)</f>
        <v xml:space="preserve"> </v>
      </c>
      <c r="AI44" s="63" t="s">
        <v>26</v>
      </c>
      <c r="AM44" s="331" t="str">
        <f>IF(AN8= "","",AN8)</f>
        <v>15. 5. 2017</v>
      </c>
      <c r="AN44" s="331"/>
      <c r="AR44" s="41"/>
    </row>
    <row r="45" spans="2:56" s="1" customFormat="1" ht="6.95" customHeight="1" x14ac:dyDescent="0.3">
      <c r="B45" s="41"/>
      <c r="AR45" s="41"/>
    </row>
    <row r="46" spans="2:56" s="1" customFormat="1" ht="15" x14ac:dyDescent="0.3">
      <c r="B46" s="41"/>
      <c r="C46" s="63" t="s">
        <v>30</v>
      </c>
      <c r="L46" s="3" t="str">
        <f>IF(E11= "","",E11)</f>
        <v xml:space="preserve"> </v>
      </c>
      <c r="AI46" s="63" t="s">
        <v>35</v>
      </c>
      <c r="AM46" s="332" t="str">
        <f>IF(E17="","",E17)</f>
        <v xml:space="preserve"> </v>
      </c>
      <c r="AN46" s="332"/>
      <c r="AO46" s="332"/>
      <c r="AP46" s="332"/>
      <c r="AR46" s="41"/>
      <c r="AS46" s="333" t="s">
        <v>52</v>
      </c>
      <c r="AT46" s="334"/>
      <c r="AU46" s="68"/>
      <c r="AV46" s="68"/>
      <c r="AW46" s="68"/>
      <c r="AX46" s="68"/>
      <c r="AY46" s="68"/>
      <c r="AZ46" s="68"/>
      <c r="BA46" s="68"/>
      <c r="BB46" s="68"/>
      <c r="BC46" s="68"/>
      <c r="BD46" s="69"/>
    </row>
    <row r="47" spans="2:56" s="1" customFormat="1" ht="15" x14ac:dyDescent="0.3">
      <c r="B47" s="41"/>
      <c r="C47" s="63" t="s">
        <v>33</v>
      </c>
      <c r="L47" s="3" t="str">
        <f>IF(E14= "Vyplň údaj","",E14)</f>
        <v/>
      </c>
      <c r="AR47" s="41"/>
      <c r="AS47" s="335"/>
      <c r="AT47" s="336"/>
      <c r="AU47" s="42"/>
      <c r="AV47" s="42"/>
      <c r="AW47" s="42"/>
      <c r="AX47" s="42"/>
      <c r="AY47" s="42"/>
      <c r="AZ47" s="42"/>
      <c r="BA47" s="42"/>
      <c r="BB47" s="42"/>
      <c r="BC47" s="42"/>
      <c r="BD47" s="70"/>
    </row>
    <row r="48" spans="2:56" s="1" customFormat="1" ht="10.9" customHeight="1" x14ac:dyDescent="0.3">
      <c r="B48" s="41"/>
      <c r="AR48" s="41"/>
      <c r="AS48" s="335"/>
      <c r="AT48" s="336"/>
      <c r="AU48" s="42"/>
      <c r="AV48" s="42"/>
      <c r="AW48" s="42"/>
      <c r="AX48" s="42"/>
      <c r="AY48" s="42"/>
      <c r="AZ48" s="42"/>
      <c r="BA48" s="42"/>
      <c r="BB48" s="42"/>
      <c r="BC48" s="42"/>
      <c r="BD48" s="70"/>
    </row>
    <row r="49" spans="1:91" s="1" customFormat="1" ht="29.25" customHeight="1" x14ac:dyDescent="0.3">
      <c r="B49" s="41"/>
      <c r="C49" s="337" t="s">
        <v>53</v>
      </c>
      <c r="D49" s="338"/>
      <c r="E49" s="338"/>
      <c r="F49" s="338"/>
      <c r="G49" s="338"/>
      <c r="H49" s="71"/>
      <c r="I49" s="339" t="s">
        <v>54</v>
      </c>
      <c r="J49" s="338"/>
      <c r="K49" s="338"/>
      <c r="L49" s="338"/>
      <c r="M49" s="338"/>
      <c r="N49" s="338"/>
      <c r="O49" s="338"/>
      <c r="P49" s="338"/>
      <c r="Q49" s="338"/>
      <c r="R49" s="338"/>
      <c r="S49" s="338"/>
      <c r="T49" s="338"/>
      <c r="U49" s="338"/>
      <c r="V49" s="338"/>
      <c r="W49" s="338"/>
      <c r="X49" s="338"/>
      <c r="Y49" s="338"/>
      <c r="Z49" s="338"/>
      <c r="AA49" s="338"/>
      <c r="AB49" s="338"/>
      <c r="AC49" s="338"/>
      <c r="AD49" s="338"/>
      <c r="AE49" s="338"/>
      <c r="AF49" s="338"/>
      <c r="AG49" s="340" t="s">
        <v>55</v>
      </c>
      <c r="AH49" s="338"/>
      <c r="AI49" s="338"/>
      <c r="AJ49" s="338"/>
      <c r="AK49" s="338"/>
      <c r="AL49" s="338"/>
      <c r="AM49" s="338"/>
      <c r="AN49" s="339" t="s">
        <v>56</v>
      </c>
      <c r="AO49" s="338"/>
      <c r="AP49" s="338"/>
      <c r="AQ49" s="72" t="s">
        <v>57</v>
      </c>
      <c r="AR49" s="41"/>
      <c r="AS49" s="73" t="s">
        <v>58</v>
      </c>
      <c r="AT49" s="74" t="s">
        <v>59</v>
      </c>
      <c r="AU49" s="74" t="s">
        <v>60</v>
      </c>
      <c r="AV49" s="74" t="s">
        <v>61</v>
      </c>
      <c r="AW49" s="74" t="s">
        <v>62</v>
      </c>
      <c r="AX49" s="74" t="s">
        <v>63</v>
      </c>
      <c r="AY49" s="74" t="s">
        <v>64</v>
      </c>
      <c r="AZ49" s="74" t="s">
        <v>65</v>
      </c>
      <c r="BA49" s="74" t="s">
        <v>66</v>
      </c>
      <c r="BB49" s="74" t="s">
        <v>67</v>
      </c>
      <c r="BC49" s="74" t="s">
        <v>68</v>
      </c>
      <c r="BD49" s="75" t="s">
        <v>69</v>
      </c>
    </row>
    <row r="50" spans="1:91" s="1" customFormat="1" ht="10.9" customHeight="1" x14ac:dyDescent="0.3">
      <c r="B50" s="41"/>
      <c r="AR50" s="41"/>
      <c r="AS50" s="76"/>
      <c r="AT50" s="68"/>
      <c r="AU50" s="68"/>
      <c r="AV50" s="68"/>
      <c r="AW50" s="68"/>
      <c r="AX50" s="68"/>
      <c r="AY50" s="68"/>
      <c r="AZ50" s="68"/>
      <c r="BA50" s="68"/>
      <c r="BB50" s="68"/>
      <c r="BC50" s="68"/>
      <c r="BD50" s="69"/>
    </row>
    <row r="51" spans="1:91" s="4" customFormat="1" ht="32.450000000000003" customHeight="1" x14ac:dyDescent="0.3">
      <c r="B51" s="64"/>
      <c r="C51" s="77" t="s">
        <v>70</v>
      </c>
      <c r="D51" s="78"/>
      <c r="E51" s="78"/>
      <c r="F51" s="78"/>
      <c r="G51" s="78"/>
      <c r="H51" s="78"/>
      <c r="I51" s="78"/>
      <c r="J51" s="78"/>
      <c r="K51" s="78"/>
      <c r="L51" s="78"/>
      <c r="M51" s="78"/>
      <c r="N51" s="78"/>
      <c r="O51" s="78"/>
      <c r="P51" s="78"/>
      <c r="Q51" s="78"/>
      <c r="R51" s="78"/>
      <c r="S51" s="78"/>
      <c r="T51" s="78"/>
      <c r="U51" s="78"/>
      <c r="V51" s="78"/>
      <c r="W51" s="78"/>
      <c r="X51" s="78"/>
      <c r="Y51" s="78"/>
      <c r="Z51" s="78"/>
      <c r="AA51" s="78"/>
      <c r="AB51" s="78"/>
      <c r="AC51" s="78"/>
      <c r="AD51" s="78"/>
      <c r="AE51" s="78"/>
      <c r="AF51" s="78"/>
      <c r="AG51" s="322">
        <f>ROUND(SUM(AG52:AG53),2)</f>
        <v>0</v>
      </c>
      <c r="AH51" s="322"/>
      <c r="AI51" s="322"/>
      <c r="AJ51" s="322"/>
      <c r="AK51" s="322"/>
      <c r="AL51" s="322"/>
      <c r="AM51" s="322"/>
      <c r="AN51" s="323">
        <f>SUM(AG51,AT51)</f>
        <v>0</v>
      </c>
      <c r="AO51" s="323"/>
      <c r="AP51" s="323"/>
      <c r="AQ51" s="79" t="s">
        <v>5</v>
      </c>
      <c r="AR51" s="64"/>
      <c r="AS51" s="80">
        <f>ROUND(SUM(AS52:AS53),2)</f>
        <v>0</v>
      </c>
      <c r="AT51" s="81">
        <f>ROUND(SUM(AV51:AW51),2)</f>
        <v>0</v>
      </c>
      <c r="AU51" s="82">
        <f>ROUND(SUM(AU52:AU53),5)</f>
        <v>0</v>
      </c>
      <c r="AV51" s="81">
        <f>ROUND(AZ51*L26,2)</f>
        <v>0</v>
      </c>
      <c r="AW51" s="81">
        <f>ROUND(BA51*L27,2)</f>
        <v>0</v>
      </c>
      <c r="AX51" s="81">
        <f>ROUND(BB51*L26,2)</f>
        <v>0</v>
      </c>
      <c r="AY51" s="81">
        <f>ROUND(BC51*L27,2)</f>
        <v>0</v>
      </c>
      <c r="AZ51" s="81">
        <f>ROUND(SUM(AZ52:AZ53),2)</f>
        <v>0</v>
      </c>
      <c r="BA51" s="81">
        <f>ROUND(SUM(BA52:BA53),2)</f>
        <v>0</v>
      </c>
      <c r="BB51" s="81">
        <f>ROUND(SUM(BB52:BB53),2)</f>
        <v>0</v>
      </c>
      <c r="BC51" s="81">
        <f>ROUND(SUM(BC52:BC53),2)</f>
        <v>0</v>
      </c>
      <c r="BD51" s="83">
        <f>ROUND(SUM(BD52:BD53),2)</f>
        <v>0</v>
      </c>
      <c r="BS51" s="65" t="s">
        <v>71</v>
      </c>
      <c r="BT51" s="65" t="s">
        <v>72</v>
      </c>
      <c r="BU51" s="84" t="s">
        <v>73</v>
      </c>
      <c r="BV51" s="65" t="s">
        <v>74</v>
      </c>
      <c r="BW51" s="65" t="s">
        <v>7</v>
      </c>
      <c r="BX51" s="65" t="s">
        <v>75</v>
      </c>
      <c r="CL51" s="65" t="s">
        <v>5</v>
      </c>
    </row>
    <row r="52" spans="1:91" s="5" customFormat="1" ht="22.5" customHeight="1" x14ac:dyDescent="0.3">
      <c r="A52" s="85" t="s">
        <v>76</v>
      </c>
      <c r="B52" s="86"/>
      <c r="C52" s="87"/>
      <c r="D52" s="328" t="s">
        <v>77</v>
      </c>
      <c r="E52" s="328"/>
      <c r="F52" s="328"/>
      <c r="G52" s="328"/>
      <c r="H52" s="328"/>
      <c r="I52" s="88"/>
      <c r="J52" s="328" t="s">
        <v>78</v>
      </c>
      <c r="K52" s="328"/>
      <c r="L52" s="328"/>
      <c r="M52" s="328"/>
      <c r="N52" s="328"/>
      <c r="O52" s="328"/>
      <c r="P52" s="328"/>
      <c r="Q52" s="328"/>
      <c r="R52" s="328"/>
      <c r="S52" s="328"/>
      <c r="T52" s="328"/>
      <c r="U52" s="328"/>
      <c r="V52" s="328"/>
      <c r="W52" s="328"/>
      <c r="X52" s="328"/>
      <c r="Y52" s="328"/>
      <c r="Z52" s="328"/>
      <c r="AA52" s="328"/>
      <c r="AB52" s="328"/>
      <c r="AC52" s="328"/>
      <c r="AD52" s="328"/>
      <c r="AE52" s="328"/>
      <c r="AF52" s="328"/>
      <c r="AG52" s="326">
        <f>'D111 - D1.1.1 Zateplení o...'!J27</f>
        <v>0</v>
      </c>
      <c r="AH52" s="327"/>
      <c r="AI52" s="327"/>
      <c r="AJ52" s="327"/>
      <c r="AK52" s="327"/>
      <c r="AL52" s="327"/>
      <c r="AM52" s="327"/>
      <c r="AN52" s="326">
        <f>SUM(AG52,AT52)</f>
        <v>0</v>
      </c>
      <c r="AO52" s="327"/>
      <c r="AP52" s="327"/>
      <c r="AQ52" s="89" t="s">
        <v>79</v>
      </c>
      <c r="AR52" s="86"/>
      <c r="AS52" s="90">
        <v>0</v>
      </c>
      <c r="AT52" s="91">
        <f>ROUND(SUM(AV52:AW52),2)</f>
        <v>0</v>
      </c>
      <c r="AU52" s="92">
        <f>'D111 - D1.1.1 Zateplení o...'!P102</f>
        <v>0</v>
      </c>
      <c r="AV52" s="91">
        <f>'D111 - D1.1.1 Zateplení o...'!J30</f>
        <v>0</v>
      </c>
      <c r="AW52" s="91">
        <f>'D111 - D1.1.1 Zateplení o...'!J31</f>
        <v>0</v>
      </c>
      <c r="AX52" s="91">
        <f>'D111 - D1.1.1 Zateplení o...'!J32</f>
        <v>0</v>
      </c>
      <c r="AY52" s="91">
        <f>'D111 - D1.1.1 Zateplení o...'!J33</f>
        <v>0</v>
      </c>
      <c r="AZ52" s="91">
        <f>'D111 - D1.1.1 Zateplení o...'!F30</f>
        <v>0</v>
      </c>
      <c r="BA52" s="91">
        <f>'D111 - D1.1.1 Zateplení o...'!F31</f>
        <v>0</v>
      </c>
      <c r="BB52" s="91">
        <f>'D111 - D1.1.1 Zateplení o...'!F32</f>
        <v>0</v>
      </c>
      <c r="BC52" s="91">
        <f>'D111 - D1.1.1 Zateplení o...'!F33</f>
        <v>0</v>
      </c>
      <c r="BD52" s="93">
        <f>'D111 - D1.1.1 Zateplení o...'!F34</f>
        <v>0</v>
      </c>
      <c r="BT52" s="94" t="s">
        <v>23</v>
      </c>
      <c r="BV52" s="94" t="s">
        <v>74</v>
      </c>
      <c r="BW52" s="94" t="s">
        <v>80</v>
      </c>
      <c r="BX52" s="94" t="s">
        <v>7</v>
      </c>
      <c r="CL52" s="94" t="s">
        <v>5</v>
      </c>
      <c r="CM52" s="94" t="s">
        <v>81</v>
      </c>
    </row>
    <row r="53" spans="1:91" s="5" customFormat="1" ht="22.5" customHeight="1" x14ac:dyDescent="0.3">
      <c r="A53" s="85" t="s">
        <v>76</v>
      </c>
      <c r="B53" s="86"/>
      <c r="C53" s="87"/>
      <c r="D53" s="328" t="s">
        <v>82</v>
      </c>
      <c r="E53" s="328"/>
      <c r="F53" s="328"/>
      <c r="G53" s="328"/>
      <c r="H53" s="328"/>
      <c r="I53" s="88"/>
      <c r="J53" s="328" t="s">
        <v>83</v>
      </c>
      <c r="K53" s="328"/>
      <c r="L53" s="328"/>
      <c r="M53" s="328"/>
      <c r="N53" s="328"/>
      <c r="O53" s="328"/>
      <c r="P53" s="328"/>
      <c r="Q53" s="328"/>
      <c r="R53" s="328"/>
      <c r="S53" s="328"/>
      <c r="T53" s="328"/>
      <c r="U53" s="328"/>
      <c r="V53" s="328"/>
      <c r="W53" s="328"/>
      <c r="X53" s="328"/>
      <c r="Y53" s="328"/>
      <c r="Z53" s="328"/>
      <c r="AA53" s="328"/>
      <c r="AB53" s="328"/>
      <c r="AC53" s="328"/>
      <c r="AD53" s="328"/>
      <c r="AE53" s="328"/>
      <c r="AF53" s="328"/>
      <c r="AG53" s="326">
        <f>'D112 - D1.1.2 Zateplení o...'!J27</f>
        <v>0</v>
      </c>
      <c r="AH53" s="327"/>
      <c r="AI53" s="327"/>
      <c r="AJ53" s="327"/>
      <c r="AK53" s="327"/>
      <c r="AL53" s="327"/>
      <c r="AM53" s="327"/>
      <c r="AN53" s="326">
        <f>SUM(AG53,AT53)</f>
        <v>0</v>
      </c>
      <c r="AO53" s="327"/>
      <c r="AP53" s="327"/>
      <c r="AQ53" s="89" t="s">
        <v>79</v>
      </c>
      <c r="AR53" s="86"/>
      <c r="AS53" s="95">
        <v>0</v>
      </c>
      <c r="AT53" s="96">
        <f>ROUND(SUM(AV53:AW53),2)</f>
        <v>0</v>
      </c>
      <c r="AU53" s="97">
        <f>'D112 - D1.1.2 Zateplení o...'!P101</f>
        <v>0</v>
      </c>
      <c r="AV53" s="96">
        <f>'D112 - D1.1.2 Zateplení o...'!J30</f>
        <v>0</v>
      </c>
      <c r="AW53" s="96">
        <f>'D112 - D1.1.2 Zateplení o...'!J31</f>
        <v>0</v>
      </c>
      <c r="AX53" s="96">
        <f>'D112 - D1.1.2 Zateplení o...'!J32</f>
        <v>0</v>
      </c>
      <c r="AY53" s="96">
        <f>'D112 - D1.1.2 Zateplení o...'!J33</f>
        <v>0</v>
      </c>
      <c r="AZ53" s="96">
        <f>'D112 - D1.1.2 Zateplení o...'!F30</f>
        <v>0</v>
      </c>
      <c r="BA53" s="96">
        <f>'D112 - D1.1.2 Zateplení o...'!F31</f>
        <v>0</v>
      </c>
      <c r="BB53" s="96">
        <f>'D112 - D1.1.2 Zateplení o...'!F32</f>
        <v>0</v>
      </c>
      <c r="BC53" s="96">
        <f>'D112 - D1.1.2 Zateplení o...'!F33</f>
        <v>0</v>
      </c>
      <c r="BD53" s="98">
        <f>'D112 - D1.1.2 Zateplení o...'!F34</f>
        <v>0</v>
      </c>
      <c r="BT53" s="94" t="s">
        <v>23</v>
      </c>
      <c r="BV53" s="94" t="s">
        <v>74</v>
      </c>
      <c r="BW53" s="94" t="s">
        <v>84</v>
      </c>
      <c r="BX53" s="94" t="s">
        <v>7</v>
      </c>
      <c r="CL53" s="94" t="s">
        <v>5</v>
      </c>
      <c r="CM53" s="94" t="s">
        <v>81</v>
      </c>
    </row>
    <row r="54" spans="1:91" s="1" customFormat="1" ht="30" customHeight="1" x14ac:dyDescent="0.3">
      <c r="B54" s="41"/>
      <c r="AR54" s="41"/>
    </row>
    <row r="55" spans="1:91" s="1" customFormat="1" ht="6.95" customHeight="1" x14ac:dyDescent="0.3">
      <c r="B55" s="56"/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57"/>
      <c r="S55" s="57"/>
      <c r="T55" s="57"/>
      <c r="U55" s="57"/>
      <c r="V55" s="57"/>
      <c r="W55" s="57"/>
      <c r="X55" s="57"/>
      <c r="Y55" s="57"/>
      <c r="Z55" s="57"/>
      <c r="AA55" s="57"/>
      <c r="AB55" s="57"/>
      <c r="AC55" s="57"/>
      <c r="AD55" s="57"/>
      <c r="AE55" s="57"/>
      <c r="AF55" s="57"/>
      <c r="AG55" s="57"/>
      <c r="AH55" s="57"/>
      <c r="AI55" s="57"/>
      <c r="AJ55" s="57"/>
      <c r="AK55" s="57"/>
      <c r="AL55" s="57"/>
      <c r="AM55" s="57"/>
      <c r="AN55" s="57"/>
      <c r="AO55" s="57"/>
      <c r="AP55" s="57"/>
      <c r="AQ55" s="57"/>
      <c r="AR55" s="41"/>
    </row>
  </sheetData>
  <mergeCells count="45">
    <mergeCell ref="L28:O28"/>
    <mergeCell ref="L26:O26"/>
    <mergeCell ref="W26:AE26"/>
    <mergeCell ref="AK26:AO26"/>
    <mergeCell ref="L27:O27"/>
    <mergeCell ref="W27:AE27"/>
    <mergeCell ref="AK27:AO27"/>
    <mergeCell ref="K6:AO6"/>
    <mergeCell ref="E14:AJ14"/>
    <mergeCell ref="E20:AN20"/>
    <mergeCell ref="AK23:AO23"/>
    <mergeCell ref="L25:O25"/>
    <mergeCell ref="W25:AE25"/>
    <mergeCell ref="AK25:AO25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D52:H52"/>
    <mergeCell ref="J52:AF52"/>
    <mergeCell ref="AN53:AP53"/>
    <mergeCell ref="AG53:AM53"/>
    <mergeCell ref="D53:H53"/>
    <mergeCell ref="J53:AF53"/>
    <mergeCell ref="AG51:AM51"/>
    <mergeCell ref="AN51:AP51"/>
    <mergeCell ref="AR2:BE2"/>
    <mergeCell ref="AN52:AP52"/>
    <mergeCell ref="AG52:AM52"/>
    <mergeCell ref="L42:AO42"/>
    <mergeCell ref="AM44:AN44"/>
    <mergeCell ref="AM46:AP46"/>
    <mergeCell ref="AS46:AT48"/>
    <mergeCell ref="W28:AE28"/>
    <mergeCell ref="AK28:AO28"/>
    <mergeCell ref="L29:O29"/>
    <mergeCell ref="W29:AE29"/>
    <mergeCell ref="AK29:AO29"/>
    <mergeCell ref="BE5:BE32"/>
    <mergeCell ref="K5:AO5"/>
  </mergeCells>
  <hyperlinks>
    <hyperlink ref="K1:S1" location="C2" display="1) Rekapitulace stavby"/>
    <hyperlink ref="W1:AI1" location="C51" display="2) Rekapitulace objektů stavby a soupisů prací"/>
    <hyperlink ref="A52" location="'D111 - D1.1.1 Zateplení o...'!C2" display="/"/>
    <hyperlink ref="A53" location="'D112 - D1.1.2 Zateplení o...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607"/>
  <sheetViews>
    <sheetView showGridLines="0" workbookViewId="0">
      <pane ySplit="1" topLeftCell="A2" activePane="bottomLeft" state="frozen"/>
      <selection pane="bottomLeft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9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 x14ac:dyDescent="0.3">
      <c r="A1" s="21"/>
      <c r="B1" s="100"/>
      <c r="C1" s="100"/>
      <c r="D1" s="101" t="s">
        <v>1</v>
      </c>
      <c r="E1" s="100"/>
      <c r="F1" s="102" t="s">
        <v>85</v>
      </c>
      <c r="G1" s="362" t="s">
        <v>86</v>
      </c>
      <c r="H1" s="362"/>
      <c r="I1" s="103"/>
      <c r="J1" s="102" t="s">
        <v>87</v>
      </c>
      <c r="K1" s="101" t="s">
        <v>88</v>
      </c>
      <c r="L1" s="102" t="s">
        <v>89</v>
      </c>
      <c r="M1" s="102"/>
      <c r="N1" s="102"/>
      <c r="O1" s="102"/>
      <c r="P1" s="102"/>
      <c r="Q1" s="102"/>
      <c r="R1" s="102"/>
      <c r="S1" s="102"/>
      <c r="T1" s="102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 x14ac:dyDescent="0.3">
      <c r="L2" s="324" t="s">
        <v>8</v>
      </c>
      <c r="M2" s="325"/>
      <c r="N2" s="325"/>
      <c r="O2" s="325"/>
      <c r="P2" s="325"/>
      <c r="Q2" s="325"/>
      <c r="R2" s="325"/>
      <c r="S2" s="325"/>
      <c r="T2" s="325"/>
      <c r="U2" s="325"/>
      <c r="V2" s="325"/>
      <c r="AT2" s="24" t="s">
        <v>80</v>
      </c>
    </row>
    <row r="3" spans="1:70" ht="6.95" customHeight="1" x14ac:dyDescent="0.3">
      <c r="B3" s="25"/>
      <c r="C3" s="26"/>
      <c r="D3" s="26"/>
      <c r="E3" s="26"/>
      <c r="F3" s="26"/>
      <c r="G3" s="26"/>
      <c r="H3" s="26"/>
      <c r="I3" s="104"/>
      <c r="J3" s="26"/>
      <c r="K3" s="27"/>
      <c r="AT3" s="24" t="s">
        <v>81</v>
      </c>
    </row>
    <row r="4" spans="1:70" ht="36.950000000000003" customHeight="1" x14ac:dyDescent="0.3">
      <c r="B4" s="28"/>
      <c r="C4" s="29"/>
      <c r="D4" s="30" t="s">
        <v>90</v>
      </c>
      <c r="E4" s="29"/>
      <c r="F4" s="29"/>
      <c r="G4" s="29"/>
      <c r="H4" s="29"/>
      <c r="I4" s="105"/>
      <c r="J4" s="29"/>
      <c r="K4" s="31"/>
      <c r="M4" s="32" t="s">
        <v>13</v>
      </c>
      <c r="AT4" s="24" t="s">
        <v>6</v>
      </c>
    </row>
    <row r="5" spans="1:70" ht="6.95" customHeight="1" x14ac:dyDescent="0.3">
      <c r="B5" s="28"/>
      <c r="C5" s="29"/>
      <c r="D5" s="29"/>
      <c r="E5" s="29"/>
      <c r="F5" s="29"/>
      <c r="G5" s="29"/>
      <c r="H5" s="29"/>
      <c r="I5" s="105"/>
      <c r="J5" s="29"/>
      <c r="K5" s="31"/>
    </row>
    <row r="6" spans="1:70" ht="15" x14ac:dyDescent="0.3">
      <c r="B6" s="28"/>
      <c r="C6" s="29"/>
      <c r="D6" s="37" t="s">
        <v>18</v>
      </c>
      <c r="E6" s="29"/>
      <c r="F6" s="29"/>
      <c r="G6" s="29"/>
      <c r="H6" s="29"/>
      <c r="I6" s="105"/>
      <c r="J6" s="29"/>
      <c r="K6" s="31"/>
    </row>
    <row r="7" spans="1:70" ht="22.5" customHeight="1" x14ac:dyDescent="0.3">
      <c r="B7" s="28"/>
      <c r="C7" s="29"/>
      <c r="D7" s="29"/>
      <c r="E7" s="363" t="str">
        <f>'Rekapitulace stavby'!K6</f>
        <v>Staveb.úpravy učebních hal . areál SPŠ Jedovnice, Na Větřáku 463, Jedovnice</v>
      </c>
      <c r="F7" s="364"/>
      <c r="G7" s="364"/>
      <c r="H7" s="364"/>
      <c r="I7" s="105"/>
      <c r="J7" s="29"/>
      <c r="K7" s="31"/>
    </row>
    <row r="8" spans="1:70" s="1" customFormat="1" ht="15" x14ac:dyDescent="0.3">
      <c r="B8" s="41"/>
      <c r="C8" s="42"/>
      <c r="D8" s="37" t="s">
        <v>91</v>
      </c>
      <c r="E8" s="42"/>
      <c r="F8" s="42"/>
      <c r="G8" s="42"/>
      <c r="H8" s="42"/>
      <c r="I8" s="106"/>
      <c r="J8" s="42"/>
      <c r="K8" s="45"/>
    </row>
    <row r="9" spans="1:70" s="1" customFormat="1" ht="36.950000000000003" customHeight="1" x14ac:dyDescent="0.3">
      <c r="B9" s="41"/>
      <c r="C9" s="42"/>
      <c r="D9" s="42"/>
      <c r="E9" s="365" t="s">
        <v>92</v>
      </c>
      <c r="F9" s="366"/>
      <c r="G9" s="366"/>
      <c r="H9" s="366"/>
      <c r="I9" s="106"/>
      <c r="J9" s="42"/>
      <c r="K9" s="45"/>
    </row>
    <row r="10" spans="1:70" s="1" customFormat="1" x14ac:dyDescent="0.3">
      <c r="B10" s="41"/>
      <c r="C10" s="42"/>
      <c r="D10" s="42"/>
      <c r="E10" s="42"/>
      <c r="F10" s="42"/>
      <c r="G10" s="42"/>
      <c r="H10" s="42"/>
      <c r="I10" s="106"/>
      <c r="J10" s="42"/>
      <c r="K10" s="45"/>
    </row>
    <row r="11" spans="1:70" s="1" customFormat="1" ht="14.45" customHeight="1" x14ac:dyDescent="0.3">
      <c r="B11" s="41"/>
      <c r="C11" s="42"/>
      <c r="D11" s="37" t="s">
        <v>21</v>
      </c>
      <c r="E11" s="42"/>
      <c r="F11" s="35" t="s">
        <v>5</v>
      </c>
      <c r="G11" s="42"/>
      <c r="H11" s="42"/>
      <c r="I11" s="107" t="s">
        <v>22</v>
      </c>
      <c r="J11" s="35" t="s">
        <v>5</v>
      </c>
      <c r="K11" s="45"/>
    </row>
    <row r="12" spans="1:70" s="1" customFormat="1" ht="14.45" customHeight="1" x14ac:dyDescent="0.3">
      <c r="B12" s="41"/>
      <c r="C12" s="42"/>
      <c r="D12" s="37" t="s">
        <v>24</v>
      </c>
      <c r="E12" s="42"/>
      <c r="F12" s="35" t="s">
        <v>25</v>
      </c>
      <c r="G12" s="42"/>
      <c r="H12" s="42"/>
      <c r="I12" s="107" t="s">
        <v>26</v>
      </c>
      <c r="J12" s="108" t="str">
        <f>'Rekapitulace stavby'!AN8</f>
        <v>15. 5. 2017</v>
      </c>
      <c r="K12" s="45"/>
    </row>
    <row r="13" spans="1:70" s="1" customFormat="1" ht="10.9" customHeight="1" x14ac:dyDescent="0.3">
      <c r="B13" s="41"/>
      <c r="C13" s="42"/>
      <c r="D13" s="42"/>
      <c r="E13" s="42"/>
      <c r="F13" s="42"/>
      <c r="G13" s="42"/>
      <c r="H13" s="42"/>
      <c r="I13" s="106"/>
      <c r="J13" s="42"/>
      <c r="K13" s="45"/>
    </row>
    <row r="14" spans="1:70" s="1" customFormat="1" ht="14.45" customHeight="1" x14ac:dyDescent="0.3">
      <c r="B14" s="41"/>
      <c r="C14" s="42"/>
      <c r="D14" s="37" t="s">
        <v>30</v>
      </c>
      <c r="E14" s="42"/>
      <c r="F14" s="42"/>
      <c r="G14" s="42"/>
      <c r="H14" s="42"/>
      <c r="I14" s="107" t="s">
        <v>31</v>
      </c>
      <c r="J14" s="35" t="str">
        <f>IF('Rekapitulace stavby'!AN10="","",'Rekapitulace stavby'!AN10)</f>
        <v/>
      </c>
      <c r="K14" s="45"/>
    </row>
    <row r="15" spans="1:70" s="1" customFormat="1" ht="18" customHeight="1" x14ac:dyDescent="0.3">
      <c r="B15" s="41"/>
      <c r="C15" s="42"/>
      <c r="D15" s="42"/>
      <c r="E15" s="35" t="str">
        <f>IF('Rekapitulace stavby'!E11="","",'Rekapitulace stavby'!E11)</f>
        <v xml:space="preserve"> </v>
      </c>
      <c r="F15" s="42"/>
      <c r="G15" s="42"/>
      <c r="H15" s="42"/>
      <c r="I15" s="107" t="s">
        <v>32</v>
      </c>
      <c r="J15" s="35" t="str">
        <f>IF('Rekapitulace stavby'!AN11="","",'Rekapitulace stavby'!AN11)</f>
        <v/>
      </c>
      <c r="K15" s="45"/>
    </row>
    <row r="16" spans="1:70" s="1" customFormat="1" ht="6.95" customHeight="1" x14ac:dyDescent="0.3">
      <c r="B16" s="41"/>
      <c r="C16" s="42"/>
      <c r="D16" s="42"/>
      <c r="E16" s="42"/>
      <c r="F16" s="42"/>
      <c r="G16" s="42"/>
      <c r="H16" s="42"/>
      <c r="I16" s="106"/>
      <c r="J16" s="42"/>
      <c r="K16" s="45"/>
    </row>
    <row r="17" spans="2:11" s="1" customFormat="1" ht="14.45" customHeight="1" x14ac:dyDescent="0.3">
      <c r="B17" s="41"/>
      <c r="C17" s="42"/>
      <c r="D17" s="37" t="s">
        <v>33</v>
      </c>
      <c r="E17" s="42"/>
      <c r="F17" s="42"/>
      <c r="G17" s="42"/>
      <c r="H17" s="42"/>
      <c r="I17" s="107" t="s">
        <v>31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 x14ac:dyDescent="0.3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07" t="s">
        <v>32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5" customHeight="1" x14ac:dyDescent="0.3">
      <c r="B19" s="41"/>
      <c r="C19" s="42"/>
      <c r="D19" s="42"/>
      <c r="E19" s="42"/>
      <c r="F19" s="42"/>
      <c r="G19" s="42"/>
      <c r="H19" s="42"/>
      <c r="I19" s="106"/>
      <c r="J19" s="42"/>
      <c r="K19" s="45"/>
    </row>
    <row r="20" spans="2:11" s="1" customFormat="1" ht="14.45" customHeight="1" x14ac:dyDescent="0.3">
      <c r="B20" s="41"/>
      <c r="C20" s="42"/>
      <c r="D20" s="37" t="s">
        <v>35</v>
      </c>
      <c r="E20" s="42"/>
      <c r="F20" s="42"/>
      <c r="G20" s="42"/>
      <c r="H20" s="42"/>
      <c r="I20" s="107" t="s">
        <v>31</v>
      </c>
      <c r="J20" s="35" t="str">
        <f>IF('Rekapitulace stavby'!AN16="","",'Rekapitulace stavby'!AN16)</f>
        <v/>
      </c>
      <c r="K20" s="45"/>
    </row>
    <row r="21" spans="2:11" s="1" customFormat="1" ht="18" customHeight="1" x14ac:dyDescent="0.3">
      <c r="B21" s="41"/>
      <c r="C21" s="42"/>
      <c r="D21" s="42"/>
      <c r="E21" s="35" t="str">
        <f>IF('Rekapitulace stavby'!E17="","",'Rekapitulace stavby'!E17)</f>
        <v xml:space="preserve"> </v>
      </c>
      <c r="F21" s="42"/>
      <c r="G21" s="42"/>
      <c r="H21" s="42"/>
      <c r="I21" s="107" t="s">
        <v>32</v>
      </c>
      <c r="J21" s="35" t="str">
        <f>IF('Rekapitulace stavby'!AN17="","",'Rekapitulace stavby'!AN17)</f>
        <v/>
      </c>
      <c r="K21" s="45"/>
    </row>
    <row r="22" spans="2:11" s="1" customFormat="1" ht="6.95" customHeight="1" x14ac:dyDescent="0.3">
      <c r="B22" s="41"/>
      <c r="C22" s="42"/>
      <c r="D22" s="42"/>
      <c r="E22" s="42"/>
      <c r="F22" s="42"/>
      <c r="G22" s="42"/>
      <c r="H22" s="42"/>
      <c r="I22" s="106"/>
      <c r="J22" s="42"/>
      <c r="K22" s="45"/>
    </row>
    <row r="23" spans="2:11" s="1" customFormat="1" ht="14.45" customHeight="1" x14ac:dyDescent="0.3">
      <c r="B23" s="41"/>
      <c r="C23" s="42"/>
      <c r="D23" s="37" t="s">
        <v>37</v>
      </c>
      <c r="E23" s="42"/>
      <c r="F23" s="42"/>
      <c r="G23" s="42"/>
      <c r="H23" s="42"/>
      <c r="I23" s="106"/>
      <c r="J23" s="42"/>
      <c r="K23" s="45"/>
    </row>
    <row r="24" spans="2:11" s="6" customFormat="1" ht="22.5" customHeight="1" x14ac:dyDescent="0.3">
      <c r="B24" s="109"/>
      <c r="C24" s="110"/>
      <c r="D24" s="110"/>
      <c r="E24" s="355" t="s">
        <v>5</v>
      </c>
      <c r="F24" s="355"/>
      <c r="G24" s="355"/>
      <c r="H24" s="355"/>
      <c r="I24" s="111"/>
      <c r="J24" s="110"/>
      <c r="K24" s="112"/>
    </row>
    <row r="25" spans="2:11" s="1" customFormat="1" ht="6.95" customHeight="1" x14ac:dyDescent="0.3">
      <c r="B25" s="41"/>
      <c r="C25" s="42"/>
      <c r="D25" s="42"/>
      <c r="E25" s="42"/>
      <c r="F25" s="42"/>
      <c r="G25" s="42"/>
      <c r="H25" s="42"/>
      <c r="I25" s="106"/>
      <c r="J25" s="42"/>
      <c r="K25" s="45"/>
    </row>
    <row r="26" spans="2:11" s="1" customFormat="1" ht="6.95" customHeight="1" x14ac:dyDescent="0.3">
      <c r="B26" s="41"/>
      <c r="C26" s="42"/>
      <c r="D26" s="68"/>
      <c r="E26" s="68"/>
      <c r="F26" s="68"/>
      <c r="G26" s="68"/>
      <c r="H26" s="68"/>
      <c r="I26" s="113"/>
      <c r="J26" s="68"/>
      <c r="K26" s="114"/>
    </row>
    <row r="27" spans="2:11" s="1" customFormat="1" ht="25.35" customHeight="1" x14ac:dyDescent="0.3">
      <c r="B27" s="41"/>
      <c r="C27" s="42"/>
      <c r="D27" s="115" t="s">
        <v>38</v>
      </c>
      <c r="E27" s="42"/>
      <c r="F27" s="42"/>
      <c r="G27" s="42"/>
      <c r="H27" s="42"/>
      <c r="I27" s="106"/>
      <c r="J27" s="116">
        <f>ROUND(J102,2)</f>
        <v>0</v>
      </c>
      <c r="K27" s="45"/>
    </row>
    <row r="28" spans="2:11" s="1" customFormat="1" ht="6.95" customHeight="1" x14ac:dyDescent="0.3">
      <c r="B28" s="41"/>
      <c r="C28" s="42"/>
      <c r="D28" s="68"/>
      <c r="E28" s="68"/>
      <c r="F28" s="68"/>
      <c r="G28" s="68"/>
      <c r="H28" s="68"/>
      <c r="I28" s="113"/>
      <c r="J28" s="68"/>
      <c r="K28" s="114"/>
    </row>
    <row r="29" spans="2:11" s="1" customFormat="1" ht="14.45" customHeight="1" x14ac:dyDescent="0.3">
      <c r="B29" s="41"/>
      <c r="C29" s="42"/>
      <c r="D29" s="42"/>
      <c r="E29" s="42"/>
      <c r="F29" s="46" t="s">
        <v>40</v>
      </c>
      <c r="G29" s="42"/>
      <c r="H29" s="42"/>
      <c r="I29" s="117" t="s">
        <v>39</v>
      </c>
      <c r="J29" s="46" t="s">
        <v>41</v>
      </c>
      <c r="K29" s="45"/>
    </row>
    <row r="30" spans="2:11" s="1" customFormat="1" ht="14.45" customHeight="1" x14ac:dyDescent="0.3">
      <c r="B30" s="41"/>
      <c r="C30" s="42"/>
      <c r="D30" s="49" t="s">
        <v>42</v>
      </c>
      <c r="E30" s="49" t="s">
        <v>43</v>
      </c>
      <c r="F30" s="118">
        <f>ROUND(SUM(BE102:BE606), 2)</f>
        <v>0</v>
      </c>
      <c r="G30" s="42"/>
      <c r="H30" s="42"/>
      <c r="I30" s="119">
        <v>0.21</v>
      </c>
      <c r="J30" s="118">
        <f>ROUND(ROUND((SUM(BE102:BE606)), 2)*I30, 2)</f>
        <v>0</v>
      </c>
      <c r="K30" s="45"/>
    </row>
    <row r="31" spans="2:11" s="1" customFormat="1" ht="14.45" customHeight="1" x14ac:dyDescent="0.3">
      <c r="B31" s="41"/>
      <c r="C31" s="42"/>
      <c r="D31" s="42"/>
      <c r="E31" s="49" t="s">
        <v>44</v>
      </c>
      <c r="F31" s="118">
        <f>ROUND(SUM(BF102:BF606), 2)</f>
        <v>0</v>
      </c>
      <c r="G31" s="42"/>
      <c r="H31" s="42"/>
      <c r="I31" s="119">
        <v>0.15</v>
      </c>
      <c r="J31" s="118">
        <f>ROUND(ROUND((SUM(BF102:BF606)), 2)*I31, 2)</f>
        <v>0</v>
      </c>
      <c r="K31" s="45"/>
    </row>
    <row r="32" spans="2:11" s="1" customFormat="1" ht="14.45" hidden="1" customHeight="1" x14ac:dyDescent="0.3">
      <c r="B32" s="41"/>
      <c r="C32" s="42"/>
      <c r="D32" s="42"/>
      <c r="E32" s="49" t="s">
        <v>45</v>
      </c>
      <c r="F32" s="118">
        <f>ROUND(SUM(BG102:BG606), 2)</f>
        <v>0</v>
      </c>
      <c r="G32" s="42"/>
      <c r="H32" s="42"/>
      <c r="I32" s="119">
        <v>0.21</v>
      </c>
      <c r="J32" s="118">
        <v>0</v>
      </c>
      <c r="K32" s="45"/>
    </row>
    <row r="33" spans="2:11" s="1" customFormat="1" ht="14.45" hidden="1" customHeight="1" x14ac:dyDescent="0.3">
      <c r="B33" s="41"/>
      <c r="C33" s="42"/>
      <c r="D33" s="42"/>
      <c r="E33" s="49" t="s">
        <v>46</v>
      </c>
      <c r="F33" s="118">
        <f>ROUND(SUM(BH102:BH606), 2)</f>
        <v>0</v>
      </c>
      <c r="G33" s="42"/>
      <c r="H33" s="42"/>
      <c r="I33" s="119">
        <v>0.15</v>
      </c>
      <c r="J33" s="118">
        <v>0</v>
      </c>
      <c r="K33" s="45"/>
    </row>
    <row r="34" spans="2:11" s="1" customFormat="1" ht="14.45" hidden="1" customHeight="1" x14ac:dyDescent="0.3">
      <c r="B34" s="41"/>
      <c r="C34" s="42"/>
      <c r="D34" s="42"/>
      <c r="E34" s="49" t="s">
        <v>47</v>
      </c>
      <c r="F34" s="118">
        <f>ROUND(SUM(BI102:BI606), 2)</f>
        <v>0</v>
      </c>
      <c r="G34" s="42"/>
      <c r="H34" s="42"/>
      <c r="I34" s="119">
        <v>0</v>
      </c>
      <c r="J34" s="118">
        <v>0</v>
      </c>
      <c r="K34" s="45"/>
    </row>
    <row r="35" spans="2:11" s="1" customFormat="1" ht="6.95" customHeight="1" x14ac:dyDescent="0.3">
      <c r="B35" s="41"/>
      <c r="C35" s="42"/>
      <c r="D35" s="42"/>
      <c r="E35" s="42"/>
      <c r="F35" s="42"/>
      <c r="G35" s="42"/>
      <c r="H35" s="42"/>
      <c r="I35" s="106"/>
      <c r="J35" s="42"/>
      <c r="K35" s="45"/>
    </row>
    <row r="36" spans="2:11" s="1" customFormat="1" ht="25.35" customHeight="1" x14ac:dyDescent="0.3">
      <c r="B36" s="41"/>
      <c r="C36" s="120"/>
      <c r="D36" s="121" t="s">
        <v>48</v>
      </c>
      <c r="E36" s="71"/>
      <c r="F36" s="71"/>
      <c r="G36" s="122" t="s">
        <v>49</v>
      </c>
      <c r="H36" s="123" t="s">
        <v>50</v>
      </c>
      <c r="I36" s="124"/>
      <c r="J36" s="125">
        <f>SUM(J27:J34)</f>
        <v>0</v>
      </c>
      <c r="K36" s="126"/>
    </row>
    <row r="37" spans="2:11" s="1" customFormat="1" ht="14.45" customHeight="1" x14ac:dyDescent="0.3">
      <c r="B37" s="56"/>
      <c r="C37" s="57"/>
      <c r="D37" s="57"/>
      <c r="E37" s="57"/>
      <c r="F37" s="57"/>
      <c r="G37" s="57"/>
      <c r="H37" s="57"/>
      <c r="I37" s="127"/>
      <c r="J37" s="57"/>
      <c r="K37" s="58"/>
    </row>
    <row r="41" spans="2:11" s="1" customFormat="1" ht="6.95" customHeight="1" x14ac:dyDescent="0.3">
      <c r="B41" s="59"/>
      <c r="C41" s="60"/>
      <c r="D41" s="60"/>
      <c r="E41" s="60"/>
      <c r="F41" s="60"/>
      <c r="G41" s="60"/>
      <c r="H41" s="60"/>
      <c r="I41" s="128"/>
      <c r="J41" s="60"/>
      <c r="K41" s="129"/>
    </row>
    <row r="42" spans="2:11" s="1" customFormat="1" ht="36.950000000000003" customHeight="1" x14ac:dyDescent="0.3">
      <c r="B42" s="41"/>
      <c r="C42" s="30" t="s">
        <v>93</v>
      </c>
      <c r="D42" s="42"/>
      <c r="E42" s="42"/>
      <c r="F42" s="42"/>
      <c r="G42" s="42"/>
      <c r="H42" s="42"/>
      <c r="I42" s="106"/>
      <c r="J42" s="42"/>
      <c r="K42" s="45"/>
    </row>
    <row r="43" spans="2:11" s="1" customFormat="1" ht="6.95" customHeight="1" x14ac:dyDescent="0.3">
      <c r="B43" s="41"/>
      <c r="C43" s="42"/>
      <c r="D43" s="42"/>
      <c r="E43" s="42"/>
      <c r="F43" s="42"/>
      <c r="G43" s="42"/>
      <c r="H43" s="42"/>
      <c r="I43" s="106"/>
      <c r="J43" s="42"/>
      <c r="K43" s="45"/>
    </row>
    <row r="44" spans="2:11" s="1" customFormat="1" ht="14.45" customHeight="1" x14ac:dyDescent="0.3">
      <c r="B44" s="41"/>
      <c r="C44" s="37" t="s">
        <v>18</v>
      </c>
      <c r="D44" s="42"/>
      <c r="E44" s="42"/>
      <c r="F44" s="42"/>
      <c r="G44" s="42"/>
      <c r="H44" s="42"/>
      <c r="I44" s="106"/>
      <c r="J44" s="42"/>
      <c r="K44" s="45"/>
    </row>
    <row r="45" spans="2:11" s="1" customFormat="1" ht="22.5" customHeight="1" x14ac:dyDescent="0.3">
      <c r="B45" s="41"/>
      <c r="C45" s="42"/>
      <c r="D45" s="42"/>
      <c r="E45" s="363" t="str">
        <f>E7</f>
        <v>Staveb.úpravy učebních hal . areál SPŠ Jedovnice, Na Větřáku 463, Jedovnice</v>
      </c>
      <c r="F45" s="364"/>
      <c r="G45" s="364"/>
      <c r="H45" s="364"/>
      <c r="I45" s="106"/>
      <c r="J45" s="42"/>
      <c r="K45" s="45"/>
    </row>
    <row r="46" spans="2:11" s="1" customFormat="1" ht="14.45" customHeight="1" x14ac:dyDescent="0.3">
      <c r="B46" s="41"/>
      <c r="C46" s="37" t="s">
        <v>91</v>
      </c>
      <c r="D46" s="42"/>
      <c r="E46" s="42"/>
      <c r="F46" s="42"/>
      <c r="G46" s="42"/>
      <c r="H46" s="42"/>
      <c r="I46" s="106"/>
      <c r="J46" s="42"/>
      <c r="K46" s="45"/>
    </row>
    <row r="47" spans="2:11" s="1" customFormat="1" ht="23.25" customHeight="1" x14ac:dyDescent="0.3">
      <c r="B47" s="41"/>
      <c r="C47" s="42"/>
      <c r="D47" s="42"/>
      <c r="E47" s="365" t="str">
        <f>E9</f>
        <v>D111 - D1.1.1 Zateplení objektu - hala C</v>
      </c>
      <c r="F47" s="366"/>
      <c r="G47" s="366"/>
      <c r="H47" s="366"/>
      <c r="I47" s="106"/>
      <c r="J47" s="42"/>
      <c r="K47" s="45"/>
    </row>
    <row r="48" spans="2:11" s="1" customFormat="1" ht="6.95" customHeight="1" x14ac:dyDescent="0.3">
      <c r="B48" s="41"/>
      <c r="C48" s="42"/>
      <c r="D48" s="42"/>
      <c r="E48" s="42"/>
      <c r="F48" s="42"/>
      <c r="G48" s="42"/>
      <c r="H48" s="42"/>
      <c r="I48" s="106"/>
      <c r="J48" s="42"/>
      <c r="K48" s="45"/>
    </row>
    <row r="49" spans="2:47" s="1" customFormat="1" ht="18" customHeight="1" x14ac:dyDescent="0.3">
      <c r="B49" s="41"/>
      <c r="C49" s="37" t="s">
        <v>24</v>
      </c>
      <c r="D49" s="42"/>
      <c r="E49" s="42"/>
      <c r="F49" s="35" t="str">
        <f>F12</f>
        <v xml:space="preserve"> </v>
      </c>
      <c r="G49" s="42"/>
      <c r="H49" s="42"/>
      <c r="I49" s="107" t="s">
        <v>26</v>
      </c>
      <c r="J49" s="108" t="str">
        <f>IF(J12="","",J12)</f>
        <v>15. 5. 2017</v>
      </c>
      <c r="K49" s="45"/>
    </row>
    <row r="50" spans="2:47" s="1" customFormat="1" ht="6.95" customHeight="1" x14ac:dyDescent="0.3">
      <c r="B50" s="41"/>
      <c r="C50" s="42"/>
      <c r="D50" s="42"/>
      <c r="E50" s="42"/>
      <c r="F50" s="42"/>
      <c r="G50" s="42"/>
      <c r="H50" s="42"/>
      <c r="I50" s="106"/>
      <c r="J50" s="42"/>
      <c r="K50" s="45"/>
    </row>
    <row r="51" spans="2:47" s="1" customFormat="1" ht="15" x14ac:dyDescent="0.3">
      <c r="B51" s="41"/>
      <c r="C51" s="37" t="s">
        <v>30</v>
      </c>
      <c r="D51" s="42"/>
      <c r="E51" s="42"/>
      <c r="F51" s="35" t="str">
        <f>E15</f>
        <v xml:space="preserve"> </v>
      </c>
      <c r="G51" s="42"/>
      <c r="H51" s="42"/>
      <c r="I51" s="107" t="s">
        <v>35</v>
      </c>
      <c r="J51" s="35" t="str">
        <f>E21</f>
        <v xml:space="preserve"> </v>
      </c>
      <c r="K51" s="45"/>
    </row>
    <row r="52" spans="2:47" s="1" customFormat="1" ht="14.45" customHeight="1" x14ac:dyDescent="0.3">
      <c r="B52" s="41"/>
      <c r="C52" s="37" t="s">
        <v>33</v>
      </c>
      <c r="D52" s="42"/>
      <c r="E52" s="42"/>
      <c r="F52" s="35" t="str">
        <f>IF(E18="","",E18)</f>
        <v/>
      </c>
      <c r="G52" s="42"/>
      <c r="H52" s="42"/>
      <c r="I52" s="106"/>
      <c r="J52" s="42"/>
      <c r="K52" s="45"/>
    </row>
    <row r="53" spans="2:47" s="1" customFormat="1" ht="10.35" customHeight="1" x14ac:dyDescent="0.3">
      <c r="B53" s="41"/>
      <c r="C53" s="42"/>
      <c r="D53" s="42"/>
      <c r="E53" s="42"/>
      <c r="F53" s="42"/>
      <c r="G53" s="42"/>
      <c r="H53" s="42"/>
      <c r="I53" s="106"/>
      <c r="J53" s="42"/>
      <c r="K53" s="45"/>
    </row>
    <row r="54" spans="2:47" s="1" customFormat="1" ht="29.25" customHeight="1" x14ac:dyDescent="0.3">
      <c r="B54" s="41"/>
      <c r="C54" s="130" t="s">
        <v>94</v>
      </c>
      <c r="D54" s="120"/>
      <c r="E54" s="120"/>
      <c r="F54" s="120"/>
      <c r="G54" s="120"/>
      <c r="H54" s="120"/>
      <c r="I54" s="131"/>
      <c r="J54" s="132" t="s">
        <v>95</v>
      </c>
      <c r="K54" s="133"/>
    </row>
    <row r="55" spans="2:47" s="1" customFormat="1" ht="10.35" customHeight="1" x14ac:dyDescent="0.3">
      <c r="B55" s="41"/>
      <c r="C55" s="42"/>
      <c r="D55" s="42"/>
      <c r="E55" s="42"/>
      <c r="F55" s="42"/>
      <c r="G55" s="42"/>
      <c r="H55" s="42"/>
      <c r="I55" s="106"/>
      <c r="J55" s="42"/>
      <c r="K55" s="45"/>
    </row>
    <row r="56" spans="2:47" s="1" customFormat="1" ht="29.25" customHeight="1" x14ac:dyDescent="0.3">
      <c r="B56" s="41"/>
      <c r="C56" s="134" t="s">
        <v>96</v>
      </c>
      <c r="D56" s="42"/>
      <c r="E56" s="42"/>
      <c r="F56" s="42"/>
      <c r="G56" s="42"/>
      <c r="H56" s="42"/>
      <c r="I56" s="106"/>
      <c r="J56" s="116">
        <f>J102</f>
        <v>0</v>
      </c>
      <c r="K56" s="45"/>
      <c r="AU56" s="24" t="s">
        <v>97</v>
      </c>
    </row>
    <row r="57" spans="2:47" s="7" customFormat="1" ht="24.95" customHeight="1" x14ac:dyDescent="0.3">
      <c r="B57" s="135"/>
      <c r="C57" s="136"/>
      <c r="D57" s="137" t="s">
        <v>98</v>
      </c>
      <c r="E57" s="138"/>
      <c r="F57" s="138"/>
      <c r="G57" s="138"/>
      <c r="H57" s="138"/>
      <c r="I57" s="139"/>
      <c r="J57" s="140">
        <f>J103</f>
        <v>0</v>
      </c>
      <c r="K57" s="141"/>
    </row>
    <row r="58" spans="2:47" s="8" customFormat="1" ht="19.899999999999999" customHeight="1" x14ac:dyDescent="0.3">
      <c r="B58" s="142"/>
      <c r="C58" s="143"/>
      <c r="D58" s="144" t="s">
        <v>99</v>
      </c>
      <c r="E58" s="145"/>
      <c r="F58" s="145"/>
      <c r="G58" s="145"/>
      <c r="H58" s="145"/>
      <c r="I58" s="146"/>
      <c r="J58" s="147">
        <f>J104</f>
        <v>0</v>
      </c>
      <c r="K58" s="148"/>
    </row>
    <row r="59" spans="2:47" s="8" customFormat="1" ht="19.899999999999999" customHeight="1" x14ac:dyDescent="0.3">
      <c r="B59" s="142"/>
      <c r="C59" s="143"/>
      <c r="D59" s="144" t="s">
        <v>100</v>
      </c>
      <c r="E59" s="145"/>
      <c r="F59" s="145"/>
      <c r="G59" s="145"/>
      <c r="H59" s="145"/>
      <c r="I59" s="146"/>
      <c r="J59" s="147">
        <f>J157</f>
        <v>0</v>
      </c>
      <c r="K59" s="148"/>
    </row>
    <row r="60" spans="2:47" s="8" customFormat="1" ht="19.899999999999999" customHeight="1" x14ac:dyDescent="0.3">
      <c r="B60" s="142"/>
      <c r="C60" s="143"/>
      <c r="D60" s="144" t="s">
        <v>101</v>
      </c>
      <c r="E60" s="145"/>
      <c r="F60" s="145"/>
      <c r="G60" s="145"/>
      <c r="H60" s="145"/>
      <c r="I60" s="146"/>
      <c r="J60" s="147">
        <f>J180</f>
        <v>0</v>
      </c>
      <c r="K60" s="148"/>
    </row>
    <row r="61" spans="2:47" s="8" customFormat="1" ht="19.899999999999999" customHeight="1" x14ac:dyDescent="0.3">
      <c r="B61" s="142"/>
      <c r="C61" s="143"/>
      <c r="D61" s="144" t="s">
        <v>102</v>
      </c>
      <c r="E61" s="145"/>
      <c r="F61" s="145"/>
      <c r="G61" s="145"/>
      <c r="H61" s="145"/>
      <c r="I61" s="146"/>
      <c r="J61" s="147">
        <f>J321</f>
        <v>0</v>
      </c>
      <c r="K61" s="148"/>
    </row>
    <row r="62" spans="2:47" s="8" customFormat="1" ht="19.899999999999999" customHeight="1" x14ac:dyDescent="0.3">
      <c r="B62" s="142"/>
      <c r="C62" s="143"/>
      <c r="D62" s="144" t="s">
        <v>103</v>
      </c>
      <c r="E62" s="145"/>
      <c r="F62" s="145"/>
      <c r="G62" s="145"/>
      <c r="H62" s="145"/>
      <c r="I62" s="146"/>
      <c r="J62" s="147">
        <f>J387</f>
        <v>0</v>
      </c>
      <c r="K62" s="148"/>
    </row>
    <row r="63" spans="2:47" s="8" customFormat="1" ht="19.899999999999999" customHeight="1" x14ac:dyDescent="0.3">
      <c r="B63" s="142"/>
      <c r="C63" s="143"/>
      <c r="D63" s="144" t="s">
        <v>104</v>
      </c>
      <c r="E63" s="145"/>
      <c r="F63" s="145"/>
      <c r="G63" s="145"/>
      <c r="H63" s="145"/>
      <c r="I63" s="146"/>
      <c r="J63" s="147">
        <f>J389</f>
        <v>0</v>
      </c>
      <c r="K63" s="148"/>
    </row>
    <row r="64" spans="2:47" s="7" customFormat="1" ht="24.95" customHeight="1" x14ac:dyDescent="0.3">
      <c r="B64" s="135"/>
      <c r="C64" s="136"/>
      <c r="D64" s="137" t="s">
        <v>105</v>
      </c>
      <c r="E64" s="138"/>
      <c r="F64" s="138"/>
      <c r="G64" s="138"/>
      <c r="H64" s="138"/>
      <c r="I64" s="139"/>
      <c r="J64" s="140">
        <f>J396</f>
        <v>0</v>
      </c>
      <c r="K64" s="141"/>
    </row>
    <row r="65" spans="2:11" s="8" customFormat="1" ht="19.899999999999999" customHeight="1" x14ac:dyDescent="0.3">
      <c r="B65" s="142"/>
      <c r="C65" s="143"/>
      <c r="D65" s="144" t="s">
        <v>106</v>
      </c>
      <c r="E65" s="145"/>
      <c r="F65" s="145"/>
      <c r="G65" s="145"/>
      <c r="H65" s="145"/>
      <c r="I65" s="146"/>
      <c r="J65" s="147">
        <f>J397</f>
        <v>0</v>
      </c>
      <c r="K65" s="148"/>
    </row>
    <row r="66" spans="2:11" s="8" customFormat="1" ht="19.899999999999999" customHeight="1" x14ac:dyDescent="0.3">
      <c r="B66" s="142"/>
      <c r="C66" s="143"/>
      <c r="D66" s="144" t="s">
        <v>107</v>
      </c>
      <c r="E66" s="145"/>
      <c r="F66" s="145"/>
      <c r="G66" s="145"/>
      <c r="H66" s="145"/>
      <c r="I66" s="146"/>
      <c r="J66" s="147">
        <f>J434</f>
        <v>0</v>
      </c>
      <c r="K66" s="148"/>
    </row>
    <row r="67" spans="2:11" s="8" customFormat="1" ht="19.899999999999999" customHeight="1" x14ac:dyDescent="0.3">
      <c r="B67" s="142"/>
      <c r="C67" s="143"/>
      <c r="D67" s="144" t="s">
        <v>108</v>
      </c>
      <c r="E67" s="145"/>
      <c r="F67" s="145"/>
      <c r="G67" s="145"/>
      <c r="H67" s="145"/>
      <c r="I67" s="146"/>
      <c r="J67" s="147">
        <f>J446</f>
        <v>0</v>
      </c>
      <c r="K67" s="148"/>
    </row>
    <row r="68" spans="2:11" s="8" customFormat="1" ht="19.899999999999999" customHeight="1" x14ac:dyDescent="0.3">
      <c r="B68" s="142"/>
      <c r="C68" s="143"/>
      <c r="D68" s="144" t="s">
        <v>109</v>
      </c>
      <c r="E68" s="145"/>
      <c r="F68" s="145"/>
      <c r="G68" s="145"/>
      <c r="H68" s="145"/>
      <c r="I68" s="146"/>
      <c r="J68" s="147">
        <f>J458</f>
        <v>0</v>
      </c>
      <c r="K68" s="148"/>
    </row>
    <row r="69" spans="2:11" s="8" customFormat="1" ht="19.899999999999999" customHeight="1" x14ac:dyDescent="0.3">
      <c r="B69" s="142"/>
      <c r="C69" s="143"/>
      <c r="D69" s="144" t="s">
        <v>110</v>
      </c>
      <c r="E69" s="145"/>
      <c r="F69" s="145"/>
      <c r="G69" s="145"/>
      <c r="H69" s="145"/>
      <c r="I69" s="146"/>
      <c r="J69" s="147">
        <f>J471</f>
        <v>0</v>
      </c>
      <c r="K69" s="148"/>
    </row>
    <row r="70" spans="2:11" s="8" customFormat="1" ht="19.899999999999999" customHeight="1" x14ac:dyDescent="0.3">
      <c r="B70" s="142"/>
      <c r="C70" s="143"/>
      <c r="D70" s="144" t="s">
        <v>111</v>
      </c>
      <c r="E70" s="145"/>
      <c r="F70" s="145"/>
      <c r="G70" s="145"/>
      <c r="H70" s="145"/>
      <c r="I70" s="146"/>
      <c r="J70" s="147">
        <f>J496</f>
        <v>0</v>
      </c>
      <c r="K70" s="148"/>
    </row>
    <row r="71" spans="2:11" s="8" customFormat="1" ht="19.899999999999999" customHeight="1" x14ac:dyDescent="0.3">
      <c r="B71" s="142"/>
      <c r="C71" s="143"/>
      <c r="D71" s="144" t="s">
        <v>112</v>
      </c>
      <c r="E71" s="145"/>
      <c r="F71" s="145"/>
      <c r="G71" s="145"/>
      <c r="H71" s="145"/>
      <c r="I71" s="146"/>
      <c r="J71" s="147">
        <f>J520</f>
        <v>0</v>
      </c>
      <c r="K71" s="148"/>
    </row>
    <row r="72" spans="2:11" s="8" customFormat="1" ht="19.899999999999999" customHeight="1" x14ac:dyDescent="0.3">
      <c r="B72" s="142"/>
      <c r="C72" s="143"/>
      <c r="D72" s="144" t="s">
        <v>113</v>
      </c>
      <c r="E72" s="145"/>
      <c r="F72" s="145"/>
      <c r="G72" s="145"/>
      <c r="H72" s="145"/>
      <c r="I72" s="146"/>
      <c r="J72" s="147">
        <f>J529</f>
        <v>0</v>
      </c>
      <c r="K72" s="148"/>
    </row>
    <row r="73" spans="2:11" s="8" customFormat="1" ht="19.899999999999999" customHeight="1" x14ac:dyDescent="0.3">
      <c r="B73" s="142"/>
      <c r="C73" s="143"/>
      <c r="D73" s="144" t="s">
        <v>114</v>
      </c>
      <c r="E73" s="145"/>
      <c r="F73" s="145"/>
      <c r="G73" s="145"/>
      <c r="H73" s="145"/>
      <c r="I73" s="146"/>
      <c r="J73" s="147">
        <f>J539</f>
        <v>0</v>
      </c>
      <c r="K73" s="148"/>
    </row>
    <row r="74" spans="2:11" s="8" customFormat="1" ht="19.899999999999999" customHeight="1" x14ac:dyDescent="0.3">
      <c r="B74" s="142"/>
      <c r="C74" s="143"/>
      <c r="D74" s="144" t="s">
        <v>115</v>
      </c>
      <c r="E74" s="145"/>
      <c r="F74" s="145"/>
      <c r="G74" s="145"/>
      <c r="H74" s="145"/>
      <c r="I74" s="146"/>
      <c r="J74" s="147">
        <f>J580</f>
        <v>0</v>
      </c>
      <c r="K74" s="148"/>
    </row>
    <row r="75" spans="2:11" s="8" customFormat="1" ht="19.899999999999999" customHeight="1" x14ac:dyDescent="0.3">
      <c r="B75" s="142"/>
      <c r="C75" s="143"/>
      <c r="D75" s="144" t="s">
        <v>116</v>
      </c>
      <c r="E75" s="145"/>
      <c r="F75" s="145"/>
      <c r="G75" s="145"/>
      <c r="H75" s="145"/>
      <c r="I75" s="146"/>
      <c r="J75" s="147">
        <f>J583</f>
        <v>0</v>
      </c>
      <c r="K75" s="148"/>
    </row>
    <row r="76" spans="2:11" s="8" customFormat="1" ht="19.899999999999999" customHeight="1" x14ac:dyDescent="0.3">
      <c r="B76" s="142"/>
      <c r="C76" s="143"/>
      <c r="D76" s="144" t="s">
        <v>117</v>
      </c>
      <c r="E76" s="145"/>
      <c r="F76" s="145"/>
      <c r="G76" s="145"/>
      <c r="H76" s="145"/>
      <c r="I76" s="146"/>
      <c r="J76" s="147">
        <f>J588</f>
        <v>0</v>
      </c>
      <c r="K76" s="148"/>
    </row>
    <row r="77" spans="2:11" s="8" customFormat="1" ht="19.899999999999999" customHeight="1" x14ac:dyDescent="0.3">
      <c r="B77" s="142"/>
      <c r="C77" s="143"/>
      <c r="D77" s="144" t="s">
        <v>118</v>
      </c>
      <c r="E77" s="145"/>
      <c r="F77" s="145"/>
      <c r="G77" s="145"/>
      <c r="H77" s="145"/>
      <c r="I77" s="146"/>
      <c r="J77" s="147">
        <f>J592</f>
        <v>0</v>
      </c>
      <c r="K77" s="148"/>
    </row>
    <row r="78" spans="2:11" s="7" customFormat="1" ht="24.95" customHeight="1" x14ac:dyDescent="0.3">
      <c r="B78" s="135"/>
      <c r="C78" s="136"/>
      <c r="D78" s="137" t="s">
        <v>119</v>
      </c>
      <c r="E78" s="138"/>
      <c r="F78" s="138"/>
      <c r="G78" s="138"/>
      <c r="H78" s="138"/>
      <c r="I78" s="139"/>
      <c r="J78" s="140">
        <f>J597</f>
        <v>0</v>
      </c>
      <c r="K78" s="141"/>
    </row>
    <row r="79" spans="2:11" s="7" customFormat="1" ht="24.95" customHeight="1" x14ac:dyDescent="0.3">
      <c r="B79" s="135"/>
      <c r="C79" s="136"/>
      <c r="D79" s="137" t="s">
        <v>120</v>
      </c>
      <c r="E79" s="138"/>
      <c r="F79" s="138"/>
      <c r="G79" s="138"/>
      <c r="H79" s="138"/>
      <c r="I79" s="139"/>
      <c r="J79" s="140">
        <f>J599</f>
        <v>0</v>
      </c>
      <c r="K79" s="141"/>
    </row>
    <row r="80" spans="2:11" s="8" customFormat="1" ht="19.899999999999999" customHeight="1" x14ac:dyDescent="0.3">
      <c r="B80" s="142"/>
      <c r="C80" s="143"/>
      <c r="D80" s="144" t="s">
        <v>121</v>
      </c>
      <c r="E80" s="145"/>
      <c r="F80" s="145"/>
      <c r="G80" s="145"/>
      <c r="H80" s="145"/>
      <c r="I80" s="146"/>
      <c r="J80" s="147">
        <f>J600</f>
        <v>0</v>
      </c>
      <c r="K80" s="148"/>
    </row>
    <row r="81" spans="2:12" s="8" customFormat="1" ht="19.899999999999999" customHeight="1" x14ac:dyDescent="0.3">
      <c r="B81" s="142"/>
      <c r="C81" s="143"/>
      <c r="D81" s="144" t="s">
        <v>122</v>
      </c>
      <c r="E81" s="145"/>
      <c r="F81" s="145"/>
      <c r="G81" s="145"/>
      <c r="H81" s="145"/>
      <c r="I81" s="146"/>
      <c r="J81" s="147">
        <f>J602</f>
        <v>0</v>
      </c>
      <c r="K81" s="148"/>
    </row>
    <row r="82" spans="2:12" s="8" customFormat="1" ht="19.899999999999999" customHeight="1" x14ac:dyDescent="0.3">
      <c r="B82" s="142"/>
      <c r="C82" s="143"/>
      <c r="D82" s="144" t="s">
        <v>123</v>
      </c>
      <c r="E82" s="145"/>
      <c r="F82" s="145"/>
      <c r="G82" s="145"/>
      <c r="H82" s="145"/>
      <c r="I82" s="146"/>
      <c r="J82" s="147">
        <f>J605</f>
        <v>0</v>
      </c>
      <c r="K82" s="148"/>
    </row>
    <row r="83" spans="2:12" s="1" customFormat="1" ht="21.75" customHeight="1" x14ac:dyDescent="0.3">
      <c r="B83" s="41"/>
      <c r="C83" s="42"/>
      <c r="D83" s="42"/>
      <c r="E83" s="42"/>
      <c r="F83" s="42"/>
      <c r="G83" s="42"/>
      <c r="H83" s="42"/>
      <c r="I83" s="106"/>
      <c r="J83" s="42"/>
      <c r="K83" s="45"/>
    </row>
    <row r="84" spans="2:12" s="1" customFormat="1" ht="6.95" customHeight="1" x14ac:dyDescent="0.3">
      <c r="B84" s="56"/>
      <c r="C84" s="57"/>
      <c r="D84" s="57"/>
      <c r="E84" s="57"/>
      <c r="F84" s="57"/>
      <c r="G84" s="57"/>
      <c r="H84" s="57"/>
      <c r="I84" s="127"/>
      <c r="J84" s="57"/>
      <c r="K84" s="58"/>
    </row>
    <row r="88" spans="2:12" s="1" customFormat="1" ht="6.95" customHeight="1" x14ac:dyDescent="0.3">
      <c r="B88" s="59"/>
      <c r="C88" s="60"/>
      <c r="D88" s="60"/>
      <c r="E88" s="60"/>
      <c r="F88" s="60"/>
      <c r="G88" s="60"/>
      <c r="H88" s="60"/>
      <c r="I88" s="128"/>
      <c r="J88" s="60"/>
      <c r="K88" s="60"/>
      <c r="L88" s="41"/>
    </row>
    <row r="89" spans="2:12" s="1" customFormat="1" ht="36.950000000000003" customHeight="1" x14ac:dyDescent="0.3">
      <c r="B89" s="41"/>
      <c r="C89" s="61" t="s">
        <v>124</v>
      </c>
      <c r="L89" s="41"/>
    </row>
    <row r="90" spans="2:12" s="1" customFormat="1" ht="6.95" customHeight="1" x14ac:dyDescent="0.3">
      <c r="B90" s="41"/>
      <c r="L90" s="41"/>
    </row>
    <row r="91" spans="2:12" s="1" customFormat="1" ht="14.45" customHeight="1" x14ac:dyDescent="0.3">
      <c r="B91" s="41"/>
      <c r="C91" s="63" t="s">
        <v>18</v>
      </c>
      <c r="L91" s="41"/>
    </row>
    <row r="92" spans="2:12" s="1" customFormat="1" ht="22.5" customHeight="1" x14ac:dyDescent="0.3">
      <c r="B92" s="41"/>
      <c r="E92" s="359" t="str">
        <f>E7</f>
        <v>Staveb.úpravy učebních hal . areál SPŠ Jedovnice, Na Větřáku 463, Jedovnice</v>
      </c>
      <c r="F92" s="360"/>
      <c r="G92" s="360"/>
      <c r="H92" s="360"/>
      <c r="L92" s="41"/>
    </row>
    <row r="93" spans="2:12" s="1" customFormat="1" ht="14.45" customHeight="1" x14ac:dyDescent="0.3">
      <c r="B93" s="41"/>
      <c r="C93" s="63" t="s">
        <v>91</v>
      </c>
      <c r="L93" s="41"/>
    </row>
    <row r="94" spans="2:12" s="1" customFormat="1" ht="23.25" customHeight="1" x14ac:dyDescent="0.3">
      <c r="B94" s="41"/>
      <c r="E94" s="329" t="str">
        <f>E9</f>
        <v>D111 - D1.1.1 Zateplení objektu - hala C</v>
      </c>
      <c r="F94" s="361"/>
      <c r="G94" s="361"/>
      <c r="H94" s="361"/>
      <c r="L94" s="41"/>
    </row>
    <row r="95" spans="2:12" s="1" customFormat="1" ht="6.95" customHeight="1" x14ac:dyDescent="0.3">
      <c r="B95" s="41"/>
      <c r="L95" s="41"/>
    </row>
    <row r="96" spans="2:12" s="1" customFormat="1" ht="18" customHeight="1" x14ac:dyDescent="0.3">
      <c r="B96" s="41"/>
      <c r="C96" s="63" t="s">
        <v>24</v>
      </c>
      <c r="F96" s="149" t="str">
        <f>F12</f>
        <v xml:space="preserve"> </v>
      </c>
      <c r="I96" s="150" t="s">
        <v>26</v>
      </c>
      <c r="J96" s="67" t="str">
        <f>IF(J12="","",J12)</f>
        <v>15. 5. 2017</v>
      </c>
      <c r="L96" s="41"/>
    </row>
    <row r="97" spans="2:65" s="1" customFormat="1" ht="6.95" customHeight="1" x14ac:dyDescent="0.3">
      <c r="B97" s="41"/>
      <c r="L97" s="41"/>
    </row>
    <row r="98" spans="2:65" s="1" customFormat="1" ht="15" x14ac:dyDescent="0.3">
      <c r="B98" s="41"/>
      <c r="C98" s="63" t="s">
        <v>30</v>
      </c>
      <c r="F98" s="149" t="str">
        <f>E15</f>
        <v xml:space="preserve"> </v>
      </c>
      <c r="I98" s="150" t="s">
        <v>35</v>
      </c>
      <c r="J98" s="149" t="str">
        <f>E21</f>
        <v xml:space="preserve"> </v>
      </c>
      <c r="L98" s="41"/>
    </row>
    <row r="99" spans="2:65" s="1" customFormat="1" ht="14.45" customHeight="1" x14ac:dyDescent="0.3">
      <c r="B99" s="41"/>
      <c r="C99" s="63" t="s">
        <v>33</v>
      </c>
      <c r="F99" s="149" t="str">
        <f>IF(E18="","",E18)</f>
        <v/>
      </c>
      <c r="L99" s="41"/>
    </row>
    <row r="100" spans="2:65" s="1" customFormat="1" ht="10.35" customHeight="1" x14ac:dyDescent="0.3">
      <c r="B100" s="41"/>
      <c r="L100" s="41"/>
    </row>
    <row r="101" spans="2:65" s="9" customFormat="1" ht="29.25" customHeight="1" x14ac:dyDescent="0.3">
      <c r="B101" s="151"/>
      <c r="C101" s="152" t="s">
        <v>125</v>
      </c>
      <c r="D101" s="153" t="s">
        <v>57</v>
      </c>
      <c r="E101" s="153" t="s">
        <v>53</v>
      </c>
      <c r="F101" s="153" t="s">
        <v>126</v>
      </c>
      <c r="G101" s="153" t="s">
        <v>127</v>
      </c>
      <c r="H101" s="153" t="s">
        <v>128</v>
      </c>
      <c r="I101" s="154" t="s">
        <v>129</v>
      </c>
      <c r="J101" s="153" t="s">
        <v>95</v>
      </c>
      <c r="K101" s="155" t="s">
        <v>130</v>
      </c>
      <c r="L101" s="151"/>
      <c r="M101" s="73" t="s">
        <v>131</v>
      </c>
      <c r="N101" s="74" t="s">
        <v>42</v>
      </c>
      <c r="O101" s="74" t="s">
        <v>132</v>
      </c>
      <c r="P101" s="74" t="s">
        <v>133</v>
      </c>
      <c r="Q101" s="74" t="s">
        <v>134</v>
      </c>
      <c r="R101" s="74" t="s">
        <v>135</v>
      </c>
      <c r="S101" s="74" t="s">
        <v>136</v>
      </c>
      <c r="T101" s="75" t="s">
        <v>137</v>
      </c>
    </row>
    <row r="102" spans="2:65" s="1" customFormat="1" ht="29.25" customHeight="1" x14ac:dyDescent="0.35">
      <c r="B102" s="41"/>
      <c r="C102" s="77" t="s">
        <v>96</v>
      </c>
      <c r="J102" s="156">
        <f>BK102</f>
        <v>0</v>
      </c>
      <c r="L102" s="41"/>
      <c r="M102" s="76"/>
      <c r="N102" s="68"/>
      <c r="O102" s="68"/>
      <c r="P102" s="157">
        <f>P103+P396+P597+P599</f>
        <v>0</v>
      </c>
      <c r="Q102" s="68"/>
      <c r="R102" s="157">
        <f>R103+R396+R597+R599</f>
        <v>102.74258078</v>
      </c>
      <c r="S102" s="68"/>
      <c r="T102" s="158">
        <f>T103+T396+T597+T599</f>
        <v>47.815657999999999</v>
      </c>
      <c r="AT102" s="24" t="s">
        <v>71</v>
      </c>
      <c r="AU102" s="24" t="s">
        <v>97</v>
      </c>
      <c r="BK102" s="159">
        <f>BK103+BK396+BK597+BK599</f>
        <v>0</v>
      </c>
    </row>
    <row r="103" spans="2:65" s="10" customFormat="1" ht="37.35" customHeight="1" x14ac:dyDescent="0.35">
      <c r="B103" s="160"/>
      <c r="D103" s="161" t="s">
        <v>71</v>
      </c>
      <c r="E103" s="162" t="s">
        <v>138</v>
      </c>
      <c r="F103" s="162" t="s">
        <v>139</v>
      </c>
      <c r="I103" s="163"/>
      <c r="J103" s="164">
        <f>BK103</f>
        <v>0</v>
      </c>
      <c r="L103" s="160"/>
      <c r="M103" s="165"/>
      <c r="N103" s="166"/>
      <c r="O103" s="166"/>
      <c r="P103" s="167">
        <f>P104+P157+P180+P321+P387+P389</f>
        <v>0</v>
      </c>
      <c r="Q103" s="166"/>
      <c r="R103" s="167">
        <f>R104+R157+R180+R321+R387+R389</f>
        <v>71.333287400000003</v>
      </c>
      <c r="S103" s="166"/>
      <c r="T103" s="168">
        <f>T104+T157+T180+T321+T387+T389</f>
        <v>30.260305000000002</v>
      </c>
      <c r="AR103" s="161" t="s">
        <v>23</v>
      </c>
      <c r="AT103" s="169" t="s">
        <v>71</v>
      </c>
      <c r="AU103" s="169" t="s">
        <v>72</v>
      </c>
      <c r="AY103" s="161" t="s">
        <v>140</v>
      </c>
      <c r="BK103" s="170">
        <f>BK104+BK157+BK180+BK321+BK387+BK389</f>
        <v>0</v>
      </c>
    </row>
    <row r="104" spans="2:65" s="10" customFormat="1" ht="19.899999999999999" customHeight="1" x14ac:dyDescent="0.3">
      <c r="B104" s="160"/>
      <c r="D104" s="171" t="s">
        <v>71</v>
      </c>
      <c r="E104" s="172" t="s">
        <v>23</v>
      </c>
      <c r="F104" s="172" t="s">
        <v>141</v>
      </c>
      <c r="I104" s="163"/>
      <c r="J104" s="173">
        <f>BK104</f>
        <v>0</v>
      </c>
      <c r="L104" s="160"/>
      <c r="M104" s="165"/>
      <c r="N104" s="166"/>
      <c r="O104" s="166"/>
      <c r="P104" s="167">
        <f>SUM(P105:P156)</f>
        <v>0</v>
      </c>
      <c r="Q104" s="166"/>
      <c r="R104" s="167">
        <f>SUM(R105:R156)</f>
        <v>0</v>
      </c>
      <c r="S104" s="166"/>
      <c r="T104" s="168">
        <f>SUM(T105:T156)</f>
        <v>8.9199000000000002</v>
      </c>
      <c r="AR104" s="161" t="s">
        <v>23</v>
      </c>
      <c r="AT104" s="169" t="s">
        <v>71</v>
      </c>
      <c r="AU104" s="169" t="s">
        <v>23</v>
      </c>
      <c r="AY104" s="161" t="s">
        <v>140</v>
      </c>
      <c r="BK104" s="170">
        <f>SUM(BK105:BK156)</f>
        <v>0</v>
      </c>
    </row>
    <row r="105" spans="2:65" s="1" customFormat="1" ht="22.5" customHeight="1" x14ac:dyDescent="0.3">
      <c r="B105" s="174"/>
      <c r="C105" s="175" t="s">
        <v>23</v>
      </c>
      <c r="D105" s="175" t="s">
        <v>142</v>
      </c>
      <c r="E105" s="176" t="s">
        <v>143</v>
      </c>
      <c r="F105" s="177" t="s">
        <v>144</v>
      </c>
      <c r="G105" s="178" t="s">
        <v>145</v>
      </c>
      <c r="H105" s="179">
        <v>34.979999999999997</v>
      </c>
      <c r="I105" s="180"/>
      <c r="J105" s="181">
        <f>ROUND(I105*H105,2)</f>
        <v>0</v>
      </c>
      <c r="K105" s="177" t="s">
        <v>146</v>
      </c>
      <c r="L105" s="41"/>
      <c r="M105" s="182" t="s">
        <v>5</v>
      </c>
      <c r="N105" s="183" t="s">
        <v>43</v>
      </c>
      <c r="O105" s="42"/>
      <c r="P105" s="184">
        <f>O105*H105</f>
        <v>0</v>
      </c>
      <c r="Q105" s="184">
        <v>0</v>
      </c>
      <c r="R105" s="184">
        <f>Q105*H105</f>
        <v>0</v>
      </c>
      <c r="S105" s="184">
        <v>0.255</v>
      </c>
      <c r="T105" s="185">
        <f>S105*H105</f>
        <v>8.9199000000000002</v>
      </c>
      <c r="AR105" s="24" t="s">
        <v>147</v>
      </c>
      <c r="AT105" s="24" t="s">
        <v>142</v>
      </c>
      <c r="AU105" s="24" t="s">
        <v>81</v>
      </c>
      <c r="AY105" s="24" t="s">
        <v>140</v>
      </c>
      <c r="BE105" s="186">
        <f>IF(N105="základní",J105,0)</f>
        <v>0</v>
      </c>
      <c r="BF105" s="186">
        <f>IF(N105="snížená",J105,0)</f>
        <v>0</v>
      </c>
      <c r="BG105" s="186">
        <f>IF(N105="zákl. přenesená",J105,0)</f>
        <v>0</v>
      </c>
      <c r="BH105" s="186">
        <f>IF(N105="sníž. přenesená",J105,0)</f>
        <v>0</v>
      </c>
      <c r="BI105" s="186">
        <f>IF(N105="nulová",J105,0)</f>
        <v>0</v>
      </c>
      <c r="BJ105" s="24" t="s">
        <v>23</v>
      </c>
      <c r="BK105" s="186">
        <f>ROUND(I105*H105,2)</f>
        <v>0</v>
      </c>
      <c r="BL105" s="24" t="s">
        <v>147</v>
      </c>
      <c r="BM105" s="24" t="s">
        <v>148</v>
      </c>
    </row>
    <row r="106" spans="2:65" s="11" customFormat="1" x14ac:dyDescent="0.3">
      <c r="B106" s="187"/>
      <c r="D106" s="188" t="s">
        <v>149</v>
      </c>
      <c r="E106" s="189" t="s">
        <v>5</v>
      </c>
      <c r="F106" s="190" t="s">
        <v>150</v>
      </c>
      <c r="H106" s="191">
        <v>34.979999999999997</v>
      </c>
      <c r="I106" s="192"/>
      <c r="L106" s="187"/>
      <c r="M106" s="193"/>
      <c r="N106" s="194"/>
      <c r="O106" s="194"/>
      <c r="P106" s="194"/>
      <c r="Q106" s="194"/>
      <c r="R106" s="194"/>
      <c r="S106" s="194"/>
      <c r="T106" s="195"/>
      <c r="AT106" s="196" t="s">
        <v>149</v>
      </c>
      <c r="AU106" s="196" t="s">
        <v>81</v>
      </c>
      <c r="AV106" s="11" t="s">
        <v>81</v>
      </c>
      <c r="AW106" s="11" t="s">
        <v>36</v>
      </c>
      <c r="AX106" s="11" t="s">
        <v>23</v>
      </c>
      <c r="AY106" s="196" t="s">
        <v>140</v>
      </c>
    </row>
    <row r="107" spans="2:65" s="1" customFormat="1" ht="22.5" customHeight="1" x14ac:dyDescent="0.3">
      <c r="B107" s="174"/>
      <c r="C107" s="175" t="s">
        <v>81</v>
      </c>
      <c r="D107" s="175" t="s">
        <v>142</v>
      </c>
      <c r="E107" s="176" t="s">
        <v>151</v>
      </c>
      <c r="F107" s="177" t="s">
        <v>152</v>
      </c>
      <c r="G107" s="178" t="s">
        <v>153</v>
      </c>
      <c r="H107" s="179">
        <v>17.751000000000001</v>
      </c>
      <c r="I107" s="180"/>
      <c r="J107" s="181">
        <f>ROUND(I107*H107,2)</f>
        <v>0</v>
      </c>
      <c r="K107" s="177" t="s">
        <v>146</v>
      </c>
      <c r="L107" s="41"/>
      <c r="M107" s="182" t="s">
        <v>5</v>
      </c>
      <c r="N107" s="183" t="s">
        <v>43</v>
      </c>
      <c r="O107" s="42"/>
      <c r="P107" s="184">
        <f>O107*H107</f>
        <v>0</v>
      </c>
      <c r="Q107" s="184">
        <v>0</v>
      </c>
      <c r="R107" s="184">
        <f>Q107*H107</f>
        <v>0</v>
      </c>
      <c r="S107" s="184">
        <v>0</v>
      </c>
      <c r="T107" s="185">
        <f>S107*H107</f>
        <v>0</v>
      </c>
      <c r="AR107" s="24" t="s">
        <v>147</v>
      </c>
      <c r="AT107" s="24" t="s">
        <v>142</v>
      </c>
      <c r="AU107" s="24" t="s">
        <v>81</v>
      </c>
      <c r="AY107" s="24" t="s">
        <v>140</v>
      </c>
      <c r="BE107" s="186">
        <f>IF(N107="základní",J107,0)</f>
        <v>0</v>
      </c>
      <c r="BF107" s="186">
        <f>IF(N107="snížená",J107,0)</f>
        <v>0</v>
      </c>
      <c r="BG107" s="186">
        <f>IF(N107="zákl. přenesená",J107,0)</f>
        <v>0</v>
      </c>
      <c r="BH107" s="186">
        <f>IF(N107="sníž. přenesená",J107,0)</f>
        <v>0</v>
      </c>
      <c r="BI107" s="186">
        <f>IF(N107="nulová",J107,0)</f>
        <v>0</v>
      </c>
      <c r="BJ107" s="24" t="s">
        <v>23</v>
      </c>
      <c r="BK107" s="186">
        <f>ROUND(I107*H107,2)</f>
        <v>0</v>
      </c>
      <c r="BL107" s="24" t="s">
        <v>147</v>
      </c>
      <c r="BM107" s="24" t="s">
        <v>154</v>
      </c>
    </row>
    <row r="108" spans="2:65" s="11" customFormat="1" x14ac:dyDescent="0.3">
      <c r="B108" s="187"/>
      <c r="D108" s="197" t="s">
        <v>149</v>
      </c>
      <c r="E108" s="196" t="s">
        <v>5</v>
      </c>
      <c r="F108" s="198" t="s">
        <v>155</v>
      </c>
      <c r="H108" s="199">
        <v>12.243</v>
      </c>
      <c r="I108" s="192"/>
      <c r="L108" s="187"/>
      <c r="M108" s="193"/>
      <c r="N108" s="194"/>
      <c r="O108" s="194"/>
      <c r="P108" s="194"/>
      <c r="Q108" s="194"/>
      <c r="R108" s="194"/>
      <c r="S108" s="194"/>
      <c r="T108" s="195"/>
      <c r="AT108" s="196" t="s">
        <v>149</v>
      </c>
      <c r="AU108" s="196" t="s">
        <v>81</v>
      </c>
      <c r="AV108" s="11" t="s">
        <v>81</v>
      </c>
      <c r="AW108" s="11" t="s">
        <v>36</v>
      </c>
      <c r="AX108" s="11" t="s">
        <v>72</v>
      </c>
      <c r="AY108" s="196" t="s">
        <v>140</v>
      </c>
    </row>
    <row r="109" spans="2:65" s="11" customFormat="1" x14ac:dyDescent="0.3">
      <c r="B109" s="187"/>
      <c r="D109" s="197" t="s">
        <v>149</v>
      </c>
      <c r="E109" s="196" t="s">
        <v>5</v>
      </c>
      <c r="F109" s="198" t="s">
        <v>156</v>
      </c>
      <c r="H109" s="199">
        <v>5.508</v>
      </c>
      <c r="I109" s="192"/>
      <c r="L109" s="187"/>
      <c r="M109" s="193"/>
      <c r="N109" s="194"/>
      <c r="O109" s="194"/>
      <c r="P109" s="194"/>
      <c r="Q109" s="194"/>
      <c r="R109" s="194"/>
      <c r="S109" s="194"/>
      <c r="T109" s="195"/>
      <c r="AT109" s="196" t="s">
        <v>149</v>
      </c>
      <c r="AU109" s="196" t="s">
        <v>81</v>
      </c>
      <c r="AV109" s="11" t="s">
        <v>81</v>
      </c>
      <c r="AW109" s="11" t="s">
        <v>36</v>
      </c>
      <c r="AX109" s="11" t="s">
        <v>72</v>
      </c>
      <c r="AY109" s="196" t="s">
        <v>140</v>
      </c>
    </row>
    <row r="110" spans="2:65" s="12" customFormat="1" x14ac:dyDescent="0.3">
      <c r="B110" s="200"/>
      <c r="D110" s="188" t="s">
        <v>149</v>
      </c>
      <c r="E110" s="201" t="s">
        <v>5</v>
      </c>
      <c r="F110" s="202" t="s">
        <v>157</v>
      </c>
      <c r="H110" s="203">
        <v>17.751000000000001</v>
      </c>
      <c r="I110" s="204"/>
      <c r="L110" s="200"/>
      <c r="M110" s="205"/>
      <c r="N110" s="206"/>
      <c r="O110" s="206"/>
      <c r="P110" s="206"/>
      <c r="Q110" s="206"/>
      <c r="R110" s="206"/>
      <c r="S110" s="206"/>
      <c r="T110" s="207"/>
      <c r="AT110" s="208" t="s">
        <v>149</v>
      </c>
      <c r="AU110" s="208" t="s">
        <v>81</v>
      </c>
      <c r="AV110" s="12" t="s">
        <v>147</v>
      </c>
      <c r="AW110" s="12" t="s">
        <v>36</v>
      </c>
      <c r="AX110" s="12" t="s">
        <v>23</v>
      </c>
      <c r="AY110" s="208" t="s">
        <v>140</v>
      </c>
    </row>
    <row r="111" spans="2:65" s="1" customFormat="1" ht="31.5" customHeight="1" x14ac:dyDescent="0.3">
      <c r="B111" s="174"/>
      <c r="C111" s="175" t="s">
        <v>158</v>
      </c>
      <c r="D111" s="175" t="s">
        <v>142</v>
      </c>
      <c r="E111" s="176" t="s">
        <v>159</v>
      </c>
      <c r="F111" s="177" t="s">
        <v>160</v>
      </c>
      <c r="G111" s="178" t="s">
        <v>153</v>
      </c>
      <c r="H111" s="179">
        <v>5.3250000000000002</v>
      </c>
      <c r="I111" s="180"/>
      <c r="J111" s="181">
        <f>ROUND(I111*H111,2)</f>
        <v>0</v>
      </c>
      <c r="K111" s="177" t="s">
        <v>146</v>
      </c>
      <c r="L111" s="41"/>
      <c r="M111" s="182" t="s">
        <v>5</v>
      </c>
      <c r="N111" s="183" t="s">
        <v>43</v>
      </c>
      <c r="O111" s="42"/>
      <c r="P111" s="184">
        <f>O111*H111</f>
        <v>0</v>
      </c>
      <c r="Q111" s="184">
        <v>0</v>
      </c>
      <c r="R111" s="184">
        <f>Q111*H111</f>
        <v>0</v>
      </c>
      <c r="S111" s="184">
        <v>0</v>
      </c>
      <c r="T111" s="185">
        <f>S111*H111</f>
        <v>0</v>
      </c>
      <c r="AR111" s="24" t="s">
        <v>147</v>
      </c>
      <c r="AT111" s="24" t="s">
        <v>142</v>
      </c>
      <c r="AU111" s="24" t="s">
        <v>81</v>
      </c>
      <c r="AY111" s="24" t="s">
        <v>140</v>
      </c>
      <c r="BE111" s="186">
        <f>IF(N111="základní",J111,0)</f>
        <v>0</v>
      </c>
      <c r="BF111" s="186">
        <f>IF(N111="snížená",J111,0)</f>
        <v>0</v>
      </c>
      <c r="BG111" s="186">
        <f>IF(N111="zákl. přenesená",J111,0)</f>
        <v>0</v>
      </c>
      <c r="BH111" s="186">
        <f>IF(N111="sníž. přenesená",J111,0)</f>
        <v>0</v>
      </c>
      <c r="BI111" s="186">
        <f>IF(N111="nulová",J111,0)</f>
        <v>0</v>
      </c>
      <c r="BJ111" s="24" t="s">
        <v>23</v>
      </c>
      <c r="BK111" s="186">
        <f>ROUND(I111*H111,2)</f>
        <v>0</v>
      </c>
      <c r="BL111" s="24" t="s">
        <v>147</v>
      </c>
      <c r="BM111" s="24" t="s">
        <v>161</v>
      </c>
    </row>
    <row r="112" spans="2:65" s="11" customFormat="1" x14ac:dyDescent="0.3">
      <c r="B112" s="187"/>
      <c r="D112" s="188" t="s">
        <v>149</v>
      </c>
      <c r="E112" s="189" t="s">
        <v>5</v>
      </c>
      <c r="F112" s="190" t="s">
        <v>162</v>
      </c>
      <c r="H112" s="191">
        <v>5.3250000000000002</v>
      </c>
      <c r="I112" s="192"/>
      <c r="L112" s="187"/>
      <c r="M112" s="193"/>
      <c r="N112" s="194"/>
      <c r="O112" s="194"/>
      <c r="P112" s="194"/>
      <c r="Q112" s="194"/>
      <c r="R112" s="194"/>
      <c r="S112" s="194"/>
      <c r="T112" s="195"/>
      <c r="AT112" s="196" t="s">
        <v>149</v>
      </c>
      <c r="AU112" s="196" t="s">
        <v>81</v>
      </c>
      <c r="AV112" s="11" t="s">
        <v>81</v>
      </c>
      <c r="AW112" s="11" t="s">
        <v>36</v>
      </c>
      <c r="AX112" s="11" t="s">
        <v>23</v>
      </c>
      <c r="AY112" s="196" t="s">
        <v>140</v>
      </c>
    </row>
    <row r="113" spans="2:65" s="1" customFormat="1" ht="22.5" customHeight="1" x14ac:dyDescent="0.3">
      <c r="B113" s="174"/>
      <c r="C113" s="175" t="s">
        <v>147</v>
      </c>
      <c r="D113" s="175" t="s">
        <v>142</v>
      </c>
      <c r="E113" s="176" t="s">
        <v>163</v>
      </c>
      <c r="F113" s="177" t="s">
        <v>164</v>
      </c>
      <c r="G113" s="178" t="s">
        <v>153</v>
      </c>
      <c r="H113" s="179">
        <v>5.508</v>
      </c>
      <c r="I113" s="180"/>
      <c r="J113" s="181">
        <f>ROUND(I113*H113,2)</f>
        <v>0</v>
      </c>
      <c r="K113" s="177" t="s">
        <v>146</v>
      </c>
      <c r="L113" s="41"/>
      <c r="M113" s="182" t="s">
        <v>5</v>
      </c>
      <c r="N113" s="183" t="s">
        <v>43</v>
      </c>
      <c r="O113" s="42"/>
      <c r="P113" s="184">
        <f>O113*H113</f>
        <v>0</v>
      </c>
      <c r="Q113" s="184">
        <v>0</v>
      </c>
      <c r="R113" s="184">
        <f>Q113*H113</f>
        <v>0</v>
      </c>
      <c r="S113" s="184">
        <v>0</v>
      </c>
      <c r="T113" s="185">
        <f>S113*H113</f>
        <v>0</v>
      </c>
      <c r="AR113" s="24" t="s">
        <v>147</v>
      </c>
      <c r="AT113" s="24" t="s">
        <v>142</v>
      </c>
      <c r="AU113" s="24" t="s">
        <v>81</v>
      </c>
      <c r="AY113" s="24" t="s">
        <v>140</v>
      </c>
      <c r="BE113" s="186">
        <f>IF(N113="základní",J113,0)</f>
        <v>0</v>
      </c>
      <c r="BF113" s="186">
        <f>IF(N113="snížená",J113,0)</f>
        <v>0</v>
      </c>
      <c r="BG113" s="186">
        <f>IF(N113="zákl. přenesená",J113,0)</f>
        <v>0</v>
      </c>
      <c r="BH113" s="186">
        <f>IF(N113="sníž. přenesená",J113,0)</f>
        <v>0</v>
      </c>
      <c r="BI113" s="186">
        <f>IF(N113="nulová",J113,0)</f>
        <v>0</v>
      </c>
      <c r="BJ113" s="24" t="s">
        <v>23</v>
      </c>
      <c r="BK113" s="186">
        <f>ROUND(I113*H113,2)</f>
        <v>0</v>
      </c>
      <c r="BL113" s="24" t="s">
        <v>147</v>
      </c>
      <c r="BM113" s="24" t="s">
        <v>165</v>
      </c>
    </row>
    <row r="114" spans="2:65" s="11" customFormat="1" x14ac:dyDescent="0.3">
      <c r="B114" s="187"/>
      <c r="D114" s="188" t="s">
        <v>149</v>
      </c>
      <c r="E114" s="189" t="s">
        <v>5</v>
      </c>
      <c r="F114" s="190" t="s">
        <v>166</v>
      </c>
      <c r="H114" s="191">
        <v>5.508</v>
      </c>
      <c r="I114" s="192"/>
      <c r="L114" s="187"/>
      <c r="M114" s="193"/>
      <c r="N114" s="194"/>
      <c r="O114" s="194"/>
      <c r="P114" s="194"/>
      <c r="Q114" s="194"/>
      <c r="R114" s="194"/>
      <c r="S114" s="194"/>
      <c r="T114" s="195"/>
      <c r="AT114" s="196" t="s">
        <v>149</v>
      </c>
      <c r="AU114" s="196" t="s">
        <v>81</v>
      </c>
      <c r="AV114" s="11" t="s">
        <v>81</v>
      </c>
      <c r="AW114" s="11" t="s">
        <v>36</v>
      </c>
      <c r="AX114" s="11" t="s">
        <v>23</v>
      </c>
      <c r="AY114" s="196" t="s">
        <v>140</v>
      </c>
    </row>
    <row r="115" spans="2:65" s="1" customFormat="1" ht="22.5" customHeight="1" x14ac:dyDescent="0.3">
      <c r="B115" s="174"/>
      <c r="C115" s="175" t="s">
        <v>167</v>
      </c>
      <c r="D115" s="175" t="s">
        <v>142</v>
      </c>
      <c r="E115" s="176" t="s">
        <v>168</v>
      </c>
      <c r="F115" s="177" t="s">
        <v>169</v>
      </c>
      <c r="G115" s="178" t="s">
        <v>153</v>
      </c>
      <c r="H115" s="179">
        <v>2.5920000000000001</v>
      </c>
      <c r="I115" s="180"/>
      <c r="J115" s="181">
        <f>ROUND(I115*H115,2)</f>
        <v>0</v>
      </c>
      <c r="K115" s="177" t="s">
        <v>146</v>
      </c>
      <c r="L115" s="41"/>
      <c r="M115" s="182" t="s">
        <v>5</v>
      </c>
      <c r="N115" s="183" t="s">
        <v>43</v>
      </c>
      <c r="O115" s="42"/>
      <c r="P115" s="184">
        <f>O115*H115</f>
        <v>0</v>
      </c>
      <c r="Q115" s="184">
        <v>0</v>
      </c>
      <c r="R115" s="184">
        <f>Q115*H115</f>
        <v>0</v>
      </c>
      <c r="S115" s="184">
        <v>0</v>
      </c>
      <c r="T115" s="185">
        <f>S115*H115</f>
        <v>0</v>
      </c>
      <c r="AR115" s="24" t="s">
        <v>147</v>
      </c>
      <c r="AT115" s="24" t="s">
        <v>142</v>
      </c>
      <c r="AU115" s="24" t="s">
        <v>81</v>
      </c>
      <c r="AY115" s="24" t="s">
        <v>140</v>
      </c>
      <c r="BE115" s="186">
        <f>IF(N115="základní",J115,0)</f>
        <v>0</v>
      </c>
      <c r="BF115" s="186">
        <f>IF(N115="snížená",J115,0)</f>
        <v>0</v>
      </c>
      <c r="BG115" s="186">
        <f>IF(N115="zákl. přenesená",J115,0)</f>
        <v>0</v>
      </c>
      <c r="BH115" s="186">
        <f>IF(N115="sníž. přenesená",J115,0)</f>
        <v>0</v>
      </c>
      <c r="BI115" s="186">
        <f>IF(N115="nulová",J115,0)</f>
        <v>0</v>
      </c>
      <c r="BJ115" s="24" t="s">
        <v>23</v>
      </c>
      <c r="BK115" s="186">
        <f>ROUND(I115*H115,2)</f>
        <v>0</v>
      </c>
      <c r="BL115" s="24" t="s">
        <v>147</v>
      </c>
      <c r="BM115" s="24" t="s">
        <v>170</v>
      </c>
    </row>
    <row r="116" spans="2:65" s="13" customFormat="1" x14ac:dyDescent="0.3">
      <c r="B116" s="209"/>
      <c r="D116" s="197" t="s">
        <v>149</v>
      </c>
      <c r="E116" s="210" t="s">
        <v>5</v>
      </c>
      <c r="F116" s="211" t="s">
        <v>171</v>
      </c>
      <c r="H116" s="212" t="s">
        <v>5</v>
      </c>
      <c r="I116" s="213"/>
      <c r="L116" s="209"/>
      <c r="M116" s="214"/>
      <c r="N116" s="215"/>
      <c r="O116" s="215"/>
      <c r="P116" s="215"/>
      <c r="Q116" s="215"/>
      <c r="R116" s="215"/>
      <c r="S116" s="215"/>
      <c r="T116" s="216"/>
      <c r="AT116" s="212" t="s">
        <v>149</v>
      </c>
      <c r="AU116" s="212" t="s">
        <v>81</v>
      </c>
      <c r="AV116" s="13" t="s">
        <v>23</v>
      </c>
      <c r="AW116" s="13" t="s">
        <v>36</v>
      </c>
      <c r="AX116" s="13" t="s">
        <v>72</v>
      </c>
      <c r="AY116" s="212" t="s">
        <v>140</v>
      </c>
    </row>
    <row r="117" spans="2:65" s="11" customFormat="1" x14ac:dyDescent="0.3">
      <c r="B117" s="187"/>
      <c r="D117" s="197" t="s">
        <v>149</v>
      </c>
      <c r="E117" s="196" t="s">
        <v>5</v>
      </c>
      <c r="F117" s="198" t="s">
        <v>172</v>
      </c>
      <c r="H117" s="199">
        <v>0.86399999999999999</v>
      </c>
      <c r="I117" s="192"/>
      <c r="L117" s="187"/>
      <c r="M117" s="193"/>
      <c r="N117" s="194"/>
      <c r="O117" s="194"/>
      <c r="P117" s="194"/>
      <c r="Q117" s="194"/>
      <c r="R117" s="194"/>
      <c r="S117" s="194"/>
      <c r="T117" s="195"/>
      <c r="AT117" s="196" t="s">
        <v>149</v>
      </c>
      <c r="AU117" s="196" t="s">
        <v>81</v>
      </c>
      <c r="AV117" s="11" t="s">
        <v>81</v>
      </c>
      <c r="AW117" s="11" t="s">
        <v>36</v>
      </c>
      <c r="AX117" s="11" t="s">
        <v>72</v>
      </c>
      <c r="AY117" s="196" t="s">
        <v>140</v>
      </c>
    </row>
    <row r="118" spans="2:65" s="13" customFormat="1" x14ac:dyDescent="0.3">
      <c r="B118" s="209"/>
      <c r="D118" s="197" t="s">
        <v>149</v>
      </c>
      <c r="E118" s="210" t="s">
        <v>5</v>
      </c>
      <c r="F118" s="211" t="s">
        <v>173</v>
      </c>
      <c r="H118" s="212" t="s">
        <v>5</v>
      </c>
      <c r="I118" s="213"/>
      <c r="L118" s="209"/>
      <c r="M118" s="214"/>
      <c r="N118" s="215"/>
      <c r="O118" s="215"/>
      <c r="P118" s="215"/>
      <c r="Q118" s="215"/>
      <c r="R118" s="215"/>
      <c r="S118" s="215"/>
      <c r="T118" s="216"/>
      <c r="AT118" s="212" t="s">
        <v>149</v>
      </c>
      <c r="AU118" s="212" t="s">
        <v>81</v>
      </c>
      <c r="AV118" s="13" t="s">
        <v>23</v>
      </c>
      <c r="AW118" s="13" t="s">
        <v>36</v>
      </c>
      <c r="AX118" s="13" t="s">
        <v>72</v>
      </c>
      <c r="AY118" s="212" t="s">
        <v>140</v>
      </c>
    </row>
    <row r="119" spans="2:65" s="11" customFormat="1" x14ac:dyDescent="0.3">
      <c r="B119" s="187"/>
      <c r="D119" s="197" t="s">
        <v>149</v>
      </c>
      <c r="E119" s="196" t="s">
        <v>5</v>
      </c>
      <c r="F119" s="198" t="s">
        <v>174</v>
      </c>
      <c r="H119" s="199">
        <v>0.86399999999999999</v>
      </c>
      <c r="I119" s="192"/>
      <c r="L119" s="187"/>
      <c r="M119" s="193"/>
      <c r="N119" s="194"/>
      <c r="O119" s="194"/>
      <c r="P119" s="194"/>
      <c r="Q119" s="194"/>
      <c r="R119" s="194"/>
      <c r="S119" s="194"/>
      <c r="T119" s="195"/>
      <c r="AT119" s="196" t="s">
        <v>149</v>
      </c>
      <c r="AU119" s="196" t="s">
        <v>81</v>
      </c>
      <c r="AV119" s="11" t="s">
        <v>81</v>
      </c>
      <c r="AW119" s="11" t="s">
        <v>36</v>
      </c>
      <c r="AX119" s="11" t="s">
        <v>72</v>
      </c>
      <c r="AY119" s="196" t="s">
        <v>140</v>
      </c>
    </row>
    <row r="120" spans="2:65" s="13" customFormat="1" x14ac:dyDescent="0.3">
      <c r="B120" s="209"/>
      <c r="D120" s="197" t="s">
        <v>149</v>
      </c>
      <c r="E120" s="210" t="s">
        <v>5</v>
      </c>
      <c r="F120" s="211" t="s">
        <v>175</v>
      </c>
      <c r="H120" s="212" t="s">
        <v>5</v>
      </c>
      <c r="I120" s="213"/>
      <c r="L120" s="209"/>
      <c r="M120" s="214"/>
      <c r="N120" s="215"/>
      <c r="O120" s="215"/>
      <c r="P120" s="215"/>
      <c r="Q120" s="215"/>
      <c r="R120" s="215"/>
      <c r="S120" s="215"/>
      <c r="T120" s="216"/>
      <c r="AT120" s="212" t="s">
        <v>149</v>
      </c>
      <c r="AU120" s="212" t="s">
        <v>81</v>
      </c>
      <c r="AV120" s="13" t="s">
        <v>23</v>
      </c>
      <c r="AW120" s="13" t="s">
        <v>36</v>
      </c>
      <c r="AX120" s="13" t="s">
        <v>72</v>
      </c>
      <c r="AY120" s="212" t="s">
        <v>140</v>
      </c>
    </row>
    <row r="121" spans="2:65" s="11" customFormat="1" x14ac:dyDescent="0.3">
      <c r="B121" s="187"/>
      <c r="D121" s="197" t="s">
        <v>149</v>
      </c>
      <c r="E121" s="196" t="s">
        <v>5</v>
      </c>
      <c r="F121" s="198" t="s">
        <v>176</v>
      </c>
      <c r="H121" s="199">
        <v>0.86399999999999999</v>
      </c>
      <c r="I121" s="192"/>
      <c r="L121" s="187"/>
      <c r="M121" s="193"/>
      <c r="N121" s="194"/>
      <c r="O121" s="194"/>
      <c r="P121" s="194"/>
      <c r="Q121" s="194"/>
      <c r="R121" s="194"/>
      <c r="S121" s="194"/>
      <c r="T121" s="195"/>
      <c r="AT121" s="196" t="s">
        <v>149</v>
      </c>
      <c r="AU121" s="196" t="s">
        <v>81</v>
      </c>
      <c r="AV121" s="11" t="s">
        <v>81</v>
      </c>
      <c r="AW121" s="11" t="s">
        <v>36</v>
      </c>
      <c r="AX121" s="11" t="s">
        <v>72</v>
      </c>
      <c r="AY121" s="196" t="s">
        <v>140</v>
      </c>
    </row>
    <row r="122" spans="2:65" s="12" customFormat="1" x14ac:dyDescent="0.3">
      <c r="B122" s="200"/>
      <c r="D122" s="188" t="s">
        <v>149</v>
      </c>
      <c r="E122" s="201" t="s">
        <v>5</v>
      </c>
      <c r="F122" s="202" t="s">
        <v>157</v>
      </c>
      <c r="H122" s="203">
        <v>2.5920000000000001</v>
      </c>
      <c r="I122" s="204"/>
      <c r="L122" s="200"/>
      <c r="M122" s="205"/>
      <c r="N122" s="206"/>
      <c r="O122" s="206"/>
      <c r="P122" s="206"/>
      <c r="Q122" s="206"/>
      <c r="R122" s="206"/>
      <c r="S122" s="206"/>
      <c r="T122" s="207"/>
      <c r="AT122" s="208" t="s">
        <v>149</v>
      </c>
      <c r="AU122" s="208" t="s">
        <v>81</v>
      </c>
      <c r="AV122" s="12" t="s">
        <v>147</v>
      </c>
      <c r="AW122" s="12" t="s">
        <v>36</v>
      </c>
      <c r="AX122" s="12" t="s">
        <v>23</v>
      </c>
      <c r="AY122" s="208" t="s">
        <v>140</v>
      </c>
    </row>
    <row r="123" spans="2:65" s="1" customFormat="1" ht="22.5" customHeight="1" x14ac:dyDescent="0.3">
      <c r="B123" s="174"/>
      <c r="C123" s="175" t="s">
        <v>177</v>
      </c>
      <c r="D123" s="175" t="s">
        <v>142</v>
      </c>
      <c r="E123" s="176" t="s">
        <v>178</v>
      </c>
      <c r="F123" s="177" t="s">
        <v>179</v>
      </c>
      <c r="G123" s="178" t="s">
        <v>153</v>
      </c>
      <c r="H123" s="179">
        <v>0.77800000000000002</v>
      </c>
      <c r="I123" s="180"/>
      <c r="J123" s="181">
        <f>ROUND(I123*H123,2)</f>
        <v>0</v>
      </c>
      <c r="K123" s="177" t="s">
        <v>146</v>
      </c>
      <c r="L123" s="41"/>
      <c r="M123" s="182" t="s">
        <v>5</v>
      </c>
      <c r="N123" s="183" t="s">
        <v>43</v>
      </c>
      <c r="O123" s="42"/>
      <c r="P123" s="184">
        <f>O123*H123</f>
        <v>0</v>
      </c>
      <c r="Q123" s="184">
        <v>0</v>
      </c>
      <c r="R123" s="184">
        <f>Q123*H123</f>
        <v>0</v>
      </c>
      <c r="S123" s="184">
        <v>0</v>
      </c>
      <c r="T123" s="185">
        <f>S123*H123</f>
        <v>0</v>
      </c>
      <c r="AR123" s="24" t="s">
        <v>147</v>
      </c>
      <c r="AT123" s="24" t="s">
        <v>142</v>
      </c>
      <c r="AU123" s="24" t="s">
        <v>81</v>
      </c>
      <c r="AY123" s="24" t="s">
        <v>140</v>
      </c>
      <c r="BE123" s="186">
        <f>IF(N123="základní",J123,0)</f>
        <v>0</v>
      </c>
      <c r="BF123" s="186">
        <f>IF(N123="snížená",J123,0)</f>
        <v>0</v>
      </c>
      <c r="BG123" s="186">
        <f>IF(N123="zákl. přenesená",J123,0)</f>
        <v>0</v>
      </c>
      <c r="BH123" s="186">
        <f>IF(N123="sníž. přenesená",J123,0)</f>
        <v>0</v>
      </c>
      <c r="BI123" s="186">
        <f>IF(N123="nulová",J123,0)</f>
        <v>0</v>
      </c>
      <c r="BJ123" s="24" t="s">
        <v>23</v>
      </c>
      <c r="BK123" s="186">
        <f>ROUND(I123*H123,2)</f>
        <v>0</v>
      </c>
      <c r="BL123" s="24" t="s">
        <v>147</v>
      </c>
      <c r="BM123" s="24" t="s">
        <v>180</v>
      </c>
    </row>
    <row r="124" spans="2:65" s="11" customFormat="1" x14ac:dyDescent="0.3">
      <c r="B124" s="187"/>
      <c r="D124" s="188" t="s">
        <v>149</v>
      </c>
      <c r="E124" s="189" t="s">
        <v>5</v>
      </c>
      <c r="F124" s="190" t="s">
        <v>181</v>
      </c>
      <c r="H124" s="191">
        <v>0.77800000000000002</v>
      </c>
      <c r="I124" s="192"/>
      <c r="L124" s="187"/>
      <c r="M124" s="193"/>
      <c r="N124" s="194"/>
      <c r="O124" s="194"/>
      <c r="P124" s="194"/>
      <c r="Q124" s="194"/>
      <c r="R124" s="194"/>
      <c r="S124" s="194"/>
      <c r="T124" s="195"/>
      <c r="AT124" s="196" t="s">
        <v>149</v>
      </c>
      <c r="AU124" s="196" t="s">
        <v>81</v>
      </c>
      <c r="AV124" s="11" t="s">
        <v>81</v>
      </c>
      <c r="AW124" s="11" t="s">
        <v>36</v>
      </c>
      <c r="AX124" s="11" t="s">
        <v>23</v>
      </c>
      <c r="AY124" s="196" t="s">
        <v>140</v>
      </c>
    </row>
    <row r="125" spans="2:65" s="1" customFormat="1" ht="22.5" customHeight="1" x14ac:dyDescent="0.3">
      <c r="B125" s="174"/>
      <c r="C125" s="175" t="s">
        <v>182</v>
      </c>
      <c r="D125" s="175" t="s">
        <v>142</v>
      </c>
      <c r="E125" s="176" t="s">
        <v>183</v>
      </c>
      <c r="F125" s="177" t="s">
        <v>184</v>
      </c>
      <c r="G125" s="178" t="s">
        <v>153</v>
      </c>
      <c r="H125" s="179">
        <v>10.651999999999999</v>
      </c>
      <c r="I125" s="180"/>
      <c r="J125" s="181">
        <f>ROUND(I125*H125,2)</f>
        <v>0</v>
      </c>
      <c r="K125" s="177" t="s">
        <v>146</v>
      </c>
      <c r="L125" s="41"/>
      <c r="M125" s="182" t="s">
        <v>5</v>
      </c>
      <c r="N125" s="183" t="s">
        <v>43</v>
      </c>
      <c r="O125" s="42"/>
      <c r="P125" s="184">
        <f>O125*H125</f>
        <v>0</v>
      </c>
      <c r="Q125" s="184">
        <v>0</v>
      </c>
      <c r="R125" s="184">
        <f>Q125*H125</f>
        <v>0</v>
      </c>
      <c r="S125" s="184">
        <v>0</v>
      </c>
      <c r="T125" s="185">
        <f>S125*H125</f>
        <v>0</v>
      </c>
      <c r="AR125" s="24" t="s">
        <v>147</v>
      </c>
      <c r="AT125" s="24" t="s">
        <v>142</v>
      </c>
      <c r="AU125" s="24" t="s">
        <v>81</v>
      </c>
      <c r="AY125" s="24" t="s">
        <v>140</v>
      </c>
      <c r="BE125" s="186">
        <f>IF(N125="základní",J125,0)</f>
        <v>0</v>
      </c>
      <c r="BF125" s="186">
        <f>IF(N125="snížená",J125,0)</f>
        <v>0</v>
      </c>
      <c r="BG125" s="186">
        <f>IF(N125="zákl. přenesená",J125,0)</f>
        <v>0</v>
      </c>
      <c r="BH125" s="186">
        <f>IF(N125="sníž. přenesená",J125,0)</f>
        <v>0</v>
      </c>
      <c r="BI125" s="186">
        <f>IF(N125="nulová",J125,0)</f>
        <v>0</v>
      </c>
      <c r="BJ125" s="24" t="s">
        <v>23</v>
      </c>
      <c r="BK125" s="186">
        <f>ROUND(I125*H125,2)</f>
        <v>0</v>
      </c>
      <c r="BL125" s="24" t="s">
        <v>147</v>
      </c>
      <c r="BM125" s="24" t="s">
        <v>185</v>
      </c>
    </row>
    <row r="126" spans="2:65" s="13" customFormat="1" x14ac:dyDescent="0.3">
      <c r="B126" s="209"/>
      <c r="D126" s="197" t="s">
        <v>149</v>
      </c>
      <c r="E126" s="210" t="s">
        <v>5</v>
      </c>
      <c r="F126" s="211" t="s">
        <v>186</v>
      </c>
      <c r="H126" s="212" t="s">
        <v>5</v>
      </c>
      <c r="I126" s="213"/>
      <c r="L126" s="209"/>
      <c r="M126" s="214"/>
      <c r="N126" s="215"/>
      <c r="O126" s="215"/>
      <c r="P126" s="215"/>
      <c r="Q126" s="215"/>
      <c r="R126" s="215"/>
      <c r="S126" s="215"/>
      <c r="T126" s="216"/>
      <c r="AT126" s="212" t="s">
        <v>149</v>
      </c>
      <c r="AU126" s="212" t="s">
        <v>81</v>
      </c>
      <c r="AV126" s="13" t="s">
        <v>23</v>
      </c>
      <c r="AW126" s="13" t="s">
        <v>36</v>
      </c>
      <c r="AX126" s="13" t="s">
        <v>72</v>
      </c>
      <c r="AY126" s="212" t="s">
        <v>140</v>
      </c>
    </row>
    <row r="127" spans="2:65" s="11" customFormat="1" x14ac:dyDescent="0.3">
      <c r="B127" s="187"/>
      <c r="D127" s="197" t="s">
        <v>149</v>
      </c>
      <c r="E127" s="196" t="s">
        <v>5</v>
      </c>
      <c r="F127" s="198" t="s">
        <v>187</v>
      </c>
      <c r="H127" s="199">
        <v>5.3869999999999996</v>
      </c>
      <c r="I127" s="192"/>
      <c r="L127" s="187"/>
      <c r="M127" s="193"/>
      <c r="N127" s="194"/>
      <c r="O127" s="194"/>
      <c r="P127" s="194"/>
      <c r="Q127" s="194"/>
      <c r="R127" s="194"/>
      <c r="S127" s="194"/>
      <c r="T127" s="195"/>
      <c r="AT127" s="196" t="s">
        <v>149</v>
      </c>
      <c r="AU127" s="196" t="s">
        <v>81</v>
      </c>
      <c r="AV127" s="11" t="s">
        <v>81</v>
      </c>
      <c r="AW127" s="11" t="s">
        <v>36</v>
      </c>
      <c r="AX127" s="11" t="s">
        <v>72</v>
      </c>
      <c r="AY127" s="196" t="s">
        <v>140</v>
      </c>
    </row>
    <row r="128" spans="2:65" s="11" customFormat="1" x14ac:dyDescent="0.3">
      <c r="B128" s="187"/>
      <c r="D128" s="197" t="s">
        <v>149</v>
      </c>
      <c r="E128" s="196" t="s">
        <v>5</v>
      </c>
      <c r="F128" s="198" t="s">
        <v>188</v>
      </c>
      <c r="H128" s="199">
        <v>5.2649999999999997</v>
      </c>
      <c r="I128" s="192"/>
      <c r="L128" s="187"/>
      <c r="M128" s="193"/>
      <c r="N128" s="194"/>
      <c r="O128" s="194"/>
      <c r="P128" s="194"/>
      <c r="Q128" s="194"/>
      <c r="R128" s="194"/>
      <c r="S128" s="194"/>
      <c r="T128" s="195"/>
      <c r="AT128" s="196" t="s">
        <v>149</v>
      </c>
      <c r="AU128" s="196" t="s">
        <v>81</v>
      </c>
      <c r="AV128" s="11" t="s">
        <v>81</v>
      </c>
      <c r="AW128" s="11" t="s">
        <v>36</v>
      </c>
      <c r="AX128" s="11" t="s">
        <v>72</v>
      </c>
      <c r="AY128" s="196" t="s">
        <v>140</v>
      </c>
    </row>
    <row r="129" spans="2:65" s="12" customFormat="1" x14ac:dyDescent="0.3">
      <c r="B129" s="200"/>
      <c r="D129" s="188" t="s">
        <v>149</v>
      </c>
      <c r="E129" s="201" t="s">
        <v>5</v>
      </c>
      <c r="F129" s="202" t="s">
        <v>157</v>
      </c>
      <c r="H129" s="203">
        <v>10.651999999999999</v>
      </c>
      <c r="I129" s="204"/>
      <c r="L129" s="200"/>
      <c r="M129" s="205"/>
      <c r="N129" s="206"/>
      <c r="O129" s="206"/>
      <c r="P129" s="206"/>
      <c r="Q129" s="206"/>
      <c r="R129" s="206"/>
      <c r="S129" s="206"/>
      <c r="T129" s="207"/>
      <c r="AT129" s="208" t="s">
        <v>149</v>
      </c>
      <c r="AU129" s="208" t="s">
        <v>81</v>
      </c>
      <c r="AV129" s="12" t="s">
        <v>147</v>
      </c>
      <c r="AW129" s="12" t="s">
        <v>36</v>
      </c>
      <c r="AX129" s="12" t="s">
        <v>23</v>
      </c>
      <c r="AY129" s="208" t="s">
        <v>140</v>
      </c>
    </row>
    <row r="130" spans="2:65" s="1" customFormat="1" ht="31.5" customHeight="1" x14ac:dyDescent="0.3">
      <c r="B130" s="174"/>
      <c r="C130" s="175" t="s">
        <v>189</v>
      </c>
      <c r="D130" s="175" t="s">
        <v>142</v>
      </c>
      <c r="E130" s="176" t="s">
        <v>190</v>
      </c>
      <c r="F130" s="177" t="s">
        <v>191</v>
      </c>
      <c r="G130" s="178" t="s">
        <v>153</v>
      </c>
      <c r="H130" s="179">
        <v>42.607999999999997</v>
      </c>
      <c r="I130" s="180"/>
      <c r="J130" s="181">
        <f>ROUND(I130*H130,2)</f>
        <v>0</v>
      </c>
      <c r="K130" s="177" t="s">
        <v>146</v>
      </c>
      <c r="L130" s="41"/>
      <c r="M130" s="182" t="s">
        <v>5</v>
      </c>
      <c r="N130" s="183" t="s">
        <v>43</v>
      </c>
      <c r="O130" s="42"/>
      <c r="P130" s="184">
        <f>O130*H130</f>
        <v>0</v>
      </c>
      <c r="Q130" s="184">
        <v>0</v>
      </c>
      <c r="R130" s="184">
        <f>Q130*H130</f>
        <v>0</v>
      </c>
      <c r="S130" s="184">
        <v>0</v>
      </c>
      <c r="T130" s="185">
        <f>S130*H130</f>
        <v>0</v>
      </c>
      <c r="AR130" s="24" t="s">
        <v>147</v>
      </c>
      <c r="AT130" s="24" t="s">
        <v>142</v>
      </c>
      <c r="AU130" s="24" t="s">
        <v>81</v>
      </c>
      <c r="AY130" s="24" t="s">
        <v>140</v>
      </c>
      <c r="BE130" s="186">
        <f>IF(N130="základní",J130,0)</f>
        <v>0</v>
      </c>
      <c r="BF130" s="186">
        <f>IF(N130="snížená",J130,0)</f>
        <v>0</v>
      </c>
      <c r="BG130" s="186">
        <f>IF(N130="zákl. přenesená",J130,0)</f>
        <v>0</v>
      </c>
      <c r="BH130" s="186">
        <f>IF(N130="sníž. přenesená",J130,0)</f>
        <v>0</v>
      </c>
      <c r="BI130" s="186">
        <f>IF(N130="nulová",J130,0)</f>
        <v>0</v>
      </c>
      <c r="BJ130" s="24" t="s">
        <v>23</v>
      </c>
      <c r="BK130" s="186">
        <f>ROUND(I130*H130,2)</f>
        <v>0</v>
      </c>
      <c r="BL130" s="24" t="s">
        <v>147</v>
      </c>
      <c r="BM130" s="24" t="s">
        <v>192</v>
      </c>
    </row>
    <row r="131" spans="2:65" s="13" customFormat="1" x14ac:dyDescent="0.3">
      <c r="B131" s="209"/>
      <c r="D131" s="197" t="s">
        <v>149</v>
      </c>
      <c r="E131" s="210" t="s">
        <v>5</v>
      </c>
      <c r="F131" s="211" t="s">
        <v>186</v>
      </c>
      <c r="H131" s="212" t="s">
        <v>5</v>
      </c>
      <c r="I131" s="213"/>
      <c r="L131" s="209"/>
      <c r="M131" s="214"/>
      <c r="N131" s="215"/>
      <c r="O131" s="215"/>
      <c r="P131" s="215"/>
      <c r="Q131" s="215"/>
      <c r="R131" s="215"/>
      <c r="S131" s="215"/>
      <c r="T131" s="216"/>
      <c r="AT131" s="212" t="s">
        <v>149</v>
      </c>
      <c r="AU131" s="212" t="s">
        <v>81</v>
      </c>
      <c r="AV131" s="13" t="s">
        <v>23</v>
      </c>
      <c r="AW131" s="13" t="s">
        <v>36</v>
      </c>
      <c r="AX131" s="13" t="s">
        <v>72</v>
      </c>
      <c r="AY131" s="212" t="s">
        <v>140</v>
      </c>
    </row>
    <row r="132" spans="2:65" s="11" customFormat="1" x14ac:dyDescent="0.3">
      <c r="B132" s="187"/>
      <c r="D132" s="188" t="s">
        <v>149</v>
      </c>
      <c r="E132" s="189" t="s">
        <v>5</v>
      </c>
      <c r="F132" s="190" t="s">
        <v>193</v>
      </c>
      <c r="H132" s="191">
        <v>42.607999999999997</v>
      </c>
      <c r="I132" s="192"/>
      <c r="L132" s="187"/>
      <c r="M132" s="193"/>
      <c r="N132" s="194"/>
      <c r="O132" s="194"/>
      <c r="P132" s="194"/>
      <c r="Q132" s="194"/>
      <c r="R132" s="194"/>
      <c r="S132" s="194"/>
      <c r="T132" s="195"/>
      <c r="AT132" s="196" t="s">
        <v>149</v>
      </c>
      <c r="AU132" s="196" t="s">
        <v>81</v>
      </c>
      <c r="AV132" s="11" t="s">
        <v>81</v>
      </c>
      <c r="AW132" s="11" t="s">
        <v>36</v>
      </c>
      <c r="AX132" s="11" t="s">
        <v>23</v>
      </c>
      <c r="AY132" s="196" t="s">
        <v>140</v>
      </c>
    </row>
    <row r="133" spans="2:65" s="1" customFormat="1" ht="22.5" customHeight="1" x14ac:dyDescent="0.3">
      <c r="B133" s="174"/>
      <c r="C133" s="175" t="s">
        <v>194</v>
      </c>
      <c r="D133" s="175" t="s">
        <v>142</v>
      </c>
      <c r="E133" s="176" t="s">
        <v>195</v>
      </c>
      <c r="F133" s="177" t="s">
        <v>196</v>
      </c>
      <c r="G133" s="178" t="s">
        <v>153</v>
      </c>
      <c r="H133" s="179">
        <v>5.508</v>
      </c>
      <c r="I133" s="180"/>
      <c r="J133" s="181">
        <f>ROUND(I133*H133,2)</f>
        <v>0</v>
      </c>
      <c r="K133" s="177" t="s">
        <v>146</v>
      </c>
      <c r="L133" s="41"/>
      <c r="M133" s="182" t="s">
        <v>5</v>
      </c>
      <c r="N133" s="183" t="s">
        <v>43</v>
      </c>
      <c r="O133" s="42"/>
      <c r="P133" s="184">
        <f>O133*H133</f>
        <v>0</v>
      </c>
      <c r="Q133" s="184">
        <v>0</v>
      </c>
      <c r="R133" s="184">
        <f>Q133*H133</f>
        <v>0</v>
      </c>
      <c r="S133" s="184">
        <v>0</v>
      </c>
      <c r="T133" s="185">
        <f>S133*H133</f>
        <v>0</v>
      </c>
      <c r="AR133" s="24" t="s">
        <v>147</v>
      </c>
      <c r="AT133" s="24" t="s">
        <v>142</v>
      </c>
      <c r="AU133" s="24" t="s">
        <v>81</v>
      </c>
      <c r="AY133" s="24" t="s">
        <v>140</v>
      </c>
      <c r="BE133" s="186">
        <f>IF(N133="základní",J133,0)</f>
        <v>0</v>
      </c>
      <c r="BF133" s="186">
        <f>IF(N133="snížená",J133,0)</f>
        <v>0</v>
      </c>
      <c r="BG133" s="186">
        <f>IF(N133="zákl. přenesená",J133,0)</f>
        <v>0</v>
      </c>
      <c r="BH133" s="186">
        <f>IF(N133="sníž. přenesená",J133,0)</f>
        <v>0</v>
      </c>
      <c r="BI133" s="186">
        <f>IF(N133="nulová",J133,0)</f>
        <v>0</v>
      </c>
      <c r="BJ133" s="24" t="s">
        <v>23</v>
      </c>
      <c r="BK133" s="186">
        <f>ROUND(I133*H133,2)</f>
        <v>0</v>
      </c>
      <c r="BL133" s="24" t="s">
        <v>147</v>
      </c>
      <c r="BM133" s="24" t="s">
        <v>197</v>
      </c>
    </row>
    <row r="134" spans="2:65" s="11" customFormat="1" x14ac:dyDescent="0.3">
      <c r="B134" s="187"/>
      <c r="D134" s="188" t="s">
        <v>149</v>
      </c>
      <c r="E134" s="189" t="s">
        <v>5</v>
      </c>
      <c r="F134" s="190" t="s">
        <v>198</v>
      </c>
      <c r="H134" s="191">
        <v>5.508</v>
      </c>
      <c r="I134" s="192"/>
      <c r="L134" s="187"/>
      <c r="M134" s="193"/>
      <c r="N134" s="194"/>
      <c r="O134" s="194"/>
      <c r="P134" s="194"/>
      <c r="Q134" s="194"/>
      <c r="R134" s="194"/>
      <c r="S134" s="194"/>
      <c r="T134" s="195"/>
      <c r="AT134" s="196" t="s">
        <v>149</v>
      </c>
      <c r="AU134" s="196" t="s">
        <v>81</v>
      </c>
      <c r="AV134" s="11" t="s">
        <v>81</v>
      </c>
      <c r="AW134" s="11" t="s">
        <v>36</v>
      </c>
      <c r="AX134" s="11" t="s">
        <v>23</v>
      </c>
      <c r="AY134" s="196" t="s">
        <v>140</v>
      </c>
    </row>
    <row r="135" spans="2:65" s="1" customFormat="1" ht="31.5" customHeight="1" x14ac:dyDescent="0.3">
      <c r="B135" s="174"/>
      <c r="C135" s="175" t="s">
        <v>28</v>
      </c>
      <c r="D135" s="175" t="s">
        <v>142</v>
      </c>
      <c r="E135" s="176" t="s">
        <v>199</v>
      </c>
      <c r="F135" s="177" t="s">
        <v>200</v>
      </c>
      <c r="G135" s="178" t="s">
        <v>153</v>
      </c>
      <c r="H135" s="179">
        <v>16.524000000000001</v>
      </c>
      <c r="I135" s="180"/>
      <c r="J135" s="181">
        <f>ROUND(I135*H135,2)</f>
        <v>0</v>
      </c>
      <c r="K135" s="177" t="s">
        <v>146</v>
      </c>
      <c r="L135" s="41"/>
      <c r="M135" s="182" t="s">
        <v>5</v>
      </c>
      <c r="N135" s="183" t="s">
        <v>43</v>
      </c>
      <c r="O135" s="42"/>
      <c r="P135" s="184">
        <f>O135*H135</f>
        <v>0</v>
      </c>
      <c r="Q135" s="184">
        <v>0</v>
      </c>
      <c r="R135" s="184">
        <f>Q135*H135</f>
        <v>0</v>
      </c>
      <c r="S135" s="184">
        <v>0</v>
      </c>
      <c r="T135" s="185">
        <f>S135*H135</f>
        <v>0</v>
      </c>
      <c r="AR135" s="24" t="s">
        <v>147</v>
      </c>
      <c r="AT135" s="24" t="s">
        <v>142</v>
      </c>
      <c r="AU135" s="24" t="s">
        <v>81</v>
      </c>
      <c r="AY135" s="24" t="s">
        <v>140</v>
      </c>
      <c r="BE135" s="186">
        <f>IF(N135="základní",J135,0)</f>
        <v>0</v>
      </c>
      <c r="BF135" s="186">
        <f>IF(N135="snížená",J135,0)</f>
        <v>0</v>
      </c>
      <c r="BG135" s="186">
        <f>IF(N135="zákl. přenesená",J135,0)</f>
        <v>0</v>
      </c>
      <c r="BH135" s="186">
        <f>IF(N135="sníž. přenesená",J135,0)</f>
        <v>0</v>
      </c>
      <c r="BI135" s="186">
        <f>IF(N135="nulová",J135,0)</f>
        <v>0</v>
      </c>
      <c r="BJ135" s="24" t="s">
        <v>23</v>
      </c>
      <c r="BK135" s="186">
        <f>ROUND(I135*H135,2)</f>
        <v>0</v>
      </c>
      <c r="BL135" s="24" t="s">
        <v>147</v>
      </c>
      <c r="BM135" s="24" t="s">
        <v>201</v>
      </c>
    </row>
    <row r="136" spans="2:65" s="11" customFormat="1" x14ac:dyDescent="0.3">
      <c r="B136" s="187"/>
      <c r="D136" s="188" t="s">
        <v>149</v>
      </c>
      <c r="E136" s="189" t="s">
        <v>5</v>
      </c>
      <c r="F136" s="190" t="s">
        <v>202</v>
      </c>
      <c r="H136" s="191">
        <v>16.524000000000001</v>
      </c>
      <c r="I136" s="192"/>
      <c r="L136" s="187"/>
      <c r="M136" s="193"/>
      <c r="N136" s="194"/>
      <c r="O136" s="194"/>
      <c r="P136" s="194"/>
      <c r="Q136" s="194"/>
      <c r="R136" s="194"/>
      <c r="S136" s="194"/>
      <c r="T136" s="195"/>
      <c r="AT136" s="196" t="s">
        <v>149</v>
      </c>
      <c r="AU136" s="196" t="s">
        <v>81</v>
      </c>
      <c r="AV136" s="11" t="s">
        <v>81</v>
      </c>
      <c r="AW136" s="11" t="s">
        <v>36</v>
      </c>
      <c r="AX136" s="11" t="s">
        <v>23</v>
      </c>
      <c r="AY136" s="196" t="s">
        <v>140</v>
      </c>
    </row>
    <row r="137" spans="2:65" s="1" customFormat="1" ht="22.5" customHeight="1" x14ac:dyDescent="0.3">
      <c r="B137" s="174"/>
      <c r="C137" s="175" t="s">
        <v>203</v>
      </c>
      <c r="D137" s="175" t="s">
        <v>142</v>
      </c>
      <c r="E137" s="176" t="s">
        <v>204</v>
      </c>
      <c r="F137" s="177" t="s">
        <v>205</v>
      </c>
      <c r="G137" s="178" t="s">
        <v>153</v>
      </c>
      <c r="H137" s="179">
        <v>10.651999999999999</v>
      </c>
      <c r="I137" s="180"/>
      <c r="J137" s="181">
        <f>ROUND(I137*H137,2)</f>
        <v>0</v>
      </c>
      <c r="K137" s="177" t="s">
        <v>146</v>
      </c>
      <c r="L137" s="41"/>
      <c r="M137" s="182" t="s">
        <v>5</v>
      </c>
      <c r="N137" s="183" t="s">
        <v>43</v>
      </c>
      <c r="O137" s="42"/>
      <c r="P137" s="184">
        <f>O137*H137</f>
        <v>0</v>
      </c>
      <c r="Q137" s="184">
        <v>0</v>
      </c>
      <c r="R137" s="184">
        <f>Q137*H137</f>
        <v>0</v>
      </c>
      <c r="S137" s="184">
        <v>0</v>
      </c>
      <c r="T137" s="185">
        <f>S137*H137</f>
        <v>0</v>
      </c>
      <c r="AR137" s="24" t="s">
        <v>147</v>
      </c>
      <c r="AT137" s="24" t="s">
        <v>142</v>
      </c>
      <c r="AU137" s="24" t="s">
        <v>81</v>
      </c>
      <c r="AY137" s="24" t="s">
        <v>140</v>
      </c>
      <c r="BE137" s="186">
        <f>IF(N137="základní",J137,0)</f>
        <v>0</v>
      </c>
      <c r="BF137" s="186">
        <f>IF(N137="snížená",J137,0)</f>
        <v>0</v>
      </c>
      <c r="BG137" s="186">
        <f>IF(N137="zákl. přenesená",J137,0)</f>
        <v>0</v>
      </c>
      <c r="BH137" s="186">
        <f>IF(N137="sníž. přenesená",J137,0)</f>
        <v>0</v>
      </c>
      <c r="BI137" s="186">
        <f>IF(N137="nulová",J137,0)</f>
        <v>0</v>
      </c>
      <c r="BJ137" s="24" t="s">
        <v>23</v>
      </c>
      <c r="BK137" s="186">
        <f>ROUND(I137*H137,2)</f>
        <v>0</v>
      </c>
      <c r="BL137" s="24" t="s">
        <v>147</v>
      </c>
      <c r="BM137" s="24" t="s">
        <v>206</v>
      </c>
    </row>
    <row r="138" spans="2:65" s="11" customFormat="1" x14ac:dyDescent="0.3">
      <c r="B138" s="187"/>
      <c r="D138" s="197" t="s">
        <v>149</v>
      </c>
      <c r="E138" s="196" t="s">
        <v>5</v>
      </c>
      <c r="F138" s="198" t="s">
        <v>207</v>
      </c>
      <c r="H138" s="199">
        <v>5.3869999999999996</v>
      </c>
      <c r="I138" s="192"/>
      <c r="L138" s="187"/>
      <c r="M138" s="193"/>
      <c r="N138" s="194"/>
      <c r="O138" s="194"/>
      <c r="P138" s="194"/>
      <c r="Q138" s="194"/>
      <c r="R138" s="194"/>
      <c r="S138" s="194"/>
      <c r="T138" s="195"/>
      <c r="AT138" s="196" t="s">
        <v>149</v>
      </c>
      <c r="AU138" s="196" t="s">
        <v>81</v>
      </c>
      <c r="AV138" s="11" t="s">
        <v>81</v>
      </c>
      <c r="AW138" s="11" t="s">
        <v>36</v>
      </c>
      <c r="AX138" s="11" t="s">
        <v>72</v>
      </c>
      <c r="AY138" s="196" t="s">
        <v>140</v>
      </c>
    </row>
    <row r="139" spans="2:65" s="11" customFormat="1" x14ac:dyDescent="0.3">
      <c r="B139" s="187"/>
      <c r="D139" s="197" t="s">
        <v>149</v>
      </c>
      <c r="E139" s="196" t="s">
        <v>5</v>
      </c>
      <c r="F139" s="198" t="s">
        <v>208</v>
      </c>
      <c r="H139" s="199">
        <v>5.2649999999999997</v>
      </c>
      <c r="I139" s="192"/>
      <c r="L139" s="187"/>
      <c r="M139" s="193"/>
      <c r="N139" s="194"/>
      <c r="O139" s="194"/>
      <c r="P139" s="194"/>
      <c r="Q139" s="194"/>
      <c r="R139" s="194"/>
      <c r="S139" s="194"/>
      <c r="T139" s="195"/>
      <c r="AT139" s="196" t="s">
        <v>149</v>
      </c>
      <c r="AU139" s="196" t="s">
        <v>81</v>
      </c>
      <c r="AV139" s="11" t="s">
        <v>81</v>
      </c>
      <c r="AW139" s="11" t="s">
        <v>36</v>
      </c>
      <c r="AX139" s="11" t="s">
        <v>72</v>
      </c>
      <c r="AY139" s="196" t="s">
        <v>140</v>
      </c>
    </row>
    <row r="140" spans="2:65" s="12" customFormat="1" x14ac:dyDescent="0.3">
      <c r="B140" s="200"/>
      <c r="D140" s="188" t="s">
        <v>149</v>
      </c>
      <c r="E140" s="201" t="s">
        <v>5</v>
      </c>
      <c r="F140" s="202" t="s">
        <v>157</v>
      </c>
      <c r="H140" s="203">
        <v>10.651999999999999</v>
      </c>
      <c r="I140" s="204"/>
      <c r="L140" s="200"/>
      <c r="M140" s="205"/>
      <c r="N140" s="206"/>
      <c r="O140" s="206"/>
      <c r="P140" s="206"/>
      <c r="Q140" s="206"/>
      <c r="R140" s="206"/>
      <c r="S140" s="206"/>
      <c r="T140" s="207"/>
      <c r="AT140" s="208" t="s">
        <v>149</v>
      </c>
      <c r="AU140" s="208" t="s">
        <v>81</v>
      </c>
      <c r="AV140" s="12" t="s">
        <v>147</v>
      </c>
      <c r="AW140" s="12" t="s">
        <v>36</v>
      </c>
      <c r="AX140" s="12" t="s">
        <v>23</v>
      </c>
      <c r="AY140" s="208" t="s">
        <v>140</v>
      </c>
    </row>
    <row r="141" spans="2:65" s="1" customFormat="1" ht="22.5" customHeight="1" x14ac:dyDescent="0.3">
      <c r="B141" s="174"/>
      <c r="C141" s="175" t="s">
        <v>209</v>
      </c>
      <c r="D141" s="175" t="s">
        <v>142</v>
      </c>
      <c r="E141" s="176" t="s">
        <v>210</v>
      </c>
      <c r="F141" s="177" t="s">
        <v>211</v>
      </c>
      <c r="G141" s="178" t="s">
        <v>153</v>
      </c>
      <c r="H141" s="179">
        <v>5.508</v>
      </c>
      <c r="I141" s="180"/>
      <c r="J141" s="181">
        <f>ROUND(I141*H141,2)</f>
        <v>0</v>
      </c>
      <c r="K141" s="177" t="s">
        <v>146</v>
      </c>
      <c r="L141" s="41"/>
      <c r="M141" s="182" t="s">
        <v>5</v>
      </c>
      <c r="N141" s="183" t="s">
        <v>43</v>
      </c>
      <c r="O141" s="42"/>
      <c r="P141" s="184">
        <f>O141*H141</f>
        <v>0</v>
      </c>
      <c r="Q141" s="184">
        <v>0</v>
      </c>
      <c r="R141" s="184">
        <f>Q141*H141</f>
        <v>0</v>
      </c>
      <c r="S141" s="184">
        <v>0</v>
      </c>
      <c r="T141" s="185">
        <f>S141*H141</f>
        <v>0</v>
      </c>
      <c r="AR141" s="24" t="s">
        <v>147</v>
      </c>
      <c r="AT141" s="24" t="s">
        <v>142</v>
      </c>
      <c r="AU141" s="24" t="s">
        <v>81</v>
      </c>
      <c r="AY141" s="24" t="s">
        <v>140</v>
      </c>
      <c r="BE141" s="186">
        <f>IF(N141="základní",J141,0)</f>
        <v>0</v>
      </c>
      <c r="BF141" s="186">
        <f>IF(N141="snížená",J141,0)</f>
        <v>0</v>
      </c>
      <c r="BG141" s="186">
        <f>IF(N141="zákl. přenesená",J141,0)</f>
        <v>0</v>
      </c>
      <c r="BH141" s="186">
        <f>IF(N141="sníž. přenesená",J141,0)</f>
        <v>0</v>
      </c>
      <c r="BI141" s="186">
        <f>IF(N141="nulová",J141,0)</f>
        <v>0</v>
      </c>
      <c r="BJ141" s="24" t="s">
        <v>23</v>
      </c>
      <c r="BK141" s="186">
        <f>ROUND(I141*H141,2)</f>
        <v>0</v>
      </c>
      <c r="BL141" s="24" t="s">
        <v>147</v>
      </c>
      <c r="BM141" s="24" t="s">
        <v>212</v>
      </c>
    </row>
    <row r="142" spans="2:65" s="11" customFormat="1" x14ac:dyDescent="0.3">
      <c r="B142" s="187"/>
      <c r="D142" s="188" t="s">
        <v>149</v>
      </c>
      <c r="E142" s="189" t="s">
        <v>5</v>
      </c>
      <c r="F142" s="190" t="s">
        <v>213</v>
      </c>
      <c r="H142" s="191">
        <v>5.508</v>
      </c>
      <c r="I142" s="192"/>
      <c r="L142" s="187"/>
      <c r="M142" s="193"/>
      <c r="N142" s="194"/>
      <c r="O142" s="194"/>
      <c r="P142" s="194"/>
      <c r="Q142" s="194"/>
      <c r="R142" s="194"/>
      <c r="S142" s="194"/>
      <c r="T142" s="195"/>
      <c r="AT142" s="196" t="s">
        <v>149</v>
      </c>
      <c r="AU142" s="196" t="s">
        <v>81</v>
      </c>
      <c r="AV142" s="11" t="s">
        <v>81</v>
      </c>
      <c r="AW142" s="11" t="s">
        <v>36</v>
      </c>
      <c r="AX142" s="11" t="s">
        <v>23</v>
      </c>
      <c r="AY142" s="196" t="s">
        <v>140</v>
      </c>
    </row>
    <row r="143" spans="2:65" s="1" customFormat="1" ht="22.5" customHeight="1" x14ac:dyDescent="0.3">
      <c r="B143" s="174"/>
      <c r="C143" s="175" t="s">
        <v>214</v>
      </c>
      <c r="D143" s="175" t="s">
        <v>142</v>
      </c>
      <c r="E143" s="176" t="s">
        <v>215</v>
      </c>
      <c r="F143" s="177" t="s">
        <v>216</v>
      </c>
      <c r="G143" s="178" t="s">
        <v>153</v>
      </c>
      <c r="H143" s="179">
        <v>16.16</v>
      </c>
      <c r="I143" s="180"/>
      <c r="J143" s="181">
        <f>ROUND(I143*H143,2)</f>
        <v>0</v>
      </c>
      <c r="K143" s="177" t="s">
        <v>146</v>
      </c>
      <c r="L143" s="41"/>
      <c r="M143" s="182" t="s">
        <v>5</v>
      </c>
      <c r="N143" s="183" t="s">
        <v>43</v>
      </c>
      <c r="O143" s="42"/>
      <c r="P143" s="184">
        <f>O143*H143</f>
        <v>0</v>
      </c>
      <c r="Q143" s="184">
        <v>0</v>
      </c>
      <c r="R143" s="184">
        <f>Q143*H143</f>
        <v>0</v>
      </c>
      <c r="S143" s="184">
        <v>0</v>
      </c>
      <c r="T143" s="185">
        <f>S143*H143</f>
        <v>0</v>
      </c>
      <c r="AR143" s="24" t="s">
        <v>147</v>
      </c>
      <c r="AT143" s="24" t="s">
        <v>142</v>
      </c>
      <c r="AU143" s="24" t="s">
        <v>81</v>
      </c>
      <c r="AY143" s="24" t="s">
        <v>140</v>
      </c>
      <c r="BE143" s="186">
        <f>IF(N143="základní",J143,0)</f>
        <v>0</v>
      </c>
      <c r="BF143" s="186">
        <f>IF(N143="snížená",J143,0)</f>
        <v>0</v>
      </c>
      <c r="BG143" s="186">
        <f>IF(N143="zákl. přenesená",J143,0)</f>
        <v>0</v>
      </c>
      <c r="BH143" s="186">
        <f>IF(N143="sníž. přenesená",J143,0)</f>
        <v>0</v>
      </c>
      <c r="BI143" s="186">
        <f>IF(N143="nulová",J143,0)</f>
        <v>0</v>
      </c>
      <c r="BJ143" s="24" t="s">
        <v>23</v>
      </c>
      <c r="BK143" s="186">
        <f>ROUND(I143*H143,2)</f>
        <v>0</v>
      </c>
      <c r="BL143" s="24" t="s">
        <v>147</v>
      </c>
      <c r="BM143" s="24" t="s">
        <v>217</v>
      </c>
    </row>
    <row r="144" spans="2:65" s="11" customFormat="1" x14ac:dyDescent="0.3">
      <c r="B144" s="187"/>
      <c r="D144" s="188" t="s">
        <v>149</v>
      </c>
      <c r="E144" s="189" t="s">
        <v>5</v>
      </c>
      <c r="F144" s="190" t="s">
        <v>218</v>
      </c>
      <c r="H144" s="191">
        <v>16.16</v>
      </c>
      <c r="I144" s="192"/>
      <c r="L144" s="187"/>
      <c r="M144" s="193"/>
      <c r="N144" s="194"/>
      <c r="O144" s="194"/>
      <c r="P144" s="194"/>
      <c r="Q144" s="194"/>
      <c r="R144" s="194"/>
      <c r="S144" s="194"/>
      <c r="T144" s="195"/>
      <c r="AT144" s="196" t="s">
        <v>149</v>
      </c>
      <c r="AU144" s="196" t="s">
        <v>81</v>
      </c>
      <c r="AV144" s="11" t="s">
        <v>81</v>
      </c>
      <c r="AW144" s="11" t="s">
        <v>36</v>
      </c>
      <c r="AX144" s="11" t="s">
        <v>23</v>
      </c>
      <c r="AY144" s="196" t="s">
        <v>140</v>
      </c>
    </row>
    <row r="145" spans="2:65" s="1" customFormat="1" ht="22.5" customHeight="1" x14ac:dyDescent="0.3">
      <c r="B145" s="174"/>
      <c r="C145" s="175" t="s">
        <v>219</v>
      </c>
      <c r="D145" s="175" t="s">
        <v>142</v>
      </c>
      <c r="E145" s="176" t="s">
        <v>220</v>
      </c>
      <c r="F145" s="177" t="s">
        <v>221</v>
      </c>
      <c r="G145" s="178" t="s">
        <v>222</v>
      </c>
      <c r="H145" s="179">
        <v>28.372</v>
      </c>
      <c r="I145" s="180"/>
      <c r="J145" s="181">
        <f>ROUND(I145*H145,2)</f>
        <v>0</v>
      </c>
      <c r="K145" s="177" t="s">
        <v>146</v>
      </c>
      <c r="L145" s="41"/>
      <c r="M145" s="182" t="s">
        <v>5</v>
      </c>
      <c r="N145" s="183" t="s">
        <v>43</v>
      </c>
      <c r="O145" s="42"/>
      <c r="P145" s="184">
        <f>O145*H145</f>
        <v>0</v>
      </c>
      <c r="Q145" s="184">
        <v>0</v>
      </c>
      <c r="R145" s="184">
        <f>Q145*H145</f>
        <v>0</v>
      </c>
      <c r="S145" s="184">
        <v>0</v>
      </c>
      <c r="T145" s="185">
        <f>S145*H145</f>
        <v>0</v>
      </c>
      <c r="AR145" s="24" t="s">
        <v>147</v>
      </c>
      <c r="AT145" s="24" t="s">
        <v>142</v>
      </c>
      <c r="AU145" s="24" t="s">
        <v>81</v>
      </c>
      <c r="AY145" s="24" t="s">
        <v>140</v>
      </c>
      <c r="BE145" s="186">
        <f>IF(N145="základní",J145,0)</f>
        <v>0</v>
      </c>
      <c r="BF145" s="186">
        <f>IF(N145="snížená",J145,0)</f>
        <v>0</v>
      </c>
      <c r="BG145" s="186">
        <f>IF(N145="zákl. přenesená",J145,0)</f>
        <v>0</v>
      </c>
      <c r="BH145" s="186">
        <f>IF(N145="sníž. přenesená",J145,0)</f>
        <v>0</v>
      </c>
      <c r="BI145" s="186">
        <f>IF(N145="nulová",J145,0)</f>
        <v>0</v>
      </c>
      <c r="BJ145" s="24" t="s">
        <v>23</v>
      </c>
      <c r="BK145" s="186">
        <f>ROUND(I145*H145,2)</f>
        <v>0</v>
      </c>
      <c r="BL145" s="24" t="s">
        <v>147</v>
      </c>
      <c r="BM145" s="24" t="s">
        <v>223</v>
      </c>
    </row>
    <row r="146" spans="2:65" s="11" customFormat="1" x14ac:dyDescent="0.3">
      <c r="B146" s="187"/>
      <c r="D146" s="188" t="s">
        <v>149</v>
      </c>
      <c r="E146" s="189" t="s">
        <v>5</v>
      </c>
      <c r="F146" s="190" t="s">
        <v>224</v>
      </c>
      <c r="H146" s="191">
        <v>28.372</v>
      </c>
      <c r="I146" s="192"/>
      <c r="L146" s="187"/>
      <c r="M146" s="193"/>
      <c r="N146" s="194"/>
      <c r="O146" s="194"/>
      <c r="P146" s="194"/>
      <c r="Q146" s="194"/>
      <c r="R146" s="194"/>
      <c r="S146" s="194"/>
      <c r="T146" s="195"/>
      <c r="AT146" s="196" t="s">
        <v>149</v>
      </c>
      <c r="AU146" s="196" t="s">
        <v>81</v>
      </c>
      <c r="AV146" s="11" t="s">
        <v>81</v>
      </c>
      <c r="AW146" s="11" t="s">
        <v>36</v>
      </c>
      <c r="AX146" s="11" t="s">
        <v>23</v>
      </c>
      <c r="AY146" s="196" t="s">
        <v>140</v>
      </c>
    </row>
    <row r="147" spans="2:65" s="1" customFormat="1" ht="22.5" customHeight="1" x14ac:dyDescent="0.3">
      <c r="B147" s="174"/>
      <c r="C147" s="175" t="s">
        <v>11</v>
      </c>
      <c r="D147" s="175" t="s">
        <v>142</v>
      </c>
      <c r="E147" s="176" t="s">
        <v>225</v>
      </c>
      <c r="F147" s="177" t="s">
        <v>226</v>
      </c>
      <c r="G147" s="178" t="s">
        <v>153</v>
      </c>
      <c r="H147" s="179">
        <v>9.6910000000000007</v>
      </c>
      <c r="I147" s="180"/>
      <c r="J147" s="181">
        <f>ROUND(I147*H147,2)</f>
        <v>0</v>
      </c>
      <c r="K147" s="177" t="s">
        <v>146</v>
      </c>
      <c r="L147" s="41"/>
      <c r="M147" s="182" t="s">
        <v>5</v>
      </c>
      <c r="N147" s="183" t="s">
        <v>43</v>
      </c>
      <c r="O147" s="42"/>
      <c r="P147" s="184">
        <f>O147*H147</f>
        <v>0</v>
      </c>
      <c r="Q147" s="184">
        <v>0</v>
      </c>
      <c r="R147" s="184">
        <f>Q147*H147</f>
        <v>0</v>
      </c>
      <c r="S147" s="184">
        <v>0</v>
      </c>
      <c r="T147" s="185">
        <f>S147*H147</f>
        <v>0</v>
      </c>
      <c r="AR147" s="24" t="s">
        <v>147</v>
      </c>
      <c r="AT147" s="24" t="s">
        <v>142</v>
      </c>
      <c r="AU147" s="24" t="s">
        <v>81</v>
      </c>
      <c r="AY147" s="24" t="s">
        <v>140</v>
      </c>
      <c r="BE147" s="186">
        <f>IF(N147="základní",J147,0)</f>
        <v>0</v>
      </c>
      <c r="BF147" s="186">
        <f>IF(N147="snížená",J147,0)</f>
        <v>0</v>
      </c>
      <c r="BG147" s="186">
        <f>IF(N147="zákl. přenesená",J147,0)</f>
        <v>0</v>
      </c>
      <c r="BH147" s="186">
        <f>IF(N147="sníž. přenesená",J147,0)</f>
        <v>0</v>
      </c>
      <c r="BI147" s="186">
        <f>IF(N147="nulová",J147,0)</f>
        <v>0</v>
      </c>
      <c r="BJ147" s="24" t="s">
        <v>23</v>
      </c>
      <c r="BK147" s="186">
        <f>ROUND(I147*H147,2)</f>
        <v>0</v>
      </c>
      <c r="BL147" s="24" t="s">
        <v>147</v>
      </c>
      <c r="BM147" s="24" t="s">
        <v>227</v>
      </c>
    </row>
    <row r="148" spans="2:65" s="13" customFormat="1" x14ac:dyDescent="0.3">
      <c r="B148" s="209"/>
      <c r="D148" s="197" t="s">
        <v>149</v>
      </c>
      <c r="E148" s="210" t="s">
        <v>5</v>
      </c>
      <c r="F148" s="211" t="s">
        <v>228</v>
      </c>
      <c r="H148" s="212" t="s">
        <v>5</v>
      </c>
      <c r="I148" s="213"/>
      <c r="L148" s="209"/>
      <c r="M148" s="214"/>
      <c r="N148" s="215"/>
      <c r="O148" s="215"/>
      <c r="P148" s="215"/>
      <c r="Q148" s="215"/>
      <c r="R148" s="215"/>
      <c r="S148" s="215"/>
      <c r="T148" s="216"/>
      <c r="AT148" s="212" t="s">
        <v>149</v>
      </c>
      <c r="AU148" s="212" t="s">
        <v>81</v>
      </c>
      <c r="AV148" s="13" t="s">
        <v>23</v>
      </c>
      <c r="AW148" s="13" t="s">
        <v>36</v>
      </c>
      <c r="AX148" s="13" t="s">
        <v>72</v>
      </c>
      <c r="AY148" s="212" t="s">
        <v>140</v>
      </c>
    </row>
    <row r="149" spans="2:65" s="11" customFormat="1" x14ac:dyDescent="0.3">
      <c r="B149" s="187"/>
      <c r="D149" s="197" t="s">
        <v>149</v>
      </c>
      <c r="E149" s="196" t="s">
        <v>5</v>
      </c>
      <c r="F149" s="198" t="s">
        <v>229</v>
      </c>
      <c r="H149" s="199">
        <v>0.86399999999999999</v>
      </c>
      <c r="I149" s="192"/>
      <c r="L149" s="187"/>
      <c r="M149" s="193"/>
      <c r="N149" s="194"/>
      <c r="O149" s="194"/>
      <c r="P149" s="194"/>
      <c r="Q149" s="194"/>
      <c r="R149" s="194"/>
      <c r="S149" s="194"/>
      <c r="T149" s="195"/>
      <c r="AT149" s="196" t="s">
        <v>149</v>
      </c>
      <c r="AU149" s="196" t="s">
        <v>81</v>
      </c>
      <c r="AV149" s="11" t="s">
        <v>81</v>
      </c>
      <c r="AW149" s="11" t="s">
        <v>36</v>
      </c>
      <c r="AX149" s="11" t="s">
        <v>72</v>
      </c>
      <c r="AY149" s="196" t="s">
        <v>140</v>
      </c>
    </row>
    <row r="150" spans="2:65" s="13" customFormat="1" x14ac:dyDescent="0.3">
      <c r="B150" s="209"/>
      <c r="D150" s="197" t="s">
        <v>149</v>
      </c>
      <c r="E150" s="210" t="s">
        <v>5</v>
      </c>
      <c r="F150" s="211" t="s">
        <v>230</v>
      </c>
      <c r="H150" s="212" t="s">
        <v>5</v>
      </c>
      <c r="I150" s="213"/>
      <c r="L150" s="209"/>
      <c r="M150" s="214"/>
      <c r="N150" s="215"/>
      <c r="O150" s="215"/>
      <c r="P150" s="215"/>
      <c r="Q150" s="215"/>
      <c r="R150" s="215"/>
      <c r="S150" s="215"/>
      <c r="T150" s="216"/>
      <c r="AT150" s="212" t="s">
        <v>149</v>
      </c>
      <c r="AU150" s="212" t="s">
        <v>81</v>
      </c>
      <c r="AV150" s="13" t="s">
        <v>23</v>
      </c>
      <c r="AW150" s="13" t="s">
        <v>36</v>
      </c>
      <c r="AX150" s="13" t="s">
        <v>72</v>
      </c>
      <c r="AY150" s="212" t="s">
        <v>140</v>
      </c>
    </row>
    <row r="151" spans="2:65" s="11" customFormat="1" x14ac:dyDescent="0.3">
      <c r="B151" s="187"/>
      <c r="D151" s="197" t="s">
        <v>149</v>
      </c>
      <c r="E151" s="196" t="s">
        <v>5</v>
      </c>
      <c r="F151" s="198" t="s">
        <v>231</v>
      </c>
      <c r="H151" s="199">
        <v>0.86399999999999999</v>
      </c>
      <c r="I151" s="192"/>
      <c r="L151" s="187"/>
      <c r="M151" s="193"/>
      <c r="N151" s="194"/>
      <c r="O151" s="194"/>
      <c r="P151" s="194"/>
      <c r="Q151" s="194"/>
      <c r="R151" s="194"/>
      <c r="S151" s="194"/>
      <c r="T151" s="195"/>
      <c r="AT151" s="196" t="s">
        <v>149</v>
      </c>
      <c r="AU151" s="196" t="s">
        <v>81</v>
      </c>
      <c r="AV151" s="11" t="s">
        <v>81</v>
      </c>
      <c r="AW151" s="11" t="s">
        <v>36</v>
      </c>
      <c r="AX151" s="11" t="s">
        <v>72</v>
      </c>
      <c r="AY151" s="196" t="s">
        <v>140</v>
      </c>
    </row>
    <row r="152" spans="2:65" s="13" customFormat="1" x14ac:dyDescent="0.3">
      <c r="B152" s="209"/>
      <c r="D152" s="197" t="s">
        <v>149</v>
      </c>
      <c r="E152" s="210" t="s">
        <v>5</v>
      </c>
      <c r="F152" s="211" t="s">
        <v>175</v>
      </c>
      <c r="H152" s="212" t="s">
        <v>5</v>
      </c>
      <c r="I152" s="213"/>
      <c r="L152" s="209"/>
      <c r="M152" s="214"/>
      <c r="N152" s="215"/>
      <c r="O152" s="215"/>
      <c r="P152" s="215"/>
      <c r="Q152" s="215"/>
      <c r="R152" s="215"/>
      <c r="S152" s="215"/>
      <c r="T152" s="216"/>
      <c r="AT152" s="212" t="s">
        <v>149</v>
      </c>
      <c r="AU152" s="212" t="s">
        <v>81</v>
      </c>
      <c r="AV152" s="13" t="s">
        <v>23</v>
      </c>
      <c r="AW152" s="13" t="s">
        <v>36</v>
      </c>
      <c r="AX152" s="13" t="s">
        <v>72</v>
      </c>
      <c r="AY152" s="212" t="s">
        <v>140</v>
      </c>
    </row>
    <row r="153" spans="2:65" s="11" customFormat="1" x14ac:dyDescent="0.3">
      <c r="B153" s="187"/>
      <c r="D153" s="197" t="s">
        <v>149</v>
      </c>
      <c r="E153" s="196" t="s">
        <v>5</v>
      </c>
      <c r="F153" s="198" t="s">
        <v>232</v>
      </c>
      <c r="H153" s="199">
        <v>0.86399999999999999</v>
      </c>
      <c r="I153" s="192"/>
      <c r="L153" s="187"/>
      <c r="M153" s="193"/>
      <c r="N153" s="194"/>
      <c r="O153" s="194"/>
      <c r="P153" s="194"/>
      <c r="Q153" s="194"/>
      <c r="R153" s="194"/>
      <c r="S153" s="194"/>
      <c r="T153" s="195"/>
      <c r="AT153" s="196" t="s">
        <v>149</v>
      </c>
      <c r="AU153" s="196" t="s">
        <v>81</v>
      </c>
      <c r="AV153" s="11" t="s">
        <v>81</v>
      </c>
      <c r="AW153" s="11" t="s">
        <v>36</v>
      </c>
      <c r="AX153" s="11" t="s">
        <v>72</v>
      </c>
      <c r="AY153" s="196" t="s">
        <v>140</v>
      </c>
    </row>
    <row r="154" spans="2:65" s="11" customFormat="1" x14ac:dyDescent="0.3">
      <c r="B154" s="187"/>
      <c r="D154" s="197" t="s">
        <v>149</v>
      </c>
      <c r="E154" s="196" t="s">
        <v>5</v>
      </c>
      <c r="F154" s="198" t="s">
        <v>233</v>
      </c>
      <c r="H154" s="199">
        <v>17.751000000000001</v>
      </c>
      <c r="I154" s="192"/>
      <c r="L154" s="187"/>
      <c r="M154" s="193"/>
      <c r="N154" s="194"/>
      <c r="O154" s="194"/>
      <c r="P154" s="194"/>
      <c r="Q154" s="194"/>
      <c r="R154" s="194"/>
      <c r="S154" s="194"/>
      <c r="T154" s="195"/>
      <c r="AT154" s="196" t="s">
        <v>149</v>
      </c>
      <c r="AU154" s="196" t="s">
        <v>81</v>
      </c>
      <c r="AV154" s="11" t="s">
        <v>81</v>
      </c>
      <c r="AW154" s="11" t="s">
        <v>36</v>
      </c>
      <c r="AX154" s="11" t="s">
        <v>72</v>
      </c>
      <c r="AY154" s="196" t="s">
        <v>140</v>
      </c>
    </row>
    <row r="155" spans="2:65" s="11" customFormat="1" x14ac:dyDescent="0.3">
      <c r="B155" s="187"/>
      <c r="D155" s="197" t="s">
        <v>149</v>
      </c>
      <c r="E155" s="196" t="s">
        <v>5</v>
      </c>
      <c r="F155" s="198" t="s">
        <v>234</v>
      </c>
      <c r="H155" s="199">
        <v>-10.651999999999999</v>
      </c>
      <c r="I155" s="192"/>
      <c r="L155" s="187"/>
      <c r="M155" s="193"/>
      <c r="N155" s="194"/>
      <c r="O155" s="194"/>
      <c r="P155" s="194"/>
      <c r="Q155" s="194"/>
      <c r="R155" s="194"/>
      <c r="S155" s="194"/>
      <c r="T155" s="195"/>
      <c r="AT155" s="196" t="s">
        <v>149</v>
      </c>
      <c r="AU155" s="196" t="s">
        <v>81</v>
      </c>
      <c r="AV155" s="11" t="s">
        <v>81</v>
      </c>
      <c r="AW155" s="11" t="s">
        <v>36</v>
      </c>
      <c r="AX155" s="11" t="s">
        <v>72</v>
      </c>
      <c r="AY155" s="196" t="s">
        <v>140</v>
      </c>
    </row>
    <row r="156" spans="2:65" s="12" customFormat="1" x14ac:dyDescent="0.3">
      <c r="B156" s="200"/>
      <c r="D156" s="197" t="s">
        <v>149</v>
      </c>
      <c r="E156" s="217" t="s">
        <v>5</v>
      </c>
      <c r="F156" s="218" t="s">
        <v>157</v>
      </c>
      <c r="H156" s="219">
        <v>9.6910000000000007</v>
      </c>
      <c r="I156" s="204"/>
      <c r="L156" s="200"/>
      <c r="M156" s="205"/>
      <c r="N156" s="206"/>
      <c r="O156" s="206"/>
      <c r="P156" s="206"/>
      <c r="Q156" s="206"/>
      <c r="R156" s="206"/>
      <c r="S156" s="206"/>
      <c r="T156" s="207"/>
      <c r="AT156" s="208" t="s">
        <v>149</v>
      </c>
      <c r="AU156" s="208" t="s">
        <v>81</v>
      </c>
      <c r="AV156" s="12" t="s">
        <v>147</v>
      </c>
      <c r="AW156" s="12" t="s">
        <v>36</v>
      </c>
      <c r="AX156" s="12" t="s">
        <v>23</v>
      </c>
      <c r="AY156" s="208" t="s">
        <v>140</v>
      </c>
    </row>
    <row r="157" spans="2:65" s="10" customFormat="1" ht="29.85" customHeight="1" x14ac:dyDescent="0.3">
      <c r="B157" s="160"/>
      <c r="D157" s="171" t="s">
        <v>71</v>
      </c>
      <c r="E157" s="172" t="s">
        <v>158</v>
      </c>
      <c r="F157" s="172" t="s">
        <v>235</v>
      </c>
      <c r="I157" s="163"/>
      <c r="J157" s="173">
        <f>BK157</f>
        <v>0</v>
      </c>
      <c r="L157" s="160"/>
      <c r="M157" s="165"/>
      <c r="N157" s="166"/>
      <c r="O157" s="166"/>
      <c r="P157" s="167">
        <f>SUM(P158:P179)</f>
        <v>0</v>
      </c>
      <c r="Q157" s="166"/>
      <c r="R157" s="167">
        <f>SUM(R158:R179)</f>
        <v>10.062492379999998</v>
      </c>
      <c r="S157" s="166"/>
      <c r="T157" s="168">
        <f>SUM(T158:T179)</f>
        <v>0</v>
      </c>
      <c r="AR157" s="161" t="s">
        <v>23</v>
      </c>
      <c r="AT157" s="169" t="s">
        <v>71</v>
      </c>
      <c r="AU157" s="169" t="s">
        <v>23</v>
      </c>
      <c r="AY157" s="161" t="s">
        <v>140</v>
      </c>
      <c r="BK157" s="170">
        <f>SUM(BK158:BK179)</f>
        <v>0</v>
      </c>
    </row>
    <row r="158" spans="2:65" s="1" customFormat="1" ht="31.5" customHeight="1" x14ac:dyDescent="0.3">
      <c r="B158" s="174"/>
      <c r="C158" s="175" t="s">
        <v>236</v>
      </c>
      <c r="D158" s="175" t="s">
        <v>142</v>
      </c>
      <c r="E158" s="176" t="s">
        <v>237</v>
      </c>
      <c r="F158" s="177" t="s">
        <v>238</v>
      </c>
      <c r="G158" s="178" t="s">
        <v>153</v>
      </c>
      <c r="H158" s="179">
        <v>13.958</v>
      </c>
      <c r="I158" s="180"/>
      <c r="J158" s="181">
        <f>ROUND(I158*H158,2)</f>
        <v>0</v>
      </c>
      <c r="K158" s="177" t="s">
        <v>146</v>
      </c>
      <c r="L158" s="41"/>
      <c r="M158" s="182" t="s">
        <v>5</v>
      </c>
      <c r="N158" s="183" t="s">
        <v>43</v>
      </c>
      <c r="O158" s="42"/>
      <c r="P158" s="184">
        <f>O158*H158</f>
        <v>0</v>
      </c>
      <c r="Q158" s="184">
        <v>0.70067999999999997</v>
      </c>
      <c r="R158" s="184">
        <f>Q158*H158</f>
        <v>9.7800914399999996</v>
      </c>
      <c r="S158" s="184">
        <v>0</v>
      </c>
      <c r="T158" s="185">
        <f>S158*H158</f>
        <v>0</v>
      </c>
      <c r="AR158" s="24" t="s">
        <v>147</v>
      </c>
      <c r="AT158" s="24" t="s">
        <v>142</v>
      </c>
      <c r="AU158" s="24" t="s">
        <v>81</v>
      </c>
      <c r="AY158" s="24" t="s">
        <v>140</v>
      </c>
      <c r="BE158" s="186">
        <f>IF(N158="základní",J158,0)</f>
        <v>0</v>
      </c>
      <c r="BF158" s="186">
        <f>IF(N158="snížená",J158,0)</f>
        <v>0</v>
      </c>
      <c r="BG158" s="186">
        <f>IF(N158="zákl. přenesená",J158,0)</f>
        <v>0</v>
      </c>
      <c r="BH158" s="186">
        <f>IF(N158="sníž. přenesená",J158,0)</f>
        <v>0</v>
      </c>
      <c r="BI158" s="186">
        <f>IF(N158="nulová",J158,0)</f>
        <v>0</v>
      </c>
      <c r="BJ158" s="24" t="s">
        <v>23</v>
      </c>
      <c r="BK158" s="186">
        <f>ROUND(I158*H158,2)</f>
        <v>0</v>
      </c>
      <c r="BL158" s="24" t="s">
        <v>147</v>
      </c>
      <c r="BM158" s="24" t="s">
        <v>239</v>
      </c>
    </row>
    <row r="159" spans="2:65" s="13" customFormat="1" x14ac:dyDescent="0.3">
      <c r="B159" s="209"/>
      <c r="D159" s="197" t="s">
        <v>149</v>
      </c>
      <c r="E159" s="210" t="s">
        <v>5</v>
      </c>
      <c r="F159" s="211" t="s">
        <v>240</v>
      </c>
      <c r="H159" s="212" t="s">
        <v>5</v>
      </c>
      <c r="I159" s="213"/>
      <c r="L159" s="209"/>
      <c r="M159" s="214"/>
      <c r="N159" s="215"/>
      <c r="O159" s="215"/>
      <c r="P159" s="215"/>
      <c r="Q159" s="215"/>
      <c r="R159" s="215"/>
      <c r="S159" s="215"/>
      <c r="T159" s="216"/>
      <c r="AT159" s="212" t="s">
        <v>149</v>
      </c>
      <c r="AU159" s="212" t="s">
        <v>81</v>
      </c>
      <c r="AV159" s="13" t="s">
        <v>23</v>
      </c>
      <c r="AW159" s="13" t="s">
        <v>36</v>
      </c>
      <c r="AX159" s="13" t="s">
        <v>72</v>
      </c>
      <c r="AY159" s="212" t="s">
        <v>140</v>
      </c>
    </row>
    <row r="160" spans="2:65" s="11" customFormat="1" x14ac:dyDescent="0.3">
      <c r="B160" s="187"/>
      <c r="D160" s="197" t="s">
        <v>149</v>
      </c>
      <c r="E160" s="196" t="s">
        <v>5</v>
      </c>
      <c r="F160" s="198" t="s">
        <v>241</v>
      </c>
      <c r="H160" s="199">
        <v>9.1430000000000007</v>
      </c>
      <c r="I160" s="192"/>
      <c r="L160" s="187"/>
      <c r="M160" s="193"/>
      <c r="N160" s="194"/>
      <c r="O160" s="194"/>
      <c r="P160" s="194"/>
      <c r="Q160" s="194"/>
      <c r="R160" s="194"/>
      <c r="S160" s="194"/>
      <c r="T160" s="195"/>
      <c r="AT160" s="196" t="s">
        <v>149</v>
      </c>
      <c r="AU160" s="196" t="s">
        <v>81</v>
      </c>
      <c r="AV160" s="11" t="s">
        <v>81</v>
      </c>
      <c r="AW160" s="11" t="s">
        <v>36</v>
      </c>
      <c r="AX160" s="11" t="s">
        <v>72</v>
      </c>
      <c r="AY160" s="196" t="s">
        <v>140</v>
      </c>
    </row>
    <row r="161" spans="2:65" s="11" customFormat="1" x14ac:dyDescent="0.3">
      <c r="B161" s="187"/>
      <c r="D161" s="197" t="s">
        <v>149</v>
      </c>
      <c r="E161" s="196" t="s">
        <v>5</v>
      </c>
      <c r="F161" s="198" t="s">
        <v>242</v>
      </c>
      <c r="H161" s="199">
        <v>2.4300000000000002</v>
      </c>
      <c r="I161" s="192"/>
      <c r="L161" s="187"/>
      <c r="M161" s="193"/>
      <c r="N161" s="194"/>
      <c r="O161" s="194"/>
      <c r="P161" s="194"/>
      <c r="Q161" s="194"/>
      <c r="R161" s="194"/>
      <c r="S161" s="194"/>
      <c r="T161" s="195"/>
      <c r="AT161" s="196" t="s">
        <v>149</v>
      </c>
      <c r="AU161" s="196" t="s">
        <v>81</v>
      </c>
      <c r="AV161" s="11" t="s">
        <v>81</v>
      </c>
      <c r="AW161" s="11" t="s">
        <v>36</v>
      </c>
      <c r="AX161" s="11" t="s">
        <v>72</v>
      </c>
      <c r="AY161" s="196" t="s">
        <v>140</v>
      </c>
    </row>
    <row r="162" spans="2:65" s="11" customFormat="1" x14ac:dyDescent="0.3">
      <c r="B162" s="187"/>
      <c r="D162" s="197" t="s">
        <v>149</v>
      </c>
      <c r="E162" s="196" t="s">
        <v>5</v>
      </c>
      <c r="F162" s="198" t="s">
        <v>243</v>
      </c>
      <c r="H162" s="199">
        <v>2.3849999999999998</v>
      </c>
      <c r="I162" s="192"/>
      <c r="L162" s="187"/>
      <c r="M162" s="193"/>
      <c r="N162" s="194"/>
      <c r="O162" s="194"/>
      <c r="P162" s="194"/>
      <c r="Q162" s="194"/>
      <c r="R162" s="194"/>
      <c r="S162" s="194"/>
      <c r="T162" s="195"/>
      <c r="AT162" s="196" t="s">
        <v>149</v>
      </c>
      <c r="AU162" s="196" t="s">
        <v>81</v>
      </c>
      <c r="AV162" s="11" t="s">
        <v>81</v>
      </c>
      <c r="AW162" s="11" t="s">
        <v>36</v>
      </c>
      <c r="AX162" s="11" t="s">
        <v>72</v>
      </c>
      <c r="AY162" s="196" t="s">
        <v>140</v>
      </c>
    </row>
    <row r="163" spans="2:65" s="12" customFormat="1" x14ac:dyDescent="0.3">
      <c r="B163" s="200"/>
      <c r="D163" s="188" t="s">
        <v>149</v>
      </c>
      <c r="E163" s="201" t="s">
        <v>5</v>
      </c>
      <c r="F163" s="202" t="s">
        <v>157</v>
      </c>
      <c r="H163" s="203">
        <v>13.958</v>
      </c>
      <c r="I163" s="204"/>
      <c r="L163" s="200"/>
      <c r="M163" s="205"/>
      <c r="N163" s="206"/>
      <c r="O163" s="206"/>
      <c r="P163" s="206"/>
      <c r="Q163" s="206"/>
      <c r="R163" s="206"/>
      <c r="S163" s="206"/>
      <c r="T163" s="207"/>
      <c r="AT163" s="208" t="s">
        <v>149</v>
      </c>
      <c r="AU163" s="208" t="s">
        <v>81</v>
      </c>
      <c r="AV163" s="12" t="s">
        <v>147</v>
      </c>
      <c r="AW163" s="12" t="s">
        <v>36</v>
      </c>
      <c r="AX163" s="12" t="s">
        <v>23</v>
      </c>
      <c r="AY163" s="208" t="s">
        <v>140</v>
      </c>
    </row>
    <row r="164" spans="2:65" s="1" customFormat="1" ht="22.5" customHeight="1" x14ac:dyDescent="0.3">
      <c r="B164" s="174"/>
      <c r="C164" s="175" t="s">
        <v>244</v>
      </c>
      <c r="D164" s="175" t="s">
        <v>142</v>
      </c>
      <c r="E164" s="176" t="s">
        <v>245</v>
      </c>
      <c r="F164" s="177" t="s">
        <v>246</v>
      </c>
      <c r="G164" s="178" t="s">
        <v>247</v>
      </c>
      <c r="H164" s="179">
        <v>2</v>
      </c>
      <c r="I164" s="180"/>
      <c r="J164" s="181">
        <f>ROUND(I164*H164,2)</f>
        <v>0</v>
      </c>
      <c r="K164" s="177" t="s">
        <v>146</v>
      </c>
      <c r="L164" s="41"/>
      <c r="M164" s="182" t="s">
        <v>5</v>
      </c>
      <c r="N164" s="183" t="s">
        <v>43</v>
      </c>
      <c r="O164" s="42"/>
      <c r="P164" s="184">
        <f>O164*H164</f>
        <v>0</v>
      </c>
      <c r="Q164" s="184">
        <v>1.9130000000000001E-2</v>
      </c>
      <c r="R164" s="184">
        <f>Q164*H164</f>
        <v>3.8260000000000002E-2</v>
      </c>
      <c r="S164" s="184">
        <v>0</v>
      </c>
      <c r="T164" s="185">
        <f>S164*H164</f>
        <v>0</v>
      </c>
      <c r="AR164" s="24" t="s">
        <v>147</v>
      </c>
      <c r="AT164" s="24" t="s">
        <v>142</v>
      </c>
      <c r="AU164" s="24" t="s">
        <v>81</v>
      </c>
      <c r="AY164" s="24" t="s">
        <v>140</v>
      </c>
      <c r="BE164" s="186">
        <f>IF(N164="základní",J164,0)</f>
        <v>0</v>
      </c>
      <c r="BF164" s="186">
        <f>IF(N164="snížená",J164,0)</f>
        <v>0</v>
      </c>
      <c r="BG164" s="186">
        <f>IF(N164="zákl. přenesená",J164,0)</f>
        <v>0</v>
      </c>
      <c r="BH164" s="186">
        <f>IF(N164="sníž. přenesená",J164,0)</f>
        <v>0</v>
      </c>
      <c r="BI164" s="186">
        <f>IF(N164="nulová",J164,0)</f>
        <v>0</v>
      </c>
      <c r="BJ164" s="24" t="s">
        <v>23</v>
      </c>
      <c r="BK164" s="186">
        <f>ROUND(I164*H164,2)</f>
        <v>0</v>
      </c>
      <c r="BL164" s="24" t="s">
        <v>147</v>
      </c>
      <c r="BM164" s="24" t="s">
        <v>248</v>
      </c>
    </row>
    <row r="165" spans="2:65" s="11" customFormat="1" x14ac:dyDescent="0.3">
      <c r="B165" s="187"/>
      <c r="D165" s="188" t="s">
        <v>149</v>
      </c>
      <c r="E165" s="189" t="s">
        <v>5</v>
      </c>
      <c r="F165" s="190" t="s">
        <v>249</v>
      </c>
      <c r="H165" s="191">
        <v>2</v>
      </c>
      <c r="I165" s="192"/>
      <c r="L165" s="187"/>
      <c r="M165" s="193"/>
      <c r="N165" s="194"/>
      <c r="O165" s="194"/>
      <c r="P165" s="194"/>
      <c r="Q165" s="194"/>
      <c r="R165" s="194"/>
      <c r="S165" s="194"/>
      <c r="T165" s="195"/>
      <c r="AT165" s="196" t="s">
        <v>149</v>
      </c>
      <c r="AU165" s="196" t="s">
        <v>81</v>
      </c>
      <c r="AV165" s="11" t="s">
        <v>81</v>
      </c>
      <c r="AW165" s="11" t="s">
        <v>36</v>
      </c>
      <c r="AX165" s="11" t="s">
        <v>23</v>
      </c>
      <c r="AY165" s="196" t="s">
        <v>140</v>
      </c>
    </row>
    <row r="166" spans="2:65" s="1" customFormat="1" ht="22.5" customHeight="1" x14ac:dyDescent="0.3">
      <c r="B166" s="174"/>
      <c r="C166" s="175" t="s">
        <v>250</v>
      </c>
      <c r="D166" s="175" t="s">
        <v>142</v>
      </c>
      <c r="E166" s="176" t="s">
        <v>251</v>
      </c>
      <c r="F166" s="177" t="s">
        <v>252</v>
      </c>
      <c r="G166" s="178" t="s">
        <v>222</v>
      </c>
      <c r="H166" s="179">
        <v>8.5999999999999993E-2</v>
      </c>
      <c r="I166" s="180"/>
      <c r="J166" s="181">
        <f>ROUND(I166*H166,2)</f>
        <v>0</v>
      </c>
      <c r="K166" s="177" t="s">
        <v>146</v>
      </c>
      <c r="L166" s="41"/>
      <c r="M166" s="182" t="s">
        <v>5</v>
      </c>
      <c r="N166" s="183" t="s">
        <v>43</v>
      </c>
      <c r="O166" s="42"/>
      <c r="P166" s="184">
        <f>O166*H166</f>
        <v>0</v>
      </c>
      <c r="Q166" s="184">
        <v>1.7090000000000001E-2</v>
      </c>
      <c r="R166" s="184">
        <f>Q166*H166</f>
        <v>1.46974E-3</v>
      </c>
      <c r="S166" s="184">
        <v>0</v>
      </c>
      <c r="T166" s="185">
        <f>S166*H166</f>
        <v>0</v>
      </c>
      <c r="AR166" s="24" t="s">
        <v>147</v>
      </c>
      <c r="AT166" s="24" t="s">
        <v>142</v>
      </c>
      <c r="AU166" s="24" t="s">
        <v>81</v>
      </c>
      <c r="AY166" s="24" t="s">
        <v>140</v>
      </c>
      <c r="BE166" s="186">
        <f>IF(N166="základní",J166,0)</f>
        <v>0</v>
      </c>
      <c r="BF166" s="186">
        <f>IF(N166="snížená",J166,0)</f>
        <v>0</v>
      </c>
      <c r="BG166" s="186">
        <f>IF(N166="zákl. přenesená",J166,0)</f>
        <v>0</v>
      </c>
      <c r="BH166" s="186">
        <f>IF(N166="sníž. přenesená",J166,0)</f>
        <v>0</v>
      </c>
      <c r="BI166" s="186">
        <f>IF(N166="nulová",J166,0)</f>
        <v>0</v>
      </c>
      <c r="BJ166" s="24" t="s">
        <v>23</v>
      </c>
      <c r="BK166" s="186">
        <f>ROUND(I166*H166,2)</f>
        <v>0</v>
      </c>
      <c r="BL166" s="24" t="s">
        <v>147</v>
      </c>
      <c r="BM166" s="24" t="s">
        <v>253</v>
      </c>
    </row>
    <row r="167" spans="2:65" s="13" customFormat="1" x14ac:dyDescent="0.3">
      <c r="B167" s="209"/>
      <c r="D167" s="197" t="s">
        <v>149</v>
      </c>
      <c r="E167" s="210" t="s">
        <v>5</v>
      </c>
      <c r="F167" s="211" t="s">
        <v>254</v>
      </c>
      <c r="H167" s="212" t="s">
        <v>5</v>
      </c>
      <c r="I167" s="213"/>
      <c r="L167" s="209"/>
      <c r="M167" s="214"/>
      <c r="N167" s="215"/>
      <c r="O167" s="215"/>
      <c r="P167" s="215"/>
      <c r="Q167" s="215"/>
      <c r="R167" s="215"/>
      <c r="S167" s="215"/>
      <c r="T167" s="216"/>
      <c r="AT167" s="212" t="s">
        <v>149</v>
      </c>
      <c r="AU167" s="212" t="s">
        <v>81</v>
      </c>
      <c r="AV167" s="13" t="s">
        <v>23</v>
      </c>
      <c r="AW167" s="13" t="s">
        <v>36</v>
      </c>
      <c r="AX167" s="13" t="s">
        <v>72</v>
      </c>
      <c r="AY167" s="212" t="s">
        <v>140</v>
      </c>
    </row>
    <row r="168" spans="2:65" s="11" customFormat="1" x14ac:dyDescent="0.3">
      <c r="B168" s="187"/>
      <c r="D168" s="188" t="s">
        <v>149</v>
      </c>
      <c r="E168" s="189" t="s">
        <v>5</v>
      </c>
      <c r="F168" s="190" t="s">
        <v>255</v>
      </c>
      <c r="H168" s="191">
        <v>8.5999999999999993E-2</v>
      </c>
      <c r="I168" s="192"/>
      <c r="L168" s="187"/>
      <c r="M168" s="193"/>
      <c r="N168" s="194"/>
      <c r="O168" s="194"/>
      <c r="P168" s="194"/>
      <c r="Q168" s="194"/>
      <c r="R168" s="194"/>
      <c r="S168" s="194"/>
      <c r="T168" s="195"/>
      <c r="AT168" s="196" t="s">
        <v>149</v>
      </c>
      <c r="AU168" s="196" t="s">
        <v>81</v>
      </c>
      <c r="AV168" s="11" t="s">
        <v>81</v>
      </c>
      <c r="AW168" s="11" t="s">
        <v>36</v>
      </c>
      <c r="AX168" s="11" t="s">
        <v>23</v>
      </c>
      <c r="AY168" s="196" t="s">
        <v>140</v>
      </c>
    </row>
    <row r="169" spans="2:65" s="1" customFormat="1" ht="22.5" customHeight="1" x14ac:dyDescent="0.3">
      <c r="B169" s="174"/>
      <c r="C169" s="220" t="s">
        <v>256</v>
      </c>
      <c r="D169" s="220" t="s">
        <v>257</v>
      </c>
      <c r="E169" s="221" t="s">
        <v>258</v>
      </c>
      <c r="F169" s="222" t="s">
        <v>259</v>
      </c>
      <c r="G169" s="223" t="s">
        <v>222</v>
      </c>
      <c r="H169" s="224">
        <v>9.2999999999999999E-2</v>
      </c>
      <c r="I169" s="225"/>
      <c r="J169" s="226">
        <f>ROUND(I169*H169,2)</f>
        <v>0</v>
      </c>
      <c r="K169" s="222" t="s">
        <v>146</v>
      </c>
      <c r="L169" s="227"/>
      <c r="M169" s="228" t="s">
        <v>5</v>
      </c>
      <c r="N169" s="229" t="s">
        <v>43</v>
      </c>
      <c r="O169" s="42"/>
      <c r="P169" s="184">
        <f>O169*H169</f>
        <v>0</v>
      </c>
      <c r="Q169" s="184">
        <v>1</v>
      </c>
      <c r="R169" s="184">
        <f>Q169*H169</f>
        <v>9.2999999999999999E-2</v>
      </c>
      <c r="S169" s="184">
        <v>0</v>
      </c>
      <c r="T169" s="185">
        <f>S169*H169</f>
        <v>0</v>
      </c>
      <c r="AR169" s="24" t="s">
        <v>189</v>
      </c>
      <c r="AT169" s="24" t="s">
        <v>257</v>
      </c>
      <c r="AU169" s="24" t="s">
        <v>81</v>
      </c>
      <c r="AY169" s="24" t="s">
        <v>140</v>
      </c>
      <c r="BE169" s="186">
        <f>IF(N169="základní",J169,0)</f>
        <v>0</v>
      </c>
      <c r="BF169" s="186">
        <f>IF(N169="snížená",J169,0)</f>
        <v>0</v>
      </c>
      <c r="BG169" s="186">
        <f>IF(N169="zákl. přenesená",J169,0)</f>
        <v>0</v>
      </c>
      <c r="BH169" s="186">
        <f>IF(N169="sníž. přenesená",J169,0)</f>
        <v>0</v>
      </c>
      <c r="BI169" s="186">
        <f>IF(N169="nulová",J169,0)</f>
        <v>0</v>
      </c>
      <c r="BJ169" s="24" t="s">
        <v>23</v>
      </c>
      <c r="BK169" s="186">
        <f>ROUND(I169*H169,2)</f>
        <v>0</v>
      </c>
      <c r="BL169" s="24" t="s">
        <v>147</v>
      </c>
      <c r="BM169" s="24" t="s">
        <v>260</v>
      </c>
    </row>
    <row r="170" spans="2:65" s="13" customFormat="1" x14ac:dyDescent="0.3">
      <c r="B170" s="209"/>
      <c r="D170" s="197" t="s">
        <v>149</v>
      </c>
      <c r="E170" s="210" t="s">
        <v>5</v>
      </c>
      <c r="F170" s="211" t="s">
        <v>254</v>
      </c>
      <c r="H170" s="212" t="s">
        <v>5</v>
      </c>
      <c r="I170" s="213"/>
      <c r="L170" s="209"/>
      <c r="M170" s="214"/>
      <c r="N170" s="215"/>
      <c r="O170" s="215"/>
      <c r="P170" s="215"/>
      <c r="Q170" s="215"/>
      <c r="R170" s="215"/>
      <c r="S170" s="215"/>
      <c r="T170" s="216"/>
      <c r="AT170" s="212" t="s">
        <v>149</v>
      </c>
      <c r="AU170" s="212" t="s">
        <v>81</v>
      </c>
      <c r="AV170" s="13" t="s">
        <v>23</v>
      </c>
      <c r="AW170" s="13" t="s">
        <v>36</v>
      </c>
      <c r="AX170" s="13" t="s">
        <v>72</v>
      </c>
      <c r="AY170" s="212" t="s">
        <v>140</v>
      </c>
    </row>
    <row r="171" spans="2:65" s="11" customFormat="1" x14ac:dyDescent="0.3">
      <c r="B171" s="187"/>
      <c r="D171" s="188" t="s">
        <v>149</v>
      </c>
      <c r="E171" s="189" t="s">
        <v>5</v>
      </c>
      <c r="F171" s="190" t="s">
        <v>261</v>
      </c>
      <c r="H171" s="191">
        <v>9.2999999999999999E-2</v>
      </c>
      <c r="I171" s="192"/>
      <c r="L171" s="187"/>
      <c r="M171" s="193"/>
      <c r="N171" s="194"/>
      <c r="O171" s="194"/>
      <c r="P171" s="194"/>
      <c r="Q171" s="194"/>
      <c r="R171" s="194"/>
      <c r="S171" s="194"/>
      <c r="T171" s="195"/>
      <c r="AT171" s="196" t="s">
        <v>149</v>
      </c>
      <c r="AU171" s="196" t="s">
        <v>81</v>
      </c>
      <c r="AV171" s="11" t="s">
        <v>81</v>
      </c>
      <c r="AW171" s="11" t="s">
        <v>36</v>
      </c>
      <c r="AX171" s="11" t="s">
        <v>23</v>
      </c>
      <c r="AY171" s="196" t="s">
        <v>140</v>
      </c>
    </row>
    <row r="172" spans="2:65" s="1" customFormat="1" ht="22.5" customHeight="1" x14ac:dyDescent="0.3">
      <c r="B172" s="174"/>
      <c r="C172" s="175" t="s">
        <v>262</v>
      </c>
      <c r="D172" s="175" t="s">
        <v>142</v>
      </c>
      <c r="E172" s="176" t="s">
        <v>263</v>
      </c>
      <c r="F172" s="177" t="s">
        <v>264</v>
      </c>
      <c r="G172" s="178" t="s">
        <v>145</v>
      </c>
      <c r="H172" s="179">
        <v>0.84</v>
      </c>
      <c r="I172" s="180"/>
      <c r="J172" s="181">
        <f>ROUND(I172*H172,2)</f>
        <v>0</v>
      </c>
      <c r="K172" s="177" t="s">
        <v>146</v>
      </c>
      <c r="L172" s="41"/>
      <c r="M172" s="182" t="s">
        <v>5</v>
      </c>
      <c r="N172" s="183" t="s">
        <v>43</v>
      </c>
      <c r="O172" s="42"/>
      <c r="P172" s="184">
        <f>O172*H172</f>
        <v>0</v>
      </c>
      <c r="Q172" s="184">
        <v>0.17818000000000001</v>
      </c>
      <c r="R172" s="184">
        <f>Q172*H172</f>
        <v>0.1496712</v>
      </c>
      <c r="S172" s="184">
        <v>0</v>
      </c>
      <c r="T172" s="185">
        <f>S172*H172</f>
        <v>0</v>
      </c>
      <c r="AR172" s="24" t="s">
        <v>147</v>
      </c>
      <c r="AT172" s="24" t="s">
        <v>142</v>
      </c>
      <c r="AU172" s="24" t="s">
        <v>81</v>
      </c>
      <c r="AY172" s="24" t="s">
        <v>140</v>
      </c>
      <c r="BE172" s="186">
        <f>IF(N172="základní",J172,0)</f>
        <v>0</v>
      </c>
      <c r="BF172" s="186">
        <f>IF(N172="snížená",J172,0)</f>
        <v>0</v>
      </c>
      <c r="BG172" s="186">
        <f>IF(N172="zákl. přenesená",J172,0)</f>
        <v>0</v>
      </c>
      <c r="BH172" s="186">
        <f>IF(N172="sníž. přenesená",J172,0)</f>
        <v>0</v>
      </c>
      <c r="BI172" s="186">
        <f>IF(N172="nulová",J172,0)</f>
        <v>0</v>
      </c>
      <c r="BJ172" s="24" t="s">
        <v>23</v>
      </c>
      <c r="BK172" s="186">
        <f>ROUND(I172*H172,2)</f>
        <v>0</v>
      </c>
      <c r="BL172" s="24" t="s">
        <v>147</v>
      </c>
      <c r="BM172" s="24" t="s">
        <v>265</v>
      </c>
    </row>
    <row r="173" spans="2:65" s="13" customFormat="1" x14ac:dyDescent="0.3">
      <c r="B173" s="209"/>
      <c r="D173" s="197" t="s">
        <v>149</v>
      </c>
      <c r="E173" s="210" t="s">
        <v>5</v>
      </c>
      <c r="F173" s="211" t="s">
        <v>254</v>
      </c>
      <c r="H173" s="212" t="s">
        <v>5</v>
      </c>
      <c r="I173" s="213"/>
      <c r="L173" s="209"/>
      <c r="M173" s="214"/>
      <c r="N173" s="215"/>
      <c r="O173" s="215"/>
      <c r="P173" s="215"/>
      <c r="Q173" s="215"/>
      <c r="R173" s="215"/>
      <c r="S173" s="215"/>
      <c r="T173" s="216"/>
      <c r="AT173" s="212" t="s">
        <v>149</v>
      </c>
      <c r="AU173" s="212" t="s">
        <v>81</v>
      </c>
      <c r="AV173" s="13" t="s">
        <v>23</v>
      </c>
      <c r="AW173" s="13" t="s">
        <v>36</v>
      </c>
      <c r="AX173" s="13" t="s">
        <v>72</v>
      </c>
      <c r="AY173" s="212" t="s">
        <v>140</v>
      </c>
    </row>
    <row r="174" spans="2:65" s="11" customFormat="1" x14ac:dyDescent="0.3">
      <c r="B174" s="187"/>
      <c r="D174" s="188" t="s">
        <v>149</v>
      </c>
      <c r="E174" s="189" t="s">
        <v>5</v>
      </c>
      <c r="F174" s="190" t="s">
        <v>266</v>
      </c>
      <c r="H174" s="191">
        <v>0.84</v>
      </c>
      <c r="I174" s="192"/>
      <c r="L174" s="187"/>
      <c r="M174" s="193"/>
      <c r="N174" s="194"/>
      <c r="O174" s="194"/>
      <c r="P174" s="194"/>
      <c r="Q174" s="194"/>
      <c r="R174" s="194"/>
      <c r="S174" s="194"/>
      <c r="T174" s="195"/>
      <c r="AT174" s="196" t="s">
        <v>149</v>
      </c>
      <c r="AU174" s="196" t="s">
        <v>81</v>
      </c>
      <c r="AV174" s="11" t="s">
        <v>81</v>
      </c>
      <c r="AW174" s="11" t="s">
        <v>36</v>
      </c>
      <c r="AX174" s="11" t="s">
        <v>23</v>
      </c>
      <c r="AY174" s="196" t="s">
        <v>140</v>
      </c>
    </row>
    <row r="175" spans="2:65" s="1" customFormat="1" ht="22.5" customHeight="1" x14ac:dyDescent="0.3">
      <c r="B175" s="174"/>
      <c r="C175" s="175" t="s">
        <v>10</v>
      </c>
      <c r="D175" s="175" t="s">
        <v>142</v>
      </c>
      <c r="E175" s="176" t="s">
        <v>267</v>
      </c>
      <c r="F175" s="177" t="s">
        <v>268</v>
      </c>
      <c r="G175" s="178" t="s">
        <v>269</v>
      </c>
      <c r="H175" s="179">
        <v>4</v>
      </c>
      <c r="I175" s="180"/>
      <c r="J175" s="181">
        <f>ROUND(I175*H175,2)</f>
        <v>0</v>
      </c>
      <c r="K175" s="177" t="s">
        <v>5</v>
      </c>
      <c r="L175" s="41"/>
      <c r="M175" s="182" t="s">
        <v>5</v>
      </c>
      <c r="N175" s="183" t="s">
        <v>43</v>
      </c>
      <c r="O175" s="42"/>
      <c r="P175" s="184">
        <f>O175*H175</f>
        <v>0</v>
      </c>
      <c r="Q175" s="184">
        <v>0</v>
      </c>
      <c r="R175" s="184">
        <f>Q175*H175</f>
        <v>0</v>
      </c>
      <c r="S175" s="184">
        <v>0</v>
      </c>
      <c r="T175" s="185">
        <f>S175*H175</f>
        <v>0</v>
      </c>
      <c r="AR175" s="24" t="s">
        <v>147</v>
      </c>
      <c r="AT175" s="24" t="s">
        <v>142</v>
      </c>
      <c r="AU175" s="24" t="s">
        <v>81</v>
      </c>
      <c r="AY175" s="24" t="s">
        <v>140</v>
      </c>
      <c r="BE175" s="186">
        <f>IF(N175="základní",J175,0)</f>
        <v>0</v>
      </c>
      <c r="BF175" s="186">
        <f>IF(N175="snížená",J175,0)</f>
        <v>0</v>
      </c>
      <c r="BG175" s="186">
        <f>IF(N175="zákl. přenesená",J175,0)</f>
        <v>0</v>
      </c>
      <c r="BH175" s="186">
        <f>IF(N175="sníž. přenesená",J175,0)</f>
        <v>0</v>
      </c>
      <c r="BI175" s="186">
        <f>IF(N175="nulová",J175,0)</f>
        <v>0</v>
      </c>
      <c r="BJ175" s="24" t="s">
        <v>23</v>
      </c>
      <c r="BK175" s="186">
        <f>ROUND(I175*H175,2)</f>
        <v>0</v>
      </c>
      <c r="BL175" s="24" t="s">
        <v>147</v>
      </c>
      <c r="BM175" s="24" t="s">
        <v>270</v>
      </c>
    </row>
    <row r="176" spans="2:65" s="1" customFormat="1" ht="22.5" customHeight="1" x14ac:dyDescent="0.3">
      <c r="B176" s="174"/>
      <c r="C176" s="175" t="s">
        <v>271</v>
      </c>
      <c r="D176" s="175" t="s">
        <v>142</v>
      </c>
      <c r="E176" s="176" t="s">
        <v>272</v>
      </c>
      <c r="F176" s="177" t="s">
        <v>273</v>
      </c>
      <c r="G176" s="178" t="s">
        <v>269</v>
      </c>
      <c r="H176" s="179">
        <v>2</v>
      </c>
      <c r="I176" s="180"/>
      <c r="J176" s="181">
        <f>ROUND(I176*H176,2)</f>
        <v>0</v>
      </c>
      <c r="K176" s="177" t="s">
        <v>5</v>
      </c>
      <c r="L176" s="41"/>
      <c r="M176" s="182" t="s">
        <v>5</v>
      </c>
      <c r="N176" s="183" t="s">
        <v>43</v>
      </c>
      <c r="O176" s="42"/>
      <c r="P176" s="184">
        <f>O176*H176</f>
        <v>0</v>
      </c>
      <c r="Q176" s="184">
        <v>0</v>
      </c>
      <c r="R176" s="184">
        <f>Q176*H176</f>
        <v>0</v>
      </c>
      <c r="S176" s="184">
        <v>0</v>
      </c>
      <c r="T176" s="185">
        <f>S176*H176</f>
        <v>0</v>
      </c>
      <c r="AR176" s="24" t="s">
        <v>147</v>
      </c>
      <c r="AT176" s="24" t="s">
        <v>142</v>
      </c>
      <c r="AU176" s="24" t="s">
        <v>81</v>
      </c>
      <c r="AY176" s="24" t="s">
        <v>140</v>
      </c>
      <c r="BE176" s="186">
        <f>IF(N176="základní",J176,0)</f>
        <v>0</v>
      </c>
      <c r="BF176" s="186">
        <f>IF(N176="snížená",J176,0)</f>
        <v>0</v>
      </c>
      <c r="BG176" s="186">
        <f>IF(N176="zákl. přenesená",J176,0)</f>
        <v>0</v>
      </c>
      <c r="BH176" s="186">
        <f>IF(N176="sníž. přenesená",J176,0)</f>
        <v>0</v>
      </c>
      <c r="BI176" s="186">
        <f>IF(N176="nulová",J176,0)</f>
        <v>0</v>
      </c>
      <c r="BJ176" s="24" t="s">
        <v>23</v>
      </c>
      <c r="BK176" s="186">
        <f>ROUND(I176*H176,2)</f>
        <v>0</v>
      </c>
      <c r="BL176" s="24" t="s">
        <v>147</v>
      </c>
      <c r="BM176" s="24" t="s">
        <v>274</v>
      </c>
    </row>
    <row r="177" spans="2:65" s="1" customFormat="1" ht="31.5" customHeight="1" x14ac:dyDescent="0.3">
      <c r="B177" s="174"/>
      <c r="C177" s="175" t="s">
        <v>275</v>
      </c>
      <c r="D177" s="175" t="s">
        <v>142</v>
      </c>
      <c r="E177" s="176" t="s">
        <v>276</v>
      </c>
      <c r="F177" s="177" t="s">
        <v>277</v>
      </c>
      <c r="G177" s="178" t="s">
        <v>278</v>
      </c>
      <c r="H177" s="179">
        <v>48</v>
      </c>
      <c r="I177" s="180"/>
      <c r="J177" s="181">
        <f>ROUND(I177*H177,2)</f>
        <v>0</v>
      </c>
      <c r="K177" s="177" t="s">
        <v>5</v>
      </c>
      <c r="L177" s="41"/>
      <c r="M177" s="182" t="s">
        <v>5</v>
      </c>
      <c r="N177" s="183" t="s">
        <v>43</v>
      </c>
      <c r="O177" s="42"/>
      <c r="P177" s="184">
        <f>O177*H177</f>
        <v>0</v>
      </c>
      <c r="Q177" s="184">
        <v>0</v>
      </c>
      <c r="R177" s="184">
        <f>Q177*H177</f>
        <v>0</v>
      </c>
      <c r="S177" s="184">
        <v>0</v>
      </c>
      <c r="T177" s="185">
        <f>S177*H177</f>
        <v>0</v>
      </c>
      <c r="AR177" s="24" t="s">
        <v>147</v>
      </c>
      <c r="AT177" s="24" t="s">
        <v>142</v>
      </c>
      <c r="AU177" s="24" t="s">
        <v>81</v>
      </c>
      <c r="AY177" s="24" t="s">
        <v>140</v>
      </c>
      <c r="BE177" s="186">
        <f>IF(N177="základní",J177,0)</f>
        <v>0</v>
      </c>
      <c r="BF177" s="186">
        <f>IF(N177="snížená",J177,0)</f>
        <v>0</v>
      </c>
      <c r="BG177" s="186">
        <f>IF(N177="zákl. přenesená",J177,0)</f>
        <v>0</v>
      </c>
      <c r="BH177" s="186">
        <f>IF(N177="sníž. přenesená",J177,0)</f>
        <v>0</v>
      </c>
      <c r="BI177" s="186">
        <f>IF(N177="nulová",J177,0)</f>
        <v>0</v>
      </c>
      <c r="BJ177" s="24" t="s">
        <v>23</v>
      </c>
      <c r="BK177" s="186">
        <f>ROUND(I177*H177,2)</f>
        <v>0</v>
      </c>
      <c r="BL177" s="24" t="s">
        <v>147</v>
      </c>
      <c r="BM177" s="24" t="s">
        <v>279</v>
      </c>
    </row>
    <row r="178" spans="2:65" s="1" customFormat="1" ht="31.5" customHeight="1" x14ac:dyDescent="0.3">
      <c r="B178" s="174"/>
      <c r="C178" s="175" t="s">
        <v>280</v>
      </c>
      <c r="D178" s="175" t="s">
        <v>142</v>
      </c>
      <c r="E178" s="176" t="s">
        <v>281</v>
      </c>
      <c r="F178" s="177" t="s">
        <v>282</v>
      </c>
      <c r="G178" s="178" t="s">
        <v>278</v>
      </c>
      <c r="H178" s="179">
        <v>208</v>
      </c>
      <c r="I178" s="180"/>
      <c r="J178" s="181">
        <f>ROUND(I178*H178,2)</f>
        <v>0</v>
      </c>
      <c r="K178" s="177" t="s">
        <v>5</v>
      </c>
      <c r="L178" s="41"/>
      <c r="M178" s="182" t="s">
        <v>5</v>
      </c>
      <c r="N178" s="183" t="s">
        <v>43</v>
      </c>
      <c r="O178" s="42"/>
      <c r="P178" s="184">
        <f>O178*H178</f>
        <v>0</v>
      </c>
      <c r="Q178" s="184">
        <v>0</v>
      </c>
      <c r="R178" s="184">
        <f>Q178*H178</f>
        <v>0</v>
      </c>
      <c r="S178" s="184">
        <v>0</v>
      </c>
      <c r="T178" s="185">
        <f>S178*H178</f>
        <v>0</v>
      </c>
      <c r="AR178" s="24" t="s">
        <v>147</v>
      </c>
      <c r="AT178" s="24" t="s">
        <v>142</v>
      </c>
      <c r="AU178" s="24" t="s">
        <v>81</v>
      </c>
      <c r="AY178" s="24" t="s">
        <v>140</v>
      </c>
      <c r="BE178" s="186">
        <f>IF(N178="základní",J178,0)</f>
        <v>0</v>
      </c>
      <c r="BF178" s="186">
        <f>IF(N178="snížená",J178,0)</f>
        <v>0</v>
      </c>
      <c r="BG178" s="186">
        <f>IF(N178="zákl. přenesená",J178,0)</f>
        <v>0</v>
      </c>
      <c r="BH178" s="186">
        <f>IF(N178="sníž. přenesená",J178,0)</f>
        <v>0</v>
      </c>
      <c r="BI178" s="186">
        <f>IF(N178="nulová",J178,0)</f>
        <v>0</v>
      </c>
      <c r="BJ178" s="24" t="s">
        <v>23</v>
      </c>
      <c r="BK178" s="186">
        <f>ROUND(I178*H178,2)</f>
        <v>0</v>
      </c>
      <c r="BL178" s="24" t="s">
        <v>147</v>
      </c>
      <c r="BM178" s="24" t="s">
        <v>283</v>
      </c>
    </row>
    <row r="179" spans="2:65" s="1" customFormat="1" ht="22.5" customHeight="1" x14ac:dyDescent="0.3">
      <c r="B179" s="174"/>
      <c r="C179" s="175" t="s">
        <v>284</v>
      </c>
      <c r="D179" s="175" t="s">
        <v>142</v>
      </c>
      <c r="E179" s="176" t="s">
        <v>285</v>
      </c>
      <c r="F179" s="177" t="s">
        <v>286</v>
      </c>
      <c r="G179" s="178" t="s">
        <v>278</v>
      </c>
      <c r="H179" s="179">
        <v>36</v>
      </c>
      <c r="I179" s="180"/>
      <c r="J179" s="181">
        <f>ROUND(I179*H179,2)</f>
        <v>0</v>
      </c>
      <c r="K179" s="177" t="s">
        <v>5</v>
      </c>
      <c r="L179" s="41"/>
      <c r="M179" s="182" t="s">
        <v>5</v>
      </c>
      <c r="N179" s="183" t="s">
        <v>43</v>
      </c>
      <c r="O179" s="42"/>
      <c r="P179" s="184">
        <f>O179*H179</f>
        <v>0</v>
      </c>
      <c r="Q179" s="184">
        <v>0</v>
      </c>
      <c r="R179" s="184">
        <f>Q179*H179</f>
        <v>0</v>
      </c>
      <c r="S179" s="184">
        <v>0</v>
      </c>
      <c r="T179" s="185">
        <f>S179*H179</f>
        <v>0</v>
      </c>
      <c r="AR179" s="24" t="s">
        <v>147</v>
      </c>
      <c r="AT179" s="24" t="s">
        <v>142</v>
      </c>
      <c r="AU179" s="24" t="s">
        <v>81</v>
      </c>
      <c r="AY179" s="24" t="s">
        <v>140</v>
      </c>
      <c r="BE179" s="186">
        <f>IF(N179="základní",J179,0)</f>
        <v>0</v>
      </c>
      <c r="BF179" s="186">
        <f>IF(N179="snížená",J179,0)</f>
        <v>0</v>
      </c>
      <c r="BG179" s="186">
        <f>IF(N179="zákl. přenesená",J179,0)</f>
        <v>0</v>
      </c>
      <c r="BH179" s="186">
        <f>IF(N179="sníž. přenesená",J179,0)</f>
        <v>0</v>
      </c>
      <c r="BI179" s="186">
        <f>IF(N179="nulová",J179,0)</f>
        <v>0</v>
      </c>
      <c r="BJ179" s="24" t="s">
        <v>23</v>
      </c>
      <c r="BK179" s="186">
        <f>ROUND(I179*H179,2)</f>
        <v>0</v>
      </c>
      <c r="BL179" s="24" t="s">
        <v>147</v>
      </c>
      <c r="BM179" s="24" t="s">
        <v>287</v>
      </c>
    </row>
    <row r="180" spans="2:65" s="10" customFormat="1" ht="29.85" customHeight="1" x14ac:dyDescent="0.3">
      <c r="B180" s="160"/>
      <c r="D180" s="171" t="s">
        <v>71</v>
      </c>
      <c r="E180" s="172" t="s">
        <v>177</v>
      </c>
      <c r="F180" s="172" t="s">
        <v>288</v>
      </c>
      <c r="I180" s="163"/>
      <c r="J180" s="173">
        <f>BK180</f>
        <v>0</v>
      </c>
      <c r="L180" s="160"/>
      <c r="M180" s="165"/>
      <c r="N180" s="166"/>
      <c r="O180" s="166"/>
      <c r="P180" s="167">
        <f>SUM(P181:P320)</f>
        <v>0</v>
      </c>
      <c r="Q180" s="166"/>
      <c r="R180" s="167">
        <f>SUM(R181:R320)</f>
        <v>45.592555019999999</v>
      </c>
      <c r="S180" s="166"/>
      <c r="T180" s="168">
        <f>SUM(T181:T320)</f>
        <v>0</v>
      </c>
      <c r="AR180" s="161" t="s">
        <v>23</v>
      </c>
      <c r="AT180" s="169" t="s">
        <v>71</v>
      </c>
      <c r="AU180" s="169" t="s">
        <v>23</v>
      </c>
      <c r="AY180" s="161" t="s">
        <v>140</v>
      </c>
      <c r="BK180" s="170">
        <f>SUM(BK181:BK320)</f>
        <v>0</v>
      </c>
    </row>
    <row r="181" spans="2:65" s="1" customFormat="1" ht="22.5" customHeight="1" x14ac:dyDescent="0.3">
      <c r="B181" s="174"/>
      <c r="C181" s="175" t="s">
        <v>289</v>
      </c>
      <c r="D181" s="175" t="s">
        <v>142</v>
      </c>
      <c r="E181" s="176" t="s">
        <v>290</v>
      </c>
      <c r="F181" s="177" t="s">
        <v>291</v>
      </c>
      <c r="G181" s="178" t="s">
        <v>145</v>
      </c>
      <c r="H181" s="179">
        <v>61.412999999999997</v>
      </c>
      <c r="I181" s="180"/>
      <c r="J181" s="181">
        <f>ROUND(I181*H181,2)</f>
        <v>0</v>
      </c>
      <c r="K181" s="177" t="s">
        <v>146</v>
      </c>
      <c r="L181" s="41"/>
      <c r="M181" s="182" t="s">
        <v>5</v>
      </c>
      <c r="N181" s="183" t="s">
        <v>43</v>
      </c>
      <c r="O181" s="42"/>
      <c r="P181" s="184">
        <f>O181*H181</f>
        <v>0</v>
      </c>
      <c r="Q181" s="184">
        <v>4.8900000000000002E-3</v>
      </c>
      <c r="R181" s="184">
        <f>Q181*H181</f>
        <v>0.30030957000000003</v>
      </c>
      <c r="S181" s="184">
        <v>0</v>
      </c>
      <c r="T181" s="185">
        <f>S181*H181</f>
        <v>0</v>
      </c>
      <c r="AR181" s="24" t="s">
        <v>147</v>
      </c>
      <c r="AT181" s="24" t="s">
        <v>142</v>
      </c>
      <c r="AU181" s="24" t="s">
        <v>81</v>
      </c>
      <c r="AY181" s="24" t="s">
        <v>140</v>
      </c>
      <c r="BE181" s="186">
        <f>IF(N181="základní",J181,0)</f>
        <v>0</v>
      </c>
      <c r="BF181" s="186">
        <f>IF(N181="snížená",J181,0)</f>
        <v>0</v>
      </c>
      <c r="BG181" s="186">
        <f>IF(N181="zákl. přenesená",J181,0)</f>
        <v>0</v>
      </c>
      <c r="BH181" s="186">
        <f>IF(N181="sníž. přenesená",J181,0)</f>
        <v>0</v>
      </c>
      <c r="BI181" s="186">
        <f>IF(N181="nulová",J181,0)</f>
        <v>0</v>
      </c>
      <c r="BJ181" s="24" t="s">
        <v>23</v>
      </c>
      <c r="BK181" s="186">
        <f>ROUND(I181*H181,2)</f>
        <v>0</v>
      </c>
      <c r="BL181" s="24" t="s">
        <v>147</v>
      </c>
      <c r="BM181" s="24" t="s">
        <v>292</v>
      </c>
    </row>
    <row r="182" spans="2:65" s="13" customFormat="1" x14ac:dyDescent="0.3">
      <c r="B182" s="209"/>
      <c r="D182" s="197" t="s">
        <v>149</v>
      </c>
      <c r="E182" s="210" t="s">
        <v>5</v>
      </c>
      <c r="F182" s="211" t="s">
        <v>293</v>
      </c>
      <c r="H182" s="212" t="s">
        <v>5</v>
      </c>
      <c r="I182" s="213"/>
      <c r="L182" s="209"/>
      <c r="M182" s="214"/>
      <c r="N182" s="215"/>
      <c r="O182" s="215"/>
      <c r="P182" s="215"/>
      <c r="Q182" s="215"/>
      <c r="R182" s="215"/>
      <c r="S182" s="215"/>
      <c r="T182" s="216"/>
      <c r="AT182" s="212" t="s">
        <v>149</v>
      </c>
      <c r="AU182" s="212" t="s">
        <v>81</v>
      </c>
      <c r="AV182" s="13" t="s">
        <v>23</v>
      </c>
      <c r="AW182" s="13" t="s">
        <v>36</v>
      </c>
      <c r="AX182" s="13" t="s">
        <v>72</v>
      </c>
      <c r="AY182" s="212" t="s">
        <v>140</v>
      </c>
    </row>
    <row r="183" spans="2:65" s="13" customFormat="1" x14ac:dyDescent="0.3">
      <c r="B183" s="209"/>
      <c r="D183" s="197" t="s">
        <v>149</v>
      </c>
      <c r="E183" s="210" t="s">
        <v>5</v>
      </c>
      <c r="F183" s="211" t="s">
        <v>240</v>
      </c>
      <c r="H183" s="212" t="s">
        <v>5</v>
      </c>
      <c r="I183" s="213"/>
      <c r="L183" s="209"/>
      <c r="M183" s="214"/>
      <c r="N183" s="215"/>
      <c r="O183" s="215"/>
      <c r="P183" s="215"/>
      <c r="Q183" s="215"/>
      <c r="R183" s="215"/>
      <c r="S183" s="215"/>
      <c r="T183" s="216"/>
      <c r="AT183" s="212" t="s">
        <v>149</v>
      </c>
      <c r="AU183" s="212" t="s">
        <v>81</v>
      </c>
      <c r="AV183" s="13" t="s">
        <v>23</v>
      </c>
      <c r="AW183" s="13" t="s">
        <v>36</v>
      </c>
      <c r="AX183" s="13" t="s">
        <v>72</v>
      </c>
      <c r="AY183" s="212" t="s">
        <v>140</v>
      </c>
    </row>
    <row r="184" spans="2:65" s="11" customFormat="1" x14ac:dyDescent="0.3">
      <c r="B184" s="187"/>
      <c r="D184" s="197" t="s">
        <v>149</v>
      </c>
      <c r="E184" s="196" t="s">
        <v>5</v>
      </c>
      <c r="F184" s="198" t="s">
        <v>294</v>
      </c>
      <c r="H184" s="199">
        <v>40.226999999999997</v>
      </c>
      <c r="I184" s="192"/>
      <c r="L184" s="187"/>
      <c r="M184" s="193"/>
      <c r="N184" s="194"/>
      <c r="O184" s="194"/>
      <c r="P184" s="194"/>
      <c r="Q184" s="194"/>
      <c r="R184" s="194"/>
      <c r="S184" s="194"/>
      <c r="T184" s="195"/>
      <c r="AT184" s="196" t="s">
        <v>149</v>
      </c>
      <c r="AU184" s="196" t="s">
        <v>81</v>
      </c>
      <c r="AV184" s="11" t="s">
        <v>81</v>
      </c>
      <c r="AW184" s="11" t="s">
        <v>36</v>
      </c>
      <c r="AX184" s="11" t="s">
        <v>72</v>
      </c>
      <c r="AY184" s="196" t="s">
        <v>140</v>
      </c>
    </row>
    <row r="185" spans="2:65" s="11" customFormat="1" x14ac:dyDescent="0.3">
      <c r="B185" s="187"/>
      <c r="D185" s="197" t="s">
        <v>149</v>
      </c>
      <c r="E185" s="196" t="s">
        <v>5</v>
      </c>
      <c r="F185" s="198" t="s">
        <v>295</v>
      </c>
      <c r="H185" s="199">
        <v>10.692</v>
      </c>
      <c r="I185" s="192"/>
      <c r="L185" s="187"/>
      <c r="M185" s="193"/>
      <c r="N185" s="194"/>
      <c r="O185" s="194"/>
      <c r="P185" s="194"/>
      <c r="Q185" s="194"/>
      <c r="R185" s="194"/>
      <c r="S185" s="194"/>
      <c r="T185" s="195"/>
      <c r="AT185" s="196" t="s">
        <v>149</v>
      </c>
      <c r="AU185" s="196" t="s">
        <v>81</v>
      </c>
      <c r="AV185" s="11" t="s">
        <v>81</v>
      </c>
      <c r="AW185" s="11" t="s">
        <v>36</v>
      </c>
      <c r="AX185" s="11" t="s">
        <v>72</v>
      </c>
      <c r="AY185" s="196" t="s">
        <v>140</v>
      </c>
    </row>
    <row r="186" spans="2:65" s="11" customFormat="1" x14ac:dyDescent="0.3">
      <c r="B186" s="187"/>
      <c r="D186" s="197" t="s">
        <v>149</v>
      </c>
      <c r="E186" s="196" t="s">
        <v>5</v>
      </c>
      <c r="F186" s="198" t="s">
        <v>296</v>
      </c>
      <c r="H186" s="199">
        <v>10.494</v>
      </c>
      <c r="I186" s="192"/>
      <c r="L186" s="187"/>
      <c r="M186" s="193"/>
      <c r="N186" s="194"/>
      <c r="O186" s="194"/>
      <c r="P186" s="194"/>
      <c r="Q186" s="194"/>
      <c r="R186" s="194"/>
      <c r="S186" s="194"/>
      <c r="T186" s="195"/>
      <c r="AT186" s="196" t="s">
        <v>149</v>
      </c>
      <c r="AU186" s="196" t="s">
        <v>81</v>
      </c>
      <c r="AV186" s="11" t="s">
        <v>81</v>
      </c>
      <c r="AW186" s="11" t="s">
        <v>36</v>
      </c>
      <c r="AX186" s="11" t="s">
        <v>72</v>
      </c>
      <c r="AY186" s="196" t="s">
        <v>140</v>
      </c>
    </row>
    <row r="187" spans="2:65" s="12" customFormat="1" x14ac:dyDescent="0.3">
      <c r="B187" s="200"/>
      <c r="D187" s="188" t="s">
        <v>149</v>
      </c>
      <c r="E187" s="201" t="s">
        <v>5</v>
      </c>
      <c r="F187" s="202" t="s">
        <v>157</v>
      </c>
      <c r="H187" s="203">
        <v>61.412999999999997</v>
      </c>
      <c r="I187" s="204"/>
      <c r="L187" s="200"/>
      <c r="M187" s="205"/>
      <c r="N187" s="206"/>
      <c r="O187" s="206"/>
      <c r="P187" s="206"/>
      <c r="Q187" s="206"/>
      <c r="R187" s="206"/>
      <c r="S187" s="206"/>
      <c r="T187" s="207"/>
      <c r="AT187" s="208" t="s">
        <v>149</v>
      </c>
      <c r="AU187" s="208" t="s">
        <v>81</v>
      </c>
      <c r="AV187" s="12" t="s">
        <v>147</v>
      </c>
      <c r="AW187" s="12" t="s">
        <v>36</v>
      </c>
      <c r="AX187" s="12" t="s">
        <v>23</v>
      </c>
      <c r="AY187" s="208" t="s">
        <v>140</v>
      </c>
    </row>
    <row r="188" spans="2:65" s="1" customFormat="1" ht="22.5" customHeight="1" x14ac:dyDescent="0.3">
      <c r="B188" s="174"/>
      <c r="C188" s="175" t="s">
        <v>297</v>
      </c>
      <c r="D188" s="175" t="s">
        <v>142</v>
      </c>
      <c r="E188" s="176" t="s">
        <v>298</v>
      </c>
      <c r="F188" s="177" t="s">
        <v>299</v>
      </c>
      <c r="G188" s="178" t="s">
        <v>145</v>
      </c>
      <c r="H188" s="179">
        <v>61.412999999999997</v>
      </c>
      <c r="I188" s="180"/>
      <c r="J188" s="181">
        <f>ROUND(I188*H188,2)</f>
        <v>0</v>
      </c>
      <c r="K188" s="177" t="s">
        <v>146</v>
      </c>
      <c r="L188" s="41"/>
      <c r="M188" s="182" t="s">
        <v>5</v>
      </c>
      <c r="N188" s="183" t="s">
        <v>43</v>
      </c>
      <c r="O188" s="42"/>
      <c r="P188" s="184">
        <f>O188*H188</f>
        <v>0</v>
      </c>
      <c r="Q188" s="184">
        <v>6.5599999999999999E-3</v>
      </c>
      <c r="R188" s="184">
        <f>Q188*H188</f>
        <v>0.40286928</v>
      </c>
      <c r="S188" s="184">
        <v>0</v>
      </c>
      <c r="T188" s="185">
        <f>S188*H188</f>
        <v>0</v>
      </c>
      <c r="AR188" s="24" t="s">
        <v>147</v>
      </c>
      <c r="AT188" s="24" t="s">
        <v>142</v>
      </c>
      <c r="AU188" s="24" t="s">
        <v>81</v>
      </c>
      <c r="AY188" s="24" t="s">
        <v>140</v>
      </c>
      <c r="BE188" s="186">
        <f>IF(N188="základní",J188,0)</f>
        <v>0</v>
      </c>
      <c r="BF188" s="186">
        <f>IF(N188="snížená",J188,0)</f>
        <v>0</v>
      </c>
      <c r="BG188" s="186">
        <f>IF(N188="zákl. přenesená",J188,0)</f>
        <v>0</v>
      </c>
      <c r="BH188" s="186">
        <f>IF(N188="sníž. přenesená",J188,0)</f>
        <v>0</v>
      </c>
      <c r="BI188" s="186">
        <f>IF(N188="nulová",J188,0)</f>
        <v>0</v>
      </c>
      <c r="BJ188" s="24" t="s">
        <v>23</v>
      </c>
      <c r="BK188" s="186">
        <f>ROUND(I188*H188,2)</f>
        <v>0</v>
      </c>
      <c r="BL188" s="24" t="s">
        <v>147</v>
      </c>
      <c r="BM188" s="24" t="s">
        <v>300</v>
      </c>
    </row>
    <row r="189" spans="2:65" s="11" customFormat="1" x14ac:dyDescent="0.3">
      <c r="B189" s="187"/>
      <c r="D189" s="188" t="s">
        <v>149</v>
      </c>
      <c r="E189" s="189" t="s">
        <v>5</v>
      </c>
      <c r="F189" s="190" t="s">
        <v>301</v>
      </c>
      <c r="H189" s="191">
        <v>61.412999999999997</v>
      </c>
      <c r="I189" s="192"/>
      <c r="L189" s="187"/>
      <c r="M189" s="193"/>
      <c r="N189" s="194"/>
      <c r="O189" s="194"/>
      <c r="P189" s="194"/>
      <c r="Q189" s="194"/>
      <c r="R189" s="194"/>
      <c r="S189" s="194"/>
      <c r="T189" s="195"/>
      <c r="AT189" s="196" t="s">
        <v>149</v>
      </c>
      <c r="AU189" s="196" t="s">
        <v>81</v>
      </c>
      <c r="AV189" s="11" t="s">
        <v>81</v>
      </c>
      <c r="AW189" s="11" t="s">
        <v>36</v>
      </c>
      <c r="AX189" s="11" t="s">
        <v>23</v>
      </c>
      <c r="AY189" s="196" t="s">
        <v>140</v>
      </c>
    </row>
    <row r="190" spans="2:65" s="1" customFormat="1" ht="22.5" customHeight="1" x14ac:dyDescent="0.3">
      <c r="B190" s="174"/>
      <c r="C190" s="175" t="s">
        <v>302</v>
      </c>
      <c r="D190" s="175" t="s">
        <v>142</v>
      </c>
      <c r="E190" s="176" t="s">
        <v>303</v>
      </c>
      <c r="F190" s="177" t="s">
        <v>304</v>
      </c>
      <c r="G190" s="178" t="s">
        <v>145</v>
      </c>
      <c r="H190" s="179">
        <v>18.399999999999999</v>
      </c>
      <c r="I190" s="180"/>
      <c r="J190" s="181">
        <f>ROUND(I190*H190,2)</f>
        <v>0</v>
      </c>
      <c r="K190" s="177" t="s">
        <v>146</v>
      </c>
      <c r="L190" s="41"/>
      <c r="M190" s="182" t="s">
        <v>5</v>
      </c>
      <c r="N190" s="183" t="s">
        <v>43</v>
      </c>
      <c r="O190" s="42"/>
      <c r="P190" s="184">
        <f>O190*H190</f>
        <v>0</v>
      </c>
      <c r="Q190" s="184">
        <v>3.0450000000000001E-2</v>
      </c>
      <c r="R190" s="184">
        <f>Q190*H190</f>
        <v>0.56028</v>
      </c>
      <c r="S190" s="184">
        <v>0</v>
      </c>
      <c r="T190" s="185">
        <f>S190*H190</f>
        <v>0</v>
      </c>
      <c r="AR190" s="24" t="s">
        <v>147</v>
      </c>
      <c r="AT190" s="24" t="s">
        <v>142</v>
      </c>
      <c r="AU190" s="24" t="s">
        <v>81</v>
      </c>
      <c r="AY190" s="24" t="s">
        <v>140</v>
      </c>
      <c r="BE190" s="186">
        <f>IF(N190="základní",J190,0)</f>
        <v>0</v>
      </c>
      <c r="BF190" s="186">
        <f>IF(N190="snížená",J190,0)</f>
        <v>0</v>
      </c>
      <c r="BG190" s="186">
        <f>IF(N190="zákl. přenesená",J190,0)</f>
        <v>0</v>
      </c>
      <c r="BH190" s="186">
        <f>IF(N190="sníž. přenesená",J190,0)</f>
        <v>0</v>
      </c>
      <c r="BI190" s="186">
        <f>IF(N190="nulová",J190,0)</f>
        <v>0</v>
      </c>
      <c r="BJ190" s="24" t="s">
        <v>23</v>
      </c>
      <c r="BK190" s="186">
        <f>ROUND(I190*H190,2)</f>
        <v>0</v>
      </c>
      <c r="BL190" s="24" t="s">
        <v>147</v>
      </c>
      <c r="BM190" s="24" t="s">
        <v>305</v>
      </c>
    </row>
    <row r="191" spans="2:65" s="13" customFormat="1" x14ac:dyDescent="0.3">
      <c r="B191" s="209"/>
      <c r="D191" s="197" t="s">
        <v>149</v>
      </c>
      <c r="E191" s="210" t="s">
        <v>5</v>
      </c>
      <c r="F191" s="211" t="s">
        <v>306</v>
      </c>
      <c r="H191" s="212" t="s">
        <v>5</v>
      </c>
      <c r="I191" s="213"/>
      <c r="L191" s="209"/>
      <c r="M191" s="214"/>
      <c r="N191" s="215"/>
      <c r="O191" s="215"/>
      <c r="P191" s="215"/>
      <c r="Q191" s="215"/>
      <c r="R191" s="215"/>
      <c r="S191" s="215"/>
      <c r="T191" s="216"/>
      <c r="AT191" s="212" t="s">
        <v>149</v>
      </c>
      <c r="AU191" s="212" t="s">
        <v>81</v>
      </c>
      <c r="AV191" s="13" t="s">
        <v>23</v>
      </c>
      <c r="AW191" s="13" t="s">
        <v>36</v>
      </c>
      <c r="AX191" s="13" t="s">
        <v>72</v>
      </c>
      <c r="AY191" s="212" t="s">
        <v>140</v>
      </c>
    </row>
    <row r="192" spans="2:65" s="13" customFormat="1" x14ac:dyDescent="0.3">
      <c r="B192" s="209"/>
      <c r="D192" s="197" t="s">
        <v>149</v>
      </c>
      <c r="E192" s="210" t="s">
        <v>5</v>
      </c>
      <c r="F192" s="211" t="s">
        <v>307</v>
      </c>
      <c r="H192" s="212" t="s">
        <v>5</v>
      </c>
      <c r="I192" s="213"/>
      <c r="L192" s="209"/>
      <c r="M192" s="214"/>
      <c r="N192" s="215"/>
      <c r="O192" s="215"/>
      <c r="P192" s="215"/>
      <c r="Q192" s="215"/>
      <c r="R192" s="215"/>
      <c r="S192" s="215"/>
      <c r="T192" s="216"/>
      <c r="AT192" s="212" t="s">
        <v>149</v>
      </c>
      <c r="AU192" s="212" t="s">
        <v>81</v>
      </c>
      <c r="AV192" s="13" t="s">
        <v>23</v>
      </c>
      <c r="AW192" s="13" t="s">
        <v>36</v>
      </c>
      <c r="AX192" s="13" t="s">
        <v>72</v>
      </c>
      <c r="AY192" s="212" t="s">
        <v>140</v>
      </c>
    </row>
    <row r="193" spans="2:65" s="11" customFormat="1" x14ac:dyDescent="0.3">
      <c r="B193" s="187"/>
      <c r="D193" s="197" t="s">
        <v>149</v>
      </c>
      <c r="E193" s="196" t="s">
        <v>5</v>
      </c>
      <c r="F193" s="198" t="s">
        <v>308</v>
      </c>
      <c r="H193" s="199">
        <v>72</v>
      </c>
      <c r="I193" s="192"/>
      <c r="L193" s="187"/>
      <c r="M193" s="193"/>
      <c r="N193" s="194"/>
      <c r="O193" s="194"/>
      <c r="P193" s="194"/>
      <c r="Q193" s="194"/>
      <c r="R193" s="194"/>
      <c r="S193" s="194"/>
      <c r="T193" s="195"/>
      <c r="AT193" s="196" t="s">
        <v>149</v>
      </c>
      <c r="AU193" s="196" t="s">
        <v>81</v>
      </c>
      <c r="AV193" s="11" t="s">
        <v>81</v>
      </c>
      <c r="AW193" s="11" t="s">
        <v>36</v>
      </c>
      <c r="AX193" s="11" t="s">
        <v>72</v>
      </c>
      <c r="AY193" s="196" t="s">
        <v>140</v>
      </c>
    </row>
    <row r="194" spans="2:65" s="11" customFormat="1" x14ac:dyDescent="0.3">
      <c r="B194" s="187"/>
      <c r="D194" s="197" t="s">
        <v>149</v>
      </c>
      <c r="E194" s="196" t="s">
        <v>5</v>
      </c>
      <c r="F194" s="198" t="s">
        <v>309</v>
      </c>
      <c r="H194" s="199">
        <v>75.599999999999994</v>
      </c>
      <c r="I194" s="192"/>
      <c r="L194" s="187"/>
      <c r="M194" s="193"/>
      <c r="N194" s="194"/>
      <c r="O194" s="194"/>
      <c r="P194" s="194"/>
      <c r="Q194" s="194"/>
      <c r="R194" s="194"/>
      <c r="S194" s="194"/>
      <c r="T194" s="195"/>
      <c r="AT194" s="196" t="s">
        <v>149</v>
      </c>
      <c r="AU194" s="196" t="s">
        <v>81</v>
      </c>
      <c r="AV194" s="11" t="s">
        <v>81</v>
      </c>
      <c r="AW194" s="11" t="s">
        <v>36</v>
      </c>
      <c r="AX194" s="11" t="s">
        <v>72</v>
      </c>
      <c r="AY194" s="196" t="s">
        <v>140</v>
      </c>
    </row>
    <row r="195" spans="2:65" s="11" customFormat="1" x14ac:dyDescent="0.3">
      <c r="B195" s="187"/>
      <c r="D195" s="197" t="s">
        <v>149</v>
      </c>
      <c r="E195" s="196" t="s">
        <v>5</v>
      </c>
      <c r="F195" s="198" t="s">
        <v>310</v>
      </c>
      <c r="H195" s="199">
        <v>19.8</v>
      </c>
      <c r="I195" s="192"/>
      <c r="L195" s="187"/>
      <c r="M195" s="193"/>
      <c r="N195" s="194"/>
      <c r="O195" s="194"/>
      <c r="P195" s="194"/>
      <c r="Q195" s="194"/>
      <c r="R195" s="194"/>
      <c r="S195" s="194"/>
      <c r="T195" s="195"/>
      <c r="AT195" s="196" t="s">
        <v>149</v>
      </c>
      <c r="AU195" s="196" t="s">
        <v>81</v>
      </c>
      <c r="AV195" s="11" t="s">
        <v>81</v>
      </c>
      <c r="AW195" s="11" t="s">
        <v>36</v>
      </c>
      <c r="AX195" s="11" t="s">
        <v>72</v>
      </c>
      <c r="AY195" s="196" t="s">
        <v>140</v>
      </c>
    </row>
    <row r="196" spans="2:65" s="11" customFormat="1" x14ac:dyDescent="0.3">
      <c r="B196" s="187"/>
      <c r="D196" s="197" t="s">
        <v>149</v>
      </c>
      <c r="E196" s="196" t="s">
        <v>5</v>
      </c>
      <c r="F196" s="198" t="s">
        <v>311</v>
      </c>
      <c r="H196" s="199">
        <v>9.1999999999999993</v>
      </c>
      <c r="I196" s="192"/>
      <c r="L196" s="187"/>
      <c r="M196" s="193"/>
      <c r="N196" s="194"/>
      <c r="O196" s="194"/>
      <c r="P196" s="194"/>
      <c r="Q196" s="194"/>
      <c r="R196" s="194"/>
      <c r="S196" s="194"/>
      <c r="T196" s="195"/>
      <c r="AT196" s="196" t="s">
        <v>149</v>
      </c>
      <c r="AU196" s="196" t="s">
        <v>81</v>
      </c>
      <c r="AV196" s="11" t="s">
        <v>81</v>
      </c>
      <c r="AW196" s="11" t="s">
        <v>36</v>
      </c>
      <c r="AX196" s="11" t="s">
        <v>72</v>
      </c>
      <c r="AY196" s="196" t="s">
        <v>140</v>
      </c>
    </row>
    <row r="197" spans="2:65" s="11" customFormat="1" x14ac:dyDescent="0.3">
      <c r="B197" s="187"/>
      <c r="D197" s="197" t="s">
        <v>149</v>
      </c>
      <c r="E197" s="196" t="s">
        <v>5</v>
      </c>
      <c r="F197" s="198" t="s">
        <v>312</v>
      </c>
      <c r="H197" s="199">
        <v>7.4</v>
      </c>
      <c r="I197" s="192"/>
      <c r="L197" s="187"/>
      <c r="M197" s="193"/>
      <c r="N197" s="194"/>
      <c r="O197" s="194"/>
      <c r="P197" s="194"/>
      <c r="Q197" s="194"/>
      <c r="R197" s="194"/>
      <c r="S197" s="194"/>
      <c r="T197" s="195"/>
      <c r="AT197" s="196" t="s">
        <v>149</v>
      </c>
      <c r="AU197" s="196" t="s">
        <v>81</v>
      </c>
      <c r="AV197" s="11" t="s">
        <v>81</v>
      </c>
      <c r="AW197" s="11" t="s">
        <v>36</v>
      </c>
      <c r="AX197" s="11" t="s">
        <v>72</v>
      </c>
      <c r="AY197" s="196" t="s">
        <v>140</v>
      </c>
    </row>
    <row r="198" spans="2:65" s="14" customFormat="1" x14ac:dyDescent="0.3">
      <c r="B198" s="230"/>
      <c r="D198" s="197" t="s">
        <v>149</v>
      </c>
      <c r="E198" s="231" t="s">
        <v>5</v>
      </c>
      <c r="F198" s="232" t="s">
        <v>313</v>
      </c>
      <c r="H198" s="233">
        <v>184</v>
      </c>
      <c r="I198" s="234"/>
      <c r="L198" s="230"/>
      <c r="M198" s="235"/>
      <c r="N198" s="236"/>
      <c r="O198" s="236"/>
      <c r="P198" s="236"/>
      <c r="Q198" s="236"/>
      <c r="R198" s="236"/>
      <c r="S198" s="236"/>
      <c r="T198" s="237"/>
      <c r="AT198" s="231" t="s">
        <v>149</v>
      </c>
      <c r="AU198" s="231" t="s">
        <v>81</v>
      </c>
      <c r="AV198" s="14" t="s">
        <v>158</v>
      </c>
      <c r="AW198" s="14" t="s">
        <v>36</v>
      </c>
      <c r="AX198" s="14" t="s">
        <v>72</v>
      </c>
      <c r="AY198" s="231" t="s">
        <v>140</v>
      </c>
    </row>
    <row r="199" spans="2:65" s="11" customFormat="1" x14ac:dyDescent="0.3">
      <c r="B199" s="187"/>
      <c r="D199" s="188" t="s">
        <v>149</v>
      </c>
      <c r="E199" s="189" t="s">
        <v>5</v>
      </c>
      <c r="F199" s="190" t="s">
        <v>314</v>
      </c>
      <c r="H199" s="191">
        <v>18.399999999999999</v>
      </c>
      <c r="I199" s="192"/>
      <c r="L199" s="187"/>
      <c r="M199" s="193"/>
      <c r="N199" s="194"/>
      <c r="O199" s="194"/>
      <c r="P199" s="194"/>
      <c r="Q199" s="194"/>
      <c r="R199" s="194"/>
      <c r="S199" s="194"/>
      <c r="T199" s="195"/>
      <c r="AT199" s="196" t="s">
        <v>149</v>
      </c>
      <c r="AU199" s="196" t="s">
        <v>81</v>
      </c>
      <c r="AV199" s="11" t="s">
        <v>81</v>
      </c>
      <c r="AW199" s="11" t="s">
        <v>36</v>
      </c>
      <c r="AX199" s="11" t="s">
        <v>23</v>
      </c>
      <c r="AY199" s="196" t="s">
        <v>140</v>
      </c>
    </row>
    <row r="200" spans="2:65" s="1" customFormat="1" ht="22.5" customHeight="1" x14ac:dyDescent="0.3">
      <c r="B200" s="174"/>
      <c r="C200" s="175" t="s">
        <v>315</v>
      </c>
      <c r="D200" s="175" t="s">
        <v>142</v>
      </c>
      <c r="E200" s="176" t="s">
        <v>316</v>
      </c>
      <c r="F200" s="177" t="s">
        <v>317</v>
      </c>
      <c r="G200" s="178" t="s">
        <v>145</v>
      </c>
      <c r="H200" s="179">
        <v>33.119999999999997</v>
      </c>
      <c r="I200" s="180"/>
      <c r="J200" s="181">
        <f>ROUND(I200*H200,2)</f>
        <v>0</v>
      </c>
      <c r="K200" s="177" t="s">
        <v>146</v>
      </c>
      <c r="L200" s="41"/>
      <c r="M200" s="182" t="s">
        <v>5</v>
      </c>
      <c r="N200" s="183" t="s">
        <v>43</v>
      </c>
      <c r="O200" s="42"/>
      <c r="P200" s="184">
        <f>O200*H200</f>
        <v>0</v>
      </c>
      <c r="Q200" s="184">
        <v>3.3579999999999999E-2</v>
      </c>
      <c r="R200" s="184">
        <f>Q200*H200</f>
        <v>1.1121695999999999</v>
      </c>
      <c r="S200" s="184">
        <v>0</v>
      </c>
      <c r="T200" s="185">
        <f>S200*H200</f>
        <v>0</v>
      </c>
      <c r="AR200" s="24" t="s">
        <v>147</v>
      </c>
      <c r="AT200" s="24" t="s">
        <v>142</v>
      </c>
      <c r="AU200" s="24" t="s">
        <v>81</v>
      </c>
      <c r="AY200" s="24" t="s">
        <v>140</v>
      </c>
      <c r="BE200" s="186">
        <f>IF(N200="základní",J200,0)</f>
        <v>0</v>
      </c>
      <c r="BF200" s="186">
        <f>IF(N200="snížená",J200,0)</f>
        <v>0</v>
      </c>
      <c r="BG200" s="186">
        <f>IF(N200="zákl. přenesená",J200,0)</f>
        <v>0</v>
      </c>
      <c r="BH200" s="186">
        <f>IF(N200="sníž. přenesená",J200,0)</f>
        <v>0</v>
      </c>
      <c r="BI200" s="186">
        <f>IF(N200="nulová",J200,0)</f>
        <v>0</v>
      </c>
      <c r="BJ200" s="24" t="s">
        <v>23</v>
      </c>
      <c r="BK200" s="186">
        <f>ROUND(I200*H200,2)</f>
        <v>0</v>
      </c>
      <c r="BL200" s="24" t="s">
        <v>147</v>
      </c>
      <c r="BM200" s="24" t="s">
        <v>318</v>
      </c>
    </row>
    <row r="201" spans="2:65" s="13" customFormat="1" x14ac:dyDescent="0.3">
      <c r="B201" s="209"/>
      <c r="D201" s="197" t="s">
        <v>149</v>
      </c>
      <c r="E201" s="210" t="s">
        <v>5</v>
      </c>
      <c r="F201" s="211" t="s">
        <v>319</v>
      </c>
      <c r="H201" s="212" t="s">
        <v>5</v>
      </c>
      <c r="I201" s="213"/>
      <c r="L201" s="209"/>
      <c r="M201" s="214"/>
      <c r="N201" s="215"/>
      <c r="O201" s="215"/>
      <c r="P201" s="215"/>
      <c r="Q201" s="215"/>
      <c r="R201" s="215"/>
      <c r="S201" s="215"/>
      <c r="T201" s="216"/>
      <c r="AT201" s="212" t="s">
        <v>149</v>
      </c>
      <c r="AU201" s="212" t="s">
        <v>81</v>
      </c>
      <c r="AV201" s="13" t="s">
        <v>23</v>
      </c>
      <c r="AW201" s="13" t="s">
        <v>36</v>
      </c>
      <c r="AX201" s="13" t="s">
        <v>72</v>
      </c>
      <c r="AY201" s="212" t="s">
        <v>140</v>
      </c>
    </row>
    <row r="202" spans="2:65" s="11" customFormat="1" x14ac:dyDescent="0.3">
      <c r="B202" s="187"/>
      <c r="D202" s="197" t="s">
        <v>149</v>
      </c>
      <c r="E202" s="196" t="s">
        <v>5</v>
      </c>
      <c r="F202" s="198" t="s">
        <v>320</v>
      </c>
      <c r="H202" s="199">
        <v>72</v>
      </c>
      <c r="I202" s="192"/>
      <c r="L202" s="187"/>
      <c r="M202" s="193"/>
      <c r="N202" s="194"/>
      <c r="O202" s="194"/>
      <c r="P202" s="194"/>
      <c r="Q202" s="194"/>
      <c r="R202" s="194"/>
      <c r="S202" s="194"/>
      <c r="T202" s="195"/>
      <c r="AT202" s="196" t="s">
        <v>149</v>
      </c>
      <c r="AU202" s="196" t="s">
        <v>81</v>
      </c>
      <c r="AV202" s="11" t="s">
        <v>81</v>
      </c>
      <c r="AW202" s="11" t="s">
        <v>36</v>
      </c>
      <c r="AX202" s="11" t="s">
        <v>72</v>
      </c>
      <c r="AY202" s="196" t="s">
        <v>140</v>
      </c>
    </row>
    <row r="203" spans="2:65" s="11" customFormat="1" x14ac:dyDescent="0.3">
      <c r="B203" s="187"/>
      <c r="D203" s="197" t="s">
        <v>149</v>
      </c>
      <c r="E203" s="196" t="s">
        <v>5</v>
      </c>
      <c r="F203" s="198" t="s">
        <v>321</v>
      </c>
      <c r="H203" s="199">
        <v>75.599999999999994</v>
      </c>
      <c r="I203" s="192"/>
      <c r="L203" s="187"/>
      <c r="M203" s="193"/>
      <c r="N203" s="194"/>
      <c r="O203" s="194"/>
      <c r="P203" s="194"/>
      <c r="Q203" s="194"/>
      <c r="R203" s="194"/>
      <c r="S203" s="194"/>
      <c r="T203" s="195"/>
      <c r="AT203" s="196" t="s">
        <v>149</v>
      </c>
      <c r="AU203" s="196" t="s">
        <v>81</v>
      </c>
      <c r="AV203" s="11" t="s">
        <v>81</v>
      </c>
      <c r="AW203" s="11" t="s">
        <v>36</v>
      </c>
      <c r="AX203" s="11" t="s">
        <v>72</v>
      </c>
      <c r="AY203" s="196" t="s">
        <v>140</v>
      </c>
    </row>
    <row r="204" spans="2:65" s="11" customFormat="1" x14ac:dyDescent="0.3">
      <c r="B204" s="187"/>
      <c r="D204" s="197" t="s">
        <v>149</v>
      </c>
      <c r="E204" s="196" t="s">
        <v>5</v>
      </c>
      <c r="F204" s="198" t="s">
        <v>322</v>
      </c>
      <c r="H204" s="199">
        <v>19.8</v>
      </c>
      <c r="I204" s="192"/>
      <c r="L204" s="187"/>
      <c r="M204" s="193"/>
      <c r="N204" s="194"/>
      <c r="O204" s="194"/>
      <c r="P204" s="194"/>
      <c r="Q204" s="194"/>
      <c r="R204" s="194"/>
      <c r="S204" s="194"/>
      <c r="T204" s="195"/>
      <c r="AT204" s="196" t="s">
        <v>149</v>
      </c>
      <c r="AU204" s="196" t="s">
        <v>81</v>
      </c>
      <c r="AV204" s="11" t="s">
        <v>81</v>
      </c>
      <c r="AW204" s="11" t="s">
        <v>36</v>
      </c>
      <c r="AX204" s="11" t="s">
        <v>72</v>
      </c>
      <c r="AY204" s="196" t="s">
        <v>140</v>
      </c>
    </row>
    <row r="205" spans="2:65" s="11" customFormat="1" x14ac:dyDescent="0.3">
      <c r="B205" s="187"/>
      <c r="D205" s="197" t="s">
        <v>149</v>
      </c>
      <c r="E205" s="196" t="s">
        <v>5</v>
      </c>
      <c r="F205" s="198" t="s">
        <v>323</v>
      </c>
      <c r="H205" s="199">
        <v>9.1999999999999993</v>
      </c>
      <c r="I205" s="192"/>
      <c r="L205" s="187"/>
      <c r="M205" s="193"/>
      <c r="N205" s="194"/>
      <c r="O205" s="194"/>
      <c r="P205" s="194"/>
      <c r="Q205" s="194"/>
      <c r="R205" s="194"/>
      <c r="S205" s="194"/>
      <c r="T205" s="195"/>
      <c r="AT205" s="196" t="s">
        <v>149</v>
      </c>
      <c r="AU205" s="196" t="s">
        <v>81</v>
      </c>
      <c r="AV205" s="11" t="s">
        <v>81</v>
      </c>
      <c r="AW205" s="11" t="s">
        <v>36</v>
      </c>
      <c r="AX205" s="11" t="s">
        <v>72</v>
      </c>
      <c r="AY205" s="196" t="s">
        <v>140</v>
      </c>
    </row>
    <row r="206" spans="2:65" s="11" customFormat="1" x14ac:dyDescent="0.3">
      <c r="B206" s="187"/>
      <c r="D206" s="197" t="s">
        <v>149</v>
      </c>
      <c r="E206" s="196" t="s">
        <v>5</v>
      </c>
      <c r="F206" s="198" t="s">
        <v>312</v>
      </c>
      <c r="H206" s="199">
        <v>7.4</v>
      </c>
      <c r="I206" s="192"/>
      <c r="L206" s="187"/>
      <c r="M206" s="193"/>
      <c r="N206" s="194"/>
      <c r="O206" s="194"/>
      <c r="P206" s="194"/>
      <c r="Q206" s="194"/>
      <c r="R206" s="194"/>
      <c r="S206" s="194"/>
      <c r="T206" s="195"/>
      <c r="AT206" s="196" t="s">
        <v>149</v>
      </c>
      <c r="AU206" s="196" t="s">
        <v>81</v>
      </c>
      <c r="AV206" s="11" t="s">
        <v>81</v>
      </c>
      <c r="AW206" s="11" t="s">
        <v>36</v>
      </c>
      <c r="AX206" s="11" t="s">
        <v>72</v>
      </c>
      <c r="AY206" s="196" t="s">
        <v>140</v>
      </c>
    </row>
    <row r="207" spans="2:65" s="14" customFormat="1" x14ac:dyDescent="0.3">
      <c r="B207" s="230"/>
      <c r="D207" s="197" t="s">
        <v>149</v>
      </c>
      <c r="E207" s="231" t="s">
        <v>5</v>
      </c>
      <c r="F207" s="232" t="s">
        <v>313</v>
      </c>
      <c r="H207" s="233">
        <v>184</v>
      </c>
      <c r="I207" s="234"/>
      <c r="L207" s="230"/>
      <c r="M207" s="235"/>
      <c r="N207" s="236"/>
      <c r="O207" s="236"/>
      <c r="P207" s="236"/>
      <c r="Q207" s="236"/>
      <c r="R207" s="236"/>
      <c r="S207" s="236"/>
      <c r="T207" s="237"/>
      <c r="AT207" s="231" t="s">
        <v>149</v>
      </c>
      <c r="AU207" s="231" t="s">
        <v>81</v>
      </c>
      <c r="AV207" s="14" t="s">
        <v>158</v>
      </c>
      <c r="AW207" s="14" t="s">
        <v>36</v>
      </c>
      <c r="AX207" s="14" t="s">
        <v>72</v>
      </c>
      <c r="AY207" s="231" t="s">
        <v>140</v>
      </c>
    </row>
    <row r="208" spans="2:65" s="11" customFormat="1" x14ac:dyDescent="0.3">
      <c r="B208" s="187"/>
      <c r="D208" s="188" t="s">
        <v>149</v>
      </c>
      <c r="E208" s="189" t="s">
        <v>5</v>
      </c>
      <c r="F208" s="190" t="s">
        <v>324</v>
      </c>
      <c r="H208" s="191">
        <v>33.119999999999997</v>
      </c>
      <c r="I208" s="192"/>
      <c r="L208" s="187"/>
      <c r="M208" s="193"/>
      <c r="N208" s="194"/>
      <c r="O208" s="194"/>
      <c r="P208" s="194"/>
      <c r="Q208" s="194"/>
      <c r="R208" s="194"/>
      <c r="S208" s="194"/>
      <c r="T208" s="195"/>
      <c r="AT208" s="196" t="s">
        <v>149</v>
      </c>
      <c r="AU208" s="196" t="s">
        <v>81</v>
      </c>
      <c r="AV208" s="11" t="s">
        <v>81</v>
      </c>
      <c r="AW208" s="11" t="s">
        <v>36</v>
      </c>
      <c r="AX208" s="11" t="s">
        <v>23</v>
      </c>
      <c r="AY208" s="196" t="s">
        <v>140</v>
      </c>
    </row>
    <row r="209" spans="2:65" s="1" customFormat="1" ht="22.5" customHeight="1" x14ac:dyDescent="0.3">
      <c r="B209" s="174"/>
      <c r="C209" s="175" t="s">
        <v>325</v>
      </c>
      <c r="D209" s="175" t="s">
        <v>142</v>
      </c>
      <c r="E209" s="176" t="s">
        <v>326</v>
      </c>
      <c r="F209" s="177" t="s">
        <v>327</v>
      </c>
      <c r="G209" s="178" t="s">
        <v>145</v>
      </c>
      <c r="H209" s="179">
        <v>130.62299999999999</v>
      </c>
      <c r="I209" s="180"/>
      <c r="J209" s="181">
        <f>ROUND(I209*H209,2)</f>
        <v>0</v>
      </c>
      <c r="K209" s="177" t="s">
        <v>146</v>
      </c>
      <c r="L209" s="41"/>
      <c r="M209" s="182" t="s">
        <v>5</v>
      </c>
      <c r="N209" s="183" t="s">
        <v>43</v>
      </c>
      <c r="O209" s="42"/>
      <c r="P209" s="184">
        <f>O209*H209</f>
        <v>0</v>
      </c>
      <c r="Q209" s="184">
        <v>5.7000000000000002E-3</v>
      </c>
      <c r="R209" s="184">
        <f>Q209*H209</f>
        <v>0.74455110000000002</v>
      </c>
      <c r="S209" s="184">
        <v>0</v>
      </c>
      <c r="T209" s="185">
        <f>S209*H209</f>
        <v>0</v>
      </c>
      <c r="AR209" s="24" t="s">
        <v>147</v>
      </c>
      <c r="AT209" s="24" t="s">
        <v>142</v>
      </c>
      <c r="AU209" s="24" t="s">
        <v>81</v>
      </c>
      <c r="AY209" s="24" t="s">
        <v>140</v>
      </c>
      <c r="BE209" s="186">
        <f>IF(N209="základní",J209,0)</f>
        <v>0</v>
      </c>
      <c r="BF209" s="186">
        <f>IF(N209="snížená",J209,0)</f>
        <v>0</v>
      </c>
      <c r="BG209" s="186">
        <f>IF(N209="zákl. přenesená",J209,0)</f>
        <v>0</v>
      </c>
      <c r="BH209" s="186">
        <f>IF(N209="sníž. přenesená",J209,0)</f>
        <v>0</v>
      </c>
      <c r="BI209" s="186">
        <f>IF(N209="nulová",J209,0)</f>
        <v>0</v>
      </c>
      <c r="BJ209" s="24" t="s">
        <v>23</v>
      </c>
      <c r="BK209" s="186">
        <f>ROUND(I209*H209,2)</f>
        <v>0</v>
      </c>
      <c r="BL209" s="24" t="s">
        <v>147</v>
      </c>
      <c r="BM209" s="24" t="s">
        <v>328</v>
      </c>
    </row>
    <row r="210" spans="2:65" s="11" customFormat="1" x14ac:dyDescent="0.3">
      <c r="B210" s="187"/>
      <c r="D210" s="197" t="s">
        <v>149</v>
      </c>
      <c r="E210" s="196" t="s">
        <v>5</v>
      </c>
      <c r="F210" s="198" t="s">
        <v>329</v>
      </c>
      <c r="H210" s="199">
        <v>1397.3</v>
      </c>
      <c r="I210" s="192"/>
      <c r="L210" s="187"/>
      <c r="M210" s="193"/>
      <c r="N210" s="194"/>
      <c r="O210" s="194"/>
      <c r="P210" s="194"/>
      <c r="Q210" s="194"/>
      <c r="R210" s="194"/>
      <c r="S210" s="194"/>
      <c r="T210" s="195"/>
      <c r="AT210" s="196" t="s">
        <v>149</v>
      </c>
      <c r="AU210" s="196" t="s">
        <v>81</v>
      </c>
      <c r="AV210" s="11" t="s">
        <v>81</v>
      </c>
      <c r="AW210" s="11" t="s">
        <v>36</v>
      </c>
      <c r="AX210" s="11" t="s">
        <v>72</v>
      </c>
      <c r="AY210" s="196" t="s">
        <v>140</v>
      </c>
    </row>
    <row r="211" spans="2:65" s="13" customFormat="1" x14ac:dyDescent="0.3">
      <c r="B211" s="209"/>
      <c r="D211" s="197" t="s">
        <v>149</v>
      </c>
      <c r="E211" s="210" t="s">
        <v>5</v>
      </c>
      <c r="F211" s="211" t="s">
        <v>330</v>
      </c>
      <c r="H211" s="212" t="s">
        <v>5</v>
      </c>
      <c r="I211" s="213"/>
      <c r="L211" s="209"/>
      <c r="M211" s="214"/>
      <c r="N211" s="215"/>
      <c r="O211" s="215"/>
      <c r="P211" s="215"/>
      <c r="Q211" s="215"/>
      <c r="R211" s="215"/>
      <c r="S211" s="215"/>
      <c r="T211" s="216"/>
      <c r="AT211" s="212" t="s">
        <v>149</v>
      </c>
      <c r="AU211" s="212" t="s">
        <v>81</v>
      </c>
      <c r="AV211" s="13" t="s">
        <v>23</v>
      </c>
      <c r="AW211" s="13" t="s">
        <v>36</v>
      </c>
      <c r="AX211" s="13" t="s">
        <v>72</v>
      </c>
      <c r="AY211" s="212" t="s">
        <v>140</v>
      </c>
    </row>
    <row r="212" spans="2:65" s="13" customFormat="1" x14ac:dyDescent="0.3">
      <c r="B212" s="209"/>
      <c r="D212" s="197" t="s">
        <v>149</v>
      </c>
      <c r="E212" s="210" t="s">
        <v>5</v>
      </c>
      <c r="F212" s="211" t="s">
        <v>240</v>
      </c>
      <c r="H212" s="212" t="s">
        <v>5</v>
      </c>
      <c r="I212" s="213"/>
      <c r="L212" s="209"/>
      <c r="M212" s="214"/>
      <c r="N212" s="215"/>
      <c r="O212" s="215"/>
      <c r="P212" s="215"/>
      <c r="Q212" s="215"/>
      <c r="R212" s="215"/>
      <c r="S212" s="215"/>
      <c r="T212" s="216"/>
      <c r="AT212" s="212" t="s">
        <v>149</v>
      </c>
      <c r="AU212" s="212" t="s">
        <v>81</v>
      </c>
      <c r="AV212" s="13" t="s">
        <v>23</v>
      </c>
      <c r="AW212" s="13" t="s">
        <v>36</v>
      </c>
      <c r="AX212" s="13" t="s">
        <v>72</v>
      </c>
      <c r="AY212" s="212" t="s">
        <v>140</v>
      </c>
    </row>
    <row r="213" spans="2:65" s="11" customFormat="1" x14ac:dyDescent="0.3">
      <c r="B213" s="187"/>
      <c r="D213" s="197" t="s">
        <v>149</v>
      </c>
      <c r="E213" s="196" t="s">
        <v>5</v>
      </c>
      <c r="F213" s="198" t="s">
        <v>331</v>
      </c>
      <c r="H213" s="199">
        <v>-36.57</v>
      </c>
      <c r="I213" s="192"/>
      <c r="L213" s="187"/>
      <c r="M213" s="193"/>
      <c r="N213" s="194"/>
      <c r="O213" s="194"/>
      <c r="P213" s="194"/>
      <c r="Q213" s="194"/>
      <c r="R213" s="194"/>
      <c r="S213" s="194"/>
      <c r="T213" s="195"/>
      <c r="AT213" s="196" t="s">
        <v>149</v>
      </c>
      <c r="AU213" s="196" t="s">
        <v>81</v>
      </c>
      <c r="AV213" s="11" t="s">
        <v>81</v>
      </c>
      <c r="AW213" s="11" t="s">
        <v>36</v>
      </c>
      <c r="AX213" s="11" t="s">
        <v>72</v>
      </c>
      <c r="AY213" s="196" t="s">
        <v>140</v>
      </c>
    </row>
    <row r="214" spans="2:65" s="11" customFormat="1" x14ac:dyDescent="0.3">
      <c r="B214" s="187"/>
      <c r="D214" s="197" t="s">
        <v>149</v>
      </c>
      <c r="E214" s="196" t="s">
        <v>5</v>
      </c>
      <c r="F214" s="198" t="s">
        <v>332</v>
      </c>
      <c r="H214" s="199">
        <v>-9.7200000000000006</v>
      </c>
      <c r="I214" s="192"/>
      <c r="L214" s="187"/>
      <c r="M214" s="193"/>
      <c r="N214" s="194"/>
      <c r="O214" s="194"/>
      <c r="P214" s="194"/>
      <c r="Q214" s="194"/>
      <c r="R214" s="194"/>
      <c r="S214" s="194"/>
      <c r="T214" s="195"/>
      <c r="AT214" s="196" t="s">
        <v>149</v>
      </c>
      <c r="AU214" s="196" t="s">
        <v>81</v>
      </c>
      <c r="AV214" s="11" t="s">
        <v>81</v>
      </c>
      <c r="AW214" s="11" t="s">
        <v>36</v>
      </c>
      <c r="AX214" s="11" t="s">
        <v>72</v>
      </c>
      <c r="AY214" s="196" t="s">
        <v>140</v>
      </c>
    </row>
    <row r="215" spans="2:65" s="11" customFormat="1" x14ac:dyDescent="0.3">
      <c r="B215" s="187"/>
      <c r="D215" s="197" t="s">
        <v>149</v>
      </c>
      <c r="E215" s="196" t="s">
        <v>5</v>
      </c>
      <c r="F215" s="198" t="s">
        <v>333</v>
      </c>
      <c r="H215" s="199">
        <v>-9.5399999999999991</v>
      </c>
      <c r="I215" s="192"/>
      <c r="L215" s="187"/>
      <c r="M215" s="193"/>
      <c r="N215" s="194"/>
      <c r="O215" s="194"/>
      <c r="P215" s="194"/>
      <c r="Q215" s="194"/>
      <c r="R215" s="194"/>
      <c r="S215" s="194"/>
      <c r="T215" s="195"/>
      <c r="AT215" s="196" t="s">
        <v>149</v>
      </c>
      <c r="AU215" s="196" t="s">
        <v>81</v>
      </c>
      <c r="AV215" s="11" t="s">
        <v>81</v>
      </c>
      <c r="AW215" s="11" t="s">
        <v>36</v>
      </c>
      <c r="AX215" s="11" t="s">
        <v>72</v>
      </c>
      <c r="AY215" s="196" t="s">
        <v>140</v>
      </c>
    </row>
    <row r="216" spans="2:65" s="11" customFormat="1" x14ac:dyDescent="0.3">
      <c r="B216" s="187"/>
      <c r="D216" s="197" t="s">
        <v>149</v>
      </c>
      <c r="E216" s="196" t="s">
        <v>5</v>
      </c>
      <c r="F216" s="198" t="s">
        <v>334</v>
      </c>
      <c r="H216" s="199">
        <v>-35.244</v>
      </c>
      <c r="I216" s="192"/>
      <c r="L216" s="187"/>
      <c r="M216" s="193"/>
      <c r="N216" s="194"/>
      <c r="O216" s="194"/>
      <c r="P216" s="194"/>
      <c r="Q216" s="194"/>
      <c r="R216" s="194"/>
      <c r="S216" s="194"/>
      <c r="T216" s="195"/>
      <c r="AT216" s="196" t="s">
        <v>149</v>
      </c>
      <c r="AU216" s="196" t="s">
        <v>81</v>
      </c>
      <c r="AV216" s="11" t="s">
        <v>81</v>
      </c>
      <c r="AW216" s="11" t="s">
        <v>36</v>
      </c>
      <c r="AX216" s="11" t="s">
        <v>72</v>
      </c>
      <c r="AY216" s="196" t="s">
        <v>140</v>
      </c>
    </row>
    <row r="217" spans="2:65" s="14" customFormat="1" x14ac:dyDescent="0.3">
      <c r="B217" s="230"/>
      <c r="D217" s="197" t="s">
        <v>149</v>
      </c>
      <c r="E217" s="231" t="s">
        <v>5</v>
      </c>
      <c r="F217" s="232" t="s">
        <v>313</v>
      </c>
      <c r="H217" s="233">
        <v>1306.2260000000001</v>
      </c>
      <c r="I217" s="234"/>
      <c r="L217" s="230"/>
      <c r="M217" s="235"/>
      <c r="N217" s="236"/>
      <c r="O217" s="236"/>
      <c r="P217" s="236"/>
      <c r="Q217" s="236"/>
      <c r="R217" s="236"/>
      <c r="S217" s="236"/>
      <c r="T217" s="237"/>
      <c r="AT217" s="231" t="s">
        <v>149</v>
      </c>
      <c r="AU217" s="231" t="s">
        <v>81</v>
      </c>
      <c r="AV217" s="14" t="s">
        <v>158</v>
      </c>
      <c r="AW217" s="14" t="s">
        <v>36</v>
      </c>
      <c r="AX217" s="14" t="s">
        <v>72</v>
      </c>
      <c r="AY217" s="231" t="s">
        <v>140</v>
      </c>
    </row>
    <row r="218" spans="2:65" s="11" customFormat="1" x14ac:dyDescent="0.3">
      <c r="B218" s="187"/>
      <c r="D218" s="188" t="s">
        <v>149</v>
      </c>
      <c r="E218" s="189" t="s">
        <v>5</v>
      </c>
      <c r="F218" s="190" t="s">
        <v>335</v>
      </c>
      <c r="H218" s="191">
        <v>130.62299999999999</v>
      </c>
      <c r="I218" s="192"/>
      <c r="L218" s="187"/>
      <c r="M218" s="193"/>
      <c r="N218" s="194"/>
      <c r="O218" s="194"/>
      <c r="P218" s="194"/>
      <c r="Q218" s="194"/>
      <c r="R218" s="194"/>
      <c r="S218" s="194"/>
      <c r="T218" s="195"/>
      <c r="AT218" s="196" t="s">
        <v>149</v>
      </c>
      <c r="AU218" s="196" t="s">
        <v>81</v>
      </c>
      <c r="AV218" s="11" t="s">
        <v>81</v>
      </c>
      <c r="AW218" s="11" t="s">
        <v>36</v>
      </c>
      <c r="AX218" s="11" t="s">
        <v>23</v>
      </c>
      <c r="AY218" s="196" t="s">
        <v>140</v>
      </c>
    </row>
    <row r="219" spans="2:65" s="1" customFormat="1" ht="22.5" customHeight="1" x14ac:dyDescent="0.3">
      <c r="B219" s="174"/>
      <c r="C219" s="175" t="s">
        <v>336</v>
      </c>
      <c r="D219" s="175" t="s">
        <v>142</v>
      </c>
      <c r="E219" s="176" t="s">
        <v>337</v>
      </c>
      <c r="F219" s="177" t="s">
        <v>338</v>
      </c>
      <c r="G219" s="178" t="s">
        <v>278</v>
      </c>
      <c r="H219" s="179">
        <v>322.541</v>
      </c>
      <c r="I219" s="180"/>
      <c r="J219" s="181">
        <f>ROUND(I219*H219,2)</f>
        <v>0</v>
      </c>
      <c r="K219" s="177" t="s">
        <v>146</v>
      </c>
      <c r="L219" s="41"/>
      <c r="M219" s="182" t="s">
        <v>5</v>
      </c>
      <c r="N219" s="183" t="s">
        <v>43</v>
      </c>
      <c r="O219" s="42"/>
      <c r="P219" s="184">
        <f>O219*H219</f>
        <v>0</v>
      </c>
      <c r="Q219" s="184">
        <v>1.5E-3</v>
      </c>
      <c r="R219" s="184">
        <f>Q219*H219</f>
        <v>0.48381150000000001</v>
      </c>
      <c r="S219" s="184">
        <v>0</v>
      </c>
      <c r="T219" s="185">
        <f>S219*H219</f>
        <v>0</v>
      </c>
      <c r="AR219" s="24" t="s">
        <v>147</v>
      </c>
      <c r="AT219" s="24" t="s">
        <v>142</v>
      </c>
      <c r="AU219" s="24" t="s">
        <v>81</v>
      </c>
      <c r="AY219" s="24" t="s">
        <v>140</v>
      </c>
      <c r="BE219" s="186">
        <f>IF(N219="základní",J219,0)</f>
        <v>0</v>
      </c>
      <c r="BF219" s="186">
        <f>IF(N219="snížená",J219,0)</f>
        <v>0</v>
      </c>
      <c r="BG219" s="186">
        <f>IF(N219="zákl. přenesená",J219,0)</f>
        <v>0</v>
      </c>
      <c r="BH219" s="186">
        <f>IF(N219="sníž. přenesená",J219,0)</f>
        <v>0</v>
      </c>
      <c r="BI219" s="186">
        <f>IF(N219="nulová",J219,0)</f>
        <v>0</v>
      </c>
      <c r="BJ219" s="24" t="s">
        <v>23</v>
      </c>
      <c r="BK219" s="186">
        <f>ROUND(I219*H219,2)</f>
        <v>0</v>
      </c>
      <c r="BL219" s="24" t="s">
        <v>147</v>
      </c>
      <c r="BM219" s="24" t="s">
        <v>339</v>
      </c>
    </row>
    <row r="220" spans="2:65" s="13" customFormat="1" x14ac:dyDescent="0.3">
      <c r="B220" s="209"/>
      <c r="D220" s="197" t="s">
        <v>149</v>
      </c>
      <c r="E220" s="210" t="s">
        <v>5</v>
      </c>
      <c r="F220" s="211" t="s">
        <v>319</v>
      </c>
      <c r="H220" s="212" t="s">
        <v>5</v>
      </c>
      <c r="I220" s="213"/>
      <c r="L220" s="209"/>
      <c r="M220" s="214"/>
      <c r="N220" s="215"/>
      <c r="O220" s="215"/>
      <c r="P220" s="215"/>
      <c r="Q220" s="215"/>
      <c r="R220" s="215"/>
      <c r="S220" s="215"/>
      <c r="T220" s="216"/>
      <c r="AT220" s="212" t="s">
        <v>149</v>
      </c>
      <c r="AU220" s="212" t="s">
        <v>81</v>
      </c>
      <c r="AV220" s="13" t="s">
        <v>23</v>
      </c>
      <c r="AW220" s="13" t="s">
        <v>36</v>
      </c>
      <c r="AX220" s="13" t="s">
        <v>72</v>
      </c>
      <c r="AY220" s="212" t="s">
        <v>140</v>
      </c>
    </row>
    <row r="221" spans="2:65" s="11" customFormat="1" x14ac:dyDescent="0.3">
      <c r="B221" s="187"/>
      <c r="D221" s="197" t="s">
        <v>149</v>
      </c>
      <c r="E221" s="196" t="s">
        <v>5</v>
      </c>
      <c r="F221" s="198" t="s">
        <v>340</v>
      </c>
      <c r="H221" s="199">
        <v>57.540999999999997</v>
      </c>
      <c r="I221" s="192"/>
      <c r="L221" s="187"/>
      <c r="M221" s="193"/>
      <c r="N221" s="194"/>
      <c r="O221" s="194"/>
      <c r="P221" s="194"/>
      <c r="Q221" s="194"/>
      <c r="R221" s="194"/>
      <c r="S221" s="194"/>
      <c r="T221" s="195"/>
      <c r="AT221" s="196" t="s">
        <v>149</v>
      </c>
      <c r="AU221" s="196" t="s">
        <v>81</v>
      </c>
      <c r="AV221" s="11" t="s">
        <v>81</v>
      </c>
      <c r="AW221" s="11" t="s">
        <v>36</v>
      </c>
      <c r="AX221" s="11" t="s">
        <v>72</v>
      </c>
      <c r="AY221" s="196" t="s">
        <v>140</v>
      </c>
    </row>
    <row r="222" spans="2:65" s="11" customFormat="1" x14ac:dyDescent="0.3">
      <c r="B222" s="187"/>
      <c r="D222" s="197" t="s">
        <v>149</v>
      </c>
      <c r="E222" s="196" t="s">
        <v>5</v>
      </c>
      <c r="F222" s="198" t="s">
        <v>341</v>
      </c>
      <c r="H222" s="199">
        <v>115.2</v>
      </c>
      <c r="I222" s="192"/>
      <c r="L222" s="187"/>
      <c r="M222" s="193"/>
      <c r="N222" s="194"/>
      <c r="O222" s="194"/>
      <c r="P222" s="194"/>
      <c r="Q222" s="194"/>
      <c r="R222" s="194"/>
      <c r="S222" s="194"/>
      <c r="T222" s="195"/>
      <c r="AT222" s="196" t="s">
        <v>149</v>
      </c>
      <c r="AU222" s="196" t="s">
        <v>81</v>
      </c>
      <c r="AV222" s="11" t="s">
        <v>81</v>
      </c>
      <c r="AW222" s="11" t="s">
        <v>36</v>
      </c>
      <c r="AX222" s="11" t="s">
        <v>72</v>
      </c>
      <c r="AY222" s="196" t="s">
        <v>140</v>
      </c>
    </row>
    <row r="223" spans="2:65" s="11" customFormat="1" x14ac:dyDescent="0.3">
      <c r="B223" s="187"/>
      <c r="D223" s="197" t="s">
        <v>149</v>
      </c>
      <c r="E223" s="196" t="s">
        <v>5</v>
      </c>
      <c r="F223" s="198" t="s">
        <v>342</v>
      </c>
      <c r="H223" s="199">
        <v>108</v>
      </c>
      <c r="I223" s="192"/>
      <c r="L223" s="187"/>
      <c r="M223" s="193"/>
      <c r="N223" s="194"/>
      <c r="O223" s="194"/>
      <c r="P223" s="194"/>
      <c r="Q223" s="194"/>
      <c r="R223" s="194"/>
      <c r="S223" s="194"/>
      <c r="T223" s="195"/>
      <c r="AT223" s="196" t="s">
        <v>149</v>
      </c>
      <c r="AU223" s="196" t="s">
        <v>81</v>
      </c>
      <c r="AV223" s="11" t="s">
        <v>81</v>
      </c>
      <c r="AW223" s="11" t="s">
        <v>36</v>
      </c>
      <c r="AX223" s="11" t="s">
        <v>72</v>
      </c>
      <c r="AY223" s="196" t="s">
        <v>140</v>
      </c>
    </row>
    <row r="224" spans="2:65" s="11" customFormat="1" x14ac:dyDescent="0.3">
      <c r="B224" s="187"/>
      <c r="D224" s="197" t="s">
        <v>149</v>
      </c>
      <c r="E224" s="196" t="s">
        <v>5</v>
      </c>
      <c r="F224" s="198" t="s">
        <v>343</v>
      </c>
      <c r="H224" s="199">
        <v>25.2</v>
      </c>
      <c r="I224" s="192"/>
      <c r="L224" s="187"/>
      <c r="M224" s="193"/>
      <c r="N224" s="194"/>
      <c r="O224" s="194"/>
      <c r="P224" s="194"/>
      <c r="Q224" s="194"/>
      <c r="R224" s="194"/>
      <c r="S224" s="194"/>
      <c r="T224" s="195"/>
      <c r="AT224" s="196" t="s">
        <v>149</v>
      </c>
      <c r="AU224" s="196" t="s">
        <v>81</v>
      </c>
      <c r="AV224" s="11" t="s">
        <v>81</v>
      </c>
      <c r="AW224" s="11" t="s">
        <v>36</v>
      </c>
      <c r="AX224" s="11" t="s">
        <v>72</v>
      </c>
      <c r="AY224" s="196" t="s">
        <v>140</v>
      </c>
    </row>
    <row r="225" spans="2:65" s="11" customFormat="1" x14ac:dyDescent="0.3">
      <c r="B225" s="187"/>
      <c r="D225" s="197" t="s">
        <v>149</v>
      </c>
      <c r="E225" s="196" t="s">
        <v>5</v>
      </c>
      <c r="F225" s="198" t="s">
        <v>344</v>
      </c>
      <c r="H225" s="199">
        <v>9.1999999999999993</v>
      </c>
      <c r="I225" s="192"/>
      <c r="L225" s="187"/>
      <c r="M225" s="193"/>
      <c r="N225" s="194"/>
      <c r="O225" s="194"/>
      <c r="P225" s="194"/>
      <c r="Q225" s="194"/>
      <c r="R225" s="194"/>
      <c r="S225" s="194"/>
      <c r="T225" s="195"/>
      <c r="AT225" s="196" t="s">
        <v>149</v>
      </c>
      <c r="AU225" s="196" t="s">
        <v>81</v>
      </c>
      <c r="AV225" s="11" t="s">
        <v>81</v>
      </c>
      <c r="AW225" s="11" t="s">
        <v>36</v>
      </c>
      <c r="AX225" s="11" t="s">
        <v>72</v>
      </c>
      <c r="AY225" s="196" t="s">
        <v>140</v>
      </c>
    </row>
    <row r="226" spans="2:65" s="11" customFormat="1" x14ac:dyDescent="0.3">
      <c r="B226" s="187"/>
      <c r="D226" s="197" t="s">
        <v>149</v>
      </c>
      <c r="E226" s="196" t="s">
        <v>5</v>
      </c>
      <c r="F226" s="198" t="s">
        <v>345</v>
      </c>
      <c r="H226" s="199">
        <v>7.4</v>
      </c>
      <c r="I226" s="192"/>
      <c r="L226" s="187"/>
      <c r="M226" s="193"/>
      <c r="N226" s="194"/>
      <c r="O226" s="194"/>
      <c r="P226" s="194"/>
      <c r="Q226" s="194"/>
      <c r="R226" s="194"/>
      <c r="S226" s="194"/>
      <c r="T226" s="195"/>
      <c r="AT226" s="196" t="s">
        <v>149</v>
      </c>
      <c r="AU226" s="196" t="s">
        <v>81</v>
      </c>
      <c r="AV226" s="11" t="s">
        <v>81</v>
      </c>
      <c r="AW226" s="11" t="s">
        <v>36</v>
      </c>
      <c r="AX226" s="11" t="s">
        <v>72</v>
      </c>
      <c r="AY226" s="196" t="s">
        <v>140</v>
      </c>
    </row>
    <row r="227" spans="2:65" s="12" customFormat="1" x14ac:dyDescent="0.3">
      <c r="B227" s="200"/>
      <c r="D227" s="188" t="s">
        <v>149</v>
      </c>
      <c r="E227" s="201" t="s">
        <v>5</v>
      </c>
      <c r="F227" s="202" t="s">
        <v>157</v>
      </c>
      <c r="H227" s="203">
        <v>322.541</v>
      </c>
      <c r="I227" s="204"/>
      <c r="L227" s="200"/>
      <c r="M227" s="205"/>
      <c r="N227" s="206"/>
      <c r="O227" s="206"/>
      <c r="P227" s="206"/>
      <c r="Q227" s="206"/>
      <c r="R227" s="206"/>
      <c r="S227" s="206"/>
      <c r="T227" s="207"/>
      <c r="AT227" s="208" t="s">
        <v>149</v>
      </c>
      <c r="AU227" s="208" t="s">
        <v>81</v>
      </c>
      <c r="AV227" s="12" t="s">
        <v>147</v>
      </c>
      <c r="AW227" s="12" t="s">
        <v>36</v>
      </c>
      <c r="AX227" s="12" t="s">
        <v>23</v>
      </c>
      <c r="AY227" s="208" t="s">
        <v>140</v>
      </c>
    </row>
    <row r="228" spans="2:65" s="1" customFormat="1" ht="22.5" customHeight="1" x14ac:dyDescent="0.3">
      <c r="B228" s="174"/>
      <c r="C228" s="175" t="s">
        <v>346</v>
      </c>
      <c r="D228" s="175" t="s">
        <v>142</v>
      </c>
      <c r="E228" s="176" t="s">
        <v>347</v>
      </c>
      <c r="F228" s="177" t="s">
        <v>348</v>
      </c>
      <c r="G228" s="178" t="s">
        <v>145</v>
      </c>
      <c r="H228" s="179">
        <v>1076.9000000000001</v>
      </c>
      <c r="I228" s="180"/>
      <c r="J228" s="181">
        <f>ROUND(I228*H228,2)</f>
        <v>0</v>
      </c>
      <c r="K228" s="177" t="s">
        <v>146</v>
      </c>
      <c r="L228" s="41"/>
      <c r="M228" s="182" t="s">
        <v>5</v>
      </c>
      <c r="N228" s="183" t="s">
        <v>43</v>
      </c>
      <c r="O228" s="42"/>
      <c r="P228" s="184">
        <f>O228*H228</f>
        <v>0</v>
      </c>
      <c r="Q228" s="184">
        <v>8.5000000000000006E-3</v>
      </c>
      <c r="R228" s="184">
        <f>Q228*H228</f>
        <v>9.1536500000000007</v>
      </c>
      <c r="S228" s="184">
        <v>0</v>
      </c>
      <c r="T228" s="185">
        <f>S228*H228</f>
        <v>0</v>
      </c>
      <c r="AR228" s="24" t="s">
        <v>147</v>
      </c>
      <c r="AT228" s="24" t="s">
        <v>142</v>
      </c>
      <c r="AU228" s="24" t="s">
        <v>81</v>
      </c>
      <c r="AY228" s="24" t="s">
        <v>140</v>
      </c>
      <c r="BE228" s="186">
        <f>IF(N228="základní",J228,0)</f>
        <v>0</v>
      </c>
      <c r="BF228" s="186">
        <f>IF(N228="snížená",J228,0)</f>
        <v>0</v>
      </c>
      <c r="BG228" s="186">
        <f>IF(N228="zákl. přenesená",J228,0)</f>
        <v>0</v>
      </c>
      <c r="BH228" s="186">
        <f>IF(N228="sníž. přenesená",J228,0)</f>
        <v>0</v>
      </c>
      <c r="BI228" s="186">
        <f>IF(N228="nulová",J228,0)</f>
        <v>0</v>
      </c>
      <c r="BJ228" s="24" t="s">
        <v>23</v>
      </c>
      <c r="BK228" s="186">
        <f>ROUND(I228*H228,2)</f>
        <v>0</v>
      </c>
      <c r="BL228" s="24" t="s">
        <v>147</v>
      </c>
      <c r="BM228" s="24" t="s">
        <v>349</v>
      </c>
    </row>
    <row r="229" spans="2:65" s="13" customFormat="1" x14ac:dyDescent="0.3">
      <c r="B229" s="209"/>
      <c r="D229" s="197" t="s">
        <v>149</v>
      </c>
      <c r="E229" s="210" t="s">
        <v>5</v>
      </c>
      <c r="F229" s="211" t="s">
        <v>350</v>
      </c>
      <c r="H229" s="212" t="s">
        <v>5</v>
      </c>
      <c r="I229" s="213"/>
      <c r="L229" s="209"/>
      <c r="M229" s="214"/>
      <c r="N229" s="215"/>
      <c r="O229" s="215"/>
      <c r="P229" s="215"/>
      <c r="Q229" s="215"/>
      <c r="R229" s="215"/>
      <c r="S229" s="215"/>
      <c r="T229" s="216"/>
      <c r="AT229" s="212" t="s">
        <v>149</v>
      </c>
      <c r="AU229" s="212" t="s">
        <v>81</v>
      </c>
      <c r="AV229" s="13" t="s">
        <v>23</v>
      </c>
      <c r="AW229" s="13" t="s">
        <v>36</v>
      </c>
      <c r="AX229" s="13" t="s">
        <v>72</v>
      </c>
      <c r="AY229" s="212" t="s">
        <v>140</v>
      </c>
    </row>
    <row r="230" spans="2:65" s="11" customFormat="1" x14ac:dyDescent="0.3">
      <c r="B230" s="187"/>
      <c r="D230" s="197" t="s">
        <v>149</v>
      </c>
      <c r="E230" s="196" t="s">
        <v>5</v>
      </c>
      <c r="F230" s="198" t="s">
        <v>351</v>
      </c>
      <c r="H230" s="199">
        <v>981</v>
      </c>
      <c r="I230" s="192"/>
      <c r="L230" s="187"/>
      <c r="M230" s="193"/>
      <c r="N230" s="194"/>
      <c r="O230" s="194"/>
      <c r="P230" s="194"/>
      <c r="Q230" s="194"/>
      <c r="R230" s="194"/>
      <c r="S230" s="194"/>
      <c r="T230" s="195"/>
      <c r="AT230" s="196" t="s">
        <v>149</v>
      </c>
      <c r="AU230" s="196" t="s">
        <v>81</v>
      </c>
      <c r="AV230" s="11" t="s">
        <v>81</v>
      </c>
      <c r="AW230" s="11" t="s">
        <v>36</v>
      </c>
      <c r="AX230" s="11" t="s">
        <v>72</v>
      </c>
      <c r="AY230" s="196" t="s">
        <v>140</v>
      </c>
    </row>
    <row r="231" spans="2:65" s="13" customFormat="1" x14ac:dyDescent="0.3">
      <c r="B231" s="209"/>
      <c r="D231" s="197" t="s">
        <v>149</v>
      </c>
      <c r="E231" s="210" t="s">
        <v>5</v>
      </c>
      <c r="F231" s="211" t="s">
        <v>352</v>
      </c>
      <c r="H231" s="212" t="s">
        <v>5</v>
      </c>
      <c r="I231" s="213"/>
      <c r="L231" s="209"/>
      <c r="M231" s="214"/>
      <c r="N231" s="215"/>
      <c r="O231" s="215"/>
      <c r="P231" s="215"/>
      <c r="Q231" s="215"/>
      <c r="R231" s="215"/>
      <c r="S231" s="215"/>
      <c r="T231" s="216"/>
      <c r="AT231" s="212" t="s">
        <v>149</v>
      </c>
      <c r="AU231" s="212" t="s">
        <v>81</v>
      </c>
      <c r="AV231" s="13" t="s">
        <v>23</v>
      </c>
      <c r="AW231" s="13" t="s">
        <v>36</v>
      </c>
      <c r="AX231" s="13" t="s">
        <v>72</v>
      </c>
      <c r="AY231" s="212" t="s">
        <v>140</v>
      </c>
    </row>
    <row r="232" spans="2:65" s="11" customFormat="1" x14ac:dyDescent="0.3">
      <c r="B232" s="187"/>
      <c r="D232" s="197" t="s">
        <v>149</v>
      </c>
      <c r="E232" s="196" t="s">
        <v>5</v>
      </c>
      <c r="F232" s="198" t="s">
        <v>353</v>
      </c>
      <c r="H232" s="199">
        <v>95.9</v>
      </c>
      <c r="I232" s="192"/>
      <c r="L232" s="187"/>
      <c r="M232" s="193"/>
      <c r="N232" s="194"/>
      <c r="O232" s="194"/>
      <c r="P232" s="194"/>
      <c r="Q232" s="194"/>
      <c r="R232" s="194"/>
      <c r="S232" s="194"/>
      <c r="T232" s="195"/>
      <c r="AT232" s="196" t="s">
        <v>149</v>
      </c>
      <c r="AU232" s="196" t="s">
        <v>81</v>
      </c>
      <c r="AV232" s="11" t="s">
        <v>81</v>
      </c>
      <c r="AW232" s="11" t="s">
        <v>36</v>
      </c>
      <c r="AX232" s="11" t="s">
        <v>72</v>
      </c>
      <c r="AY232" s="196" t="s">
        <v>140</v>
      </c>
    </row>
    <row r="233" spans="2:65" s="12" customFormat="1" x14ac:dyDescent="0.3">
      <c r="B233" s="200"/>
      <c r="D233" s="188" t="s">
        <v>149</v>
      </c>
      <c r="E233" s="201" t="s">
        <v>5</v>
      </c>
      <c r="F233" s="202" t="s">
        <v>157</v>
      </c>
      <c r="H233" s="203">
        <v>1076.9000000000001</v>
      </c>
      <c r="I233" s="204"/>
      <c r="L233" s="200"/>
      <c r="M233" s="205"/>
      <c r="N233" s="206"/>
      <c r="O233" s="206"/>
      <c r="P233" s="206"/>
      <c r="Q233" s="206"/>
      <c r="R233" s="206"/>
      <c r="S233" s="206"/>
      <c r="T233" s="207"/>
      <c r="AT233" s="208" t="s">
        <v>149</v>
      </c>
      <c r="AU233" s="208" t="s">
        <v>81</v>
      </c>
      <c r="AV233" s="12" t="s">
        <v>147</v>
      </c>
      <c r="AW233" s="12" t="s">
        <v>36</v>
      </c>
      <c r="AX233" s="12" t="s">
        <v>23</v>
      </c>
      <c r="AY233" s="208" t="s">
        <v>140</v>
      </c>
    </row>
    <row r="234" spans="2:65" s="1" customFormat="1" ht="22.5" customHeight="1" x14ac:dyDescent="0.3">
      <c r="B234" s="174"/>
      <c r="C234" s="220" t="s">
        <v>354</v>
      </c>
      <c r="D234" s="220" t="s">
        <v>257</v>
      </c>
      <c r="E234" s="221" t="s">
        <v>355</v>
      </c>
      <c r="F234" s="222" t="s">
        <v>356</v>
      </c>
      <c r="G234" s="223" t="s">
        <v>145</v>
      </c>
      <c r="H234" s="224">
        <v>1000.62</v>
      </c>
      <c r="I234" s="225"/>
      <c r="J234" s="226">
        <f>ROUND(I234*H234,2)</f>
        <v>0</v>
      </c>
      <c r="K234" s="222" t="s">
        <v>146</v>
      </c>
      <c r="L234" s="227"/>
      <c r="M234" s="228" t="s">
        <v>5</v>
      </c>
      <c r="N234" s="229" t="s">
        <v>43</v>
      </c>
      <c r="O234" s="42"/>
      <c r="P234" s="184">
        <f>O234*H234</f>
        <v>0</v>
      </c>
      <c r="Q234" s="184">
        <v>3.2200000000000002E-3</v>
      </c>
      <c r="R234" s="184">
        <f>Q234*H234</f>
        <v>3.2219964000000001</v>
      </c>
      <c r="S234" s="184">
        <v>0</v>
      </c>
      <c r="T234" s="185">
        <f>S234*H234</f>
        <v>0</v>
      </c>
      <c r="AR234" s="24" t="s">
        <v>189</v>
      </c>
      <c r="AT234" s="24" t="s">
        <v>257</v>
      </c>
      <c r="AU234" s="24" t="s">
        <v>81</v>
      </c>
      <c r="AY234" s="24" t="s">
        <v>140</v>
      </c>
      <c r="BE234" s="186">
        <f>IF(N234="základní",J234,0)</f>
        <v>0</v>
      </c>
      <c r="BF234" s="186">
        <f>IF(N234="snížená",J234,0)</f>
        <v>0</v>
      </c>
      <c r="BG234" s="186">
        <f>IF(N234="zákl. přenesená",J234,0)</f>
        <v>0</v>
      </c>
      <c r="BH234" s="186">
        <f>IF(N234="sníž. přenesená",J234,0)</f>
        <v>0</v>
      </c>
      <c r="BI234" s="186">
        <f>IF(N234="nulová",J234,0)</f>
        <v>0</v>
      </c>
      <c r="BJ234" s="24" t="s">
        <v>23</v>
      </c>
      <c r="BK234" s="186">
        <f>ROUND(I234*H234,2)</f>
        <v>0</v>
      </c>
      <c r="BL234" s="24" t="s">
        <v>147</v>
      </c>
      <c r="BM234" s="24" t="s">
        <v>357</v>
      </c>
    </row>
    <row r="235" spans="2:65" s="11" customFormat="1" x14ac:dyDescent="0.3">
      <c r="B235" s="187"/>
      <c r="D235" s="188" t="s">
        <v>149</v>
      </c>
      <c r="E235" s="189" t="s">
        <v>5</v>
      </c>
      <c r="F235" s="190" t="s">
        <v>358</v>
      </c>
      <c r="H235" s="191">
        <v>1000.62</v>
      </c>
      <c r="I235" s="192"/>
      <c r="L235" s="187"/>
      <c r="M235" s="193"/>
      <c r="N235" s="194"/>
      <c r="O235" s="194"/>
      <c r="P235" s="194"/>
      <c r="Q235" s="194"/>
      <c r="R235" s="194"/>
      <c r="S235" s="194"/>
      <c r="T235" s="195"/>
      <c r="AT235" s="196" t="s">
        <v>149</v>
      </c>
      <c r="AU235" s="196" t="s">
        <v>81</v>
      </c>
      <c r="AV235" s="11" t="s">
        <v>81</v>
      </c>
      <c r="AW235" s="11" t="s">
        <v>36</v>
      </c>
      <c r="AX235" s="11" t="s">
        <v>23</v>
      </c>
      <c r="AY235" s="196" t="s">
        <v>140</v>
      </c>
    </row>
    <row r="236" spans="2:65" s="1" customFormat="1" ht="22.5" customHeight="1" x14ac:dyDescent="0.3">
      <c r="B236" s="174"/>
      <c r="C236" s="220" t="s">
        <v>359</v>
      </c>
      <c r="D236" s="220" t="s">
        <v>257</v>
      </c>
      <c r="E236" s="221" t="s">
        <v>360</v>
      </c>
      <c r="F236" s="222" t="s">
        <v>361</v>
      </c>
      <c r="G236" s="223" t="s">
        <v>145</v>
      </c>
      <c r="H236" s="224">
        <v>97.817999999999998</v>
      </c>
      <c r="I236" s="225"/>
      <c r="J236" s="226">
        <f>ROUND(I236*H236,2)</f>
        <v>0</v>
      </c>
      <c r="K236" s="222" t="s">
        <v>146</v>
      </c>
      <c r="L236" s="227"/>
      <c r="M236" s="228" t="s">
        <v>5</v>
      </c>
      <c r="N236" s="229" t="s">
        <v>43</v>
      </c>
      <c r="O236" s="42"/>
      <c r="P236" s="184">
        <f>O236*H236</f>
        <v>0</v>
      </c>
      <c r="Q236" s="184">
        <v>4.8999999999999998E-3</v>
      </c>
      <c r="R236" s="184">
        <f>Q236*H236</f>
        <v>0.47930819999999996</v>
      </c>
      <c r="S236" s="184">
        <v>0</v>
      </c>
      <c r="T236" s="185">
        <f>S236*H236</f>
        <v>0</v>
      </c>
      <c r="AR236" s="24" t="s">
        <v>189</v>
      </c>
      <c r="AT236" s="24" t="s">
        <v>257</v>
      </c>
      <c r="AU236" s="24" t="s">
        <v>81</v>
      </c>
      <c r="AY236" s="24" t="s">
        <v>140</v>
      </c>
      <c r="BE236" s="186">
        <f>IF(N236="základní",J236,0)</f>
        <v>0</v>
      </c>
      <c r="BF236" s="186">
        <f>IF(N236="snížená",J236,0)</f>
        <v>0</v>
      </c>
      <c r="BG236" s="186">
        <f>IF(N236="zákl. přenesená",J236,0)</f>
        <v>0</v>
      </c>
      <c r="BH236" s="186">
        <f>IF(N236="sníž. přenesená",J236,0)</f>
        <v>0</v>
      </c>
      <c r="BI236" s="186">
        <f>IF(N236="nulová",J236,0)</f>
        <v>0</v>
      </c>
      <c r="BJ236" s="24" t="s">
        <v>23</v>
      </c>
      <c r="BK236" s="186">
        <f>ROUND(I236*H236,2)</f>
        <v>0</v>
      </c>
      <c r="BL236" s="24" t="s">
        <v>147</v>
      </c>
      <c r="BM236" s="24" t="s">
        <v>362</v>
      </c>
    </row>
    <row r="237" spans="2:65" s="11" customFormat="1" x14ac:dyDescent="0.3">
      <c r="B237" s="187"/>
      <c r="D237" s="188" t="s">
        <v>149</v>
      </c>
      <c r="E237" s="189" t="s">
        <v>5</v>
      </c>
      <c r="F237" s="190" t="s">
        <v>363</v>
      </c>
      <c r="H237" s="191">
        <v>97.817999999999998</v>
      </c>
      <c r="I237" s="192"/>
      <c r="L237" s="187"/>
      <c r="M237" s="193"/>
      <c r="N237" s="194"/>
      <c r="O237" s="194"/>
      <c r="P237" s="194"/>
      <c r="Q237" s="194"/>
      <c r="R237" s="194"/>
      <c r="S237" s="194"/>
      <c r="T237" s="195"/>
      <c r="AT237" s="196" t="s">
        <v>149</v>
      </c>
      <c r="AU237" s="196" t="s">
        <v>81</v>
      </c>
      <c r="AV237" s="11" t="s">
        <v>81</v>
      </c>
      <c r="AW237" s="11" t="s">
        <v>36</v>
      </c>
      <c r="AX237" s="11" t="s">
        <v>23</v>
      </c>
      <c r="AY237" s="196" t="s">
        <v>140</v>
      </c>
    </row>
    <row r="238" spans="2:65" s="1" customFormat="1" ht="31.5" customHeight="1" x14ac:dyDescent="0.3">
      <c r="B238" s="174"/>
      <c r="C238" s="175" t="s">
        <v>364</v>
      </c>
      <c r="D238" s="175" t="s">
        <v>142</v>
      </c>
      <c r="E238" s="176" t="s">
        <v>365</v>
      </c>
      <c r="F238" s="177" t="s">
        <v>366</v>
      </c>
      <c r="G238" s="178" t="s">
        <v>145</v>
      </c>
      <c r="H238" s="179">
        <v>177.18</v>
      </c>
      <c r="I238" s="180"/>
      <c r="J238" s="181">
        <f>ROUND(I238*H238,2)</f>
        <v>0</v>
      </c>
      <c r="K238" s="177" t="s">
        <v>146</v>
      </c>
      <c r="L238" s="41"/>
      <c r="M238" s="182" t="s">
        <v>5</v>
      </c>
      <c r="N238" s="183" t="s">
        <v>43</v>
      </c>
      <c r="O238" s="42"/>
      <c r="P238" s="184">
        <f>O238*H238</f>
        <v>0</v>
      </c>
      <c r="Q238" s="184">
        <v>9.4400000000000005E-3</v>
      </c>
      <c r="R238" s="184">
        <f>Q238*H238</f>
        <v>1.6725792000000002</v>
      </c>
      <c r="S238" s="184">
        <v>0</v>
      </c>
      <c r="T238" s="185">
        <f>S238*H238</f>
        <v>0</v>
      </c>
      <c r="AR238" s="24" t="s">
        <v>147</v>
      </c>
      <c r="AT238" s="24" t="s">
        <v>142</v>
      </c>
      <c r="AU238" s="24" t="s">
        <v>81</v>
      </c>
      <c r="AY238" s="24" t="s">
        <v>140</v>
      </c>
      <c r="BE238" s="186">
        <f>IF(N238="základní",J238,0)</f>
        <v>0</v>
      </c>
      <c r="BF238" s="186">
        <f>IF(N238="snížená",J238,0)</f>
        <v>0</v>
      </c>
      <c r="BG238" s="186">
        <f>IF(N238="zákl. přenesená",J238,0)</f>
        <v>0</v>
      </c>
      <c r="BH238" s="186">
        <f>IF(N238="sníž. přenesená",J238,0)</f>
        <v>0</v>
      </c>
      <c r="BI238" s="186">
        <f>IF(N238="nulová",J238,0)</f>
        <v>0</v>
      </c>
      <c r="BJ238" s="24" t="s">
        <v>23</v>
      </c>
      <c r="BK238" s="186">
        <f>ROUND(I238*H238,2)</f>
        <v>0</v>
      </c>
      <c r="BL238" s="24" t="s">
        <v>147</v>
      </c>
      <c r="BM238" s="24" t="s">
        <v>367</v>
      </c>
    </row>
    <row r="239" spans="2:65" s="11" customFormat="1" x14ac:dyDescent="0.3">
      <c r="B239" s="187"/>
      <c r="D239" s="188" t="s">
        <v>149</v>
      </c>
      <c r="E239" s="189" t="s">
        <v>5</v>
      </c>
      <c r="F239" s="190" t="s">
        <v>368</v>
      </c>
      <c r="H239" s="191">
        <v>177.18</v>
      </c>
      <c r="I239" s="192"/>
      <c r="L239" s="187"/>
      <c r="M239" s="193"/>
      <c r="N239" s="194"/>
      <c r="O239" s="194"/>
      <c r="P239" s="194"/>
      <c r="Q239" s="194"/>
      <c r="R239" s="194"/>
      <c r="S239" s="194"/>
      <c r="T239" s="195"/>
      <c r="AT239" s="196" t="s">
        <v>149</v>
      </c>
      <c r="AU239" s="196" t="s">
        <v>81</v>
      </c>
      <c r="AV239" s="11" t="s">
        <v>81</v>
      </c>
      <c r="AW239" s="11" t="s">
        <v>36</v>
      </c>
      <c r="AX239" s="11" t="s">
        <v>23</v>
      </c>
      <c r="AY239" s="196" t="s">
        <v>140</v>
      </c>
    </row>
    <row r="240" spans="2:65" s="1" customFormat="1" ht="22.5" customHeight="1" x14ac:dyDescent="0.3">
      <c r="B240" s="174"/>
      <c r="C240" s="220" t="s">
        <v>369</v>
      </c>
      <c r="D240" s="220" t="s">
        <v>257</v>
      </c>
      <c r="E240" s="221" t="s">
        <v>370</v>
      </c>
      <c r="F240" s="222" t="s">
        <v>371</v>
      </c>
      <c r="G240" s="223" t="s">
        <v>145</v>
      </c>
      <c r="H240" s="224">
        <v>180.72399999999999</v>
      </c>
      <c r="I240" s="225"/>
      <c r="J240" s="226">
        <f>ROUND(I240*H240,2)</f>
        <v>0</v>
      </c>
      <c r="K240" s="222" t="s">
        <v>146</v>
      </c>
      <c r="L240" s="227"/>
      <c r="M240" s="228" t="s">
        <v>5</v>
      </c>
      <c r="N240" s="229" t="s">
        <v>43</v>
      </c>
      <c r="O240" s="42"/>
      <c r="P240" s="184">
        <f>O240*H240</f>
        <v>0</v>
      </c>
      <c r="Q240" s="184">
        <v>1.6500000000000001E-2</v>
      </c>
      <c r="R240" s="184">
        <f>Q240*H240</f>
        <v>2.9819459999999998</v>
      </c>
      <c r="S240" s="184">
        <v>0</v>
      </c>
      <c r="T240" s="185">
        <f>S240*H240</f>
        <v>0</v>
      </c>
      <c r="AR240" s="24" t="s">
        <v>189</v>
      </c>
      <c r="AT240" s="24" t="s">
        <v>257</v>
      </c>
      <c r="AU240" s="24" t="s">
        <v>81</v>
      </c>
      <c r="AY240" s="24" t="s">
        <v>140</v>
      </c>
      <c r="BE240" s="186">
        <f>IF(N240="základní",J240,0)</f>
        <v>0</v>
      </c>
      <c r="BF240" s="186">
        <f>IF(N240="snížená",J240,0)</f>
        <v>0</v>
      </c>
      <c r="BG240" s="186">
        <f>IF(N240="zákl. přenesená",J240,0)</f>
        <v>0</v>
      </c>
      <c r="BH240" s="186">
        <f>IF(N240="sníž. přenesená",J240,0)</f>
        <v>0</v>
      </c>
      <c r="BI240" s="186">
        <f>IF(N240="nulová",J240,0)</f>
        <v>0</v>
      </c>
      <c r="BJ240" s="24" t="s">
        <v>23</v>
      </c>
      <c r="BK240" s="186">
        <f>ROUND(I240*H240,2)</f>
        <v>0</v>
      </c>
      <c r="BL240" s="24" t="s">
        <v>147</v>
      </c>
      <c r="BM240" s="24" t="s">
        <v>372</v>
      </c>
    </row>
    <row r="241" spans="2:65" s="11" customFormat="1" x14ac:dyDescent="0.3">
      <c r="B241" s="187"/>
      <c r="D241" s="188" t="s">
        <v>149</v>
      </c>
      <c r="E241" s="189" t="s">
        <v>5</v>
      </c>
      <c r="F241" s="190" t="s">
        <v>373</v>
      </c>
      <c r="H241" s="191">
        <v>180.72399999999999</v>
      </c>
      <c r="I241" s="192"/>
      <c r="L241" s="187"/>
      <c r="M241" s="193"/>
      <c r="N241" s="194"/>
      <c r="O241" s="194"/>
      <c r="P241" s="194"/>
      <c r="Q241" s="194"/>
      <c r="R241" s="194"/>
      <c r="S241" s="194"/>
      <c r="T241" s="195"/>
      <c r="AT241" s="196" t="s">
        <v>149</v>
      </c>
      <c r="AU241" s="196" t="s">
        <v>81</v>
      </c>
      <c r="AV241" s="11" t="s">
        <v>81</v>
      </c>
      <c r="AW241" s="11" t="s">
        <v>36</v>
      </c>
      <c r="AX241" s="11" t="s">
        <v>23</v>
      </c>
      <c r="AY241" s="196" t="s">
        <v>140</v>
      </c>
    </row>
    <row r="242" spans="2:65" s="1" customFormat="1" ht="22.5" customHeight="1" x14ac:dyDescent="0.3">
      <c r="B242" s="174"/>
      <c r="C242" s="175" t="s">
        <v>374</v>
      </c>
      <c r="D242" s="175" t="s">
        <v>142</v>
      </c>
      <c r="E242" s="176" t="s">
        <v>375</v>
      </c>
      <c r="F242" s="177" t="s">
        <v>376</v>
      </c>
      <c r="G242" s="178" t="s">
        <v>278</v>
      </c>
      <c r="H242" s="179">
        <v>590.72</v>
      </c>
      <c r="I242" s="180"/>
      <c r="J242" s="181">
        <f>ROUND(I242*H242,2)</f>
        <v>0</v>
      </c>
      <c r="K242" s="177" t="s">
        <v>146</v>
      </c>
      <c r="L242" s="41"/>
      <c r="M242" s="182" t="s">
        <v>5</v>
      </c>
      <c r="N242" s="183" t="s">
        <v>43</v>
      </c>
      <c r="O242" s="42"/>
      <c r="P242" s="184">
        <f>O242*H242</f>
        <v>0</v>
      </c>
      <c r="Q242" s="184">
        <v>2.5000000000000001E-4</v>
      </c>
      <c r="R242" s="184">
        <f>Q242*H242</f>
        <v>0.14768000000000001</v>
      </c>
      <c r="S242" s="184">
        <v>0</v>
      </c>
      <c r="T242" s="185">
        <f>S242*H242</f>
        <v>0</v>
      </c>
      <c r="AR242" s="24" t="s">
        <v>147</v>
      </c>
      <c r="AT242" s="24" t="s">
        <v>142</v>
      </c>
      <c r="AU242" s="24" t="s">
        <v>81</v>
      </c>
      <c r="AY242" s="24" t="s">
        <v>140</v>
      </c>
      <c r="BE242" s="186">
        <f>IF(N242="základní",J242,0)</f>
        <v>0</v>
      </c>
      <c r="BF242" s="186">
        <f>IF(N242="snížená",J242,0)</f>
        <v>0</v>
      </c>
      <c r="BG242" s="186">
        <f>IF(N242="zákl. přenesená",J242,0)</f>
        <v>0</v>
      </c>
      <c r="BH242" s="186">
        <f>IF(N242="sníž. přenesená",J242,0)</f>
        <v>0</v>
      </c>
      <c r="BI242" s="186">
        <f>IF(N242="nulová",J242,0)</f>
        <v>0</v>
      </c>
      <c r="BJ242" s="24" t="s">
        <v>23</v>
      </c>
      <c r="BK242" s="186">
        <f>ROUND(I242*H242,2)</f>
        <v>0</v>
      </c>
      <c r="BL242" s="24" t="s">
        <v>147</v>
      </c>
      <c r="BM242" s="24" t="s">
        <v>377</v>
      </c>
    </row>
    <row r="243" spans="2:65" s="11" customFormat="1" x14ac:dyDescent="0.3">
      <c r="B243" s="187"/>
      <c r="D243" s="197" t="s">
        <v>149</v>
      </c>
      <c r="E243" s="196" t="s">
        <v>5</v>
      </c>
      <c r="F243" s="198" t="s">
        <v>378</v>
      </c>
      <c r="H243" s="199">
        <v>37.799999999999997</v>
      </c>
      <c r="I243" s="192"/>
      <c r="L243" s="187"/>
      <c r="M243" s="193"/>
      <c r="N243" s="194"/>
      <c r="O243" s="194"/>
      <c r="P243" s="194"/>
      <c r="Q243" s="194"/>
      <c r="R243" s="194"/>
      <c r="S243" s="194"/>
      <c r="T243" s="195"/>
      <c r="AT243" s="196" t="s">
        <v>149</v>
      </c>
      <c r="AU243" s="196" t="s">
        <v>81</v>
      </c>
      <c r="AV243" s="11" t="s">
        <v>81</v>
      </c>
      <c r="AW243" s="11" t="s">
        <v>36</v>
      </c>
      <c r="AX243" s="11" t="s">
        <v>72</v>
      </c>
      <c r="AY243" s="196" t="s">
        <v>140</v>
      </c>
    </row>
    <row r="244" spans="2:65" s="13" customFormat="1" x14ac:dyDescent="0.3">
      <c r="B244" s="209"/>
      <c r="D244" s="197" t="s">
        <v>149</v>
      </c>
      <c r="E244" s="210" t="s">
        <v>5</v>
      </c>
      <c r="F244" s="211" t="s">
        <v>379</v>
      </c>
      <c r="H244" s="212" t="s">
        <v>5</v>
      </c>
      <c r="I244" s="213"/>
      <c r="L244" s="209"/>
      <c r="M244" s="214"/>
      <c r="N244" s="215"/>
      <c r="O244" s="215"/>
      <c r="P244" s="215"/>
      <c r="Q244" s="215"/>
      <c r="R244" s="215"/>
      <c r="S244" s="215"/>
      <c r="T244" s="216"/>
      <c r="AT244" s="212" t="s">
        <v>149</v>
      </c>
      <c r="AU244" s="212" t="s">
        <v>81</v>
      </c>
      <c r="AV244" s="13" t="s">
        <v>23</v>
      </c>
      <c r="AW244" s="13" t="s">
        <v>36</v>
      </c>
      <c r="AX244" s="13" t="s">
        <v>72</v>
      </c>
      <c r="AY244" s="212" t="s">
        <v>140</v>
      </c>
    </row>
    <row r="245" spans="2:65" s="11" customFormat="1" x14ac:dyDescent="0.3">
      <c r="B245" s="187"/>
      <c r="D245" s="197" t="s">
        <v>149</v>
      </c>
      <c r="E245" s="196" t="s">
        <v>5</v>
      </c>
      <c r="F245" s="198" t="s">
        <v>380</v>
      </c>
      <c r="H245" s="199">
        <v>72</v>
      </c>
      <c r="I245" s="192"/>
      <c r="L245" s="187"/>
      <c r="M245" s="193"/>
      <c r="N245" s="194"/>
      <c r="O245" s="194"/>
      <c r="P245" s="194"/>
      <c r="Q245" s="194"/>
      <c r="R245" s="194"/>
      <c r="S245" s="194"/>
      <c r="T245" s="195"/>
      <c r="AT245" s="196" t="s">
        <v>149</v>
      </c>
      <c r="AU245" s="196" t="s">
        <v>81</v>
      </c>
      <c r="AV245" s="11" t="s">
        <v>81</v>
      </c>
      <c r="AW245" s="11" t="s">
        <v>36</v>
      </c>
      <c r="AX245" s="11" t="s">
        <v>72</v>
      </c>
      <c r="AY245" s="196" t="s">
        <v>140</v>
      </c>
    </row>
    <row r="246" spans="2:65" s="11" customFormat="1" x14ac:dyDescent="0.3">
      <c r="B246" s="187"/>
      <c r="D246" s="197" t="s">
        <v>149</v>
      </c>
      <c r="E246" s="196" t="s">
        <v>5</v>
      </c>
      <c r="F246" s="198" t="s">
        <v>381</v>
      </c>
      <c r="H246" s="199">
        <v>75.599999999999994</v>
      </c>
      <c r="I246" s="192"/>
      <c r="L246" s="187"/>
      <c r="M246" s="193"/>
      <c r="N246" s="194"/>
      <c r="O246" s="194"/>
      <c r="P246" s="194"/>
      <c r="Q246" s="194"/>
      <c r="R246" s="194"/>
      <c r="S246" s="194"/>
      <c r="T246" s="195"/>
      <c r="AT246" s="196" t="s">
        <v>149</v>
      </c>
      <c r="AU246" s="196" t="s">
        <v>81</v>
      </c>
      <c r="AV246" s="11" t="s">
        <v>81</v>
      </c>
      <c r="AW246" s="11" t="s">
        <v>36</v>
      </c>
      <c r="AX246" s="11" t="s">
        <v>72</v>
      </c>
      <c r="AY246" s="196" t="s">
        <v>140</v>
      </c>
    </row>
    <row r="247" spans="2:65" s="11" customFormat="1" x14ac:dyDescent="0.3">
      <c r="B247" s="187"/>
      <c r="D247" s="197" t="s">
        <v>149</v>
      </c>
      <c r="E247" s="196" t="s">
        <v>5</v>
      </c>
      <c r="F247" s="198" t="s">
        <v>322</v>
      </c>
      <c r="H247" s="199">
        <v>19.8</v>
      </c>
      <c r="I247" s="192"/>
      <c r="L247" s="187"/>
      <c r="M247" s="193"/>
      <c r="N247" s="194"/>
      <c r="O247" s="194"/>
      <c r="P247" s="194"/>
      <c r="Q247" s="194"/>
      <c r="R247" s="194"/>
      <c r="S247" s="194"/>
      <c r="T247" s="195"/>
      <c r="AT247" s="196" t="s">
        <v>149</v>
      </c>
      <c r="AU247" s="196" t="s">
        <v>81</v>
      </c>
      <c r="AV247" s="11" t="s">
        <v>81</v>
      </c>
      <c r="AW247" s="11" t="s">
        <v>36</v>
      </c>
      <c r="AX247" s="11" t="s">
        <v>72</v>
      </c>
      <c r="AY247" s="196" t="s">
        <v>140</v>
      </c>
    </row>
    <row r="248" spans="2:65" s="11" customFormat="1" x14ac:dyDescent="0.3">
      <c r="B248" s="187"/>
      <c r="D248" s="197" t="s">
        <v>149</v>
      </c>
      <c r="E248" s="196" t="s">
        <v>5</v>
      </c>
      <c r="F248" s="198" t="s">
        <v>323</v>
      </c>
      <c r="H248" s="199">
        <v>9.1999999999999993</v>
      </c>
      <c r="I248" s="192"/>
      <c r="L248" s="187"/>
      <c r="M248" s="193"/>
      <c r="N248" s="194"/>
      <c r="O248" s="194"/>
      <c r="P248" s="194"/>
      <c r="Q248" s="194"/>
      <c r="R248" s="194"/>
      <c r="S248" s="194"/>
      <c r="T248" s="195"/>
      <c r="AT248" s="196" t="s">
        <v>149</v>
      </c>
      <c r="AU248" s="196" t="s">
        <v>81</v>
      </c>
      <c r="AV248" s="11" t="s">
        <v>81</v>
      </c>
      <c r="AW248" s="11" t="s">
        <v>36</v>
      </c>
      <c r="AX248" s="11" t="s">
        <v>72</v>
      </c>
      <c r="AY248" s="196" t="s">
        <v>140</v>
      </c>
    </row>
    <row r="249" spans="2:65" s="11" customFormat="1" x14ac:dyDescent="0.3">
      <c r="B249" s="187"/>
      <c r="D249" s="197" t="s">
        <v>149</v>
      </c>
      <c r="E249" s="196" t="s">
        <v>5</v>
      </c>
      <c r="F249" s="198" t="s">
        <v>312</v>
      </c>
      <c r="H249" s="199">
        <v>7.4</v>
      </c>
      <c r="I249" s="192"/>
      <c r="L249" s="187"/>
      <c r="M249" s="193"/>
      <c r="N249" s="194"/>
      <c r="O249" s="194"/>
      <c r="P249" s="194"/>
      <c r="Q249" s="194"/>
      <c r="R249" s="194"/>
      <c r="S249" s="194"/>
      <c r="T249" s="195"/>
      <c r="AT249" s="196" t="s">
        <v>149</v>
      </c>
      <c r="AU249" s="196" t="s">
        <v>81</v>
      </c>
      <c r="AV249" s="11" t="s">
        <v>81</v>
      </c>
      <c r="AW249" s="11" t="s">
        <v>36</v>
      </c>
      <c r="AX249" s="11" t="s">
        <v>72</v>
      </c>
      <c r="AY249" s="196" t="s">
        <v>140</v>
      </c>
    </row>
    <row r="250" spans="2:65" s="13" customFormat="1" x14ac:dyDescent="0.3">
      <c r="B250" s="209"/>
      <c r="D250" s="197" t="s">
        <v>149</v>
      </c>
      <c r="E250" s="210" t="s">
        <v>5</v>
      </c>
      <c r="F250" s="211" t="s">
        <v>382</v>
      </c>
      <c r="H250" s="212" t="s">
        <v>5</v>
      </c>
      <c r="I250" s="213"/>
      <c r="L250" s="209"/>
      <c r="M250" s="214"/>
      <c r="N250" s="215"/>
      <c r="O250" s="215"/>
      <c r="P250" s="215"/>
      <c r="Q250" s="215"/>
      <c r="R250" s="215"/>
      <c r="S250" s="215"/>
      <c r="T250" s="216"/>
      <c r="AT250" s="212" t="s">
        <v>149</v>
      </c>
      <c r="AU250" s="212" t="s">
        <v>81</v>
      </c>
      <c r="AV250" s="13" t="s">
        <v>23</v>
      </c>
      <c r="AW250" s="13" t="s">
        <v>36</v>
      </c>
      <c r="AX250" s="13" t="s">
        <v>72</v>
      </c>
      <c r="AY250" s="212" t="s">
        <v>140</v>
      </c>
    </row>
    <row r="251" spans="2:65" s="11" customFormat="1" x14ac:dyDescent="0.3">
      <c r="B251" s="187"/>
      <c r="D251" s="197" t="s">
        <v>149</v>
      </c>
      <c r="E251" s="196" t="s">
        <v>5</v>
      </c>
      <c r="F251" s="198" t="s">
        <v>383</v>
      </c>
      <c r="H251" s="199">
        <v>6.18</v>
      </c>
      <c r="I251" s="192"/>
      <c r="L251" s="187"/>
      <c r="M251" s="193"/>
      <c r="N251" s="194"/>
      <c r="O251" s="194"/>
      <c r="P251" s="194"/>
      <c r="Q251" s="194"/>
      <c r="R251" s="194"/>
      <c r="S251" s="194"/>
      <c r="T251" s="195"/>
      <c r="AT251" s="196" t="s">
        <v>149</v>
      </c>
      <c r="AU251" s="196" t="s">
        <v>81</v>
      </c>
      <c r="AV251" s="11" t="s">
        <v>81</v>
      </c>
      <c r="AW251" s="11" t="s">
        <v>36</v>
      </c>
      <c r="AX251" s="11" t="s">
        <v>72</v>
      </c>
      <c r="AY251" s="196" t="s">
        <v>140</v>
      </c>
    </row>
    <row r="252" spans="2:65" s="11" customFormat="1" x14ac:dyDescent="0.3">
      <c r="B252" s="187"/>
      <c r="D252" s="197" t="s">
        <v>149</v>
      </c>
      <c r="E252" s="196" t="s">
        <v>5</v>
      </c>
      <c r="F252" s="198" t="s">
        <v>384</v>
      </c>
      <c r="H252" s="199">
        <v>31.52</v>
      </c>
      <c r="I252" s="192"/>
      <c r="L252" s="187"/>
      <c r="M252" s="193"/>
      <c r="N252" s="194"/>
      <c r="O252" s="194"/>
      <c r="P252" s="194"/>
      <c r="Q252" s="194"/>
      <c r="R252" s="194"/>
      <c r="S252" s="194"/>
      <c r="T252" s="195"/>
      <c r="AT252" s="196" t="s">
        <v>149</v>
      </c>
      <c r="AU252" s="196" t="s">
        <v>81</v>
      </c>
      <c r="AV252" s="11" t="s">
        <v>81</v>
      </c>
      <c r="AW252" s="11" t="s">
        <v>36</v>
      </c>
      <c r="AX252" s="11" t="s">
        <v>72</v>
      </c>
      <c r="AY252" s="196" t="s">
        <v>140</v>
      </c>
    </row>
    <row r="253" spans="2:65" s="11" customFormat="1" x14ac:dyDescent="0.3">
      <c r="B253" s="187"/>
      <c r="D253" s="197" t="s">
        <v>149</v>
      </c>
      <c r="E253" s="196" t="s">
        <v>5</v>
      </c>
      <c r="F253" s="198" t="s">
        <v>385</v>
      </c>
      <c r="H253" s="199">
        <v>7.2</v>
      </c>
      <c r="I253" s="192"/>
      <c r="L253" s="187"/>
      <c r="M253" s="193"/>
      <c r="N253" s="194"/>
      <c r="O253" s="194"/>
      <c r="P253" s="194"/>
      <c r="Q253" s="194"/>
      <c r="R253" s="194"/>
      <c r="S253" s="194"/>
      <c r="T253" s="195"/>
      <c r="AT253" s="196" t="s">
        <v>149</v>
      </c>
      <c r="AU253" s="196" t="s">
        <v>81</v>
      </c>
      <c r="AV253" s="11" t="s">
        <v>81</v>
      </c>
      <c r="AW253" s="11" t="s">
        <v>36</v>
      </c>
      <c r="AX253" s="11" t="s">
        <v>72</v>
      </c>
      <c r="AY253" s="196" t="s">
        <v>140</v>
      </c>
    </row>
    <row r="254" spans="2:65" s="14" customFormat="1" x14ac:dyDescent="0.3">
      <c r="B254" s="230"/>
      <c r="D254" s="197" t="s">
        <v>149</v>
      </c>
      <c r="E254" s="231" t="s">
        <v>5</v>
      </c>
      <c r="F254" s="232" t="s">
        <v>313</v>
      </c>
      <c r="H254" s="233">
        <v>266.7</v>
      </c>
      <c r="I254" s="234"/>
      <c r="L254" s="230"/>
      <c r="M254" s="235"/>
      <c r="N254" s="236"/>
      <c r="O254" s="236"/>
      <c r="P254" s="236"/>
      <c r="Q254" s="236"/>
      <c r="R254" s="236"/>
      <c r="S254" s="236"/>
      <c r="T254" s="237"/>
      <c r="AT254" s="231" t="s">
        <v>149</v>
      </c>
      <c r="AU254" s="231" t="s">
        <v>81</v>
      </c>
      <c r="AV254" s="14" t="s">
        <v>158</v>
      </c>
      <c r="AW254" s="14" t="s">
        <v>36</v>
      </c>
      <c r="AX254" s="14" t="s">
        <v>72</v>
      </c>
      <c r="AY254" s="231" t="s">
        <v>140</v>
      </c>
    </row>
    <row r="255" spans="2:65" s="11" customFormat="1" x14ac:dyDescent="0.3">
      <c r="B255" s="187"/>
      <c r="D255" s="197" t="s">
        <v>149</v>
      </c>
      <c r="E255" s="196" t="s">
        <v>5</v>
      </c>
      <c r="F255" s="198" t="s">
        <v>386</v>
      </c>
      <c r="H255" s="199">
        <v>228.9</v>
      </c>
      <c r="I255" s="192"/>
      <c r="L255" s="187"/>
      <c r="M255" s="193"/>
      <c r="N255" s="194"/>
      <c r="O255" s="194"/>
      <c r="P255" s="194"/>
      <c r="Q255" s="194"/>
      <c r="R255" s="194"/>
      <c r="S255" s="194"/>
      <c r="T255" s="195"/>
      <c r="AT255" s="196" t="s">
        <v>149</v>
      </c>
      <c r="AU255" s="196" t="s">
        <v>81</v>
      </c>
      <c r="AV255" s="11" t="s">
        <v>81</v>
      </c>
      <c r="AW255" s="11" t="s">
        <v>36</v>
      </c>
      <c r="AX255" s="11" t="s">
        <v>72</v>
      </c>
      <c r="AY255" s="196" t="s">
        <v>140</v>
      </c>
    </row>
    <row r="256" spans="2:65" s="11" customFormat="1" x14ac:dyDescent="0.3">
      <c r="B256" s="187"/>
      <c r="D256" s="197" t="s">
        <v>149</v>
      </c>
      <c r="E256" s="196" t="s">
        <v>5</v>
      </c>
      <c r="F256" s="198" t="s">
        <v>387</v>
      </c>
      <c r="H256" s="199">
        <v>95.12</v>
      </c>
      <c r="I256" s="192"/>
      <c r="L256" s="187"/>
      <c r="M256" s="193"/>
      <c r="N256" s="194"/>
      <c r="O256" s="194"/>
      <c r="P256" s="194"/>
      <c r="Q256" s="194"/>
      <c r="R256" s="194"/>
      <c r="S256" s="194"/>
      <c r="T256" s="195"/>
      <c r="AT256" s="196" t="s">
        <v>149</v>
      </c>
      <c r="AU256" s="196" t="s">
        <v>81</v>
      </c>
      <c r="AV256" s="11" t="s">
        <v>81</v>
      </c>
      <c r="AW256" s="11" t="s">
        <v>36</v>
      </c>
      <c r="AX256" s="11" t="s">
        <v>72</v>
      </c>
      <c r="AY256" s="196" t="s">
        <v>140</v>
      </c>
    </row>
    <row r="257" spans="2:65" s="12" customFormat="1" x14ac:dyDescent="0.3">
      <c r="B257" s="200"/>
      <c r="D257" s="188" t="s">
        <v>149</v>
      </c>
      <c r="E257" s="201" t="s">
        <v>5</v>
      </c>
      <c r="F257" s="202" t="s">
        <v>157</v>
      </c>
      <c r="H257" s="203">
        <v>590.72</v>
      </c>
      <c r="I257" s="204"/>
      <c r="L257" s="200"/>
      <c r="M257" s="205"/>
      <c r="N257" s="206"/>
      <c r="O257" s="206"/>
      <c r="P257" s="206"/>
      <c r="Q257" s="206"/>
      <c r="R257" s="206"/>
      <c r="S257" s="206"/>
      <c r="T257" s="207"/>
      <c r="AT257" s="208" t="s">
        <v>149</v>
      </c>
      <c r="AU257" s="208" t="s">
        <v>81</v>
      </c>
      <c r="AV257" s="12" t="s">
        <v>147</v>
      </c>
      <c r="AW257" s="12" t="s">
        <v>36</v>
      </c>
      <c r="AX257" s="12" t="s">
        <v>23</v>
      </c>
      <c r="AY257" s="208" t="s">
        <v>140</v>
      </c>
    </row>
    <row r="258" spans="2:65" s="1" customFormat="1" ht="22.5" customHeight="1" x14ac:dyDescent="0.3">
      <c r="B258" s="174"/>
      <c r="C258" s="220" t="s">
        <v>388</v>
      </c>
      <c r="D258" s="220" t="s">
        <v>257</v>
      </c>
      <c r="E258" s="221" t="s">
        <v>389</v>
      </c>
      <c r="F258" s="222" t="s">
        <v>390</v>
      </c>
      <c r="G258" s="223" t="s">
        <v>278</v>
      </c>
      <c r="H258" s="224">
        <v>240.345</v>
      </c>
      <c r="I258" s="225"/>
      <c r="J258" s="226">
        <f>ROUND(I258*H258,2)</f>
        <v>0</v>
      </c>
      <c r="K258" s="222" t="s">
        <v>146</v>
      </c>
      <c r="L258" s="227"/>
      <c r="M258" s="228" t="s">
        <v>5</v>
      </c>
      <c r="N258" s="229" t="s">
        <v>43</v>
      </c>
      <c r="O258" s="42"/>
      <c r="P258" s="184">
        <f>O258*H258</f>
        <v>0</v>
      </c>
      <c r="Q258" s="184">
        <v>3.0000000000000001E-5</v>
      </c>
      <c r="R258" s="184">
        <f>Q258*H258</f>
        <v>7.2103499999999999E-3</v>
      </c>
      <c r="S258" s="184">
        <v>0</v>
      </c>
      <c r="T258" s="185">
        <f>S258*H258</f>
        <v>0</v>
      </c>
      <c r="AR258" s="24" t="s">
        <v>189</v>
      </c>
      <c r="AT258" s="24" t="s">
        <v>257</v>
      </c>
      <c r="AU258" s="24" t="s">
        <v>81</v>
      </c>
      <c r="AY258" s="24" t="s">
        <v>140</v>
      </c>
      <c r="BE258" s="186">
        <f>IF(N258="základní",J258,0)</f>
        <v>0</v>
      </c>
      <c r="BF258" s="186">
        <f>IF(N258="snížená",J258,0)</f>
        <v>0</v>
      </c>
      <c r="BG258" s="186">
        <f>IF(N258="zákl. přenesená",J258,0)</f>
        <v>0</v>
      </c>
      <c r="BH258" s="186">
        <f>IF(N258="sníž. přenesená",J258,0)</f>
        <v>0</v>
      </c>
      <c r="BI258" s="186">
        <f>IF(N258="nulová",J258,0)</f>
        <v>0</v>
      </c>
      <c r="BJ258" s="24" t="s">
        <v>23</v>
      </c>
      <c r="BK258" s="186">
        <f>ROUND(I258*H258,2)</f>
        <v>0</v>
      </c>
      <c r="BL258" s="24" t="s">
        <v>147</v>
      </c>
      <c r="BM258" s="24" t="s">
        <v>391</v>
      </c>
    </row>
    <row r="259" spans="2:65" s="11" customFormat="1" x14ac:dyDescent="0.3">
      <c r="B259" s="187"/>
      <c r="D259" s="188" t="s">
        <v>149</v>
      </c>
      <c r="E259" s="189" t="s">
        <v>5</v>
      </c>
      <c r="F259" s="190" t="s">
        <v>392</v>
      </c>
      <c r="H259" s="191">
        <v>240.345</v>
      </c>
      <c r="I259" s="192"/>
      <c r="L259" s="187"/>
      <c r="M259" s="193"/>
      <c r="N259" s="194"/>
      <c r="O259" s="194"/>
      <c r="P259" s="194"/>
      <c r="Q259" s="194"/>
      <c r="R259" s="194"/>
      <c r="S259" s="194"/>
      <c r="T259" s="195"/>
      <c r="AT259" s="196" t="s">
        <v>149</v>
      </c>
      <c r="AU259" s="196" t="s">
        <v>81</v>
      </c>
      <c r="AV259" s="11" t="s">
        <v>81</v>
      </c>
      <c r="AW259" s="11" t="s">
        <v>36</v>
      </c>
      <c r="AX259" s="11" t="s">
        <v>23</v>
      </c>
      <c r="AY259" s="196" t="s">
        <v>140</v>
      </c>
    </row>
    <row r="260" spans="2:65" s="1" customFormat="1" ht="22.5" customHeight="1" x14ac:dyDescent="0.3">
      <c r="B260" s="174"/>
      <c r="C260" s="220" t="s">
        <v>393</v>
      </c>
      <c r="D260" s="220" t="s">
        <v>257</v>
      </c>
      <c r="E260" s="221" t="s">
        <v>394</v>
      </c>
      <c r="F260" s="222" t="s">
        <v>395</v>
      </c>
      <c r="G260" s="223" t="s">
        <v>278</v>
      </c>
      <c r="H260" s="224">
        <v>188.62200000000001</v>
      </c>
      <c r="I260" s="225"/>
      <c r="J260" s="226">
        <f>ROUND(I260*H260,2)</f>
        <v>0</v>
      </c>
      <c r="K260" s="222" t="s">
        <v>146</v>
      </c>
      <c r="L260" s="227"/>
      <c r="M260" s="228" t="s">
        <v>5</v>
      </c>
      <c r="N260" s="229" t="s">
        <v>43</v>
      </c>
      <c r="O260" s="42"/>
      <c r="P260" s="184">
        <f>O260*H260</f>
        <v>0</v>
      </c>
      <c r="Q260" s="184">
        <v>3.0000000000000001E-5</v>
      </c>
      <c r="R260" s="184">
        <f>Q260*H260</f>
        <v>5.6586600000000003E-3</v>
      </c>
      <c r="S260" s="184">
        <v>0</v>
      </c>
      <c r="T260" s="185">
        <f>S260*H260</f>
        <v>0</v>
      </c>
      <c r="AR260" s="24" t="s">
        <v>189</v>
      </c>
      <c r="AT260" s="24" t="s">
        <v>257</v>
      </c>
      <c r="AU260" s="24" t="s">
        <v>81</v>
      </c>
      <c r="AY260" s="24" t="s">
        <v>140</v>
      </c>
      <c r="BE260" s="186">
        <f>IF(N260="základní",J260,0)</f>
        <v>0</v>
      </c>
      <c r="BF260" s="186">
        <f>IF(N260="snížená",J260,0)</f>
        <v>0</v>
      </c>
      <c r="BG260" s="186">
        <f>IF(N260="zákl. přenesená",J260,0)</f>
        <v>0</v>
      </c>
      <c r="BH260" s="186">
        <f>IF(N260="sníž. přenesená",J260,0)</f>
        <v>0</v>
      </c>
      <c r="BI260" s="186">
        <f>IF(N260="nulová",J260,0)</f>
        <v>0</v>
      </c>
      <c r="BJ260" s="24" t="s">
        <v>23</v>
      </c>
      <c r="BK260" s="186">
        <f>ROUND(I260*H260,2)</f>
        <v>0</v>
      </c>
      <c r="BL260" s="24" t="s">
        <v>147</v>
      </c>
      <c r="BM260" s="24" t="s">
        <v>396</v>
      </c>
    </row>
    <row r="261" spans="2:65" s="11" customFormat="1" x14ac:dyDescent="0.3">
      <c r="B261" s="187"/>
      <c r="D261" s="197" t="s">
        <v>149</v>
      </c>
      <c r="E261" s="196" t="s">
        <v>5</v>
      </c>
      <c r="F261" s="198" t="s">
        <v>397</v>
      </c>
      <c r="H261" s="199">
        <v>39.69</v>
      </c>
      <c r="I261" s="192"/>
      <c r="L261" s="187"/>
      <c r="M261" s="193"/>
      <c r="N261" s="194"/>
      <c r="O261" s="194"/>
      <c r="P261" s="194"/>
      <c r="Q261" s="194"/>
      <c r="R261" s="194"/>
      <c r="S261" s="194"/>
      <c r="T261" s="195"/>
      <c r="AT261" s="196" t="s">
        <v>149</v>
      </c>
      <c r="AU261" s="196" t="s">
        <v>81</v>
      </c>
      <c r="AV261" s="11" t="s">
        <v>81</v>
      </c>
      <c r="AW261" s="11" t="s">
        <v>36</v>
      </c>
      <c r="AX261" s="11" t="s">
        <v>72</v>
      </c>
      <c r="AY261" s="196" t="s">
        <v>140</v>
      </c>
    </row>
    <row r="262" spans="2:65" s="11" customFormat="1" x14ac:dyDescent="0.3">
      <c r="B262" s="187"/>
      <c r="D262" s="197" t="s">
        <v>149</v>
      </c>
      <c r="E262" s="196" t="s">
        <v>5</v>
      </c>
      <c r="F262" s="198" t="s">
        <v>398</v>
      </c>
      <c r="H262" s="199">
        <v>240.345</v>
      </c>
      <c r="I262" s="192"/>
      <c r="L262" s="187"/>
      <c r="M262" s="193"/>
      <c r="N262" s="194"/>
      <c r="O262" s="194"/>
      <c r="P262" s="194"/>
      <c r="Q262" s="194"/>
      <c r="R262" s="194"/>
      <c r="S262" s="194"/>
      <c r="T262" s="195"/>
      <c r="AT262" s="196" t="s">
        <v>149</v>
      </c>
      <c r="AU262" s="196" t="s">
        <v>81</v>
      </c>
      <c r="AV262" s="11" t="s">
        <v>81</v>
      </c>
      <c r="AW262" s="11" t="s">
        <v>36</v>
      </c>
      <c r="AX262" s="11" t="s">
        <v>72</v>
      </c>
      <c r="AY262" s="196" t="s">
        <v>140</v>
      </c>
    </row>
    <row r="263" spans="2:65" s="11" customFormat="1" x14ac:dyDescent="0.3">
      <c r="B263" s="187"/>
      <c r="D263" s="197" t="s">
        <v>149</v>
      </c>
      <c r="E263" s="196" t="s">
        <v>5</v>
      </c>
      <c r="F263" s="198" t="s">
        <v>399</v>
      </c>
      <c r="H263" s="199">
        <v>-91.412999999999997</v>
      </c>
      <c r="I263" s="192"/>
      <c r="L263" s="187"/>
      <c r="M263" s="193"/>
      <c r="N263" s="194"/>
      <c r="O263" s="194"/>
      <c r="P263" s="194"/>
      <c r="Q263" s="194"/>
      <c r="R263" s="194"/>
      <c r="S263" s="194"/>
      <c r="T263" s="195"/>
      <c r="AT263" s="196" t="s">
        <v>149</v>
      </c>
      <c r="AU263" s="196" t="s">
        <v>81</v>
      </c>
      <c r="AV263" s="11" t="s">
        <v>81</v>
      </c>
      <c r="AW263" s="11" t="s">
        <v>36</v>
      </c>
      <c r="AX263" s="11" t="s">
        <v>72</v>
      </c>
      <c r="AY263" s="196" t="s">
        <v>140</v>
      </c>
    </row>
    <row r="264" spans="2:65" s="12" customFormat="1" x14ac:dyDescent="0.3">
      <c r="B264" s="200"/>
      <c r="D264" s="188" t="s">
        <v>149</v>
      </c>
      <c r="E264" s="201" t="s">
        <v>5</v>
      </c>
      <c r="F264" s="202" t="s">
        <v>157</v>
      </c>
      <c r="H264" s="203">
        <v>188.62200000000001</v>
      </c>
      <c r="I264" s="204"/>
      <c r="L264" s="200"/>
      <c r="M264" s="205"/>
      <c r="N264" s="206"/>
      <c r="O264" s="206"/>
      <c r="P264" s="206"/>
      <c r="Q264" s="206"/>
      <c r="R264" s="206"/>
      <c r="S264" s="206"/>
      <c r="T264" s="207"/>
      <c r="AT264" s="208" t="s">
        <v>149</v>
      </c>
      <c r="AU264" s="208" t="s">
        <v>81</v>
      </c>
      <c r="AV264" s="12" t="s">
        <v>147</v>
      </c>
      <c r="AW264" s="12" t="s">
        <v>36</v>
      </c>
      <c r="AX264" s="12" t="s">
        <v>23</v>
      </c>
      <c r="AY264" s="208" t="s">
        <v>140</v>
      </c>
    </row>
    <row r="265" spans="2:65" s="1" customFormat="1" ht="22.5" customHeight="1" x14ac:dyDescent="0.3">
      <c r="B265" s="174"/>
      <c r="C265" s="220" t="s">
        <v>400</v>
      </c>
      <c r="D265" s="220" t="s">
        <v>257</v>
      </c>
      <c r="E265" s="221" t="s">
        <v>401</v>
      </c>
      <c r="F265" s="222" t="s">
        <v>402</v>
      </c>
      <c r="G265" s="223" t="s">
        <v>278</v>
      </c>
      <c r="H265" s="224">
        <v>99.876000000000005</v>
      </c>
      <c r="I265" s="225"/>
      <c r="J265" s="226">
        <f>ROUND(I265*H265,2)</f>
        <v>0</v>
      </c>
      <c r="K265" s="222" t="s">
        <v>146</v>
      </c>
      <c r="L265" s="227"/>
      <c r="M265" s="228" t="s">
        <v>5</v>
      </c>
      <c r="N265" s="229" t="s">
        <v>43</v>
      </c>
      <c r="O265" s="42"/>
      <c r="P265" s="184">
        <f>O265*H265</f>
        <v>0</v>
      </c>
      <c r="Q265" s="184">
        <v>2.9999999999999997E-4</v>
      </c>
      <c r="R265" s="184">
        <f>Q265*H265</f>
        <v>2.9962799999999998E-2</v>
      </c>
      <c r="S265" s="184">
        <v>0</v>
      </c>
      <c r="T265" s="185">
        <f>S265*H265</f>
        <v>0</v>
      </c>
      <c r="AR265" s="24" t="s">
        <v>189</v>
      </c>
      <c r="AT265" s="24" t="s">
        <v>257</v>
      </c>
      <c r="AU265" s="24" t="s">
        <v>81</v>
      </c>
      <c r="AY265" s="24" t="s">
        <v>140</v>
      </c>
      <c r="BE265" s="186">
        <f>IF(N265="základní",J265,0)</f>
        <v>0</v>
      </c>
      <c r="BF265" s="186">
        <f>IF(N265="snížená",J265,0)</f>
        <v>0</v>
      </c>
      <c r="BG265" s="186">
        <f>IF(N265="zákl. přenesená",J265,0)</f>
        <v>0</v>
      </c>
      <c r="BH265" s="186">
        <f>IF(N265="sníž. přenesená",J265,0)</f>
        <v>0</v>
      </c>
      <c r="BI265" s="186">
        <f>IF(N265="nulová",J265,0)</f>
        <v>0</v>
      </c>
      <c r="BJ265" s="24" t="s">
        <v>23</v>
      </c>
      <c r="BK265" s="186">
        <f>ROUND(I265*H265,2)</f>
        <v>0</v>
      </c>
      <c r="BL265" s="24" t="s">
        <v>147</v>
      </c>
      <c r="BM265" s="24" t="s">
        <v>403</v>
      </c>
    </row>
    <row r="266" spans="2:65" s="11" customFormat="1" x14ac:dyDescent="0.3">
      <c r="B266" s="187"/>
      <c r="D266" s="188" t="s">
        <v>149</v>
      </c>
      <c r="E266" s="189" t="s">
        <v>5</v>
      </c>
      <c r="F266" s="190" t="s">
        <v>404</v>
      </c>
      <c r="H266" s="191">
        <v>99.876000000000005</v>
      </c>
      <c r="I266" s="192"/>
      <c r="L266" s="187"/>
      <c r="M266" s="193"/>
      <c r="N266" s="194"/>
      <c r="O266" s="194"/>
      <c r="P266" s="194"/>
      <c r="Q266" s="194"/>
      <c r="R266" s="194"/>
      <c r="S266" s="194"/>
      <c r="T266" s="195"/>
      <c r="AT266" s="196" t="s">
        <v>149</v>
      </c>
      <c r="AU266" s="196" t="s">
        <v>81</v>
      </c>
      <c r="AV266" s="11" t="s">
        <v>81</v>
      </c>
      <c r="AW266" s="11" t="s">
        <v>36</v>
      </c>
      <c r="AX266" s="11" t="s">
        <v>23</v>
      </c>
      <c r="AY266" s="196" t="s">
        <v>140</v>
      </c>
    </row>
    <row r="267" spans="2:65" s="1" customFormat="1" ht="22.5" customHeight="1" x14ac:dyDescent="0.3">
      <c r="B267" s="174"/>
      <c r="C267" s="220" t="s">
        <v>405</v>
      </c>
      <c r="D267" s="220" t="s">
        <v>257</v>
      </c>
      <c r="E267" s="221" t="s">
        <v>406</v>
      </c>
      <c r="F267" s="222" t="s">
        <v>407</v>
      </c>
      <c r="G267" s="223" t="s">
        <v>278</v>
      </c>
      <c r="H267" s="224">
        <v>99.876000000000005</v>
      </c>
      <c r="I267" s="225"/>
      <c r="J267" s="226">
        <f>ROUND(I267*H267,2)</f>
        <v>0</v>
      </c>
      <c r="K267" s="222" t="s">
        <v>146</v>
      </c>
      <c r="L267" s="227"/>
      <c r="M267" s="228" t="s">
        <v>5</v>
      </c>
      <c r="N267" s="229" t="s">
        <v>43</v>
      </c>
      <c r="O267" s="42"/>
      <c r="P267" s="184">
        <f>O267*H267</f>
        <v>0</v>
      </c>
      <c r="Q267" s="184">
        <v>2.0000000000000001E-4</v>
      </c>
      <c r="R267" s="184">
        <f>Q267*H267</f>
        <v>1.9975200000000002E-2</v>
      </c>
      <c r="S267" s="184">
        <v>0</v>
      </c>
      <c r="T267" s="185">
        <f>S267*H267</f>
        <v>0</v>
      </c>
      <c r="AR267" s="24" t="s">
        <v>189</v>
      </c>
      <c r="AT267" s="24" t="s">
        <v>257</v>
      </c>
      <c r="AU267" s="24" t="s">
        <v>81</v>
      </c>
      <c r="AY267" s="24" t="s">
        <v>140</v>
      </c>
      <c r="BE267" s="186">
        <f>IF(N267="základní",J267,0)</f>
        <v>0</v>
      </c>
      <c r="BF267" s="186">
        <f>IF(N267="snížená",J267,0)</f>
        <v>0</v>
      </c>
      <c r="BG267" s="186">
        <f>IF(N267="zákl. přenesená",J267,0)</f>
        <v>0</v>
      </c>
      <c r="BH267" s="186">
        <f>IF(N267="sníž. přenesená",J267,0)</f>
        <v>0</v>
      </c>
      <c r="BI267" s="186">
        <f>IF(N267="nulová",J267,0)</f>
        <v>0</v>
      </c>
      <c r="BJ267" s="24" t="s">
        <v>23</v>
      </c>
      <c r="BK267" s="186">
        <f>ROUND(I267*H267,2)</f>
        <v>0</v>
      </c>
      <c r="BL267" s="24" t="s">
        <v>147</v>
      </c>
      <c r="BM267" s="24" t="s">
        <v>408</v>
      </c>
    </row>
    <row r="268" spans="2:65" s="11" customFormat="1" x14ac:dyDescent="0.3">
      <c r="B268" s="187"/>
      <c r="D268" s="188" t="s">
        <v>149</v>
      </c>
      <c r="E268" s="189" t="s">
        <v>5</v>
      </c>
      <c r="F268" s="190" t="s">
        <v>409</v>
      </c>
      <c r="H268" s="191">
        <v>99.876000000000005</v>
      </c>
      <c r="I268" s="192"/>
      <c r="L268" s="187"/>
      <c r="M268" s="193"/>
      <c r="N268" s="194"/>
      <c r="O268" s="194"/>
      <c r="P268" s="194"/>
      <c r="Q268" s="194"/>
      <c r="R268" s="194"/>
      <c r="S268" s="194"/>
      <c r="T268" s="195"/>
      <c r="AT268" s="196" t="s">
        <v>149</v>
      </c>
      <c r="AU268" s="196" t="s">
        <v>81</v>
      </c>
      <c r="AV268" s="11" t="s">
        <v>81</v>
      </c>
      <c r="AW268" s="11" t="s">
        <v>36</v>
      </c>
      <c r="AX268" s="11" t="s">
        <v>23</v>
      </c>
      <c r="AY268" s="196" t="s">
        <v>140</v>
      </c>
    </row>
    <row r="269" spans="2:65" s="1" customFormat="1" ht="22.5" customHeight="1" x14ac:dyDescent="0.3">
      <c r="B269" s="174"/>
      <c r="C269" s="175" t="s">
        <v>410</v>
      </c>
      <c r="D269" s="175" t="s">
        <v>142</v>
      </c>
      <c r="E269" s="176" t="s">
        <v>411</v>
      </c>
      <c r="F269" s="177" t="s">
        <v>412</v>
      </c>
      <c r="G269" s="178" t="s">
        <v>145</v>
      </c>
      <c r="H269" s="179">
        <v>90.064999999999998</v>
      </c>
      <c r="I269" s="180"/>
      <c r="J269" s="181">
        <f>ROUND(I269*H269,2)</f>
        <v>0</v>
      </c>
      <c r="K269" s="177" t="s">
        <v>146</v>
      </c>
      <c r="L269" s="41"/>
      <c r="M269" s="182" t="s">
        <v>5</v>
      </c>
      <c r="N269" s="183" t="s">
        <v>43</v>
      </c>
      <c r="O269" s="42"/>
      <c r="P269" s="184">
        <f>O269*H269</f>
        <v>0</v>
      </c>
      <c r="Q269" s="184">
        <v>2.3099999999999999E-2</v>
      </c>
      <c r="R269" s="184">
        <f>Q269*H269</f>
        <v>2.0805015</v>
      </c>
      <c r="S269" s="184">
        <v>0</v>
      </c>
      <c r="T269" s="185">
        <f>S269*H269</f>
        <v>0</v>
      </c>
      <c r="AR269" s="24" t="s">
        <v>147</v>
      </c>
      <c r="AT269" s="24" t="s">
        <v>142</v>
      </c>
      <c r="AU269" s="24" t="s">
        <v>81</v>
      </c>
      <c r="AY269" s="24" t="s">
        <v>140</v>
      </c>
      <c r="BE269" s="186">
        <f>IF(N269="základní",J269,0)</f>
        <v>0</v>
      </c>
      <c r="BF269" s="186">
        <f>IF(N269="snížená",J269,0)</f>
        <v>0</v>
      </c>
      <c r="BG269" s="186">
        <f>IF(N269="zákl. přenesená",J269,0)</f>
        <v>0</v>
      </c>
      <c r="BH269" s="186">
        <f>IF(N269="sníž. přenesená",J269,0)</f>
        <v>0</v>
      </c>
      <c r="BI269" s="186">
        <f>IF(N269="nulová",J269,0)</f>
        <v>0</v>
      </c>
      <c r="BJ269" s="24" t="s">
        <v>23</v>
      </c>
      <c r="BK269" s="186">
        <f>ROUND(I269*H269,2)</f>
        <v>0</v>
      </c>
      <c r="BL269" s="24" t="s">
        <v>147</v>
      </c>
      <c r="BM269" s="24" t="s">
        <v>413</v>
      </c>
    </row>
    <row r="270" spans="2:65" s="13" customFormat="1" x14ac:dyDescent="0.3">
      <c r="B270" s="209"/>
      <c r="D270" s="197" t="s">
        <v>149</v>
      </c>
      <c r="E270" s="210" t="s">
        <v>5</v>
      </c>
      <c r="F270" s="211" t="s">
        <v>414</v>
      </c>
      <c r="H270" s="212" t="s">
        <v>5</v>
      </c>
      <c r="I270" s="213"/>
      <c r="L270" s="209"/>
      <c r="M270" s="214"/>
      <c r="N270" s="215"/>
      <c r="O270" s="215"/>
      <c r="P270" s="215"/>
      <c r="Q270" s="215"/>
      <c r="R270" s="215"/>
      <c r="S270" s="215"/>
      <c r="T270" s="216"/>
      <c r="AT270" s="212" t="s">
        <v>149</v>
      </c>
      <c r="AU270" s="212" t="s">
        <v>81</v>
      </c>
      <c r="AV270" s="13" t="s">
        <v>23</v>
      </c>
      <c r="AW270" s="13" t="s">
        <v>36</v>
      </c>
      <c r="AX270" s="13" t="s">
        <v>72</v>
      </c>
      <c r="AY270" s="212" t="s">
        <v>140</v>
      </c>
    </row>
    <row r="271" spans="2:65" s="11" customFormat="1" x14ac:dyDescent="0.3">
      <c r="B271" s="187"/>
      <c r="D271" s="197" t="s">
        <v>149</v>
      </c>
      <c r="E271" s="196" t="s">
        <v>5</v>
      </c>
      <c r="F271" s="198" t="s">
        <v>415</v>
      </c>
      <c r="H271" s="199">
        <v>57.41</v>
      </c>
      <c r="I271" s="192"/>
      <c r="L271" s="187"/>
      <c r="M271" s="193"/>
      <c r="N271" s="194"/>
      <c r="O271" s="194"/>
      <c r="P271" s="194"/>
      <c r="Q271" s="194"/>
      <c r="R271" s="194"/>
      <c r="S271" s="194"/>
      <c r="T271" s="195"/>
      <c r="AT271" s="196" t="s">
        <v>149</v>
      </c>
      <c r="AU271" s="196" t="s">
        <v>81</v>
      </c>
      <c r="AV271" s="11" t="s">
        <v>81</v>
      </c>
      <c r="AW271" s="11" t="s">
        <v>36</v>
      </c>
      <c r="AX271" s="11" t="s">
        <v>72</v>
      </c>
      <c r="AY271" s="196" t="s">
        <v>140</v>
      </c>
    </row>
    <row r="272" spans="2:65" s="13" customFormat="1" x14ac:dyDescent="0.3">
      <c r="B272" s="209"/>
      <c r="D272" s="197" t="s">
        <v>149</v>
      </c>
      <c r="E272" s="210" t="s">
        <v>5</v>
      </c>
      <c r="F272" s="211" t="s">
        <v>416</v>
      </c>
      <c r="H272" s="212" t="s">
        <v>5</v>
      </c>
      <c r="I272" s="213"/>
      <c r="L272" s="209"/>
      <c r="M272" s="214"/>
      <c r="N272" s="215"/>
      <c r="O272" s="215"/>
      <c r="P272" s="215"/>
      <c r="Q272" s="215"/>
      <c r="R272" s="215"/>
      <c r="S272" s="215"/>
      <c r="T272" s="216"/>
      <c r="AT272" s="212" t="s">
        <v>149</v>
      </c>
      <c r="AU272" s="212" t="s">
        <v>81</v>
      </c>
      <c r="AV272" s="13" t="s">
        <v>23</v>
      </c>
      <c r="AW272" s="13" t="s">
        <v>36</v>
      </c>
      <c r="AX272" s="13" t="s">
        <v>72</v>
      </c>
      <c r="AY272" s="212" t="s">
        <v>140</v>
      </c>
    </row>
    <row r="273" spans="2:65" s="11" customFormat="1" x14ac:dyDescent="0.3">
      <c r="B273" s="187"/>
      <c r="D273" s="197" t="s">
        <v>149</v>
      </c>
      <c r="E273" s="196" t="s">
        <v>5</v>
      </c>
      <c r="F273" s="198" t="s">
        <v>417</v>
      </c>
      <c r="H273" s="199">
        <v>25.425000000000001</v>
      </c>
      <c r="I273" s="192"/>
      <c r="L273" s="187"/>
      <c r="M273" s="193"/>
      <c r="N273" s="194"/>
      <c r="O273" s="194"/>
      <c r="P273" s="194"/>
      <c r="Q273" s="194"/>
      <c r="R273" s="194"/>
      <c r="S273" s="194"/>
      <c r="T273" s="195"/>
      <c r="AT273" s="196" t="s">
        <v>149</v>
      </c>
      <c r="AU273" s="196" t="s">
        <v>81</v>
      </c>
      <c r="AV273" s="11" t="s">
        <v>81</v>
      </c>
      <c r="AW273" s="11" t="s">
        <v>36</v>
      </c>
      <c r="AX273" s="11" t="s">
        <v>72</v>
      </c>
      <c r="AY273" s="196" t="s">
        <v>140</v>
      </c>
    </row>
    <row r="274" spans="2:65" s="11" customFormat="1" x14ac:dyDescent="0.3">
      <c r="B274" s="187"/>
      <c r="D274" s="197" t="s">
        <v>149</v>
      </c>
      <c r="E274" s="196" t="s">
        <v>5</v>
      </c>
      <c r="F274" s="198" t="s">
        <v>418</v>
      </c>
      <c r="H274" s="199">
        <v>7.23</v>
      </c>
      <c r="I274" s="192"/>
      <c r="L274" s="187"/>
      <c r="M274" s="193"/>
      <c r="N274" s="194"/>
      <c r="O274" s="194"/>
      <c r="P274" s="194"/>
      <c r="Q274" s="194"/>
      <c r="R274" s="194"/>
      <c r="S274" s="194"/>
      <c r="T274" s="195"/>
      <c r="AT274" s="196" t="s">
        <v>149</v>
      </c>
      <c r="AU274" s="196" t="s">
        <v>81</v>
      </c>
      <c r="AV274" s="11" t="s">
        <v>81</v>
      </c>
      <c r="AW274" s="11" t="s">
        <v>36</v>
      </c>
      <c r="AX274" s="11" t="s">
        <v>72</v>
      </c>
      <c r="AY274" s="196" t="s">
        <v>140</v>
      </c>
    </row>
    <row r="275" spans="2:65" s="12" customFormat="1" x14ac:dyDescent="0.3">
      <c r="B275" s="200"/>
      <c r="D275" s="188" t="s">
        <v>149</v>
      </c>
      <c r="E275" s="201" t="s">
        <v>5</v>
      </c>
      <c r="F275" s="202" t="s">
        <v>157</v>
      </c>
      <c r="H275" s="203">
        <v>90.064999999999998</v>
      </c>
      <c r="I275" s="204"/>
      <c r="L275" s="200"/>
      <c r="M275" s="205"/>
      <c r="N275" s="206"/>
      <c r="O275" s="206"/>
      <c r="P275" s="206"/>
      <c r="Q275" s="206"/>
      <c r="R275" s="206"/>
      <c r="S275" s="206"/>
      <c r="T275" s="207"/>
      <c r="AT275" s="208" t="s">
        <v>149</v>
      </c>
      <c r="AU275" s="208" t="s">
        <v>81</v>
      </c>
      <c r="AV275" s="12" t="s">
        <v>147</v>
      </c>
      <c r="AW275" s="12" t="s">
        <v>36</v>
      </c>
      <c r="AX275" s="12" t="s">
        <v>23</v>
      </c>
      <c r="AY275" s="208" t="s">
        <v>140</v>
      </c>
    </row>
    <row r="276" spans="2:65" s="1" customFormat="1" ht="31.5" customHeight="1" x14ac:dyDescent="0.3">
      <c r="B276" s="174"/>
      <c r="C276" s="175" t="s">
        <v>419</v>
      </c>
      <c r="D276" s="175" t="s">
        <v>142</v>
      </c>
      <c r="E276" s="176" t="s">
        <v>420</v>
      </c>
      <c r="F276" s="177" t="s">
        <v>421</v>
      </c>
      <c r="G276" s="178" t="s">
        <v>145</v>
      </c>
      <c r="H276" s="179">
        <v>574.45899999999995</v>
      </c>
      <c r="I276" s="180"/>
      <c r="J276" s="181">
        <f>ROUND(I276*H276,2)</f>
        <v>0</v>
      </c>
      <c r="K276" s="177" t="s">
        <v>146</v>
      </c>
      <c r="L276" s="41"/>
      <c r="M276" s="182" t="s">
        <v>5</v>
      </c>
      <c r="N276" s="183" t="s">
        <v>43</v>
      </c>
      <c r="O276" s="42"/>
      <c r="P276" s="184">
        <f>O276*H276</f>
        <v>0</v>
      </c>
      <c r="Q276" s="184">
        <v>3.82E-3</v>
      </c>
      <c r="R276" s="184">
        <f>Q276*H276</f>
        <v>2.19443338</v>
      </c>
      <c r="S276" s="184">
        <v>0</v>
      </c>
      <c r="T276" s="185">
        <f>S276*H276</f>
        <v>0</v>
      </c>
      <c r="AR276" s="24" t="s">
        <v>147</v>
      </c>
      <c r="AT276" s="24" t="s">
        <v>142</v>
      </c>
      <c r="AU276" s="24" t="s">
        <v>81</v>
      </c>
      <c r="AY276" s="24" t="s">
        <v>140</v>
      </c>
      <c r="BE276" s="186">
        <f>IF(N276="základní",J276,0)</f>
        <v>0</v>
      </c>
      <c r="BF276" s="186">
        <f>IF(N276="snížená",J276,0)</f>
        <v>0</v>
      </c>
      <c r="BG276" s="186">
        <f>IF(N276="zákl. přenesená",J276,0)</f>
        <v>0</v>
      </c>
      <c r="BH276" s="186">
        <f>IF(N276="sníž. přenesená",J276,0)</f>
        <v>0</v>
      </c>
      <c r="BI276" s="186">
        <f>IF(N276="nulová",J276,0)</f>
        <v>0</v>
      </c>
      <c r="BJ276" s="24" t="s">
        <v>23</v>
      </c>
      <c r="BK276" s="186">
        <f>ROUND(I276*H276,2)</f>
        <v>0</v>
      </c>
      <c r="BL276" s="24" t="s">
        <v>147</v>
      </c>
      <c r="BM276" s="24" t="s">
        <v>422</v>
      </c>
    </row>
    <row r="277" spans="2:65" s="13" customFormat="1" x14ac:dyDescent="0.3">
      <c r="B277" s="209"/>
      <c r="D277" s="197" t="s">
        <v>149</v>
      </c>
      <c r="E277" s="210" t="s">
        <v>5</v>
      </c>
      <c r="F277" s="211" t="s">
        <v>423</v>
      </c>
      <c r="H277" s="212" t="s">
        <v>5</v>
      </c>
      <c r="I277" s="213"/>
      <c r="L277" s="209"/>
      <c r="M277" s="214"/>
      <c r="N277" s="215"/>
      <c r="O277" s="215"/>
      <c r="P277" s="215"/>
      <c r="Q277" s="215"/>
      <c r="R277" s="215"/>
      <c r="S277" s="215"/>
      <c r="T277" s="216"/>
      <c r="AT277" s="212" t="s">
        <v>149</v>
      </c>
      <c r="AU277" s="212" t="s">
        <v>81</v>
      </c>
      <c r="AV277" s="13" t="s">
        <v>23</v>
      </c>
      <c r="AW277" s="13" t="s">
        <v>36</v>
      </c>
      <c r="AX277" s="13" t="s">
        <v>72</v>
      </c>
      <c r="AY277" s="212" t="s">
        <v>140</v>
      </c>
    </row>
    <row r="278" spans="2:65" s="11" customFormat="1" x14ac:dyDescent="0.3">
      <c r="B278" s="187"/>
      <c r="D278" s="197" t="s">
        <v>149</v>
      </c>
      <c r="E278" s="196" t="s">
        <v>5</v>
      </c>
      <c r="F278" s="198" t="s">
        <v>424</v>
      </c>
      <c r="H278" s="199">
        <v>1260.261</v>
      </c>
      <c r="I278" s="192"/>
      <c r="L278" s="187"/>
      <c r="M278" s="193"/>
      <c r="N278" s="194"/>
      <c r="O278" s="194"/>
      <c r="P278" s="194"/>
      <c r="Q278" s="194"/>
      <c r="R278" s="194"/>
      <c r="S278" s="194"/>
      <c r="T278" s="195"/>
      <c r="AT278" s="196" t="s">
        <v>149</v>
      </c>
      <c r="AU278" s="196" t="s">
        <v>81</v>
      </c>
      <c r="AV278" s="11" t="s">
        <v>81</v>
      </c>
      <c r="AW278" s="11" t="s">
        <v>36</v>
      </c>
      <c r="AX278" s="11" t="s">
        <v>72</v>
      </c>
      <c r="AY278" s="196" t="s">
        <v>140</v>
      </c>
    </row>
    <row r="279" spans="2:65" s="11" customFormat="1" x14ac:dyDescent="0.3">
      <c r="B279" s="187"/>
      <c r="D279" s="197" t="s">
        <v>149</v>
      </c>
      <c r="E279" s="196" t="s">
        <v>5</v>
      </c>
      <c r="F279" s="198" t="s">
        <v>425</v>
      </c>
      <c r="H279" s="199">
        <v>16.315000000000001</v>
      </c>
      <c r="I279" s="192"/>
      <c r="L279" s="187"/>
      <c r="M279" s="193"/>
      <c r="N279" s="194"/>
      <c r="O279" s="194"/>
      <c r="P279" s="194"/>
      <c r="Q279" s="194"/>
      <c r="R279" s="194"/>
      <c r="S279" s="194"/>
      <c r="T279" s="195"/>
      <c r="AT279" s="196" t="s">
        <v>149</v>
      </c>
      <c r="AU279" s="196" t="s">
        <v>81</v>
      </c>
      <c r="AV279" s="11" t="s">
        <v>81</v>
      </c>
      <c r="AW279" s="11" t="s">
        <v>36</v>
      </c>
      <c r="AX279" s="11" t="s">
        <v>72</v>
      </c>
      <c r="AY279" s="196" t="s">
        <v>140</v>
      </c>
    </row>
    <row r="280" spans="2:65" s="14" customFormat="1" x14ac:dyDescent="0.3">
      <c r="B280" s="230"/>
      <c r="D280" s="197" t="s">
        <v>149</v>
      </c>
      <c r="E280" s="231" t="s">
        <v>5</v>
      </c>
      <c r="F280" s="232" t="s">
        <v>313</v>
      </c>
      <c r="H280" s="233">
        <v>1276.576</v>
      </c>
      <c r="I280" s="234"/>
      <c r="L280" s="230"/>
      <c r="M280" s="235"/>
      <c r="N280" s="236"/>
      <c r="O280" s="236"/>
      <c r="P280" s="236"/>
      <c r="Q280" s="236"/>
      <c r="R280" s="236"/>
      <c r="S280" s="236"/>
      <c r="T280" s="237"/>
      <c r="AT280" s="231" t="s">
        <v>149</v>
      </c>
      <c r="AU280" s="231" t="s">
        <v>81</v>
      </c>
      <c r="AV280" s="14" t="s">
        <v>158</v>
      </c>
      <c r="AW280" s="14" t="s">
        <v>36</v>
      </c>
      <c r="AX280" s="14" t="s">
        <v>72</v>
      </c>
      <c r="AY280" s="231" t="s">
        <v>140</v>
      </c>
    </row>
    <row r="281" spans="2:65" s="11" customFormat="1" x14ac:dyDescent="0.3">
      <c r="B281" s="187"/>
      <c r="D281" s="188" t="s">
        <v>149</v>
      </c>
      <c r="E281" s="189" t="s">
        <v>5</v>
      </c>
      <c r="F281" s="190" t="s">
        <v>426</v>
      </c>
      <c r="H281" s="191">
        <v>574.45899999999995</v>
      </c>
      <c r="I281" s="192"/>
      <c r="L281" s="187"/>
      <c r="M281" s="193"/>
      <c r="N281" s="194"/>
      <c r="O281" s="194"/>
      <c r="P281" s="194"/>
      <c r="Q281" s="194"/>
      <c r="R281" s="194"/>
      <c r="S281" s="194"/>
      <c r="T281" s="195"/>
      <c r="AT281" s="196" t="s">
        <v>149</v>
      </c>
      <c r="AU281" s="196" t="s">
        <v>81</v>
      </c>
      <c r="AV281" s="11" t="s">
        <v>81</v>
      </c>
      <c r="AW281" s="11" t="s">
        <v>36</v>
      </c>
      <c r="AX281" s="11" t="s">
        <v>23</v>
      </c>
      <c r="AY281" s="196" t="s">
        <v>140</v>
      </c>
    </row>
    <row r="282" spans="2:65" s="1" customFormat="1" ht="22.5" customHeight="1" x14ac:dyDescent="0.3">
      <c r="B282" s="174"/>
      <c r="C282" s="175" t="s">
        <v>427</v>
      </c>
      <c r="D282" s="175" t="s">
        <v>142</v>
      </c>
      <c r="E282" s="176" t="s">
        <v>428</v>
      </c>
      <c r="F282" s="177" t="s">
        <v>429</v>
      </c>
      <c r="G282" s="178" t="s">
        <v>145</v>
      </c>
      <c r="H282" s="179">
        <v>105.49</v>
      </c>
      <c r="I282" s="180"/>
      <c r="J282" s="181">
        <f>ROUND(I282*H282,2)</f>
        <v>0</v>
      </c>
      <c r="K282" s="177" t="s">
        <v>146</v>
      </c>
      <c r="L282" s="41"/>
      <c r="M282" s="182" t="s">
        <v>5</v>
      </c>
      <c r="N282" s="183" t="s">
        <v>43</v>
      </c>
      <c r="O282" s="42"/>
      <c r="P282" s="184">
        <f>O282*H282</f>
        <v>0</v>
      </c>
      <c r="Q282" s="184">
        <v>9.6799999999999994E-3</v>
      </c>
      <c r="R282" s="184">
        <f>Q282*H282</f>
        <v>1.0211431999999998</v>
      </c>
      <c r="S282" s="184">
        <v>0</v>
      </c>
      <c r="T282" s="185">
        <f>S282*H282</f>
        <v>0</v>
      </c>
      <c r="AR282" s="24" t="s">
        <v>147</v>
      </c>
      <c r="AT282" s="24" t="s">
        <v>142</v>
      </c>
      <c r="AU282" s="24" t="s">
        <v>81</v>
      </c>
      <c r="AY282" s="24" t="s">
        <v>140</v>
      </c>
      <c r="BE282" s="186">
        <f>IF(N282="základní",J282,0)</f>
        <v>0</v>
      </c>
      <c r="BF282" s="186">
        <f>IF(N282="snížená",J282,0)</f>
        <v>0</v>
      </c>
      <c r="BG282" s="186">
        <f>IF(N282="zákl. přenesená",J282,0)</f>
        <v>0</v>
      </c>
      <c r="BH282" s="186">
        <f>IF(N282="sníž. přenesená",J282,0)</f>
        <v>0</v>
      </c>
      <c r="BI282" s="186">
        <f>IF(N282="nulová",J282,0)</f>
        <v>0</v>
      </c>
      <c r="BJ282" s="24" t="s">
        <v>23</v>
      </c>
      <c r="BK282" s="186">
        <f>ROUND(I282*H282,2)</f>
        <v>0</v>
      </c>
      <c r="BL282" s="24" t="s">
        <v>147</v>
      </c>
      <c r="BM282" s="24" t="s">
        <v>430</v>
      </c>
    </row>
    <row r="283" spans="2:65" s="13" customFormat="1" x14ac:dyDescent="0.3">
      <c r="B283" s="209"/>
      <c r="D283" s="197" t="s">
        <v>149</v>
      </c>
      <c r="E283" s="210" t="s">
        <v>5</v>
      </c>
      <c r="F283" s="211" t="s">
        <v>431</v>
      </c>
      <c r="H283" s="212" t="s">
        <v>5</v>
      </c>
      <c r="I283" s="213"/>
      <c r="L283" s="209"/>
      <c r="M283" s="214"/>
      <c r="N283" s="215"/>
      <c r="O283" s="215"/>
      <c r="P283" s="215"/>
      <c r="Q283" s="215"/>
      <c r="R283" s="215"/>
      <c r="S283" s="215"/>
      <c r="T283" s="216"/>
      <c r="AT283" s="212" t="s">
        <v>149</v>
      </c>
      <c r="AU283" s="212" t="s">
        <v>81</v>
      </c>
      <c r="AV283" s="13" t="s">
        <v>23</v>
      </c>
      <c r="AW283" s="13" t="s">
        <v>36</v>
      </c>
      <c r="AX283" s="13" t="s">
        <v>72</v>
      </c>
      <c r="AY283" s="212" t="s">
        <v>140</v>
      </c>
    </row>
    <row r="284" spans="2:65" s="11" customFormat="1" x14ac:dyDescent="0.3">
      <c r="B284" s="187"/>
      <c r="D284" s="188" t="s">
        <v>149</v>
      </c>
      <c r="E284" s="189" t="s">
        <v>5</v>
      </c>
      <c r="F284" s="190" t="s">
        <v>432</v>
      </c>
      <c r="H284" s="191">
        <v>105.49</v>
      </c>
      <c r="I284" s="192"/>
      <c r="L284" s="187"/>
      <c r="M284" s="193"/>
      <c r="N284" s="194"/>
      <c r="O284" s="194"/>
      <c r="P284" s="194"/>
      <c r="Q284" s="194"/>
      <c r="R284" s="194"/>
      <c r="S284" s="194"/>
      <c r="T284" s="195"/>
      <c r="AT284" s="196" t="s">
        <v>149</v>
      </c>
      <c r="AU284" s="196" t="s">
        <v>81</v>
      </c>
      <c r="AV284" s="11" t="s">
        <v>81</v>
      </c>
      <c r="AW284" s="11" t="s">
        <v>36</v>
      </c>
      <c r="AX284" s="11" t="s">
        <v>23</v>
      </c>
      <c r="AY284" s="196" t="s">
        <v>140</v>
      </c>
    </row>
    <row r="285" spans="2:65" s="1" customFormat="1" ht="22.5" customHeight="1" x14ac:dyDescent="0.3">
      <c r="B285" s="174"/>
      <c r="C285" s="175" t="s">
        <v>433</v>
      </c>
      <c r="D285" s="175" t="s">
        <v>142</v>
      </c>
      <c r="E285" s="176" t="s">
        <v>434</v>
      </c>
      <c r="F285" s="177" t="s">
        <v>435</v>
      </c>
      <c r="G285" s="178" t="s">
        <v>145</v>
      </c>
      <c r="H285" s="179">
        <v>1273.998</v>
      </c>
      <c r="I285" s="180"/>
      <c r="J285" s="181">
        <f>ROUND(I285*H285,2)</f>
        <v>0</v>
      </c>
      <c r="K285" s="177" t="s">
        <v>146</v>
      </c>
      <c r="L285" s="41"/>
      <c r="M285" s="182" t="s">
        <v>5</v>
      </c>
      <c r="N285" s="183" t="s">
        <v>43</v>
      </c>
      <c r="O285" s="42"/>
      <c r="P285" s="184">
        <f>O285*H285</f>
        <v>0</v>
      </c>
      <c r="Q285" s="184">
        <v>3.48E-3</v>
      </c>
      <c r="R285" s="184">
        <f>Q285*H285</f>
        <v>4.4335130400000002</v>
      </c>
      <c r="S285" s="184">
        <v>0</v>
      </c>
      <c r="T285" s="185">
        <f>S285*H285</f>
        <v>0</v>
      </c>
      <c r="AR285" s="24" t="s">
        <v>147</v>
      </c>
      <c r="AT285" s="24" t="s">
        <v>142</v>
      </c>
      <c r="AU285" s="24" t="s">
        <v>81</v>
      </c>
      <c r="AY285" s="24" t="s">
        <v>140</v>
      </c>
      <c r="BE285" s="186">
        <f>IF(N285="základní",J285,0)</f>
        <v>0</v>
      </c>
      <c r="BF285" s="186">
        <f>IF(N285="snížená",J285,0)</f>
        <v>0</v>
      </c>
      <c r="BG285" s="186">
        <f>IF(N285="zákl. přenesená",J285,0)</f>
        <v>0</v>
      </c>
      <c r="BH285" s="186">
        <f>IF(N285="sníž. přenesená",J285,0)</f>
        <v>0</v>
      </c>
      <c r="BI285" s="186">
        <f>IF(N285="nulová",J285,0)</f>
        <v>0</v>
      </c>
      <c r="BJ285" s="24" t="s">
        <v>23</v>
      </c>
      <c r="BK285" s="186">
        <f>ROUND(I285*H285,2)</f>
        <v>0</v>
      </c>
      <c r="BL285" s="24" t="s">
        <v>147</v>
      </c>
      <c r="BM285" s="24" t="s">
        <v>436</v>
      </c>
    </row>
    <row r="286" spans="2:65" s="13" customFormat="1" x14ac:dyDescent="0.3">
      <c r="B286" s="209"/>
      <c r="D286" s="197" t="s">
        <v>149</v>
      </c>
      <c r="E286" s="210" t="s">
        <v>5</v>
      </c>
      <c r="F286" s="211" t="s">
        <v>437</v>
      </c>
      <c r="H286" s="212" t="s">
        <v>5</v>
      </c>
      <c r="I286" s="213"/>
      <c r="L286" s="209"/>
      <c r="M286" s="214"/>
      <c r="N286" s="215"/>
      <c r="O286" s="215"/>
      <c r="P286" s="215"/>
      <c r="Q286" s="215"/>
      <c r="R286" s="215"/>
      <c r="S286" s="215"/>
      <c r="T286" s="216"/>
      <c r="AT286" s="212" t="s">
        <v>149</v>
      </c>
      <c r="AU286" s="212" t="s">
        <v>81</v>
      </c>
      <c r="AV286" s="13" t="s">
        <v>23</v>
      </c>
      <c r="AW286" s="13" t="s">
        <v>36</v>
      </c>
      <c r="AX286" s="13" t="s">
        <v>72</v>
      </c>
      <c r="AY286" s="212" t="s">
        <v>140</v>
      </c>
    </row>
    <row r="287" spans="2:65" s="11" customFormat="1" x14ac:dyDescent="0.3">
      <c r="B287" s="187"/>
      <c r="D287" s="197" t="s">
        <v>149</v>
      </c>
      <c r="E287" s="196" t="s">
        <v>5</v>
      </c>
      <c r="F287" s="198" t="s">
        <v>438</v>
      </c>
      <c r="H287" s="199">
        <v>1079.0999999999999</v>
      </c>
      <c r="I287" s="192"/>
      <c r="L287" s="187"/>
      <c r="M287" s="193"/>
      <c r="N287" s="194"/>
      <c r="O287" s="194"/>
      <c r="P287" s="194"/>
      <c r="Q287" s="194"/>
      <c r="R287" s="194"/>
      <c r="S287" s="194"/>
      <c r="T287" s="195"/>
      <c r="AT287" s="196" t="s">
        <v>149</v>
      </c>
      <c r="AU287" s="196" t="s">
        <v>81</v>
      </c>
      <c r="AV287" s="11" t="s">
        <v>81</v>
      </c>
      <c r="AW287" s="11" t="s">
        <v>36</v>
      </c>
      <c r="AX287" s="11" t="s">
        <v>72</v>
      </c>
      <c r="AY287" s="196" t="s">
        <v>140</v>
      </c>
    </row>
    <row r="288" spans="2:65" s="11" customFormat="1" x14ac:dyDescent="0.3">
      <c r="B288" s="187"/>
      <c r="D288" s="197" t="s">
        <v>149</v>
      </c>
      <c r="E288" s="196" t="s">
        <v>5</v>
      </c>
      <c r="F288" s="198" t="s">
        <v>439</v>
      </c>
      <c r="H288" s="199">
        <v>194.898</v>
      </c>
      <c r="I288" s="192"/>
      <c r="L288" s="187"/>
      <c r="M288" s="193"/>
      <c r="N288" s="194"/>
      <c r="O288" s="194"/>
      <c r="P288" s="194"/>
      <c r="Q288" s="194"/>
      <c r="R288" s="194"/>
      <c r="S288" s="194"/>
      <c r="T288" s="195"/>
      <c r="AT288" s="196" t="s">
        <v>149</v>
      </c>
      <c r="AU288" s="196" t="s">
        <v>81</v>
      </c>
      <c r="AV288" s="11" t="s">
        <v>81</v>
      </c>
      <c r="AW288" s="11" t="s">
        <v>36</v>
      </c>
      <c r="AX288" s="11" t="s">
        <v>72</v>
      </c>
      <c r="AY288" s="196" t="s">
        <v>140</v>
      </c>
    </row>
    <row r="289" spans="2:65" s="12" customFormat="1" x14ac:dyDescent="0.3">
      <c r="B289" s="200"/>
      <c r="D289" s="188" t="s">
        <v>149</v>
      </c>
      <c r="E289" s="201" t="s">
        <v>5</v>
      </c>
      <c r="F289" s="202" t="s">
        <v>157</v>
      </c>
      <c r="H289" s="203">
        <v>1273.998</v>
      </c>
      <c r="I289" s="204"/>
      <c r="L289" s="200"/>
      <c r="M289" s="205"/>
      <c r="N289" s="206"/>
      <c r="O289" s="206"/>
      <c r="P289" s="206"/>
      <c r="Q289" s="206"/>
      <c r="R289" s="206"/>
      <c r="S289" s="206"/>
      <c r="T289" s="207"/>
      <c r="AT289" s="208" t="s">
        <v>149</v>
      </c>
      <c r="AU289" s="208" t="s">
        <v>81</v>
      </c>
      <c r="AV289" s="12" t="s">
        <v>147</v>
      </c>
      <c r="AW289" s="12" t="s">
        <v>36</v>
      </c>
      <c r="AX289" s="12" t="s">
        <v>23</v>
      </c>
      <c r="AY289" s="208" t="s">
        <v>140</v>
      </c>
    </row>
    <row r="290" spans="2:65" s="1" customFormat="1" ht="22.5" customHeight="1" x14ac:dyDescent="0.3">
      <c r="B290" s="174"/>
      <c r="C290" s="175" t="s">
        <v>440</v>
      </c>
      <c r="D290" s="175" t="s">
        <v>142</v>
      </c>
      <c r="E290" s="176" t="s">
        <v>441</v>
      </c>
      <c r="F290" s="177" t="s">
        <v>442</v>
      </c>
      <c r="G290" s="178" t="s">
        <v>145</v>
      </c>
      <c r="H290" s="179">
        <v>1266.6210000000001</v>
      </c>
      <c r="I290" s="180"/>
      <c r="J290" s="181">
        <f>ROUND(I290*H290,2)</f>
        <v>0</v>
      </c>
      <c r="K290" s="177" t="s">
        <v>5</v>
      </c>
      <c r="L290" s="41"/>
      <c r="M290" s="182" t="s">
        <v>5</v>
      </c>
      <c r="N290" s="183" t="s">
        <v>43</v>
      </c>
      <c r="O290" s="42"/>
      <c r="P290" s="184">
        <f>O290*H290</f>
        <v>0</v>
      </c>
      <c r="Q290" s="184">
        <v>1.6000000000000001E-4</v>
      </c>
      <c r="R290" s="184">
        <f>Q290*H290</f>
        <v>0.20265936000000004</v>
      </c>
      <c r="S290" s="184">
        <v>0</v>
      </c>
      <c r="T290" s="185">
        <f>S290*H290</f>
        <v>0</v>
      </c>
      <c r="AR290" s="24" t="s">
        <v>147</v>
      </c>
      <c r="AT290" s="24" t="s">
        <v>142</v>
      </c>
      <c r="AU290" s="24" t="s">
        <v>81</v>
      </c>
      <c r="AY290" s="24" t="s">
        <v>140</v>
      </c>
      <c r="BE290" s="186">
        <f>IF(N290="základní",J290,0)</f>
        <v>0</v>
      </c>
      <c r="BF290" s="186">
        <f>IF(N290="snížená",J290,0)</f>
        <v>0</v>
      </c>
      <c r="BG290" s="186">
        <f>IF(N290="zákl. přenesená",J290,0)</f>
        <v>0</v>
      </c>
      <c r="BH290" s="186">
        <f>IF(N290="sníž. přenesená",J290,0)</f>
        <v>0</v>
      </c>
      <c r="BI290" s="186">
        <f>IF(N290="nulová",J290,0)</f>
        <v>0</v>
      </c>
      <c r="BJ290" s="24" t="s">
        <v>23</v>
      </c>
      <c r="BK290" s="186">
        <f>ROUND(I290*H290,2)</f>
        <v>0</v>
      </c>
      <c r="BL290" s="24" t="s">
        <v>147</v>
      </c>
      <c r="BM290" s="24" t="s">
        <v>443</v>
      </c>
    </row>
    <row r="291" spans="2:65" s="13" customFormat="1" x14ac:dyDescent="0.3">
      <c r="B291" s="209"/>
      <c r="D291" s="197" t="s">
        <v>149</v>
      </c>
      <c r="E291" s="210" t="s">
        <v>5</v>
      </c>
      <c r="F291" s="211" t="s">
        <v>423</v>
      </c>
      <c r="H291" s="212" t="s">
        <v>5</v>
      </c>
      <c r="I291" s="213"/>
      <c r="L291" s="209"/>
      <c r="M291" s="214"/>
      <c r="N291" s="215"/>
      <c r="O291" s="215"/>
      <c r="P291" s="215"/>
      <c r="Q291" s="215"/>
      <c r="R291" s="215"/>
      <c r="S291" s="215"/>
      <c r="T291" s="216"/>
      <c r="AT291" s="212" t="s">
        <v>149</v>
      </c>
      <c r="AU291" s="212" t="s">
        <v>81</v>
      </c>
      <c r="AV291" s="13" t="s">
        <v>23</v>
      </c>
      <c r="AW291" s="13" t="s">
        <v>36</v>
      </c>
      <c r="AX291" s="13" t="s">
        <v>72</v>
      </c>
      <c r="AY291" s="212" t="s">
        <v>140</v>
      </c>
    </row>
    <row r="292" spans="2:65" s="13" customFormat="1" x14ac:dyDescent="0.3">
      <c r="B292" s="209"/>
      <c r="D292" s="197" t="s">
        <v>149</v>
      </c>
      <c r="E292" s="210" t="s">
        <v>5</v>
      </c>
      <c r="F292" s="211" t="s">
        <v>431</v>
      </c>
      <c r="H292" s="212" t="s">
        <v>5</v>
      </c>
      <c r="I292" s="213"/>
      <c r="L292" s="209"/>
      <c r="M292" s="214"/>
      <c r="N292" s="215"/>
      <c r="O292" s="215"/>
      <c r="P292" s="215"/>
      <c r="Q292" s="215"/>
      <c r="R292" s="215"/>
      <c r="S292" s="215"/>
      <c r="T292" s="216"/>
      <c r="AT292" s="212" t="s">
        <v>149</v>
      </c>
      <c r="AU292" s="212" t="s">
        <v>81</v>
      </c>
      <c r="AV292" s="13" t="s">
        <v>23</v>
      </c>
      <c r="AW292" s="13" t="s">
        <v>36</v>
      </c>
      <c r="AX292" s="13" t="s">
        <v>72</v>
      </c>
      <c r="AY292" s="212" t="s">
        <v>140</v>
      </c>
    </row>
    <row r="293" spans="2:65" s="11" customFormat="1" x14ac:dyDescent="0.3">
      <c r="B293" s="187"/>
      <c r="D293" s="197" t="s">
        <v>149</v>
      </c>
      <c r="E293" s="196" t="s">
        <v>5</v>
      </c>
      <c r="F293" s="198" t="s">
        <v>444</v>
      </c>
      <c r="H293" s="199">
        <v>981</v>
      </c>
      <c r="I293" s="192"/>
      <c r="L293" s="187"/>
      <c r="M293" s="193"/>
      <c r="N293" s="194"/>
      <c r="O293" s="194"/>
      <c r="P293" s="194"/>
      <c r="Q293" s="194"/>
      <c r="R293" s="194"/>
      <c r="S293" s="194"/>
      <c r="T293" s="195"/>
      <c r="AT293" s="196" t="s">
        <v>149</v>
      </c>
      <c r="AU293" s="196" t="s">
        <v>81</v>
      </c>
      <c r="AV293" s="11" t="s">
        <v>81</v>
      </c>
      <c r="AW293" s="11" t="s">
        <v>36</v>
      </c>
      <c r="AX293" s="11" t="s">
        <v>72</v>
      </c>
      <c r="AY293" s="196" t="s">
        <v>140</v>
      </c>
    </row>
    <row r="294" spans="2:65" s="11" customFormat="1" x14ac:dyDescent="0.3">
      <c r="B294" s="187"/>
      <c r="D294" s="197" t="s">
        <v>149</v>
      </c>
      <c r="E294" s="196" t="s">
        <v>5</v>
      </c>
      <c r="F294" s="198" t="s">
        <v>445</v>
      </c>
      <c r="H294" s="199">
        <v>95.9</v>
      </c>
      <c r="I294" s="192"/>
      <c r="L294" s="187"/>
      <c r="M294" s="193"/>
      <c r="N294" s="194"/>
      <c r="O294" s="194"/>
      <c r="P294" s="194"/>
      <c r="Q294" s="194"/>
      <c r="R294" s="194"/>
      <c r="S294" s="194"/>
      <c r="T294" s="195"/>
      <c r="AT294" s="196" t="s">
        <v>149</v>
      </c>
      <c r="AU294" s="196" t="s">
        <v>81</v>
      </c>
      <c r="AV294" s="11" t="s">
        <v>81</v>
      </c>
      <c r="AW294" s="11" t="s">
        <v>36</v>
      </c>
      <c r="AX294" s="11" t="s">
        <v>72</v>
      </c>
      <c r="AY294" s="196" t="s">
        <v>140</v>
      </c>
    </row>
    <row r="295" spans="2:65" s="11" customFormat="1" x14ac:dyDescent="0.3">
      <c r="B295" s="187"/>
      <c r="D295" s="197" t="s">
        <v>149</v>
      </c>
      <c r="E295" s="196" t="s">
        <v>5</v>
      </c>
      <c r="F295" s="198" t="s">
        <v>446</v>
      </c>
      <c r="H295" s="199">
        <v>177.18</v>
      </c>
      <c r="I295" s="192"/>
      <c r="L295" s="187"/>
      <c r="M295" s="193"/>
      <c r="N295" s="194"/>
      <c r="O295" s="194"/>
      <c r="P295" s="194"/>
      <c r="Q295" s="194"/>
      <c r="R295" s="194"/>
      <c r="S295" s="194"/>
      <c r="T295" s="195"/>
      <c r="AT295" s="196" t="s">
        <v>149</v>
      </c>
      <c r="AU295" s="196" t="s">
        <v>81</v>
      </c>
      <c r="AV295" s="11" t="s">
        <v>81</v>
      </c>
      <c r="AW295" s="11" t="s">
        <v>36</v>
      </c>
      <c r="AX295" s="11" t="s">
        <v>72</v>
      </c>
      <c r="AY295" s="196" t="s">
        <v>140</v>
      </c>
    </row>
    <row r="296" spans="2:65" s="14" customFormat="1" x14ac:dyDescent="0.3">
      <c r="B296" s="230"/>
      <c r="D296" s="197" t="s">
        <v>149</v>
      </c>
      <c r="E296" s="231" t="s">
        <v>5</v>
      </c>
      <c r="F296" s="232" t="s">
        <v>313</v>
      </c>
      <c r="H296" s="233">
        <v>1254.08</v>
      </c>
      <c r="I296" s="234"/>
      <c r="L296" s="230"/>
      <c r="M296" s="235"/>
      <c r="N296" s="236"/>
      <c r="O296" s="236"/>
      <c r="P296" s="236"/>
      <c r="Q296" s="236"/>
      <c r="R296" s="236"/>
      <c r="S296" s="236"/>
      <c r="T296" s="237"/>
      <c r="AT296" s="231" t="s">
        <v>149</v>
      </c>
      <c r="AU296" s="231" t="s">
        <v>81</v>
      </c>
      <c r="AV296" s="14" t="s">
        <v>158</v>
      </c>
      <c r="AW296" s="14" t="s">
        <v>36</v>
      </c>
      <c r="AX296" s="14" t="s">
        <v>72</v>
      </c>
      <c r="AY296" s="231" t="s">
        <v>140</v>
      </c>
    </row>
    <row r="297" spans="2:65" s="11" customFormat="1" x14ac:dyDescent="0.3">
      <c r="B297" s="187"/>
      <c r="D297" s="188" t="s">
        <v>149</v>
      </c>
      <c r="E297" s="189" t="s">
        <v>5</v>
      </c>
      <c r="F297" s="190" t="s">
        <v>447</v>
      </c>
      <c r="H297" s="191">
        <v>1266.6210000000001</v>
      </c>
      <c r="I297" s="192"/>
      <c r="L297" s="187"/>
      <c r="M297" s="193"/>
      <c r="N297" s="194"/>
      <c r="O297" s="194"/>
      <c r="P297" s="194"/>
      <c r="Q297" s="194"/>
      <c r="R297" s="194"/>
      <c r="S297" s="194"/>
      <c r="T297" s="195"/>
      <c r="AT297" s="196" t="s">
        <v>149</v>
      </c>
      <c r="AU297" s="196" t="s">
        <v>81</v>
      </c>
      <c r="AV297" s="11" t="s">
        <v>81</v>
      </c>
      <c r="AW297" s="11" t="s">
        <v>36</v>
      </c>
      <c r="AX297" s="11" t="s">
        <v>23</v>
      </c>
      <c r="AY297" s="196" t="s">
        <v>140</v>
      </c>
    </row>
    <row r="298" spans="2:65" s="1" customFormat="1" ht="22.5" customHeight="1" x14ac:dyDescent="0.3">
      <c r="B298" s="174"/>
      <c r="C298" s="175" t="s">
        <v>448</v>
      </c>
      <c r="D298" s="175" t="s">
        <v>142</v>
      </c>
      <c r="E298" s="176" t="s">
        <v>449</v>
      </c>
      <c r="F298" s="177" t="s">
        <v>450</v>
      </c>
      <c r="G298" s="178" t="s">
        <v>145</v>
      </c>
      <c r="H298" s="179">
        <v>940.56</v>
      </c>
      <c r="I298" s="180"/>
      <c r="J298" s="181">
        <f>ROUND(I298*H298,2)</f>
        <v>0</v>
      </c>
      <c r="K298" s="177" t="s">
        <v>146</v>
      </c>
      <c r="L298" s="41"/>
      <c r="M298" s="182" t="s">
        <v>5</v>
      </c>
      <c r="N298" s="183" t="s">
        <v>43</v>
      </c>
      <c r="O298" s="42"/>
      <c r="P298" s="184">
        <f>O298*H298</f>
        <v>0</v>
      </c>
      <c r="Q298" s="184">
        <v>0</v>
      </c>
      <c r="R298" s="184">
        <f>Q298*H298</f>
        <v>0</v>
      </c>
      <c r="S298" s="184">
        <v>0</v>
      </c>
      <c r="T298" s="185">
        <f>S298*H298</f>
        <v>0</v>
      </c>
      <c r="AR298" s="24" t="s">
        <v>147</v>
      </c>
      <c r="AT298" s="24" t="s">
        <v>142</v>
      </c>
      <c r="AU298" s="24" t="s">
        <v>81</v>
      </c>
      <c r="AY298" s="24" t="s">
        <v>140</v>
      </c>
      <c r="BE298" s="186">
        <f>IF(N298="základní",J298,0)</f>
        <v>0</v>
      </c>
      <c r="BF298" s="186">
        <f>IF(N298="snížená",J298,0)</f>
        <v>0</v>
      </c>
      <c r="BG298" s="186">
        <f>IF(N298="zákl. přenesená",J298,0)</f>
        <v>0</v>
      </c>
      <c r="BH298" s="186">
        <f>IF(N298="sníž. přenesená",J298,0)</f>
        <v>0</v>
      </c>
      <c r="BI298" s="186">
        <f>IF(N298="nulová",J298,0)</f>
        <v>0</v>
      </c>
      <c r="BJ298" s="24" t="s">
        <v>23</v>
      </c>
      <c r="BK298" s="186">
        <f>ROUND(I298*H298,2)</f>
        <v>0</v>
      </c>
      <c r="BL298" s="24" t="s">
        <v>147</v>
      </c>
      <c r="BM298" s="24" t="s">
        <v>451</v>
      </c>
    </row>
    <row r="299" spans="2:65" s="11" customFormat="1" x14ac:dyDescent="0.3">
      <c r="B299" s="187"/>
      <c r="D299" s="188" t="s">
        <v>149</v>
      </c>
      <c r="E299" s="189" t="s">
        <v>5</v>
      </c>
      <c r="F299" s="190" t="s">
        <v>452</v>
      </c>
      <c r="H299" s="191">
        <v>940.56</v>
      </c>
      <c r="I299" s="192"/>
      <c r="L299" s="187"/>
      <c r="M299" s="193"/>
      <c r="N299" s="194"/>
      <c r="O299" s="194"/>
      <c r="P299" s="194"/>
      <c r="Q299" s="194"/>
      <c r="R299" s="194"/>
      <c r="S299" s="194"/>
      <c r="T299" s="195"/>
      <c r="AT299" s="196" t="s">
        <v>149</v>
      </c>
      <c r="AU299" s="196" t="s">
        <v>81</v>
      </c>
      <c r="AV299" s="11" t="s">
        <v>81</v>
      </c>
      <c r="AW299" s="11" t="s">
        <v>36</v>
      </c>
      <c r="AX299" s="11" t="s">
        <v>23</v>
      </c>
      <c r="AY299" s="196" t="s">
        <v>140</v>
      </c>
    </row>
    <row r="300" spans="2:65" s="1" customFormat="1" ht="22.5" customHeight="1" x14ac:dyDescent="0.3">
      <c r="B300" s="174"/>
      <c r="C300" s="175" t="s">
        <v>453</v>
      </c>
      <c r="D300" s="175" t="s">
        <v>142</v>
      </c>
      <c r="E300" s="176" t="s">
        <v>454</v>
      </c>
      <c r="F300" s="177" t="s">
        <v>455</v>
      </c>
      <c r="G300" s="178" t="s">
        <v>145</v>
      </c>
      <c r="H300" s="179">
        <v>249.989</v>
      </c>
      <c r="I300" s="180"/>
      <c r="J300" s="181">
        <f>ROUND(I300*H300,2)</f>
        <v>0</v>
      </c>
      <c r="K300" s="177" t="s">
        <v>146</v>
      </c>
      <c r="L300" s="41"/>
      <c r="M300" s="182" t="s">
        <v>5</v>
      </c>
      <c r="N300" s="183" t="s">
        <v>43</v>
      </c>
      <c r="O300" s="42"/>
      <c r="P300" s="184">
        <f>O300*H300</f>
        <v>0</v>
      </c>
      <c r="Q300" s="184">
        <v>1.2E-4</v>
      </c>
      <c r="R300" s="184">
        <f>Q300*H300</f>
        <v>2.999868E-2</v>
      </c>
      <c r="S300" s="184">
        <v>0</v>
      </c>
      <c r="T300" s="185">
        <f>S300*H300</f>
        <v>0</v>
      </c>
      <c r="AR300" s="24" t="s">
        <v>147</v>
      </c>
      <c r="AT300" s="24" t="s">
        <v>142</v>
      </c>
      <c r="AU300" s="24" t="s">
        <v>81</v>
      </c>
      <c r="AY300" s="24" t="s">
        <v>140</v>
      </c>
      <c r="BE300" s="186">
        <f>IF(N300="základní",J300,0)</f>
        <v>0</v>
      </c>
      <c r="BF300" s="186">
        <f>IF(N300="snížená",J300,0)</f>
        <v>0</v>
      </c>
      <c r="BG300" s="186">
        <f>IF(N300="zákl. přenesená",J300,0)</f>
        <v>0</v>
      </c>
      <c r="BH300" s="186">
        <f>IF(N300="sníž. přenesená",J300,0)</f>
        <v>0</v>
      </c>
      <c r="BI300" s="186">
        <f>IF(N300="nulová",J300,0)</f>
        <v>0</v>
      </c>
      <c r="BJ300" s="24" t="s">
        <v>23</v>
      </c>
      <c r="BK300" s="186">
        <f>ROUND(I300*H300,2)</f>
        <v>0</v>
      </c>
      <c r="BL300" s="24" t="s">
        <v>147</v>
      </c>
      <c r="BM300" s="24" t="s">
        <v>456</v>
      </c>
    </row>
    <row r="301" spans="2:65" s="13" customFormat="1" x14ac:dyDescent="0.3">
      <c r="B301" s="209"/>
      <c r="D301" s="197" t="s">
        <v>149</v>
      </c>
      <c r="E301" s="210" t="s">
        <v>5</v>
      </c>
      <c r="F301" s="211" t="s">
        <v>457</v>
      </c>
      <c r="H301" s="212" t="s">
        <v>5</v>
      </c>
      <c r="I301" s="213"/>
      <c r="L301" s="209"/>
      <c r="M301" s="214"/>
      <c r="N301" s="215"/>
      <c r="O301" s="215"/>
      <c r="P301" s="215"/>
      <c r="Q301" s="215"/>
      <c r="R301" s="215"/>
      <c r="S301" s="215"/>
      <c r="T301" s="216"/>
      <c r="AT301" s="212" t="s">
        <v>149</v>
      </c>
      <c r="AU301" s="212" t="s">
        <v>81</v>
      </c>
      <c r="AV301" s="13" t="s">
        <v>23</v>
      </c>
      <c r="AW301" s="13" t="s">
        <v>36</v>
      </c>
      <c r="AX301" s="13" t="s">
        <v>72</v>
      </c>
      <c r="AY301" s="212" t="s">
        <v>140</v>
      </c>
    </row>
    <row r="302" spans="2:65" s="11" customFormat="1" x14ac:dyDescent="0.3">
      <c r="B302" s="187"/>
      <c r="D302" s="197" t="s">
        <v>149</v>
      </c>
      <c r="E302" s="196" t="s">
        <v>5</v>
      </c>
      <c r="F302" s="198" t="s">
        <v>458</v>
      </c>
      <c r="H302" s="199">
        <v>77.760000000000005</v>
      </c>
      <c r="I302" s="192"/>
      <c r="L302" s="187"/>
      <c r="M302" s="193"/>
      <c r="N302" s="194"/>
      <c r="O302" s="194"/>
      <c r="P302" s="194"/>
      <c r="Q302" s="194"/>
      <c r="R302" s="194"/>
      <c r="S302" s="194"/>
      <c r="T302" s="195"/>
      <c r="AT302" s="196" t="s">
        <v>149</v>
      </c>
      <c r="AU302" s="196" t="s">
        <v>81</v>
      </c>
      <c r="AV302" s="11" t="s">
        <v>81</v>
      </c>
      <c r="AW302" s="11" t="s">
        <v>36</v>
      </c>
      <c r="AX302" s="11" t="s">
        <v>72</v>
      </c>
      <c r="AY302" s="196" t="s">
        <v>140</v>
      </c>
    </row>
    <row r="303" spans="2:65" s="11" customFormat="1" x14ac:dyDescent="0.3">
      <c r="B303" s="187"/>
      <c r="D303" s="197" t="s">
        <v>149</v>
      </c>
      <c r="E303" s="196" t="s">
        <v>5</v>
      </c>
      <c r="F303" s="198" t="s">
        <v>459</v>
      </c>
      <c r="H303" s="199">
        <v>116.64</v>
      </c>
      <c r="I303" s="192"/>
      <c r="L303" s="187"/>
      <c r="M303" s="193"/>
      <c r="N303" s="194"/>
      <c r="O303" s="194"/>
      <c r="P303" s="194"/>
      <c r="Q303" s="194"/>
      <c r="R303" s="194"/>
      <c r="S303" s="194"/>
      <c r="T303" s="195"/>
      <c r="AT303" s="196" t="s">
        <v>149</v>
      </c>
      <c r="AU303" s="196" t="s">
        <v>81</v>
      </c>
      <c r="AV303" s="11" t="s">
        <v>81</v>
      </c>
      <c r="AW303" s="11" t="s">
        <v>36</v>
      </c>
      <c r="AX303" s="11" t="s">
        <v>72</v>
      </c>
      <c r="AY303" s="196" t="s">
        <v>140</v>
      </c>
    </row>
    <row r="304" spans="2:65" s="11" customFormat="1" x14ac:dyDescent="0.3">
      <c r="B304" s="187"/>
      <c r="D304" s="197" t="s">
        <v>149</v>
      </c>
      <c r="E304" s="196" t="s">
        <v>5</v>
      </c>
      <c r="F304" s="198" t="s">
        <v>460</v>
      </c>
      <c r="H304" s="199">
        <v>19.440000000000001</v>
      </c>
      <c r="I304" s="192"/>
      <c r="L304" s="187"/>
      <c r="M304" s="193"/>
      <c r="N304" s="194"/>
      <c r="O304" s="194"/>
      <c r="P304" s="194"/>
      <c r="Q304" s="194"/>
      <c r="R304" s="194"/>
      <c r="S304" s="194"/>
      <c r="T304" s="195"/>
      <c r="AT304" s="196" t="s">
        <v>149</v>
      </c>
      <c r="AU304" s="196" t="s">
        <v>81</v>
      </c>
      <c r="AV304" s="11" t="s">
        <v>81</v>
      </c>
      <c r="AW304" s="11" t="s">
        <v>36</v>
      </c>
      <c r="AX304" s="11" t="s">
        <v>72</v>
      </c>
      <c r="AY304" s="196" t="s">
        <v>140</v>
      </c>
    </row>
    <row r="305" spans="2:65" s="11" customFormat="1" x14ac:dyDescent="0.3">
      <c r="B305" s="187"/>
      <c r="D305" s="197" t="s">
        <v>149</v>
      </c>
      <c r="E305" s="196" t="s">
        <v>5</v>
      </c>
      <c r="F305" s="198" t="s">
        <v>461</v>
      </c>
      <c r="H305" s="199">
        <v>2</v>
      </c>
      <c r="I305" s="192"/>
      <c r="L305" s="187"/>
      <c r="M305" s="193"/>
      <c r="N305" s="194"/>
      <c r="O305" s="194"/>
      <c r="P305" s="194"/>
      <c r="Q305" s="194"/>
      <c r="R305" s="194"/>
      <c r="S305" s="194"/>
      <c r="T305" s="195"/>
      <c r="AT305" s="196" t="s">
        <v>149</v>
      </c>
      <c r="AU305" s="196" t="s">
        <v>81</v>
      </c>
      <c r="AV305" s="11" t="s">
        <v>81</v>
      </c>
      <c r="AW305" s="11" t="s">
        <v>36</v>
      </c>
      <c r="AX305" s="11" t="s">
        <v>72</v>
      </c>
      <c r="AY305" s="196" t="s">
        <v>140</v>
      </c>
    </row>
    <row r="306" spans="2:65" s="11" customFormat="1" x14ac:dyDescent="0.3">
      <c r="B306" s="187"/>
      <c r="D306" s="197" t="s">
        <v>149</v>
      </c>
      <c r="E306" s="196" t="s">
        <v>5</v>
      </c>
      <c r="F306" s="198" t="s">
        <v>462</v>
      </c>
      <c r="H306" s="199">
        <v>9.4550000000000001</v>
      </c>
      <c r="I306" s="192"/>
      <c r="L306" s="187"/>
      <c r="M306" s="193"/>
      <c r="N306" s="194"/>
      <c r="O306" s="194"/>
      <c r="P306" s="194"/>
      <c r="Q306" s="194"/>
      <c r="R306" s="194"/>
      <c r="S306" s="194"/>
      <c r="T306" s="195"/>
      <c r="AT306" s="196" t="s">
        <v>149</v>
      </c>
      <c r="AU306" s="196" t="s">
        <v>81</v>
      </c>
      <c r="AV306" s="11" t="s">
        <v>81</v>
      </c>
      <c r="AW306" s="11" t="s">
        <v>36</v>
      </c>
      <c r="AX306" s="11" t="s">
        <v>72</v>
      </c>
      <c r="AY306" s="196" t="s">
        <v>140</v>
      </c>
    </row>
    <row r="307" spans="2:65" s="13" customFormat="1" x14ac:dyDescent="0.3">
      <c r="B307" s="209"/>
      <c r="D307" s="197" t="s">
        <v>149</v>
      </c>
      <c r="E307" s="210" t="s">
        <v>5</v>
      </c>
      <c r="F307" s="211" t="s">
        <v>463</v>
      </c>
      <c r="H307" s="212" t="s">
        <v>5</v>
      </c>
      <c r="I307" s="213"/>
      <c r="L307" s="209"/>
      <c r="M307" s="214"/>
      <c r="N307" s="215"/>
      <c r="O307" s="215"/>
      <c r="P307" s="215"/>
      <c r="Q307" s="215"/>
      <c r="R307" s="215"/>
      <c r="S307" s="215"/>
      <c r="T307" s="216"/>
      <c r="AT307" s="212" t="s">
        <v>149</v>
      </c>
      <c r="AU307" s="212" t="s">
        <v>81</v>
      </c>
      <c r="AV307" s="13" t="s">
        <v>23</v>
      </c>
      <c r="AW307" s="13" t="s">
        <v>36</v>
      </c>
      <c r="AX307" s="13" t="s">
        <v>72</v>
      </c>
      <c r="AY307" s="212" t="s">
        <v>140</v>
      </c>
    </row>
    <row r="308" spans="2:65" s="11" customFormat="1" x14ac:dyDescent="0.3">
      <c r="B308" s="187"/>
      <c r="D308" s="197" t="s">
        <v>149</v>
      </c>
      <c r="E308" s="196" t="s">
        <v>5</v>
      </c>
      <c r="F308" s="198" t="s">
        <v>464</v>
      </c>
      <c r="H308" s="199">
        <v>4.673</v>
      </c>
      <c r="I308" s="192"/>
      <c r="L308" s="187"/>
      <c r="M308" s="193"/>
      <c r="N308" s="194"/>
      <c r="O308" s="194"/>
      <c r="P308" s="194"/>
      <c r="Q308" s="194"/>
      <c r="R308" s="194"/>
      <c r="S308" s="194"/>
      <c r="T308" s="195"/>
      <c r="AT308" s="196" t="s">
        <v>149</v>
      </c>
      <c r="AU308" s="196" t="s">
        <v>81</v>
      </c>
      <c r="AV308" s="11" t="s">
        <v>81</v>
      </c>
      <c r="AW308" s="11" t="s">
        <v>36</v>
      </c>
      <c r="AX308" s="11" t="s">
        <v>72</v>
      </c>
      <c r="AY308" s="196" t="s">
        <v>140</v>
      </c>
    </row>
    <row r="309" spans="2:65" s="11" customFormat="1" x14ac:dyDescent="0.3">
      <c r="B309" s="187"/>
      <c r="D309" s="197" t="s">
        <v>149</v>
      </c>
      <c r="E309" s="196" t="s">
        <v>5</v>
      </c>
      <c r="F309" s="198" t="s">
        <v>465</v>
      </c>
      <c r="H309" s="199">
        <v>20.021000000000001</v>
      </c>
      <c r="I309" s="192"/>
      <c r="L309" s="187"/>
      <c r="M309" s="193"/>
      <c r="N309" s="194"/>
      <c r="O309" s="194"/>
      <c r="P309" s="194"/>
      <c r="Q309" s="194"/>
      <c r="R309" s="194"/>
      <c r="S309" s="194"/>
      <c r="T309" s="195"/>
      <c r="AT309" s="196" t="s">
        <v>149</v>
      </c>
      <c r="AU309" s="196" t="s">
        <v>81</v>
      </c>
      <c r="AV309" s="11" t="s">
        <v>81</v>
      </c>
      <c r="AW309" s="11" t="s">
        <v>36</v>
      </c>
      <c r="AX309" s="11" t="s">
        <v>72</v>
      </c>
      <c r="AY309" s="196" t="s">
        <v>140</v>
      </c>
    </row>
    <row r="310" spans="2:65" s="12" customFormat="1" x14ac:dyDescent="0.3">
      <c r="B310" s="200"/>
      <c r="D310" s="188" t="s">
        <v>149</v>
      </c>
      <c r="E310" s="201" t="s">
        <v>5</v>
      </c>
      <c r="F310" s="202" t="s">
        <v>157</v>
      </c>
      <c r="H310" s="203">
        <v>249.989</v>
      </c>
      <c r="I310" s="204"/>
      <c r="L310" s="200"/>
      <c r="M310" s="205"/>
      <c r="N310" s="206"/>
      <c r="O310" s="206"/>
      <c r="P310" s="206"/>
      <c r="Q310" s="206"/>
      <c r="R310" s="206"/>
      <c r="S310" s="206"/>
      <c r="T310" s="207"/>
      <c r="AT310" s="208" t="s">
        <v>149</v>
      </c>
      <c r="AU310" s="208" t="s">
        <v>81</v>
      </c>
      <c r="AV310" s="12" t="s">
        <v>147</v>
      </c>
      <c r="AW310" s="12" t="s">
        <v>36</v>
      </c>
      <c r="AX310" s="12" t="s">
        <v>23</v>
      </c>
      <c r="AY310" s="208" t="s">
        <v>140</v>
      </c>
    </row>
    <row r="311" spans="2:65" s="1" customFormat="1" ht="22.5" customHeight="1" x14ac:dyDescent="0.3">
      <c r="B311" s="174"/>
      <c r="C311" s="175" t="s">
        <v>466</v>
      </c>
      <c r="D311" s="175" t="s">
        <v>142</v>
      </c>
      <c r="E311" s="176" t="s">
        <v>467</v>
      </c>
      <c r="F311" s="177" t="s">
        <v>468</v>
      </c>
      <c r="G311" s="178" t="s">
        <v>145</v>
      </c>
      <c r="H311" s="179">
        <v>23.78</v>
      </c>
      <c r="I311" s="180"/>
      <c r="J311" s="181">
        <f>ROUND(I311*H311,2)</f>
        <v>0</v>
      </c>
      <c r="K311" s="177" t="s">
        <v>146</v>
      </c>
      <c r="L311" s="41"/>
      <c r="M311" s="182" t="s">
        <v>5</v>
      </c>
      <c r="N311" s="183" t="s">
        <v>43</v>
      </c>
      <c r="O311" s="42"/>
      <c r="P311" s="184">
        <f>O311*H311</f>
        <v>0</v>
      </c>
      <c r="Q311" s="184">
        <v>0.105</v>
      </c>
      <c r="R311" s="184">
        <f>Q311*H311</f>
        <v>2.4969000000000001</v>
      </c>
      <c r="S311" s="184">
        <v>0</v>
      </c>
      <c r="T311" s="185">
        <f>S311*H311</f>
        <v>0</v>
      </c>
      <c r="AR311" s="24" t="s">
        <v>147</v>
      </c>
      <c r="AT311" s="24" t="s">
        <v>142</v>
      </c>
      <c r="AU311" s="24" t="s">
        <v>81</v>
      </c>
      <c r="AY311" s="24" t="s">
        <v>140</v>
      </c>
      <c r="BE311" s="186">
        <f>IF(N311="základní",J311,0)</f>
        <v>0</v>
      </c>
      <c r="BF311" s="186">
        <f>IF(N311="snížená",J311,0)</f>
        <v>0</v>
      </c>
      <c r="BG311" s="186">
        <f>IF(N311="zákl. přenesená",J311,0)</f>
        <v>0</v>
      </c>
      <c r="BH311" s="186">
        <f>IF(N311="sníž. přenesená",J311,0)</f>
        <v>0</v>
      </c>
      <c r="BI311" s="186">
        <f>IF(N311="nulová",J311,0)</f>
        <v>0</v>
      </c>
      <c r="BJ311" s="24" t="s">
        <v>23</v>
      </c>
      <c r="BK311" s="186">
        <f>ROUND(I311*H311,2)</f>
        <v>0</v>
      </c>
      <c r="BL311" s="24" t="s">
        <v>147</v>
      </c>
      <c r="BM311" s="24" t="s">
        <v>469</v>
      </c>
    </row>
    <row r="312" spans="2:65" s="13" customFormat="1" x14ac:dyDescent="0.3">
      <c r="B312" s="209"/>
      <c r="D312" s="197" t="s">
        <v>149</v>
      </c>
      <c r="E312" s="210" t="s">
        <v>5</v>
      </c>
      <c r="F312" s="211" t="s">
        <v>470</v>
      </c>
      <c r="H312" s="212" t="s">
        <v>5</v>
      </c>
      <c r="I312" s="213"/>
      <c r="L312" s="209"/>
      <c r="M312" s="214"/>
      <c r="N312" s="215"/>
      <c r="O312" s="215"/>
      <c r="P312" s="215"/>
      <c r="Q312" s="215"/>
      <c r="R312" s="215"/>
      <c r="S312" s="215"/>
      <c r="T312" s="216"/>
      <c r="AT312" s="212" t="s">
        <v>149</v>
      </c>
      <c r="AU312" s="212" t="s">
        <v>81</v>
      </c>
      <c r="AV312" s="13" t="s">
        <v>23</v>
      </c>
      <c r="AW312" s="13" t="s">
        <v>36</v>
      </c>
      <c r="AX312" s="13" t="s">
        <v>72</v>
      </c>
      <c r="AY312" s="212" t="s">
        <v>140</v>
      </c>
    </row>
    <row r="313" spans="2:65" s="11" customFormat="1" x14ac:dyDescent="0.3">
      <c r="B313" s="187"/>
      <c r="D313" s="188" t="s">
        <v>149</v>
      </c>
      <c r="E313" s="189" t="s">
        <v>5</v>
      </c>
      <c r="F313" s="190" t="s">
        <v>471</v>
      </c>
      <c r="H313" s="191">
        <v>23.78</v>
      </c>
      <c r="I313" s="192"/>
      <c r="L313" s="187"/>
      <c r="M313" s="193"/>
      <c r="N313" s="194"/>
      <c r="O313" s="194"/>
      <c r="P313" s="194"/>
      <c r="Q313" s="194"/>
      <c r="R313" s="194"/>
      <c r="S313" s="194"/>
      <c r="T313" s="195"/>
      <c r="AT313" s="196" t="s">
        <v>149</v>
      </c>
      <c r="AU313" s="196" t="s">
        <v>81</v>
      </c>
      <c r="AV313" s="11" t="s">
        <v>81</v>
      </c>
      <c r="AW313" s="11" t="s">
        <v>36</v>
      </c>
      <c r="AX313" s="11" t="s">
        <v>23</v>
      </c>
      <c r="AY313" s="196" t="s">
        <v>140</v>
      </c>
    </row>
    <row r="314" spans="2:65" s="1" customFormat="1" ht="22.5" customHeight="1" x14ac:dyDescent="0.3">
      <c r="B314" s="174"/>
      <c r="C314" s="175" t="s">
        <v>472</v>
      </c>
      <c r="D314" s="175" t="s">
        <v>142</v>
      </c>
      <c r="E314" s="176" t="s">
        <v>473</v>
      </c>
      <c r="F314" s="177" t="s">
        <v>474</v>
      </c>
      <c r="G314" s="178" t="s">
        <v>145</v>
      </c>
      <c r="H314" s="179">
        <v>9.4499999999999993</v>
      </c>
      <c r="I314" s="180"/>
      <c r="J314" s="181">
        <f>ROUND(I314*H314,2)</f>
        <v>0</v>
      </c>
      <c r="K314" s="177" t="s">
        <v>146</v>
      </c>
      <c r="L314" s="41"/>
      <c r="M314" s="182" t="s">
        <v>5</v>
      </c>
      <c r="N314" s="183" t="s">
        <v>43</v>
      </c>
      <c r="O314" s="42"/>
      <c r="P314" s="184">
        <f>O314*H314</f>
        <v>0</v>
      </c>
      <c r="Q314" s="184">
        <v>3.0599999999999999E-2</v>
      </c>
      <c r="R314" s="184">
        <f>Q314*H314</f>
        <v>0.28916999999999998</v>
      </c>
      <c r="S314" s="184">
        <v>0</v>
      </c>
      <c r="T314" s="185">
        <f>S314*H314</f>
        <v>0</v>
      </c>
      <c r="AR314" s="24" t="s">
        <v>147</v>
      </c>
      <c r="AT314" s="24" t="s">
        <v>142</v>
      </c>
      <c r="AU314" s="24" t="s">
        <v>81</v>
      </c>
      <c r="AY314" s="24" t="s">
        <v>140</v>
      </c>
      <c r="BE314" s="186">
        <f>IF(N314="základní",J314,0)</f>
        <v>0</v>
      </c>
      <c r="BF314" s="186">
        <f>IF(N314="snížená",J314,0)</f>
        <v>0</v>
      </c>
      <c r="BG314" s="186">
        <f>IF(N314="zákl. přenesená",J314,0)</f>
        <v>0</v>
      </c>
      <c r="BH314" s="186">
        <f>IF(N314="sníž. přenesená",J314,0)</f>
        <v>0</v>
      </c>
      <c r="BI314" s="186">
        <f>IF(N314="nulová",J314,0)</f>
        <v>0</v>
      </c>
      <c r="BJ314" s="24" t="s">
        <v>23</v>
      </c>
      <c r="BK314" s="186">
        <f>ROUND(I314*H314,2)</f>
        <v>0</v>
      </c>
      <c r="BL314" s="24" t="s">
        <v>147</v>
      </c>
      <c r="BM314" s="24" t="s">
        <v>475</v>
      </c>
    </row>
    <row r="315" spans="2:65" s="13" customFormat="1" x14ac:dyDescent="0.3">
      <c r="B315" s="209"/>
      <c r="D315" s="197" t="s">
        <v>149</v>
      </c>
      <c r="E315" s="210" t="s">
        <v>5</v>
      </c>
      <c r="F315" s="211" t="s">
        <v>476</v>
      </c>
      <c r="H315" s="212" t="s">
        <v>5</v>
      </c>
      <c r="I315" s="213"/>
      <c r="L315" s="209"/>
      <c r="M315" s="214"/>
      <c r="N315" s="215"/>
      <c r="O315" s="215"/>
      <c r="P315" s="215"/>
      <c r="Q315" s="215"/>
      <c r="R315" s="215"/>
      <c r="S315" s="215"/>
      <c r="T315" s="216"/>
      <c r="AT315" s="212" t="s">
        <v>149</v>
      </c>
      <c r="AU315" s="212" t="s">
        <v>81</v>
      </c>
      <c r="AV315" s="13" t="s">
        <v>23</v>
      </c>
      <c r="AW315" s="13" t="s">
        <v>36</v>
      </c>
      <c r="AX315" s="13" t="s">
        <v>72</v>
      </c>
      <c r="AY315" s="212" t="s">
        <v>140</v>
      </c>
    </row>
    <row r="316" spans="2:65" s="11" customFormat="1" x14ac:dyDescent="0.3">
      <c r="B316" s="187"/>
      <c r="D316" s="188" t="s">
        <v>149</v>
      </c>
      <c r="E316" s="189" t="s">
        <v>5</v>
      </c>
      <c r="F316" s="190" t="s">
        <v>477</v>
      </c>
      <c r="H316" s="191">
        <v>9.4499999999999993</v>
      </c>
      <c r="I316" s="192"/>
      <c r="L316" s="187"/>
      <c r="M316" s="193"/>
      <c r="N316" s="194"/>
      <c r="O316" s="194"/>
      <c r="P316" s="194"/>
      <c r="Q316" s="194"/>
      <c r="R316" s="194"/>
      <c r="S316" s="194"/>
      <c r="T316" s="195"/>
      <c r="AT316" s="196" t="s">
        <v>149</v>
      </c>
      <c r="AU316" s="196" t="s">
        <v>81</v>
      </c>
      <c r="AV316" s="11" t="s">
        <v>81</v>
      </c>
      <c r="AW316" s="11" t="s">
        <v>36</v>
      </c>
      <c r="AX316" s="11" t="s">
        <v>23</v>
      </c>
      <c r="AY316" s="196" t="s">
        <v>140</v>
      </c>
    </row>
    <row r="317" spans="2:65" s="1" customFormat="1" ht="22.5" customHeight="1" x14ac:dyDescent="0.3">
      <c r="B317" s="174"/>
      <c r="C317" s="175" t="s">
        <v>478</v>
      </c>
      <c r="D317" s="175" t="s">
        <v>142</v>
      </c>
      <c r="E317" s="176" t="s">
        <v>479</v>
      </c>
      <c r="F317" s="177" t="s">
        <v>480</v>
      </c>
      <c r="G317" s="178" t="s">
        <v>145</v>
      </c>
      <c r="H317" s="179">
        <v>47.8</v>
      </c>
      <c r="I317" s="180"/>
      <c r="J317" s="181">
        <f>ROUND(I317*H317,2)</f>
        <v>0</v>
      </c>
      <c r="K317" s="177" t="s">
        <v>146</v>
      </c>
      <c r="L317" s="41"/>
      <c r="M317" s="182" t="s">
        <v>5</v>
      </c>
      <c r="N317" s="183" t="s">
        <v>43</v>
      </c>
      <c r="O317" s="42"/>
      <c r="P317" s="184">
        <f>O317*H317</f>
        <v>0</v>
      </c>
      <c r="Q317" s="184">
        <v>0.24101</v>
      </c>
      <c r="R317" s="184">
        <f>Q317*H317</f>
        <v>11.520277999999999</v>
      </c>
      <c r="S317" s="184">
        <v>0</v>
      </c>
      <c r="T317" s="185">
        <f>S317*H317</f>
        <v>0</v>
      </c>
      <c r="AR317" s="24" t="s">
        <v>147</v>
      </c>
      <c r="AT317" s="24" t="s">
        <v>142</v>
      </c>
      <c r="AU317" s="24" t="s">
        <v>81</v>
      </c>
      <c r="AY317" s="24" t="s">
        <v>140</v>
      </c>
      <c r="BE317" s="186">
        <f>IF(N317="základní",J317,0)</f>
        <v>0</v>
      </c>
      <c r="BF317" s="186">
        <f>IF(N317="snížená",J317,0)</f>
        <v>0</v>
      </c>
      <c r="BG317" s="186">
        <f>IF(N317="zákl. přenesená",J317,0)</f>
        <v>0</v>
      </c>
      <c r="BH317" s="186">
        <f>IF(N317="sníž. přenesená",J317,0)</f>
        <v>0</v>
      </c>
      <c r="BI317" s="186">
        <f>IF(N317="nulová",J317,0)</f>
        <v>0</v>
      </c>
      <c r="BJ317" s="24" t="s">
        <v>23</v>
      </c>
      <c r="BK317" s="186">
        <f>ROUND(I317*H317,2)</f>
        <v>0</v>
      </c>
      <c r="BL317" s="24" t="s">
        <v>147</v>
      </c>
      <c r="BM317" s="24" t="s">
        <v>481</v>
      </c>
    </row>
    <row r="318" spans="2:65" s="11" customFormat="1" x14ac:dyDescent="0.3">
      <c r="B318" s="187"/>
      <c r="D318" s="197" t="s">
        <v>149</v>
      </c>
      <c r="E318" s="196" t="s">
        <v>5</v>
      </c>
      <c r="F318" s="198" t="s">
        <v>482</v>
      </c>
      <c r="H318" s="199">
        <v>23.32</v>
      </c>
      <c r="I318" s="192"/>
      <c r="L318" s="187"/>
      <c r="M318" s="193"/>
      <c r="N318" s="194"/>
      <c r="O318" s="194"/>
      <c r="P318" s="194"/>
      <c r="Q318" s="194"/>
      <c r="R318" s="194"/>
      <c r="S318" s="194"/>
      <c r="T318" s="195"/>
      <c r="AT318" s="196" t="s">
        <v>149</v>
      </c>
      <c r="AU318" s="196" t="s">
        <v>81</v>
      </c>
      <c r="AV318" s="11" t="s">
        <v>81</v>
      </c>
      <c r="AW318" s="11" t="s">
        <v>36</v>
      </c>
      <c r="AX318" s="11" t="s">
        <v>72</v>
      </c>
      <c r="AY318" s="196" t="s">
        <v>140</v>
      </c>
    </row>
    <row r="319" spans="2:65" s="11" customFormat="1" x14ac:dyDescent="0.3">
      <c r="B319" s="187"/>
      <c r="D319" s="197" t="s">
        <v>149</v>
      </c>
      <c r="E319" s="196" t="s">
        <v>5</v>
      </c>
      <c r="F319" s="198" t="s">
        <v>483</v>
      </c>
      <c r="H319" s="199">
        <v>24.48</v>
      </c>
      <c r="I319" s="192"/>
      <c r="L319" s="187"/>
      <c r="M319" s="193"/>
      <c r="N319" s="194"/>
      <c r="O319" s="194"/>
      <c r="P319" s="194"/>
      <c r="Q319" s="194"/>
      <c r="R319" s="194"/>
      <c r="S319" s="194"/>
      <c r="T319" s="195"/>
      <c r="AT319" s="196" t="s">
        <v>149</v>
      </c>
      <c r="AU319" s="196" t="s">
        <v>81</v>
      </c>
      <c r="AV319" s="11" t="s">
        <v>81</v>
      </c>
      <c r="AW319" s="11" t="s">
        <v>36</v>
      </c>
      <c r="AX319" s="11" t="s">
        <v>72</v>
      </c>
      <c r="AY319" s="196" t="s">
        <v>140</v>
      </c>
    </row>
    <row r="320" spans="2:65" s="12" customFormat="1" x14ac:dyDescent="0.3">
      <c r="B320" s="200"/>
      <c r="D320" s="197" t="s">
        <v>149</v>
      </c>
      <c r="E320" s="217" t="s">
        <v>5</v>
      </c>
      <c r="F320" s="218" t="s">
        <v>157</v>
      </c>
      <c r="H320" s="219">
        <v>47.8</v>
      </c>
      <c r="I320" s="204"/>
      <c r="L320" s="200"/>
      <c r="M320" s="205"/>
      <c r="N320" s="206"/>
      <c r="O320" s="206"/>
      <c r="P320" s="206"/>
      <c r="Q320" s="206"/>
      <c r="R320" s="206"/>
      <c r="S320" s="206"/>
      <c r="T320" s="207"/>
      <c r="AT320" s="208" t="s">
        <v>149</v>
      </c>
      <c r="AU320" s="208" t="s">
        <v>81</v>
      </c>
      <c r="AV320" s="12" t="s">
        <v>147</v>
      </c>
      <c r="AW320" s="12" t="s">
        <v>36</v>
      </c>
      <c r="AX320" s="12" t="s">
        <v>23</v>
      </c>
      <c r="AY320" s="208" t="s">
        <v>140</v>
      </c>
    </row>
    <row r="321" spans="2:65" s="10" customFormat="1" ht="29.85" customHeight="1" x14ac:dyDescent="0.3">
      <c r="B321" s="160"/>
      <c r="D321" s="171" t="s">
        <v>71</v>
      </c>
      <c r="E321" s="172" t="s">
        <v>194</v>
      </c>
      <c r="F321" s="172" t="s">
        <v>484</v>
      </c>
      <c r="I321" s="163"/>
      <c r="J321" s="173">
        <f>BK321</f>
        <v>0</v>
      </c>
      <c r="L321" s="160"/>
      <c r="M321" s="165"/>
      <c r="N321" s="166"/>
      <c r="O321" s="166"/>
      <c r="P321" s="167">
        <f>SUM(P322:P386)</f>
        <v>0</v>
      </c>
      <c r="Q321" s="166"/>
      <c r="R321" s="167">
        <f>SUM(R322:R386)</f>
        <v>15.678240000000001</v>
      </c>
      <c r="S321" s="166"/>
      <c r="T321" s="168">
        <f>SUM(T322:T386)</f>
        <v>21.340405000000001</v>
      </c>
      <c r="AR321" s="161" t="s">
        <v>23</v>
      </c>
      <c r="AT321" s="169" t="s">
        <v>71</v>
      </c>
      <c r="AU321" s="169" t="s">
        <v>23</v>
      </c>
      <c r="AY321" s="161" t="s">
        <v>140</v>
      </c>
      <c r="BK321" s="170">
        <f>SUM(BK322:BK386)</f>
        <v>0</v>
      </c>
    </row>
    <row r="322" spans="2:65" s="1" customFormat="1" ht="22.5" customHeight="1" x14ac:dyDescent="0.3">
      <c r="B322" s="174"/>
      <c r="C322" s="175" t="s">
        <v>485</v>
      </c>
      <c r="D322" s="175" t="s">
        <v>142</v>
      </c>
      <c r="E322" s="176" t="s">
        <v>486</v>
      </c>
      <c r="F322" s="177" t="s">
        <v>487</v>
      </c>
      <c r="G322" s="178" t="s">
        <v>278</v>
      </c>
      <c r="H322" s="179">
        <v>121</v>
      </c>
      <c r="I322" s="180"/>
      <c r="J322" s="181">
        <f>ROUND(I322*H322,2)</f>
        <v>0</v>
      </c>
      <c r="K322" s="177" t="s">
        <v>146</v>
      </c>
      <c r="L322" s="41"/>
      <c r="M322" s="182" t="s">
        <v>5</v>
      </c>
      <c r="N322" s="183" t="s">
        <v>43</v>
      </c>
      <c r="O322" s="42"/>
      <c r="P322" s="184">
        <f>O322*H322</f>
        <v>0</v>
      </c>
      <c r="Q322" s="184">
        <v>0.10095</v>
      </c>
      <c r="R322" s="184">
        <f>Q322*H322</f>
        <v>12.21495</v>
      </c>
      <c r="S322" s="184">
        <v>0</v>
      </c>
      <c r="T322" s="185">
        <f>S322*H322</f>
        <v>0</v>
      </c>
      <c r="AR322" s="24" t="s">
        <v>147</v>
      </c>
      <c r="AT322" s="24" t="s">
        <v>142</v>
      </c>
      <c r="AU322" s="24" t="s">
        <v>81</v>
      </c>
      <c r="AY322" s="24" t="s">
        <v>140</v>
      </c>
      <c r="BE322" s="186">
        <f>IF(N322="základní",J322,0)</f>
        <v>0</v>
      </c>
      <c r="BF322" s="186">
        <f>IF(N322="snížená",J322,0)</f>
        <v>0</v>
      </c>
      <c r="BG322" s="186">
        <f>IF(N322="zákl. přenesená",J322,0)</f>
        <v>0</v>
      </c>
      <c r="BH322" s="186">
        <f>IF(N322="sníž. přenesená",J322,0)</f>
        <v>0</v>
      </c>
      <c r="BI322" s="186">
        <f>IF(N322="nulová",J322,0)</f>
        <v>0</v>
      </c>
      <c r="BJ322" s="24" t="s">
        <v>23</v>
      </c>
      <c r="BK322" s="186">
        <f>ROUND(I322*H322,2)</f>
        <v>0</v>
      </c>
      <c r="BL322" s="24" t="s">
        <v>147</v>
      </c>
      <c r="BM322" s="24" t="s">
        <v>488</v>
      </c>
    </row>
    <row r="323" spans="2:65" s="11" customFormat="1" x14ac:dyDescent="0.3">
      <c r="B323" s="187"/>
      <c r="D323" s="197" t="s">
        <v>149</v>
      </c>
      <c r="E323" s="196" t="s">
        <v>5</v>
      </c>
      <c r="F323" s="198" t="s">
        <v>489</v>
      </c>
      <c r="H323" s="199">
        <v>58.8</v>
      </c>
      <c r="I323" s="192"/>
      <c r="L323" s="187"/>
      <c r="M323" s="193"/>
      <c r="N323" s="194"/>
      <c r="O323" s="194"/>
      <c r="P323" s="194"/>
      <c r="Q323" s="194"/>
      <c r="R323" s="194"/>
      <c r="S323" s="194"/>
      <c r="T323" s="195"/>
      <c r="AT323" s="196" t="s">
        <v>149</v>
      </c>
      <c r="AU323" s="196" t="s">
        <v>81</v>
      </c>
      <c r="AV323" s="11" t="s">
        <v>81</v>
      </c>
      <c r="AW323" s="11" t="s">
        <v>36</v>
      </c>
      <c r="AX323" s="11" t="s">
        <v>72</v>
      </c>
      <c r="AY323" s="196" t="s">
        <v>140</v>
      </c>
    </row>
    <row r="324" spans="2:65" s="11" customFormat="1" x14ac:dyDescent="0.3">
      <c r="B324" s="187"/>
      <c r="D324" s="197" t="s">
        <v>149</v>
      </c>
      <c r="E324" s="196" t="s">
        <v>5</v>
      </c>
      <c r="F324" s="198" t="s">
        <v>490</v>
      </c>
      <c r="H324" s="199">
        <v>62.2</v>
      </c>
      <c r="I324" s="192"/>
      <c r="L324" s="187"/>
      <c r="M324" s="193"/>
      <c r="N324" s="194"/>
      <c r="O324" s="194"/>
      <c r="P324" s="194"/>
      <c r="Q324" s="194"/>
      <c r="R324" s="194"/>
      <c r="S324" s="194"/>
      <c r="T324" s="195"/>
      <c r="AT324" s="196" t="s">
        <v>149</v>
      </c>
      <c r="AU324" s="196" t="s">
        <v>81</v>
      </c>
      <c r="AV324" s="11" t="s">
        <v>81</v>
      </c>
      <c r="AW324" s="11" t="s">
        <v>36</v>
      </c>
      <c r="AX324" s="11" t="s">
        <v>72</v>
      </c>
      <c r="AY324" s="196" t="s">
        <v>140</v>
      </c>
    </row>
    <row r="325" spans="2:65" s="12" customFormat="1" x14ac:dyDescent="0.3">
      <c r="B325" s="200"/>
      <c r="D325" s="188" t="s">
        <v>149</v>
      </c>
      <c r="E325" s="201" t="s">
        <v>5</v>
      </c>
      <c r="F325" s="202" t="s">
        <v>157</v>
      </c>
      <c r="H325" s="203">
        <v>121</v>
      </c>
      <c r="I325" s="204"/>
      <c r="L325" s="200"/>
      <c r="M325" s="205"/>
      <c r="N325" s="206"/>
      <c r="O325" s="206"/>
      <c r="P325" s="206"/>
      <c r="Q325" s="206"/>
      <c r="R325" s="206"/>
      <c r="S325" s="206"/>
      <c r="T325" s="207"/>
      <c r="AT325" s="208" t="s">
        <v>149</v>
      </c>
      <c r="AU325" s="208" t="s">
        <v>81</v>
      </c>
      <c r="AV325" s="12" t="s">
        <v>147</v>
      </c>
      <c r="AW325" s="12" t="s">
        <v>36</v>
      </c>
      <c r="AX325" s="12" t="s">
        <v>23</v>
      </c>
      <c r="AY325" s="208" t="s">
        <v>140</v>
      </c>
    </row>
    <row r="326" spans="2:65" s="1" customFormat="1" ht="22.5" customHeight="1" x14ac:dyDescent="0.3">
      <c r="B326" s="174"/>
      <c r="C326" s="220" t="s">
        <v>491</v>
      </c>
      <c r="D326" s="220" t="s">
        <v>257</v>
      </c>
      <c r="E326" s="221" t="s">
        <v>492</v>
      </c>
      <c r="F326" s="222" t="s">
        <v>493</v>
      </c>
      <c r="G326" s="223" t="s">
        <v>247</v>
      </c>
      <c r="H326" s="224">
        <v>244.42</v>
      </c>
      <c r="I326" s="225"/>
      <c r="J326" s="226">
        <f>ROUND(I326*H326,2)</f>
        <v>0</v>
      </c>
      <c r="K326" s="222" t="s">
        <v>146</v>
      </c>
      <c r="L326" s="227"/>
      <c r="M326" s="228" t="s">
        <v>5</v>
      </c>
      <c r="N326" s="229" t="s">
        <v>43</v>
      </c>
      <c r="O326" s="42"/>
      <c r="P326" s="184">
        <f>O326*H326</f>
        <v>0</v>
      </c>
      <c r="Q326" s="184">
        <v>1.4E-2</v>
      </c>
      <c r="R326" s="184">
        <f>Q326*H326</f>
        <v>3.4218799999999998</v>
      </c>
      <c r="S326" s="184">
        <v>0</v>
      </c>
      <c r="T326" s="185">
        <f>S326*H326</f>
        <v>0</v>
      </c>
      <c r="AR326" s="24" t="s">
        <v>189</v>
      </c>
      <c r="AT326" s="24" t="s">
        <v>257</v>
      </c>
      <c r="AU326" s="24" t="s">
        <v>81</v>
      </c>
      <c r="AY326" s="24" t="s">
        <v>140</v>
      </c>
      <c r="BE326" s="186">
        <f>IF(N326="základní",J326,0)</f>
        <v>0</v>
      </c>
      <c r="BF326" s="186">
        <f>IF(N326="snížená",J326,0)</f>
        <v>0</v>
      </c>
      <c r="BG326" s="186">
        <f>IF(N326="zákl. přenesená",J326,0)</f>
        <v>0</v>
      </c>
      <c r="BH326" s="186">
        <f>IF(N326="sníž. přenesená",J326,0)</f>
        <v>0</v>
      </c>
      <c r="BI326" s="186">
        <f>IF(N326="nulová",J326,0)</f>
        <v>0</v>
      </c>
      <c r="BJ326" s="24" t="s">
        <v>23</v>
      </c>
      <c r="BK326" s="186">
        <f>ROUND(I326*H326,2)</f>
        <v>0</v>
      </c>
      <c r="BL326" s="24" t="s">
        <v>147</v>
      </c>
      <c r="BM326" s="24" t="s">
        <v>494</v>
      </c>
    </row>
    <row r="327" spans="2:65" s="11" customFormat="1" x14ac:dyDescent="0.3">
      <c r="B327" s="187"/>
      <c r="D327" s="188" t="s">
        <v>149</v>
      </c>
      <c r="E327" s="189" t="s">
        <v>5</v>
      </c>
      <c r="F327" s="190" t="s">
        <v>495</v>
      </c>
      <c r="H327" s="191">
        <v>244.42</v>
      </c>
      <c r="I327" s="192"/>
      <c r="L327" s="187"/>
      <c r="M327" s="193"/>
      <c r="N327" s="194"/>
      <c r="O327" s="194"/>
      <c r="P327" s="194"/>
      <c r="Q327" s="194"/>
      <c r="R327" s="194"/>
      <c r="S327" s="194"/>
      <c r="T327" s="195"/>
      <c r="AT327" s="196" t="s">
        <v>149</v>
      </c>
      <c r="AU327" s="196" t="s">
        <v>81</v>
      </c>
      <c r="AV327" s="11" t="s">
        <v>81</v>
      </c>
      <c r="AW327" s="11" t="s">
        <v>36</v>
      </c>
      <c r="AX327" s="11" t="s">
        <v>23</v>
      </c>
      <c r="AY327" s="196" t="s">
        <v>140</v>
      </c>
    </row>
    <row r="328" spans="2:65" s="1" customFormat="1" ht="22.5" customHeight="1" x14ac:dyDescent="0.3">
      <c r="B328" s="174"/>
      <c r="C328" s="175" t="s">
        <v>496</v>
      </c>
      <c r="D328" s="175" t="s">
        <v>142</v>
      </c>
      <c r="E328" s="176" t="s">
        <v>497</v>
      </c>
      <c r="F328" s="177" t="s">
        <v>498</v>
      </c>
      <c r="G328" s="178" t="s">
        <v>145</v>
      </c>
      <c r="H328" s="179">
        <v>2103.1999999999998</v>
      </c>
      <c r="I328" s="180"/>
      <c r="J328" s="181">
        <f>ROUND(I328*H328,2)</f>
        <v>0</v>
      </c>
      <c r="K328" s="177" t="s">
        <v>146</v>
      </c>
      <c r="L328" s="41"/>
      <c r="M328" s="182" t="s">
        <v>5</v>
      </c>
      <c r="N328" s="183" t="s">
        <v>43</v>
      </c>
      <c r="O328" s="42"/>
      <c r="P328" s="184">
        <f>O328*H328</f>
        <v>0</v>
      </c>
      <c r="Q328" s="184">
        <v>0</v>
      </c>
      <c r="R328" s="184">
        <f>Q328*H328</f>
        <v>0</v>
      </c>
      <c r="S328" s="184">
        <v>0</v>
      </c>
      <c r="T328" s="185">
        <f>S328*H328</f>
        <v>0</v>
      </c>
      <c r="AR328" s="24" t="s">
        <v>147</v>
      </c>
      <c r="AT328" s="24" t="s">
        <v>142</v>
      </c>
      <c r="AU328" s="24" t="s">
        <v>81</v>
      </c>
      <c r="AY328" s="24" t="s">
        <v>140</v>
      </c>
      <c r="BE328" s="186">
        <f>IF(N328="základní",J328,0)</f>
        <v>0</v>
      </c>
      <c r="BF328" s="186">
        <f>IF(N328="snížená",J328,0)</f>
        <v>0</v>
      </c>
      <c r="BG328" s="186">
        <f>IF(N328="zákl. přenesená",J328,0)</f>
        <v>0</v>
      </c>
      <c r="BH328" s="186">
        <f>IF(N328="sníž. přenesená",J328,0)</f>
        <v>0</v>
      </c>
      <c r="BI328" s="186">
        <f>IF(N328="nulová",J328,0)</f>
        <v>0</v>
      </c>
      <c r="BJ328" s="24" t="s">
        <v>23</v>
      </c>
      <c r="BK328" s="186">
        <f>ROUND(I328*H328,2)</f>
        <v>0</v>
      </c>
      <c r="BL328" s="24" t="s">
        <v>147</v>
      </c>
      <c r="BM328" s="24" t="s">
        <v>499</v>
      </c>
    </row>
    <row r="329" spans="2:65" s="13" customFormat="1" x14ac:dyDescent="0.3">
      <c r="B329" s="209"/>
      <c r="D329" s="197" t="s">
        <v>149</v>
      </c>
      <c r="E329" s="210" t="s">
        <v>5</v>
      </c>
      <c r="F329" s="211" t="s">
        <v>500</v>
      </c>
      <c r="H329" s="212" t="s">
        <v>5</v>
      </c>
      <c r="I329" s="213"/>
      <c r="L329" s="209"/>
      <c r="M329" s="214"/>
      <c r="N329" s="215"/>
      <c r="O329" s="215"/>
      <c r="P329" s="215"/>
      <c r="Q329" s="215"/>
      <c r="R329" s="215"/>
      <c r="S329" s="215"/>
      <c r="T329" s="216"/>
      <c r="AT329" s="212" t="s">
        <v>149</v>
      </c>
      <c r="AU329" s="212" t="s">
        <v>81</v>
      </c>
      <c r="AV329" s="13" t="s">
        <v>23</v>
      </c>
      <c r="AW329" s="13" t="s">
        <v>36</v>
      </c>
      <c r="AX329" s="13" t="s">
        <v>72</v>
      </c>
      <c r="AY329" s="212" t="s">
        <v>140</v>
      </c>
    </row>
    <row r="330" spans="2:65" s="11" customFormat="1" x14ac:dyDescent="0.3">
      <c r="B330" s="187"/>
      <c r="D330" s="197" t="s">
        <v>149</v>
      </c>
      <c r="E330" s="196" t="s">
        <v>5</v>
      </c>
      <c r="F330" s="198" t="s">
        <v>501</v>
      </c>
      <c r="H330" s="199">
        <v>1027.2</v>
      </c>
      <c r="I330" s="192"/>
      <c r="L330" s="187"/>
      <c r="M330" s="193"/>
      <c r="N330" s="194"/>
      <c r="O330" s="194"/>
      <c r="P330" s="194"/>
      <c r="Q330" s="194"/>
      <c r="R330" s="194"/>
      <c r="S330" s="194"/>
      <c r="T330" s="195"/>
      <c r="AT330" s="196" t="s">
        <v>149</v>
      </c>
      <c r="AU330" s="196" t="s">
        <v>81</v>
      </c>
      <c r="AV330" s="11" t="s">
        <v>81</v>
      </c>
      <c r="AW330" s="11" t="s">
        <v>36</v>
      </c>
      <c r="AX330" s="11" t="s">
        <v>72</v>
      </c>
      <c r="AY330" s="196" t="s">
        <v>140</v>
      </c>
    </row>
    <row r="331" spans="2:65" s="11" customFormat="1" x14ac:dyDescent="0.3">
      <c r="B331" s="187"/>
      <c r="D331" s="197" t="s">
        <v>149</v>
      </c>
      <c r="E331" s="196" t="s">
        <v>5</v>
      </c>
      <c r="F331" s="198" t="s">
        <v>502</v>
      </c>
      <c r="H331" s="199">
        <v>374</v>
      </c>
      <c r="I331" s="192"/>
      <c r="L331" s="187"/>
      <c r="M331" s="193"/>
      <c r="N331" s="194"/>
      <c r="O331" s="194"/>
      <c r="P331" s="194"/>
      <c r="Q331" s="194"/>
      <c r="R331" s="194"/>
      <c r="S331" s="194"/>
      <c r="T331" s="195"/>
      <c r="AT331" s="196" t="s">
        <v>149</v>
      </c>
      <c r="AU331" s="196" t="s">
        <v>81</v>
      </c>
      <c r="AV331" s="11" t="s">
        <v>81</v>
      </c>
      <c r="AW331" s="11" t="s">
        <v>36</v>
      </c>
      <c r="AX331" s="11" t="s">
        <v>72</v>
      </c>
      <c r="AY331" s="196" t="s">
        <v>140</v>
      </c>
    </row>
    <row r="332" spans="2:65" s="14" customFormat="1" x14ac:dyDescent="0.3">
      <c r="B332" s="230"/>
      <c r="D332" s="197" t="s">
        <v>149</v>
      </c>
      <c r="E332" s="231" t="s">
        <v>5</v>
      </c>
      <c r="F332" s="232" t="s">
        <v>313</v>
      </c>
      <c r="H332" s="233">
        <v>1401.2</v>
      </c>
      <c r="I332" s="234"/>
      <c r="L332" s="230"/>
      <c r="M332" s="235"/>
      <c r="N332" s="236"/>
      <c r="O332" s="236"/>
      <c r="P332" s="236"/>
      <c r="Q332" s="236"/>
      <c r="R332" s="236"/>
      <c r="S332" s="236"/>
      <c r="T332" s="237"/>
      <c r="AT332" s="231" t="s">
        <v>149</v>
      </c>
      <c r="AU332" s="231" t="s">
        <v>81</v>
      </c>
      <c r="AV332" s="14" t="s">
        <v>158</v>
      </c>
      <c r="AW332" s="14" t="s">
        <v>36</v>
      </c>
      <c r="AX332" s="14" t="s">
        <v>72</v>
      </c>
      <c r="AY332" s="231" t="s">
        <v>140</v>
      </c>
    </row>
    <row r="333" spans="2:65" s="13" customFormat="1" x14ac:dyDescent="0.3">
      <c r="B333" s="209"/>
      <c r="D333" s="197" t="s">
        <v>149</v>
      </c>
      <c r="E333" s="210" t="s">
        <v>5</v>
      </c>
      <c r="F333" s="211" t="s">
        <v>503</v>
      </c>
      <c r="H333" s="212" t="s">
        <v>5</v>
      </c>
      <c r="I333" s="213"/>
      <c r="L333" s="209"/>
      <c r="M333" s="214"/>
      <c r="N333" s="215"/>
      <c r="O333" s="215"/>
      <c r="P333" s="215"/>
      <c r="Q333" s="215"/>
      <c r="R333" s="215"/>
      <c r="S333" s="215"/>
      <c r="T333" s="216"/>
      <c r="AT333" s="212" t="s">
        <v>149</v>
      </c>
      <c r="AU333" s="212" t="s">
        <v>81</v>
      </c>
      <c r="AV333" s="13" t="s">
        <v>23</v>
      </c>
      <c r="AW333" s="13" t="s">
        <v>36</v>
      </c>
      <c r="AX333" s="13" t="s">
        <v>72</v>
      </c>
      <c r="AY333" s="212" t="s">
        <v>140</v>
      </c>
    </row>
    <row r="334" spans="2:65" s="11" customFormat="1" x14ac:dyDescent="0.3">
      <c r="B334" s="187"/>
      <c r="D334" s="197" t="s">
        <v>149</v>
      </c>
      <c r="E334" s="196" t="s">
        <v>5</v>
      </c>
      <c r="F334" s="198" t="s">
        <v>504</v>
      </c>
      <c r="H334" s="199">
        <v>702</v>
      </c>
      <c r="I334" s="192"/>
      <c r="L334" s="187"/>
      <c r="M334" s="193"/>
      <c r="N334" s="194"/>
      <c r="O334" s="194"/>
      <c r="P334" s="194"/>
      <c r="Q334" s="194"/>
      <c r="R334" s="194"/>
      <c r="S334" s="194"/>
      <c r="T334" s="195"/>
      <c r="AT334" s="196" t="s">
        <v>149</v>
      </c>
      <c r="AU334" s="196" t="s">
        <v>81</v>
      </c>
      <c r="AV334" s="11" t="s">
        <v>81</v>
      </c>
      <c r="AW334" s="11" t="s">
        <v>36</v>
      </c>
      <c r="AX334" s="11" t="s">
        <v>72</v>
      </c>
      <c r="AY334" s="196" t="s">
        <v>140</v>
      </c>
    </row>
    <row r="335" spans="2:65" s="12" customFormat="1" x14ac:dyDescent="0.3">
      <c r="B335" s="200"/>
      <c r="D335" s="188" t="s">
        <v>149</v>
      </c>
      <c r="E335" s="201" t="s">
        <v>5</v>
      </c>
      <c r="F335" s="202" t="s">
        <v>157</v>
      </c>
      <c r="H335" s="203">
        <v>2103.1999999999998</v>
      </c>
      <c r="I335" s="204"/>
      <c r="L335" s="200"/>
      <c r="M335" s="205"/>
      <c r="N335" s="206"/>
      <c r="O335" s="206"/>
      <c r="P335" s="206"/>
      <c r="Q335" s="206"/>
      <c r="R335" s="206"/>
      <c r="S335" s="206"/>
      <c r="T335" s="207"/>
      <c r="AT335" s="208" t="s">
        <v>149</v>
      </c>
      <c r="AU335" s="208" t="s">
        <v>81</v>
      </c>
      <c r="AV335" s="12" t="s">
        <v>147</v>
      </c>
      <c r="AW335" s="12" t="s">
        <v>36</v>
      </c>
      <c r="AX335" s="12" t="s">
        <v>23</v>
      </c>
      <c r="AY335" s="208" t="s">
        <v>140</v>
      </c>
    </row>
    <row r="336" spans="2:65" s="1" customFormat="1" ht="31.5" customHeight="1" x14ac:dyDescent="0.3">
      <c r="B336" s="174"/>
      <c r="C336" s="175" t="s">
        <v>505</v>
      </c>
      <c r="D336" s="175" t="s">
        <v>142</v>
      </c>
      <c r="E336" s="176" t="s">
        <v>506</v>
      </c>
      <c r="F336" s="177" t="s">
        <v>507</v>
      </c>
      <c r="G336" s="178" t="s">
        <v>145</v>
      </c>
      <c r="H336" s="179">
        <v>133816</v>
      </c>
      <c r="I336" s="180"/>
      <c r="J336" s="181">
        <f>ROUND(I336*H336,2)</f>
        <v>0</v>
      </c>
      <c r="K336" s="177" t="s">
        <v>146</v>
      </c>
      <c r="L336" s="41"/>
      <c r="M336" s="182" t="s">
        <v>5</v>
      </c>
      <c r="N336" s="183" t="s">
        <v>43</v>
      </c>
      <c r="O336" s="42"/>
      <c r="P336" s="184">
        <f>O336*H336</f>
        <v>0</v>
      </c>
      <c r="Q336" s="184">
        <v>0</v>
      </c>
      <c r="R336" s="184">
        <f>Q336*H336</f>
        <v>0</v>
      </c>
      <c r="S336" s="184">
        <v>0</v>
      </c>
      <c r="T336" s="185">
        <f>S336*H336</f>
        <v>0</v>
      </c>
      <c r="AR336" s="24" t="s">
        <v>147</v>
      </c>
      <c r="AT336" s="24" t="s">
        <v>142</v>
      </c>
      <c r="AU336" s="24" t="s">
        <v>81</v>
      </c>
      <c r="AY336" s="24" t="s">
        <v>140</v>
      </c>
      <c r="BE336" s="186">
        <f>IF(N336="základní",J336,0)</f>
        <v>0</v>
      </c>
      <c r="BF336" s="186">
        <f>IF(N336="snížená",J336,0)</f>
        <v>0</v>
      </c>
      <c r="BG336" s="186">
        <f>IF(N336="zákl. přenesená",J336,0)</f>
        <v>0</v>
      </c>
      <c r="BH336" s="186">
        <f>IF(N336="sníž. přenesená",J336,0)</f>
        <v>0</v>
      </c>
      <c r="BI336" s="186">
        <f>IF(N336="nulová",J336,0)</f>
        <v>0</v>
      </c>
      <c r="BJ336" s="24" t="s">
        <v>23</v>
      </c>
      <c r="BK336" s="186">
        <f>ROUND(I336*H336,2)</f>
        <v>0</v>
      </c>
      <c r="BL336" s="24" t="s">
        <v>147</v>
      </c>
      <c r="BM336" s="24" t="s">
        <v>508</v>
      </c>
    </row>
    <row r="337" spans="2:65" s="11" customFormat="1" x14ac:dyDescent="0.3">
      <c r="B337" s="187"/>
      <c r="D337" s="197" t="s">
        <v>149</v>
      </c>
      <c r="E337" s="196" t="s">
        <v>5</v>
      </c>
      <c r="F337" s="198" t="s">
        <v>509</v>
      </c>
      <c r="H337" s="199">
        <v>133114</v>
      </c>
      <c r="I337" s="192"/>
      <c r="L337" s="187"/>
      <c r="M337" s="193"/>
      <c r="N337" s="194"/>
      <c r="O337" s="194"/>
      <c r="P337" s="194"/>
      <c r="Q337" s="194"/>
      <c r="R337" s="194"/>
      <c r="S337" s="194"/>
      <c r="T337" s="195"/>
      <c r="AT337" s="196" t="s">
        <v>149</v>
      </c>
      <c r="AU337" s="196" t="s">
        <v>81</v>
      </c>
      <c r="AV337" s="11" t="s">
        <v>81</v>
      </c>
      <c r="AW337" s="11" t="s">
        <v>36</v>
      </c>
      <c r="AX337" s="11" t="s">
        <v>72</v>
      </c>
      <c r="AY337" s="196" t="s">
        <v>140</v>
      </c>
    </row>
    <row r="338" spans="2:65" s="11" customFormat="1" x14ac:dyDescent="0.3">
      <c r="B338" s="187"/>
      <c r="D338" s="197" t="s">
        <v>149</v>
      </c>
      <c r="E338" s="196" t="s">
        <v>5</v>
      </c>
      <c r="F338" s="198" t="s">
        <v>510</v>
      </c>
      <c r="H338" s="199">
        <v>702</v>
      </c>
      <c r="I338" s="192"/>
      <c r="L338" s="187"/>
      <c r="M338" s="193"/>
      <c r="N338" s="194"/>
      <c r="O338" s="194"/>
      <c r="P338" s="194"/>
      <c r="Q338" s="194"/>
      <c r="R338" s="194"/>
      <c r="S338" s="194"/>
      <c r="T338" s="195"/>
      <c r="AT338" s="196" t="s">
        <v>149</v>
      </c>
      <c r="AU338" s="196" t="s">
        <v>81</v>
      </c>
      <c r="AV338" s="11" t="s">
        <v>81</v>
      </c>
      <c r="AW338" s="11" t="s">
        <v>36</v>
      </c>
      <c r="AX338" s="11" t="s">
        <v>72</v>
      </c>
      <c r="AY338" s="196" t="s">
        <v>140</v>
      </c>
    </row>
    <row r="339" spans="2:65" s="12" customFormat="1" x14ac:dyDescent="0.3">
      <c r="B339" s="200"/>
      <c r="D339" s="188" t="s">
        <v>149</v>
      </c>
      <c r="E339" s="201" t="s">
        <v>5</v>
      </c>
      <c r="F339" s="202" t="s">
        <v>157</v>
      </c>
      <c r="H339" s="203">
        <v>133816</v>
      </c>
      <c r="I339" s="204"/>
      <c r="L339" s="200"/>
      <c r="M339" s="205"/>
      <c r="N339" s="206"/>
      <c r="O339" s="206"/>
      <c r="P339" s="206"/>
      <c r="Q339" s="206"/>
      <c r="R339" s="206"/>
      <c r="S339" s="206"/>
      <c r="T339" s="207"/>
      <c r="AT339" s="208" t="s">
        <v>149</v>
      </c>
      <c r="AU339" s="208" t="s">
        <v>81</v>
      </c>
      <c r="AV339" s="12" t="s">
        <v>147</v>
      </c>
      <c r="AW339" s="12" t="s">
        <v>36</v>
      </c>
      <c r="AX339" s="12" t="s">
        <v>23</v>
      </c>
      <c r="AY339" s="208" t="s">
        <v>140</v>
      </c>
    </row>
    <row r="340" spans="2:65" s="1" customFormat="1" ht="31.5" customHeight="1" x14ac:dyDescent="0.3">
      <c r="B340" s="174"/>
      <c r="C340" s="175" t="s">
        <v>511</v>
      </c>
      <c r="D340" s="175" t="s">
        <v>142</v>
      </c>
      <c r="E340" s="176" t="s">
        <v>512</v>
      </c>
      <c r="F340" s="177" t="s">
        <v>513</v>
      </c>
      <c r="G340" s="178" t="s">
        <v>145</v>
      </c>
      <c r="H340" s="179">
        <v>2103.1999999999998</v>
      </c>
      <c r="I340" s="180"/>
      <c r="J340" s="181">
        <f>ROUND(I340*H340,2)</f>
        <v>0</v>
      </c>
      <c r="K340" s="177" t="s">
        <v>146</v>
      </c>
      <c r="L340" s="41"/>
      <c r="M340" s="182" t="s">
        <v>5</v>
      </c>
      <c r="N340" s="183" t="s">
        <v>43</v>
      </c>
      <c r="O340" s="42"/>
      <c r="P340" s="184">
        <f>O340*H340</f>
        <v>0</v>
      </c>
      <c r="Q340" s="184">
        <v>0</v>
      </c>
      <c r="R340" s="184">
        <f>Q340*H340</f>
        <v>0</v>
      </c>
      <c r="S340" s="184">
        <v>0</v>
      </c>
      <c r="T340" s="185">
        <f>S340*H340</f>
        <v>0</v>
      </c>
      <c r="AR340" s="24" t="s">
        <v>147</v>
      </c>
      <c r="AT340" s="24" t="s">
        <v>142</v>
      </c>
      <c r="AU340" s="24" t="s">
        <v>81</v>
      </c>
      <c r="AY340" s="24" t="s">
        <v>140</v>
      </c>
      <c r="BE340" s="186">
        <f>IF(N340="základní",J340,0)</f>
        <v>0</v>
      </c>
      <c r="BF340" s="186">
        <f>IF(N340="snížená",J340,0)</f>
        <v>0</v>
      </c>
      <c r="BG340" s="186">
        <f>IF(N340="zákl. přenesená",J340,0)</f>
        <v>0</v>
      </c>
      <c r="BH340" s="186">
        <f>IF(N340="sníž. přenesená",J340,0)</f>
        <v>0</v>
      </c>
      <c r="BI340" s="186">
        <f>IF(N340="nulová",J340,0)</f>
        <v>0</v>
      </c>
      <c r="BJ340" s="24" t="s">
        <v>23</v>
      </c>
      <c r="BK340" s="186">
        <f>ROUND(I340*H340,2)</f>
        <v>0</v>
      </c>
      <c r="BL340" s="24" t="s">
        <v>147</v>
      </c>
      <c r="BM340" s="24" t="s">
        <v>514</v>
      </c>
    </row>
    <row r="341" spans="2:65" s="11" customFormat="1" x14ac:dyDescent="0.3">
      <c r="B341" s="187"/>
      <c r="D341" s="188" t="s">
        <v>149</v>
      </c>
      <c r="E341" s="189" t="s">
        <v>5</v>
      </c>
      <c r="F341" s="190" t="s">
        <v>515</v>
      </c>
      <c r="H341" s="191">
        <v>2103.1999999999998</v>
      </c>
      <c r="I341" s="192"/>
      <c r="L341" s="187"/>
      <c r="M341" s="193"/>
      <c r="N341" s="194"/>
      <c r="O341" s="194"/>
      <c r="P341" s="194"/>
      <c r="Q341" s="194"/>
      <c r="R341" s="194"/>
      <c r="S341" s="194"/>
      <c r="T341" s="195"/>
      <c r="AT341" s="196" t="s">
        <v>149</v>
      </c>
      <c r="AU341" s="196" t="s">
        <v>81</v>
      </c>
      <c r="AV341" s="11" t="s">
        <v>81</v>
      </c>
      <c r="AW341" s="11" t="s">
        <v>36</v>
      </c>
      <c r="AX341" s="11" t="s">
        <v>23</v>
      </c>
      <c r="AY341" s="196" t="s">
        <v>140</v>
      </c>
    </row>
    <row r="342" spans="2:65" s="1" customFormat="1" ht="22.5" customHeight="1" x14ac:dyDescent="0.3">
      <c r="B342" s="174"/>
      <c r="C342" s="175" t="s">
        <v>516</v>
      </c>
      <c r="D342" s="175" t="s">
        <v>142</v>
      </c>
      <c r="E342" s="176" t="s">
        <v>517</v>
      </c>
      <c r="F342" s="177" t="s">
        <v>518</v>
      </c>
      <c r="G342" s="178" t="s">
        <v>145</v>
      </c>
      <c r="H342" s="179">
        <v>1401.2</v>
      </c>
      <c r="I342" s="180"/>
      <c r="J342" s="181">
        <f>ROUND(I342*H342,2)</f>
        <v>0</v>
      </c>
      <c r="K342" s="177" t="s">
        <v>146</v>
      </c>
      <c r="L342" s="41"/>
      <c r="M342" s="182" t="s">
        <v>5</v>
      </c>
      <c r="N342" s="183" t="s">
        <v>43</v>
      </c>
      <c r="O342" s="42"/>
      <c r="P342" s="184">
        <f>O342*H342</f>
        <v>0</v>
      </c>
      <c r="Q342" s="184">
        <v>0</v>
      </c>
      <c r="R342" s="184">
        <f>Q342*H342</f>
        <v>0</v>
      </c>
      <c r="S342" s="184">
        <v>0</v>
      </c>
      <c r="T342" s="185">
        <f>S342*H342</f>
        <v>0</v>
      </c>
      <c r="AR342" s="24" t="s">
        <v>147</v>
      </c>
      <c r="AT342" s="24" t="s">
        <v>142</v>
      </c>
      <c r="AU342" s="24" t="s">
        <v>81</v>
      </c>
      <c r="AY342" s="24" t="s">
        <v>140</v>
      </c>
      <c r="BE342" s="186">
        <f>IF(N342="základní",J342,0)</f>
        <v>0</v>
      </c>
      <c r="BF342" s="186">
        <f>IF(N342="snížená",J342,0)</f>
        <v>0</v>
      </c>
      <c r="BG342" s="186">
        <f>IF(N342="zákl. přenesená",J342,0)</f>
        <v>0</v>
      </c>
      <c r="BH342" s="186">
        <f>IF(N342="sníž. přenesená",J342,0)</f>
        <v>0</v>
      </c>
      <c r="BI342" s="186">
        <f>IF(N342="nulová",J342,0)</f>
        <v>0</v>
      </c>
      <c r="BJ342" s="24" t="s">
        <v>23</v>
      </c>
      <c r="BK342" s="186">
        <f>ROUND(I342*H342,2)</f>
        <v>0</v>
      </c>
      <c r="BL342" s="24" t="s">
        <v>147</v>
      </c>
      <c r="BM342" s="24" t="s">
        <v>519</v>
      </c>
    </row>
    <row r="343" spans="2:65" s="11" customFormat="1" x14ac:dyDescent="0.3">
      <c r="B343" s="187"/>
      <c r="D343" s="188" t="s">
        <v>149</v>
      </c>
      <c r="E343" s="189" t="s">
        <v>5</v>
      </c>
      <c r="F343" s="190" t="s">
        <v>520</v>
      </c>
      <c r="H343" s="191">
        <v>1401.2</v>
      </c>
      <c r="I343" s="192"/>
      <c r="L343" s="187"/>
      <c r="M343" s="193"/>
      <c r="N343" s="194"/>
      <c r="O343" s="194"/>
      <c r="P343" s="194"/>
      <c r="Q343" s="194"/>
      <c r="R343" s="194"/>
      <c r="S343" s="194"/>
      <c r="T343" s="195"/>
      <c r="AT343" s="196" t="s">
        <v>149</v>
      </c>
      <c r="AU343" s="196" t="s">
        <v>81</v>
      </c>
      <c r="AV343" s="11" t="s">
        <v>81</v>
      </c>
      <c r="AW343" s="11" t="s">
        <v>36</v>
      </c>
      <c r="AX343" s="11" t="s">
        <v>23</v>
      </c>
      <c r="AY343" s="196" t="s">
        <v>140</v>
      </c>
    </row>
    <row r="344" spans="2:65" s="1" customFormat="1" ht="22.5" customHeight="1" x14ac:dyDescent="0.3">
      <c r="B344" s="174"/>
      <c r="C344" s="175" t="s">
        <v>521</v>
      </c>
      <c r="D344" s="175" t="s">
        <v>142</v>
      </c>
      <c r="E344" s="176" t="s">
        <v>522</v>
      </c>
      <c r="F344" s="177" t="s">
        <v>523</v>
      </c>
      <c r="G344" s="178" t="s">
        <v>145</v>
      </c>
      <c r="H344" s="179">
        <v>133114</v>
      </c>
      <c r="I344" s="180"/>
      <c r="J344" s="181">
        <f>ROUND(I344*H344,2)</f>
        <v>0</v>
      </c>
      <c r="K344" s="177" t="s">
        <v>146</v>
      </c>
      <c r="L344" s="41"/>
      <c r="M344" s="182" t="s">
        <v>5</v>
      </c>
      <c r="N344" s="183" t="s">
        <v>43</v>
      </c>
      <c r="O344" s="42"/>
      <c r="P344" s="184">
        <f>O344*H344</f>
        <v>0</v>
      </c>
      <c r="Q344" s="184">
        <v>0</v>
      </c>
      <c r="R344" s="184">
        <f>Q344*H344</f>
        <v>0</v>
      </c>
      <c r="S344" s="184">
        <v>0</v>
      </c>
      <c r="T344" s="185">
        <f>S344*H344</f>
        <v>0</v>
      </c>
      <c r="AR344" s="24" t="s">
        <v>147</v>
      </c>
      <c r="AT344" s="24" t="s">
        <v>142</v>
      </c>
      <c r="AU344" s="24" t="s">
        <v>81</v>
      </c>
      <c r="AY344" s="24" t="s">
        <v>140</v>
      </c>
      <c r="BE344" s="186">
        <f>IF(N344="základní",J344,0)</f>
        <v>0</v>
      </c>
      <c r="BF344" s="186">
        <f>IF(N344="snížená",J344,0)</f>
        <v>0</v>
      </c>
      <c r="BG344" s="186">
        <f>IF(N344="zákl. přenesená",J344,0)</f>
        <v>0</v>
      </c>
      <c r="BH344" s="186">
        <f>IF(N344="sníž. přenesená",J344,0)</f>
        <v>0</v>
      </c>
      <c r="BI344" s="186">
        <f>IF(N344="nulová",J344,0)</f>
        <v>0</v>
      </c>
      <c r="BJ344" s="24" t="s">
        <v>23</v>
      </c>
      <c r="BK344" s="186">
        <f>ROUND(I344*H344,2)</f>
        <v>0</v>
      </c>
      <c r="BL344" s="24" t="s">
        <v>147</v>
      </c>
      <c r="BM344" s="24" t="s">
        <v>524</v>
      </c>
    </row>
    <row r="345" spans="2:65" s="11" customFormat="1" x14ac:dyDescent="0.3">
      <c r="B345" s="187"/>
      <c r="D345" s="188" t="s">
        <v>149</v>
      </c>
      <c r="E345" s="189" t="s">
        <v>5</v>
      </c>
      <c r="F345" s="190" t="s">
        <v>525</v>
      </c>
      <c r="H345" s="191">
        <v>133114</v>
      </c>
      <c r="I345" s="192"/>
      <c r="L345" s="187"/>
      <c r="M345" s="193"/>
      <c r="N345" s="194"/>
      <c r="O345" s="194"/>
      <c r="P345" s="194"/>
      <c r="Q345" s="194"/>
      <c r="R345" s="194"/>
      <c r="S345" s="194"/>
      <c r="T345" s="195"/>
      <c r="AT345" s="196" t="s">
        <v>149</v>
      </c>
      <c r="AU345" s="196" t="s">
        <v>81</v>
      </c>
      <c r="AV345" s="11" t="s">
        <v>81</v>
      </c>
      <c r="AW345" s="11" t="s">
        <v>36</v>
      </c>
      <c r="AX345" s="11" t="s">
        <v>23</v>
      </c>
      <c r="AY345" s="196" t="s">
        <v>140</v>
      </c>
    </row>
    <row r="346" spans="2:65" s="1" customFormat="1" ht="22.5" customHeight="1" x14ac:dyDescent="0.3">
      <c r="B346" s="174"/>
      <c r="C346" s="175" t="s">
        <v>526</v>
      </c>
      <c r="D346" s="175" t="s">
        <v>142</v>
      </c>
      <c r="E346" s="176" t="s">
        <v>527</v>
      </c>
      <c r="F346" s="177" t="s">
        <v>528</v>
      </c>
      <c r="G346" s="178" t="s">
        <v>145</v>
      </c>
      <c r="H346" s="179">
        <v>1401.2</v>
      </c>
      <c r="I346" s="180"/>
      <c r="J346" s="181">
        <f>ROUND(I346*H346,2)</f>
        <v>0</v>
      </c>
      <c r="K346" s="177" t="s">
        <v>146</v>
      </c>
      <c r="L346" s="41"/>
      <c r="M346" s="182" t="s">
        <v>5</v>
      </c>
      <c r="N346" s="183" t="s">
        <v>43</v>
      </c>
      <c r="O346" s="42"/>
      <c r="P346" s="184">
        <f>O346*H346</f>
        <v>0</v>
      </c>
      <c r="Q346" s="184">
        <v>0</v>
      </c>
      <c r="R346" s="184">
        <f>Q346*H346</f>
        <v>0</v>
      </c>
      <c r="S346" s="184">
        <v>0</v>
      </c>
      <c r="T346" s="185">
        <f>S346*H346</f>
        <v>0</v>
      </c>
      <c r="AR346" s="24" t="s">
        <v>147</v>
      </c>
      <c r="AT346" s="24" t="s">
        <v>142</v>
      </c>
      <c r="AU346" s="24" t="s">
        <v>81</v>
      </c>
      <c r="AY346" s="24" t="s">
        <v>140</v>
      </c>
      <c r="BE346" s="186">
        <f>IF(N346="základní",J346,0)</f>
        <v>0</v>
      </c>
      <c r="BF346" s="186">
        <f>IF(N346="snížená",J346,0)</f>
        <v>0</v>
      </c>
      <c r="BG346" s="186">
        <f>IF(N346="zákl. přenesená",J346,0)</f>
        <v>0</v>
      </c>
      <c r="BH346" s="186">
        <f>IF(N346="sníž. přenesená",J346,0)</f>
        <v>0</v>
      </c>
      <c r="BI346" s="186">
        <f>IF(N346="nulová",J346,0)</f>
        <v>0</v>
      </c>
      <c r="BJ346" s="24" t="s">
        <v>23</v>
      </c>
      <c r="BK346" s="186">
        <f>ROUND(I346*H346,2)</f>
        <v>0</v>
      </c>
      <c r="BL346" s="24" t="s">
        <v>147</v>
      </c>
      <c r="BM346" s="24" t="s">
        <v>529</v>
      </c>
    </row>
    <row r="347" spans="2:65" s="11" customFormat="1" x14ac:dyDescent="0.3">
      <c r="B347" s="187"/>
      <c r="D347" s="188" t="s">
        <v>149</v>
      </c>
      <c r="E347" s="189" t="s">
        <v>5</v>
      </c>
      <c r="F347" s="190" t="s">
        <v>520</v>
      </c>
      <c r="H347" s="191">
        <v>1401.2</v>
      </c>
      <c r="I347" s="192"/>
      <c r="L347" s="187"/>
      <c r="M347" s="193"/>
      <c r="N347" s="194"/>
      <c r="O347" s="194"/>
      <c r="P347" s="194"/>
      <c r="Q347" s="194"/>
      <c r="R347" s="194"/>
      <c r="S347" s="194"/>
      <c r="T347" s="195"/>
      <c r="AT347" s="196" t="s">
        <v>149</v>
      </c>
      <c r="AU347" s="196" t="s">
        <v>81</v>
      </c>
      <c r="AV347" s="11" t="s">
        <v>81</v>
      </c>
      <c r="AW347" s="11" t="s">
        <v>36</v>
      </c>
      <c r="AX347" s="11" t="s">
        <v>23</v>
      </c>
      <c r="AY347" s="196" t="s">
        <v>140</v>
      </c>
    </row>
    <row r="348" spans="2:65" s="1" customFormat="1" ht="31.5" customHeight="1" x14ac:dyDescent="0.3">
      <c r="B348" s="174"/>
      <c r="C348" s="175" t="s">
        <v>530</v>
      </c>
      <c r="D348" s="175" t="s">
        <v>142</v>
      </c>
      <c r="E348" s="176" t="s">
        <v>531</v>
      </c>
      <c r="F348" s="177" t="s">
        <v>532</v>
      </c>
      <c r="G348" s="178" t="s">
        <v>145</v>
      </c>
      <c r="H348" s="179">
        <v>18</v>
      </c>
      <c r="I348" s="180"/>
      <c r="J348" s="181">
        <f>ROUND(I348*H348,2)</f>
        <v>0</v>
      </c>
      <c r="K348" s="177" t="s">
        <v>146</v>
      </c>
      <c r="L348" s="41"/>
      <c r="M348" s="182" t="s">
        <v>5</v>
      </c>
      <c r="N348" s="183" t="s">
        <v>43</v>
      </c>
      <c r="O348" s="42"/>
      <c r="P348" s="184">
        <f>O348*H348</f>
        <v>0</v>
      </c>
      <c r="Q348" s="184">
        <v>1.2999999999999999E-4</v>
      </c>
      <c r="R348" s="184">
        <f>Q348*H348</f>
        <v>2.3399999999999996E-3</v>
      </c>
      <c r="S348" s="184">
        <v>0</v>
      </c>
      <c r="T348" s="185">
        <f>S348*H348</f>
        <v>0</v>
      </c>
      <c r="AR348" s="24" t="s">
        <v>147</v>
      </c>
      <c r="AT348" s="24" t="s">
        <v>142</v>
      </c>
      <c r="AU348" s="24" t="s">
        <v>81</v>
      </c>
      <c r="AY348" s="24" t="s">
        <v>140</v>
      </c>
      <c r="BE348" s="186">
        <f>IF(N348="základní",J348,0)</f>
        <v>0</v>
      </c>
      <c r="BF348" s="186">
        <f>IF(N348="snížená",J348,0)</f>
        <v>0</v>
      </c>
      <c r="BG348" s="186">
        <f>IF(N348="zákl. přenesená",J348,0)</f>
        <v>0</v>
      </c>
      <c r="BH348" s="186">
        <f>IF(N348="sníž. přenesená",J348,0)</f>
        <v>0</v>
      </c>
      <c r="BI348" s="186">
        <f>IF(N348="nulová",J348,0)</f>
        <v>0</v>
      </c>
      <c r="BJ348" s="24" t="s">
        <v>23</v>
      </c>
      <c r="BK348" s="186">
        <f>ROUND(I348*H348,2)</f>
        <v>0</v>
      </c>
      <c r="BL348" s="24" t="s">
        <v>147</v>
      </c>
      <c r="BM348" s="24" t="s">
        <v>533</v>
      </c>
    </row>
    <row r="349" spans="2:65" s="13" customFormat="1" x14ac:dyDescent="0.3">
      <c r="B349" s="209"/>
      <c r="D349" s="197" t="s">
        <v>149</v>
      </c>
      <c r="E349" s="210" t="s">
        <v>5</v>
      </c>
      <c r="F349" s="211" t="s">
        <v>534</v>
      </c>
      <c r="H349" s="212" t="s">
        <v>5</v>
      </c>
      <c r="I349" s="213"/>
      <c r="L349" s="209"/>
      <c r="M349" s="214"/>
      <c r="N349" s="215"/>
      <c r="O349" s="215"/>
      <c r="P349" s="215"/>
      <c r="Q349" s="215"/>
      <c r="R349" s="215"/>
      <c r="S349" s="215"/>
      <c r="T349" s="216"/>
      <c r="AT349" s="212" t="s">
        <v>149</v>
      </c>
      <c r="AU349" s="212" t="s">
        <v>81</v>
      </c>
      <c r="AV349" s="13" t="s">
        <v>23</v>
      </c>
      <c r="AW349" s="13" t="s">
        <v>36</v>
      </c>
      <c r="AX349" s="13" t="s">
        <v>72</v>
      </c>
      <c r="AY349" s="212" t="s">
        <v>140</v>
      </c>
    </row>
    <row r="350" spans="2:65" s="11" customFormat="1" x14ac:dyDescent="0.3">
      <c r="B350" s="187"/>
      <c r="D350" s="197" t="s">
        <v>149</v>
      </c>
      <c r="E350" s="196" t="s">
        <v>5</v>
      </c>
      <c r="F350" s="198" t="s">
        <v>535</v>
      </c>
      <c r="H350" s="199">
        <v>9</v>
      </c>
      <c r="I350" s="192"/>
      <c r="L350" s="187"/>
      <c r="M350" s="193"/>
      <c r="N350" s="194"/>
      <c r="O350" s="194"/>
      <c r="P350" s="194"/>
      <c r="Q350" s="194"/>
      <c r="R350" s="194"/>
      <c r="S350" s="194"/>
      <c r="T350" s="195"/>
      <c r="AT350" s="196" t="s">
        <v>149</v>
      </c>
      <c r="AU350" s="196" t="s">
        <v>81</v>
      </c>
      <c r="AV350" s="11" t="s">
        <v>81</v>
      </c>
      <c r="AW350" s="11" t="s">
        <v>36</v>
      </c>
      <c r="AX350" s="11" t="s">
        <v>72</v>
      </c>
      <c r="AY350" s="196" t="s">
        <v>140</v>
      </c>
    </row>
    <row r="351" spans="2:65" s="11" customFormat="1" x14ac:dyDescent="0.3">
      <c r="B351" s="187"/>
      <c r="D351" s="197" t="s">
        <v>149</v>
      </c>
      <c r="E351" s="196" t="s">
        <v>5</v>
      </c>
      <c r="F351" s="198" t="s">
        <v>536</v>
      </c>
      <c r="H351" s="199">
        <v>9</v>
      </c>
      <c r="I351" s="192"/>
      <c r="L351" s="187"/>
      <c r="M351" s="193"/>
      <c r="N351" s="194"/>
      <c r="O351" s="194"/>
      <c r="P351" s="194"/>
      <c r="Q351" s="194"/>
      <c r="R351" s="194"/>
      <c r="S351" s="194"/>
      <c r="T351" s="195"/>
      <c r="AT351" s="196" t="s">
        <v>149</v>
      </c>
      <c r="AU351" s="196" t="s">
        <v>81</v>
      </c>
      <c r="AV351" s="11" t="s">
        <v>81</v>
      </c>
      <c r="AW351" s="11" t="s">
        <v>36</v>
      </c>
      <c r="AX351" s="11" t="s">
        <v>72</v>
      </c>
      <c r="AY351" s="196" t="s">
        <v>140</v>
      </c>
    </row>
    <row r="352" spans="2:65" s="12" customFormat="1" x14ac:dyDescent="0.3">
      <c r="B352" s="200"/>
      <c r="D352" s="188" t="s">
        <v>149</v>
      </c>
      <c r="E352" s="201" t="s">
        <v>5</v>
      </c>
      <c r="F352" s="202" t="s">
        <v>157</v>
      </c>
      <c r="H352" s="203">
        <v>18</v>
      </c>
      <c r="I352" s="204"/>
      <c r="L352" s="200"/>
      <c r="M352" s="205"/>
      <c r="N352" s="206"/>
      <c r="O352" s="206"/>
      <c r="P352" s="206"/>
      <c r="Q352" s="206"/>
      <c r="R352" s="206"/>
      <c r="S352" s="206"/>
      <c r="T352" s="207"/>
      <c r="AT352" s="208" t="s">
        <v>149</v>
      </c>
      <c r="AU352" s="208" t="s">
        <v>81</v>
      </c>
      <c r="AV352" s="12" t="s">
        <v>147</v>
      </c>
      <c r="AW352" s="12" t="s">
        <v>36</v>
      </c>
      <c r="AX352" s="12" t="s">
        <v>23</v>
      </c>
      <c r="AY352" s="208" t="s">
        <v>140</v>
      </c>
    </row>
    <row r="353" spans="2:65" s="1" customFormat="1" ht="22.5" customHeight="1" x14ac:dyDescent="0.3">
      <c r="B353" s="174"/>
      <c r="C353" s="175" t="s">
        <v>537</v>
      </c>
      <c r="D353" s="175" t="s">
        <v>142</v>
      </c>
      <c r="E353" s="176" t="s">
        <v>538</v>
      </c>
      <c r="F353" s="177" t="s">
        <v>539</v>
      </c>
      <c r="G353" s="178" t="s">
        <v>145</v>
      </c>
      <c r="H353" s="179">
        <v>3178</v>
      </c>
      <c r="I353" s="180"/>
      <c r="J353" s="181">
        <f>ROUND(I353*H353,2)</f>
        <v>0</v>
      </c>
      <c r="K353" s="177" t="s">
        <v>146</v>
      </c>
      <c r="L353" s="41"/>
      <c r="M353" s="182" t="s">
        <v>5</v>
      </c>
      <c r="N353" s="183" t="s">
        <v>43</v>
      </c>
      <c r="O353" s="42"/>
      <c r="P353" s="184">
        <f>O353*H353</f>
        <v>0</v>
      </c>
      <c r="Q353" s="184">
        <v>0</v>
      </c>
      <c r="R353" s="184">
        <f>Q353*H353</f>
        <v>0</v>
      </c>
      <c r="S353" s="184">
        <v>0</v>
      </c>
      <c r="T353" s="185">
        <f>S353*H353</f>
        <v>0</v>
      </c>
      <c r="AR353" s="24" t="s">
        <v>147</v>
      </c>
      <c r="AT353" s="24" t="s">
        <v>142</v>
      </c>
      <c r="AU353" s="24" t="s">
        <v>81</v>
      </c>
      <c r="AY353" s="24" t="s">
        <v>140</v>
      </c>
      <c r="BE353" s="186">
        <f>IF(N353="základní",J353,0)</f>
        <v>0</v>
      </c>
      <c r="BF353" s="186">
        <f>IF(N353="snížená",J353,0)</f>
        <v>0</v>
      </c>
      <c r="BG353" s="186">
        <f>IF(N353="zákl. přenesená",J353,0)</f>
        <v>0</v>
      </c>
      <c r="BH353" s="186">
        <f>IF(N353="sníž. přenesená",J353,0)</f>
        <v>0</v>
      </c>
      <c r="BI353" s="186">
        <f>IF(N353="nulová",J353,0)</f>
        <v>0</v>
      </c>
      <c r="BJ353" s="24" t="s">
        <v>23</v>
      </c>
      <c r="BK353" s="186">
        <f>ROUND(I353*H353,2)</f>
        <v>0</v>
      </c>
      <c r="BL353" s="24" t="s">
        <v>147</v>
      </c>
      <c r="BM353" s="24" t="s">
        <v>540</v>
      </c>
    </row>
    <row r="354" spans="2:65" s="11" customFormat="1" x14ac:dyDescent="0.3">
      <c r="B354" s="187"/>
      <c r="D354" s="197" t="s">
        <v>149</v>
      </c>
      <c r="E354" s="196" t="s">
        <v>5</v>
      </c>
      <c r="F354" s="198" t="s">
        <v>541</v>
      </c>
      <c r="H354" s="199">
        <v>2178</v>
      </c>
      <c r="I354" s="192"/>
      <c r="L354" s="187"/>
      <c r="M354" s="193"/>
      <c r="N354" s="194"/>
      <c r="O354" s="194"/>
      <c r="P354" s="194"/>
      <c r="Q354" s="194"/>
      <c r="R354" s="194"/>
      <c r="S354" s="194"/>
      <c r="T354" s="195"/>
      <c r="AT354" s="196" t="s">
        <v>149</v>
      </c>
      <c r="AU354" s="196" t="s">
        <v>81</v>
      </c>
      <c r="AV354" s="11" t="s">
        <v>81</v>
      </c>
      <c r="AW354" s="11" t="s">
        <v>36</v>
      </c>
      <c r="AX354" s="11" t="s">
        <v>72</v>
      </c>
      <c r="AY354" s="196" t="s">
        <v>140</v>
      </c>
    </row>
    <row r="355" spans="2:65" s="11" customFormat="1" x14ac:dyDescent="0.3">
      <c r="B355" s="187"/>
      <c r="D355" s="197" t="s">
        <v>149</v>
      </c>
      <c r="E355" s="196" t="s">
        <v>5</v>
      </c>
      <c r="F355" s="198" t="s">
        <v>542</v>
      </c>
      <c r="H355" s="199">
        <v>1000</v>
      </c>
      <c r="I355" s="192"/>
      <c r="L355" s="187"/>
      <c r="M355" s="193"/>
      <c r="N355" s="194"/>
      <c r="O355" s="194"/>
      <c r="P355" s="194"/>
      <c r="Q355" s="194"/>
      <c r="R355" s="194"/>
      <c r="S355" s="194"/>
      <c r="T355" s="195"/>
      <c r="AT355" s="196" t="s">
        <v>149</v>
      </c>
      <c r="AU355" s="196" t="s">
        <v>81</v>
      </c>
      <c r="AV355" s="11" t="s">
        <v>81</v>
      </c>
      <c r="AW355" s="11" t="s">
        <v>36</v>
      </c>
      <c r="AX355" s="11" t="s">
        <v>72</v>
      </c>
      <c r="AY355" s="196" t="s">
        <v>140</v>
      </c>
    </row>
    <row r="356" spans="2:65" s="12" customFormat="1" x14ac:dyDescent="0.3">
      <c r="B356" s="200"/>
      <c r="D356" s="188" t="s">
        <v>149</v>
      </c>
      <c r="E356" s="201" t="s">
        <v>5</v>
      </c>
      <c r="F356" s="202" t="s">
        <v>157</v>
      </c>
      <c r="H356" s="203">
        <v>3178</v>
      </c>
      <c r="I356" s="204"/>
      <c r="L356" s="200"/>
      <c r="M356" s="205"/>
      <c r="N356" s="206"/>
      <c r="O356" s="206"/>
      <c r="P356" s="206"/>
      <c r="Q356" s="206"/>
      <c r="R356" s="206"/>
      <c r="S356" s="206"/>
      <c r="T356" s="207"/>
      <c r="AT356" s="208" t="s">
        <v>149</v>
      </c>
      <c r="AU356" s="208" t="s">
        <v>81</v>
      </c>
      <c r="AV356" s="12" t="s">
        <v>147</v>
      </c>
      <c r="AW356" s="12" t="s">
        <v>36</v>
      </c>
      <c r="AX356" s="12" t="s">
        <v>23</v>
      </c>
      <c r="AY356" s="208" t="s">
        <v>140</v>
      </c>
    </row>
    <row r="357" spans="2:65" s="1" customFormat="1" ht="22.5" customHeight="1" x14ac:dyDescent="0.3">
      <c r="B357" s="174"/>
      <c r="C357" s="175" t="s">
        <v>543</v>
      </c>
      <c r="D357" s="175" t="s">
        <v>142</v>
      </c>
      <c r="E357" s="176" t="s">
        <v>544</v>
      </c>
      <c r="F357" s="177" t="s">
        <v>545</v>
      </c>
      <c r="G357" s="178" t="s">
        <v>247</v>
      </c>
      <c r="H357" s="179">
        <v>2</v>
      </c>
      <c r="I357" s="180"/>
      <c r="J357" s="181">
        <f>ROUND(I357*H357,2)</f>
        <v>0</v>
      </c>
      <c r="K357" s="177" t="s">
        <v>146</v>
      </c>
      <c r="L357" s="41"/>
      <c r="M357" s="182" t="s">
        <v>5</v>
      </c>
      <c r="N357" s="183" t="s">
        <v>43</v>
      </c>
      <c r="O357" s="42"/>
      <c r="P357" s="184">
        <f>O357*H357</f>
        <v>0</v>
      </c>
      <c r="Q357" s="184">
        <v>1.8339999999999999E-2</v>
      </c>
      <c r="R357" s="184">
        <f>Q357*H357</f>
        <v>3.6679999999999997E-2</v>
      </c>
      <c r="S357" s="184">
        <v>0</v>
      </c>
      <c r="T357" s="185">
        <f>S357*H357</f>
        <v>0</v>
      </c>
      <c r="AR357" s="24" t="s">
        <v>147</v>
      </c>
      <c r="AT357" s="24" t="s">
        <v>142</v>
      </c>
      <c r="AU357" s="24" t="s">
        <v>81</v>
      </c>
      <c r="AY357" s="24" t="s">
        <v>140</v>
      </c>
      <c r="BE357" s="186">
        <f>IF(N357="základní",J357,0)</f>
        <v>0</v>
      </c>
      <c r="BF357" s="186">
        <f>IF(N357="snížená",J357,0)</f>
        <v>0</v>
      </c>
      <c r="BG357" s="186">
        <f>IF(N357="zákl. přenesená",J357,0)</f>
        <v>0</v>
      </c>
      <c r="BH357" s="186">
        <f>IF(N357="sníž. přenesená",J357,0)</f>
        <v>0</v>
      </c>
      <c r="BI357" s="186">
        <f>IF(N357="nulová",J357,0)</f>
        <v>0</v>
      </c>
      <c r="BJ357" s="24" t="s">
        <v>23</v>
      </c>
      <c r="BK357" s="186">
        <f>ROUND(I357*H357,2)</f>
        <v>0</v>
      </c>
      <c r="BL357" s="24" t="s">
        <v>147</v>
      </c>
      <c r="BM357" s="24" t="s">
        <v>546</v>
      </c>
    </row>
    <row r="358" spans="2:65" s="13" customFormat="1" x14ac:dyDescent="0.3">
      <c r="B358" s="209"/>
      <c r="D358" s="197" t="s">
        <v>149</v>
      </c>
      <c r="E358" s="210" t="s">
        <v>5</v>
      </c>
      <c r="F358" s="211" t="s">
        <v>547</v>
      </c>
      <c r="H358" s="212" t="s">
        <v>5</v>
      </c>
      <c r="I358" s="213"/>
      <c r="L358" s="209"/>
      <c r="M358" s="214"/>
      <c r="N358" s="215"/>
      <c r="O358" s="215"/>
      <c r="P358" s="215"/>
      <c r="Q358" s="215"/>
      <c r="R358" s="215"/>
      <c r="S358" s="215"/>
      <c r="T358" s="216"/>
      <c r="AT358" s="212" t="s">
        <v>149</v>
      </c>
      <c r="AU358" s="212" t="s">
        <v>81</v>
      </c>
      <c r="AV358" s="13" t="s">
        <v>23</v>
      </c>
      <c r="AW358" s="13" t="s">
        <v>36</v>
      </c>
      <c r="AX358" s="13" t="s">
        <v>72</v>
      </c>
      <c r="AY358" s="212" t="s">
        <v>140</v>
      </c>
    </row>
    <row r="359" spans="2:65" s="11" customFormat="1" x14ac:dyDescent="0.3">
      <c r="B359" s="187"/>
      <c r="D359" s="188" t="s">
        <v>149</v>
      </c>
      <c r="E359" s="189" t="s">
        <v>5</v>
      </c>
      <c r="F359" s="190" t="s">
        <v>548</v>
      </c>
      <c r="H359" s="191">
        <v>2</v>
      </c>
      <c r="I359" s="192"/>
      <c r="L359" s="187"/>
      <c r="M359" s="193"/>
      <c r="N359" s="194"/>
      <c r="O359" s="194"/>
      <c r="P359" s="194"/>
      <c r="Q359" s="194"/>
      <c r="R359" s="194"/>
      <c r="S359" s="194"/>
      <c r="T359" s="195"/>
      <c r="AT359" s="196" t="s">
        <v>149</v>
      </c>
      <c r="AU359" s="196" t="s">
        <v>81</v>
      </c>
      <c r="AV359" s="11" t="s">
        <v>81</v>
      </c>
      <c r="AW359" s="11" t="s">
        <v>36</v>
      </c>
      <c r="AX359" s="11" t="s">
        <v>23</v>
      </c>
      <c r="AY359" s="196" t="s">
        <v>140</v>
      </c>
    </row>
    <row r="360" spans="2:65" s="1" customFormat="1" ht="22.5" customHeight="1" x14ac:dyDescent="0.3">
      <c r="B360" s="174"/>
      <c r="C360" s="220" t="s">
        <v>549</v>
      </c>
      <c r="D360" s="220" t="s">
        <v>257</v>
      </c>
      <c r="E360" s="221" t="s">
        <v>550</v>
      </c>
      <c r="F360" s="222" t="s">
        <v>551</v>
      </c>
      <c r="G360" s="223" t="s">
        <v>247</v>
      </c>
      <c r="H360" s="224">
        <v>1</v>
      </c>
      <c r="I360" s="225"/>
      <c r="J360" s="226">
        <f>ROUND(I360*H360,2)</f>
        <v>0</v>
      </c>
      <c r="K360" s="222" t="s">
        <v>146</v>
      </c>
      <c r="L360" s="227"/>
      <c r="M360" s="228" t="s">
        <v>5</v>
      </c>
      <c r="N360" s="229" t="s">
        <v>43</v>
      </c>
      <c r="O360" s="42"/>
      <c r="P360" s="184">
        <f>O360*H360</f>
        <v>0</v>
      </c>
      <c r="Q360" s="184">
        <v>5.9000000000000003E-4</v>
      </c>
      <c r="R360" s="184">
        <f>Q360*H360</f>
        <v>5.9000000000000003E-4</v>
      </c>
      <c r="S360" s="184">
        <v>0</v>
      </c>
      <c r="T360" s="185">
        <f>S360*H360</f>
        <v>0</v>
      </c>
      <c r="AR360" s="24" t="s">
        <v>189</v>
      </c>
      <c r="AT360" s="24" t="s">
        <v>257</v>
      </c>
      <c r="AU360" s="24" t="s">
        <v>81</v>
      </c>
      <c r="AY360" s="24" t="s">
        <v>140</v>
      </c>
      <c r="BE360" s="186">
        <f>IF(N360="základní",J360,0)</f>
        <v>0</v>
      </c>
      <c r="BF360" s="186">
        <f>IF(N360="snížená",J360,0)</f>
        <v>0</v>
      </c>
      <c r="BG360" s="186">
        <f>IF(N360="zákl. přenesená",J360,0)</f>
        <v>0</v>
      </c>
      <c r="BH360" s="186">
        <f>IF(N360="sníž. přenesená",J360,0)</f>
        <v>0</v>
      </c>
      <c r="BI360" s="186">
        <f>IF(N360="nulová",J360,0)</f>
        <v>0</v>
      </c>
      <c r="BJ360" s="24" t="s">
        <v>23</v>
      </c>
      <c r="BK360" s="186">
        <f>ROUND(I360*H360,2)</f>
        <v>0</v>
      </c>
      <c r="BL360" s="24" t="s">
        <v>147</v>
      </c>
      <c r="BM360" s="24" t="s">
        <v>552</v>
      </c>
    </row>
    <row r="361" spans="2:65" s="1" customFormat="1" ht="22.5" customHeight="1" x14ac:dyDescent="0.3">
      <c r="B361" s="174"/>
      <c r="C361" s="220" t="s">
        <v>553</v>
      </c>
      <c r="D361" s="220" t="s">
        <v>257</v>
      </c>
      <c r="E361" s="221" t="s">
        <v>554</v>
      </c>
      <c r="F361" s="222" t="s">
        <v>555</v>
      </c>
      <c r="G361" s="223" t="s">
        <v>247</v>
      </c>
      <c r="H361" s="224">
        <v>1</v>
      </c>
      <c r="I361" s="225"/>
      <c r="J361" s="226">
        <f>ROUND(I361*H361,2)</f>
        <v>0</v>
      </c>
      <c r="K361" s="222" t="s">
        <v>146</v>
      </c>
      <c r="L361" s="227"/>
      <c r="M361" s="228" t="s">
        <v>5</v>
      </c>
      <c r="N361" s="229" t="s">
        <v>43</v>
      </c>
      <c r="O361" s="42"/>
      <c r="P361" s="184">
        <f>O361*H361</f>
        <v>0</v>
      </c>
      <c r="Q361" s="184">
        <v>1.64E-3</v>
      </c>
      <c r="R361" s="184">
        <f>Q361*H361</f>
        <v>1.64E-3</v>
      </c>
      <c r="S361" s="184">
        <v>0</v>
      </c>
      <c r="T361" s="185">
        <f>S361*H361</f>
        <v>0</v>
      </c>
      <c r="AR361" s="24" t="s">
        <v>189</v>
      </c>
      <c r="AT361" s="24" t="s">
        <v>257</v>
      </c>
      <c r="AU361" s="24" t="s">
        <v>81</v>
      </c>
      <c r="AY361" s="24" t="s">
        <v>140</v>
      </c>
      <c r="BE361" s="186">
        <f>IF(N361="základní",J361,0)</f>
        <v>0</v>
      </c>
      <c r="BF361" s="186">
        <f>IF(N361="snížená",J361,0)</f>
        <v>0</v>
      </c>
      <c r="BG361" s="186">
        <f>IF(N361="zákl. přenesená",J361,0)</f>
        <v>0</v>
      </c>
      <c r="BH361" s="186">
        <f>IF(N361="sníž. přenesená",J361,0)</f>
        <v>0</v>
      </c>
      <c r="BI361" s="186">
        <f>IF(N361="nulová",J361,0)</f>
        <v>0</v>
      </c>
      <c r="BJ361" s="24" t="s">
        <v>23</v>
      </c>
      <c r="BK361" s="186">
        <f>ROUND(I361*H361,2)</f>
        <v>0</v>
      </c>
      <c r="BL361" s="24" t="s">
        <v>147</v>
      </c>
      <c r="BM361" s="24" t="s">
        <v>556</v>
      </c>
    </row>
    <row r="362" spans="2:65" s="1" customFormat="1" ht="22.5" customHeight="1" x14ac:dyDescent="0.3">
      <c r="B362" s="174"/>
      <c r="C362" s="175" t="s">
        <v>557</v>
      </c>
      <c r="D362" s="175" t="s">
        <v>142</v>
      </c>
      <c r="E362" s="176" t="s">
        <v>558</v>
      </c>
      <c r="F362" s="177" t="s">
        <v>559</v>
      </c>
      <c r="G362" s="178" t="s">
        <v>247</v>
      </c>
      <c r="H362" s="179">
        <v>16</v>
      </c>
      <c r="I362" s="180"/>
      <c r="J362" s="181">
        <f>ROUND(I362*H362,2)</f>
        <v>0</v>
      </c>
      <c r="K362" s="177" t="s">
        <v>146</v>
      </c>
      <c r="L362" s="41"/>
      <c r="M362" s="182" t="s">
        <v>5</v>
      </c>
      <c r="N362" s="183" t="s">
        <v>43</v>
      </c>
      <c r="O362" s="42"/>
      <c r="P362" s="184">
        <f>O362*H362</f>
        <v>0</v>
      </c>
      <c r="Q362" s="184">
        <v>1.0000000000000001E-5</v>
      </c>
      <c r="R362" s="184">
        <f>Q362*H362</f>
        <v>1.6000000000000001E-4</v>
      </c>
      <c r="S362" s="184">
        <v>0</v>
      </c>
      <c r="T362" s="185">
        <f>S362*H362</f>
        <v>0</v>
      </c>
      <c r="AR362" s="24" t="s">
        <v>147</v>
      </c>
      <c r="AT362" s="24" t="s">
        <v>142</v>
      </c>
      <c r="AU362" s="24" t="s">
        <v>81</v>
      </c>
      <c r="AY362" s="24" t="s">
        <v>140</v>
      </c>
      <c r="BE362" s="186">
        <f>IF(N362="základní",J362,0)</f>
        <v>0</v>
      </c>
      <c r="BF362" s="186">
        <f>IF(N362="snížená",J362,0)</f>
        <v>0</v>
      </c>
      <c r="BG362" s="186">
        <f>IF(N362="zákl. přenesená",J362,0)</f>
        <v>0</v>
      </c>
      <c r="BH362" s="186">
        <f>IF(N362="sníž. přenesená",J362,0)</f>
        <v>0</v>
      </c>
      <c r="BI362" s="186">
        <f>IF(N362="nulová",J362,0)</f>
        <v>0</v>
      </c>
      <c r="BJ362" s="24" t="s">
        <v>23</v>
      </c>
      <c r="BK362" s="186">
        <f>ROUND(I362*H362,2)</f>
        <v>0</v>
      </c>
      <c r="BL362" s="24" t="s">
        <v>147</v>
      </c>
      <c r="BM362" s="24" t="s">
        <v>560</v>
      </c>
    </row>
    <row r="363" spans="2:65" s="11" customFormat="1" x14ac:dyDescent="0.3">
      <c r="B363" s="187"/>
      <c r="D363" s="197" t="s">
        <v>149</v>
      </c>
      <c r="E363" s="196" t="s">
        <v>5</v>
      </c>
      <c r="F363" s="198" t="s">
        <v>561</v>
      </c>
      <c r="H363" s="199">
        <v>8</v>
      </c>
      <c r="I363" s="192"/>
      <c r="L363" s="187"/>
      <c r="M363" s="193"/>
      <c r="N363" s="194"/>
      <c r="O363" s="194"/>
      <c r="P363" s="194"/>
      <c r="Q363" s="194"/>
      <c r="R363" s="194"/>
      <c r="S363" s="194"/>
      <c r="T363" s="195"/>
      <c r="AT363" s="196" t="s">
        <v>149</v>
      </c>
      <c r="AU363" s="196" t="s">
        <v>81</v>
      </c>
      <c r="AV363" s="11" t="s">
        <v>81</v>
      </c>
      <c r="AW363" s="11" t="s">
        <v>36</v>
      </c>
      <c r="AX363" s="11" t="s">
        <v>72</v>
      </c>
      <c r="AY363" s="196" t="s">
        <v>140</v>
      </c>
    </row>
    <row r="364" spans="2:65" s="11" customFormat="1" x14ac:dyDescent="0.3">
      <c r="B364" s="187"/>
      <c r="D364" s="197" t="s">
        <v>149</v>
      </c>
      <c r="E364" s="196" t="s">
        <v>5</v>
      </c>
      <c r="F364" s="198" t="s">
        <v>562</v>
      </c>
      <c r="H364" s="199">
        <v>8</v>
      </c>
      <c r="I364" s="192"/>
      <c r="L364" s="187"/>
      <c r="M364" s="193"/>
      <c r="N364" s="194"/>
      <c r="O364" s="194"/>
      <c r="P364" s="194"/>
      <c r="Q364" s="194"/>
      <c r="R364" s="194"/>
      <c r="S364" s="194"/>
      <c r="T364" s="195"/>
      <c r="AT364" s="196" t="s">
        <v>149</v>
      </c>
      <c r="AU364" s="196" t="s">
        <v>81</v>
      </c>
      <c r="AV364" s="11" t="s">
        <v>81</v>
      </c>
      <c r="AW364" s="11" t="s">
        <v>36</v>
      </c>
      <c r="AX364" s="11" t="s">
        <v>72</v>
      </c>
      <c r="AY364" s="196" t="s">
        <v>140</v>
      </c>
    </row>
    <row r="365" spans="2:65" s="12" customFormat="1" x14ac:dyDescent="0.3">
      <c r="B365" s="200"/>
      <c r="D365" s="188" t="s">
        <v>149</v>
      </c>
      <c r="E365" s="201" t="s">
        <v>5</v>
      </c>
      <c r="F365" s="202" t="s">
        <v>157</v>
      </c>
      <c r="H365" s="203">
        <v>16</v>
      </c>
      <c r="I365" s="204"/>
      <c r="L365" s="200"/>
      <c r="M365" s="205"/>
      <c r="N365" s="206"/>
      <c r="O365" s="206"/>
      <c r="P365" s="206"/>
      <c r="Q365" s="206"/>
      <c r="R365" s="206"/>
      <c r="S365" s="206"/>
      <c r="T365" s="207"/>
      <c r="AT365" s="208" t="s">
        <v>149</v>
      </c>
      <c r="AU365" s="208" t="s">
        <v>81</v>
      </c>
      <c r="AV365" s="12" t="s">
        <v>147</v>
      </c>
      <c r="AW365" s="12" t="s">
        <v>36</v>
      </c>
      <c r="AX365" s="12" t="s">
        <v>23</v>
      </c>
      <c r="AY365" s="208" t="s">
        <v>140</v>
      </c>
    </row>
    <row r="366" spans="2:65" s="1" customFormat="1" ht="31.5" customHeight="1" x14ac:dyDescent="0.3">
      <c r="B366" s="174"/>
      <c r="C366" s="175" t="s">
        <v>563</v>
      </c>
      <c r="D366" s="175" t="s">
        <v>142</v>
      </c>
      <c r="E366" s="176" t="s">
        <v>564</v>
      </c>
      <c r="F366" s="177" t="s">
        <v>565</v>
      </c>
      <c r="G366" s="178" t="s">
        <v>153</v>
      </c>
      <c r="H366" s="179">
        <v>1.5049999999999999</v>
      </c>
      <c r="I366" s="180"/>
      <c r="J366" s="181">
        <f>ROUND(I366*H366,2)</f>
        <v>0</v>
      </c>
      <c r="K366" s="177" t="s">
        <v>146</v>
      </c>
      <c r="L366" s="41"/>
      <c r="M366" s="182" t="s">
        <v>5</v>
      </c>
      <c r="N366" s="183" t="s">
        <v>43</v>
      </c>
      <c r="O366" s="42"/>
      <c r="P366" s="184">
        <f>O366*H366</f>
        <v>0</v>
      </c>
      <c r="Q366" s="184">
        <v>0</v>
      </c>
      <c r="R366" s="184">
        <f>Q366*H366</f>
        <v>0</v>
      </c>
      <c r="S366" s="184">
        <v>1.175</v>
      </c>
      <c r="T366" s="185">
        <f>S366*H366</f>
        <v>1.768375</v>
      </c>
      <c r="AR366" s="24" t="s">
        <v>147</v>
      </c>
      <c r="AT366" s="24" t="s">
        <v>142</v>
      </c>
      <c r="AU366" s="24" t="s">
        <v>81</v>
      </c>
      <c r="AY366" s="24" t="s">
        <v>140</v>
      </c>
      <c r="BE366" s="186">
        <f>IF(N366="základní",J366,0)</f>
        <v>0</v>
      </c>
      <c r="BF366" s="186">
        <f>IF(N366="snížená",J366,0)</f>
        <v>0</v>
      </c>
      <c r="BG366" s="186">
        <f>IF(N366="zákl. přenesená",J366,0)</f>
        <v>0</v>
      </c>
      <c r="BH366" s="186">
        <f>IF(N366="sníž. přenesená",J366,0)</f>
        <v>0</v>
      </c>
      <c r="BI366" s="186">
        <f>IF(N366="nulová",J366,0)</f>
        <v>0</v>
      </c>
      <c r="BJ366" s="24" t="s">
        <v>23</v>
      </c>
      <c r="BK366" s="186">
        <f>ROUND(I366*H366,2)</f>
        <v>0</v>
      </c>
      <c r="BL366" s="24" t="s">
        <v>147</v>
      </c>
      <c r="BM366" s="24" t="s">
        <v>566</v>
      </c>
    </row>
    <row r="367" spans="2:65" s="11" customFormat="1" x14ac:dyDescent="0.3">
      <c r="B367" s="187"/>
      <c r="D367" s="188" t="s">
        <v>149</v>
      </c>
      <c r="E367" s="189" t="s">
        <v>5</v>
      </c>
      <c r="F367" s="190" t="s">
        <v>567</v>
      </c>
      <c r="H367" s="191">
        <v>1.5049999999999999</v>
      </c>
      <c r="I367" s="192"/>
      <c r="L367" s="187"/>
      <c r="M367" s="193"/>
      <c r="N367" s="194"/>
      <c r="O367" s="194"/>
      <c r="P367" s="194"/>
      <c r="Q367" s="194"/>
      <c r="R367" s="194"/>
      <c r="S367" s="194"/>
      <c r="T367" s="195"/>
      <c r="AT367" s="196" t="s">
        <v>149</v>
      </c>
      <c r="AU367" s="196" t="s">
        <v>81</v>
      </c>
      <c r="AV367" s="11" t="s">
        <v>81</v>
      </c>
      <c r="AW367" s="11" t="s">
        <v>36</v>
      </c>
      <c r="AX367" s="11" t="s">
        <v>23</v>
      </c>
      <c r="AY367" s="196" t="s">
        <v>140</v>
      </c>
    </row>
    <row r="368" spans="2:65" s="1" customFormat="1" ht="22.5" customHeight="1" x14ac:dyDescent="0.3">
      <c r="B368" s="174"/>
      <c r="C368" s="175" t="s">
        <v>568</v>
      </c>
      <c r="D368" s="175" t="s">
        <v>142</v>
      </c>
      <c r="E368" s="176" t="s">
        <v>569</v>
      </c>
      <c r="F368" s="177" t="s">
        <v>570</v>
      </c>
      <c r="G368" s="178" t="s">
        <v>153</v>
      </c>
      <c r="H368" s="179">
        <v>0.6</v>
      </c>
      <c r="I368" s="180"/>
      <c r="J368" s="181">
        <f>ROUND(I368*H368,2)</f>
        <v>0</v>
      </c>
      <c r="K368" s="177" t="s">
        <v>146</v>
      </c>
      <c r="L368" s="41"/>
      <c r="M368" s="182" t="s">
        <v>5</v>
      </c>
      <c r="N368" s="183" t="s">
        <v>43</v>
      </c>
      <c r="O368" s="42"/>
      <c r="P368" s="184">
        <f>O368*H368</f>
        <v>0</v>
      </c>
      <c r="Q368" s="184">
        <v>0</v>
      </c>
      <c r="R368" s="184">
        <f>Q368*H368</f>
        <v>0</v>
      </c>
      <c r="S368" s="184">
        <v>2.1</v>
      </c>
      <c r="T368" s="185">
        <f>S368*H368</f>
        <v>1.26</v>
      </c>
      <c r="AR368" s="24" t="s">
        <v>147</v>
      </c>
      <c r="AT368" s="24" t="s">
        <v>142</v>
      </c>
      <c r="AU368" s="24" t="s">
        <v>81</v>
      </c>
      <c r="AY368" s="24" t="s">
        <v>140</v>
      </c>
      <c r="BE368" s="186">
        <f>IF(N368="základní",J368,0)</f>
        <v>0</v>
      </c>
      <c r="BF368" s="186">
        <f>IF(N368="snížená",J368,0)</f>
        <v>0</v>
      </c>
      <c r="BG368" s="186">
        <f>IF(N368="zákl. přenesená",J368,0)</f>
        <v>0</v>
      </c>
      <c r="BH368" s="186">
        <f>IF(N368="sníž. přenesená",J368,0)</f>
        <v>0</v>
      </c>
      <c r="BI368" s="186">
        <f>IF(N368="nulová",J368,0)</f>
        <v>0</v>
      </c>
      <c r="BJ368" s="24" t="s">
        <v>23</v>
      </c>
      <c r="BK368" s="186">
        <f>ROUND(I368*H368,2)</f>
        <v>0</v>
      </c>
      <c r="BL368" s="24" t="s">
        <v>147</v>
      </c>
      <c r="BM368" s="24" t="s">
        <v>571</v>
      </c>
    </row>
    <row r="369" spans="2:65" s="11" customFormat="1" x14ac:dyDescent="0.3">
      <c r="B369" s="187"/>
      <c r="D369" s="188" t="s">
        <v>149</v>
      </c>
      <c r="E369" s="189" t="s">
        <v>5</v>
      </c>
      <c r="F369" s="190" t="s">
        <v>572</v>
      </c>
      <c r="H369" s="191">
        <v>0.6</v>
      </c>
      <c r="I369" s="192"/>
      <c r="L369" s="187"/>
      <c r="M369" s="193"/>
      <c r="N369" s="194"/>
      <c r="O369" s="194"/>
      <c r="P369" s="194"/>
      <c r="Q369" s="194"/>
      <c r="R369" s="194"/>
      <c r="S369" s="194"/>
      <c r="T369" s="195"/>
      <c r="AT369" s="196" t="s">
        <v>149</v>
      </c>
      <c r="AU369" s="196" t="s">
        <v>81</v>
      </c>
      <c r="AV369" s="11" t="s">
        <v>81</v>
      </c>
      <c r="AW369" s="11" t="s">
        <v>36</v>
      </c>
      <c r="AX369" s="11" t="s">
        <v>23</v>
      </c>
      <c r="AY369" s="196" t="s">
        <v>140</v>
      </c>
    </row>
    <row r="370" spans="2:65" s="1" customFormat="1" ht="22.5" customHeight="1" x14ac:dyDescent="0.3">
      <c r="B370" s="174"/>
      <c r="C370" s="175" t="s">
        <v>573</v>
      </c>
      <c r="D370" s="175" t="s">
        <v>142</v>
      </c>
      <c r="E370" s="176" t="s">
        <v>574</v>
      </c>
      <c r="F370" s="177" t="s">
        <v>575</v>
      </c>
      <c r="G370" s="178" t="s">
        <v>145</v>
      </c>
      <c r="H370" s="179">
        <v>204.12</v>
      </c>
      <c r="I370" s="180"/>
      <c r="J370" s="181">
        <f>ROUND(I370*H370,2)</f>
        <v>0</v>
      </c>
      <c r="K370" s="177" t="s">
        <v>146</v>
      </c>
      <c r="L370" s="41"/>
      <c r="M370" s="182" t="s">
        <v>5</v>
      </c>
      <c r="N370" s="183" t="s">
        <v>43</v>
      </c>
      <c r="O370" s="42"/>
      <c r="P370" s="184">
        <f>O370*H370</f>
        <v>0</v>
      </c>
      <c r="Q370" s="184">
        <v>0</v>
      </c>
      <c r="R370" s="184">
        <f>Q370*H370</f>
        <v>0</v>
      </c>
      <c r="S370" s="184">
        <v>0.05</v>
      </c>
      <c r="T370" s="185">
        <f>S370*H370</f>
        <v>10.206000000000001</v>
      </c>
      <c r="AR370" s="24" t="s">
        <v>147</v>
      </c>
      <c r="AT370" s="24" t="s">
        <v>142</v>
      </c>
      <c r="AU370" s="24" t="s">
        <v>81</v>
      </c>
      <c r="AY370" s="24" t="s">
        <v>140</v>
      </c>
      <c r="BE370" s="186">
        <f>IF(N370="základní",J370,0)</f>
        <v>0</v>
      </c>
      <c r="BF370" s="186">
        <f>IF(N370="snížená",J370,0)</f>
        <v>0</v>
      </c>
      <c r="BG370" s="186">
        <f>IF(N370="zákl. přenesená",J370,0)</f>
        <v>0</v>
      </c>
      <c r="BH370" s="186">
        <f>IF(N370="sníž. přenesená",J370,0)</f>
        <v>0</v>
      </c>
      <c r="BI370" s="186">
        <f>IF(N370="nulová",J370,0)</f>
        <v>0</v>
      </c>
      <c r="BJ370" s="24" t="s">
        <v>23</v>
      </c>
      <c r="BK370" s="186">
        <f>ROUND(I370*H370,2)</f>
        <v>0</v>
      </c>
      <c r="BL370" s="24" t="s">
        <v>147</v>
      </c>
      <c r="BM370" s="24" t="s">
        <v>576</v>
      </c>
    </row>
    <row r="371" spans="2:65" s="13" customFormat="1" x14ac:dyDescent="0.3">
      <c r="B371" s="209"/>
      <c r="D371" s="197" t="s">
        <v>149</v>
      </c>
      <c r="E371" s="210" t="s">
        <v>5</v>
      </c>
      <c r="F371" s="211" t="s">
        <v>577</v>
      </c>
      <c r="H371" s="212" t="s">
        <v>5</v>
      </c>
      <c r="I371" s="213"/>
      <c r="L371" s="209"/>
      <c r="M371" s="214"/>
      <c r="N371" s="215"/>
      <c r="O371" s="215"/>
      <c r="P371" s="215"/>
      <c r="Q371" s="215"/>
      <c r="R371" s="215"/>
      <c r="S371" s="215"/>
      <c r="T371" s="216"/>
      <c r="AT371" s="212" t="s">
        <v>149</v>
      </c>
      <c r="AU371" s="212" t="s">
        <v>81</v>
      </c>
      <c r="AV371" s="13" t="s">
        <v>23</v>
      </c>
      <c r="AW371" s="13" t="s">
        <v>36</v>
      </c>
      <c r="AX371" s="13" t="s">
        <v>72</v>
      </c>
      <c r="AY371" s="212" t="s">
        <v>140</v>
      </c>
    </row>
    <row r="372" spans="2:65" s="11" customFormat="1" x14ac:dyDescent="0.3">
      <c r="B372" s="187"/>
      <c r="D372" s="197" t="s">
        <v>149</v>
      </c>
      <c r="E372" s="196" t="s">
        <v>5</v>
      </c>
      <c r="F372" s="198" t="s">
        <v>578</v>
      </c>
      <c r="H372" s="199">
        <v>58.32</v>
      </c>
      <c r="I372" s="192"/>
      <c r="L372" s="187"/>
      <c r="M372" s="193"/>
      <c r="N372" s="194"/>
      <c r="O372" s="194"/>
      <c r="P372" s="194"/>
      <c r="Q372" s="194"/>
      <c r="R372" s="194"/>
      <c r="S372" s="194"/>
      <c r="T372" s="195"/>
      <c r="AT372" s="196" t="s">
        <v>149</v>
      </c>
      <c r="AU372" s="196" t="s">
        <v>81</v>
      </c>
      <c r="AV372" s="11" t="s">
        <v>81</v>
      </c>
      <c r="AW372" s="11" t="s">
        <v>36</v>
      </c>
      <c r="AX372" s="11" t="s">
        <v>72</v>
      </c>
      <c r="AY372" s="196" t="s">
        <v>140</v>
      </c>
    </row>
    <row r="373" spans="2:65" s="11" customFormat="1" x14ac:dyDescent="0.3">
      <c r="B373" s="187"/>
      <c r="D373" s="197" t="s">
        <v>149</v>
      </c>
      <c r="E373" s="196" t="s">
        <v>5</v>
      </c>
      <c r="F373" s="198" t="s">
        <v>579</v>
      </c>
      <c r="H373" s="199">
        <v>116.64</v>
      </c>
      <c r="I373" s="192"/>
      <c r="L373" s="187"/>
      <c r="M373" s="193"/>
      <c r="N373" s="194"/>
      <c r="O373" s="194"/>
      <c r="P373" s="194"/>
      <c r="Q373" s="194"/>
      <c r="R373" s="194"/>
      <c r="S373" s="194"/>
      <c r="T373" s="195"/>
      <c r="AT373" s="196" t="s">
        <v>149</v>
      </c>
      <c r="AU373" s="196" t="s">
        <v>81</v>
      </c>
      <c r="AV373" s="11" t="s">
        <v>81</v>
      </c>
      <c r="AW373" s="11" t="s">
        <v>36</v>
      </c>
      <c r="AX373" s="11" t="s">
        <v>72</v>
      </c>
      <c r="AY373" s="196" t="s">
        <v>140</v>
      </c>
    </row>
    <row r="374" spans="2:65" s="11" customFormat="1" x14ac:dyDescent="0.3">
      <c r="B374" s="187"/>
      <c r="D374" s="197" t="s">
        <v>149</v>
      </c>
      <c r="E374" s="196" t="s">
        <v>5</v>
      </c>
      <c r="F374" s="198" t="s">
        <v>580</v>
      </c>
      <c r="H374" s="199">
        <v>19.440000000000001</v>
      </c>
      <c r="I374" s="192"/>
      <c r="L374" s="187"/>
      <c r="M374" s="193"/>
      <c r="N374" s="194"/>
      <c r="O374" s="194"/>
      <c r="P374" s="194"/>
      <c r="Q374" s="194"/>
      <c r="R374" s="194"/>
      <c r="S374" s="194"/>
      <c r="T374" s="195"/>
      <c r="AT374" s="196" t="s">
        <v>149</v>
      </c>
      <c r="AU374" s="196" t="s">
        <v>81</v>
      </c>
      <c r="AV374" s="11" t="s">
        <v>81</v>
      </c>
      <c r="AW374" s="11" t="s">
        <v>36</v>
      </c>
      <c r="AX374" s="11" t="s">
        <v>72</v>
      </c>
      <c r="AY374" s="196" t="s">
        <v>140</v>
      </c>
    </row>
    <row r="375" spans="2:65" s="11" customFormat="1" x14ac:dyDescent="0.3">
      <c r="B375" s="187"/>
      <c r="D375" s="197" t="s">
        <v>149</v>
      </c>
      <c r="E375" s="196" t="s">
        <v>5</v>
      </c>
      <c r="F375" s="198" t="s">
        <v>581</v>
      </c>
      <c r="H375" s="199">
        <v>9.7200000000000006</v>
      </c>
      <c r="I375" s="192"/>
      <c r="L375" s="187"/>
      <c r="M375" s="193"/>
      <c r="N375" s="194"/>
      <c r="O375" s="194"/>
      <c r="P375" s="194"/>
      <c r="Q375" s="194"/>
      <c r="R375" s="194"/>
      <c r="S375" s="194"/>
      <c r="T375" s="195"/>
      <c r="AT375" s="196" t="s">
        <v>149</v>
      </c>
      <c r="AU375" s="196" t="s">
        <v>81</v>
      </c>
      <c r="AV375" s="11" t="s">
        <v>81</v>
      </c>
      <c r="AW375" s="11" t="s">
        <v>36</v>
      </c>
      <c r="AX375" s="11" t="s">
        <v>72</v>
      </c>
      <c r="AY375" s="196" t="s">
        <v>140</v>
      </c>
    </row>
    <row r="376" spans="2:65" s="12" customFormat="1" x14ac:dyDescent="0.3">
      <c r="B376" s="200"/>
      <c r="D376" s="188" t="s">
        <v>149</v>
      </c>
      <c r="E376" s="201" t="s">
        <v>5</v>
      </c>
      <c r="F376" s="202" t="s">
        <v>157</v>
      </c>
      <c r="H376" s="203">
        <v>204.12</v>
      </c>
      <c r="I376" s="204"/>
      <c r="L376" s="200"/>
      <c r="M376" s="205"/>
      <c r="N376" s="206"/>
      <c r="O376" s="206"/>
      <c r="P376" s="206"/>
      <c r="Q376" s="206"/>
      <c r="R376" s="206"/>
      <c r="S376" s="206"/>
      <c r="T376" s="207"/>
      <c r="AT376" s="208" t="s">
        <v>149</v>
      </c>
      <c r="AU376" s="208" t="s">
        <v>81</v>
      </c>
      <c r="AV376" s="12" t="s">
        <v>147</v>
      </c>
      <c r="AW376" s="12" t="s">
        <v>36</v>
      </c>
      <c r="AX376" s="12" t="s">
        <v>23</v>
      </c>
      <c r="AY376" s="208" t="s">
        <v>140</v>
      </c>
    </row>
    <row r="377" spans="2:65" s="1" customFormat="1" ht="22.5" customHeight="1" x14ac:dyDescent="0.3">
      <c r="B377" s="174"/>
      <c r="C377" s="175" t="s">
        <v>582</v>
      </c>
      <c r="D377" s="175" t="s">
        <v>142</v>
      </c>
      <c r="E377" s="176" t="s">
        <v>583</v>
      </c>
      <c r="F377" s="177" t="s">
        <v>584</v>
      </c>
      <c r="G377" s="178" t="s">
        <v>145</v>
      </c>
      <c r="H377" s="179">
        <v>5.72</v>
      </c>
      <c r="I377" s="180"/>
      <c r="J377" s="181">
        <f>ROUND(I377*H377,2)</f>
        <v>0</v>
      </c>
      <c r="K377" s="177" t="s">
        <v>146</v>
      </c>
      <c r="L377" s="41"/>
      <c r="M377" s="182" t="s">
        <v>5</v>
      </c>
      <c r="N377" s="183" t="s">
        <v>43</v>
      </c>
      <c r="O377" s="42"/>
      <c r="P377" s="184">
        <f>O377*H377</f>
        <v>0</v>
      </c>
      <c r="Q377" s="184">
        <v>0</v>
      </c>
      <c r="R377" s="184">
        <f>Q377*H377</f>
        <v>0</v>
      </c>
      <c r="S377" s="184">
        <v>6.2E-2</v>
      </c>
      <c r="T377" s="185">
        <f>S377*H377</f>
        <v>0.35463999999999996</v>
      </c>
      <c r="AR377" s="24" t="s">
        <v>147</v>
      </c>
      <c r="AT377" s="24" t="s">
        <v>142</v>
      </c>
      <c r="AU377" s="24" t="s">
        <v>81</v>
      </c>
      <c r="AY377" s="24" t="s">
        <v>140</v>
      </c>
      <c r="BE377" s="186">
        <f>IF(N377="základní",J377,0)</f>
        <v>0</v>
      </c>
      <c r="BF377" s="186">
        <f>IF(N377="snížená",J377,0)</f>
        <v>0</v>
      </c>
      <c r="BG377" s="186">
        <f>IF(N377="zákl. přenesená",J377,0)</f>
        <v>0</v>
      </c>
      <c r="BH377" s="186">
        <f>IF(N377="sníž. přenesená",J377,0)</f>
        <v>0</v>
      </c>
      <c r="BI377" s="186">
        <f>IF(N377="nulová",J377,0)</f>
        <v>0</v>
      </c>
      <c r="BJ377" s="24" t="s">
        <v>23</v>
      </c>
      <c r="BK377" s="186">
        <f>ROUND(I377*H377,2)</f>
        <v>0</v>
      </c>
      <c r="BL377" s="24" t="s">
        <v>147</v>
      </c>
      <c r="BM377" s="24" t="s">
        <v>585</v>
      </c>
    </row>
    <row r="378" spans="2:65" s="13" customFormat="1" x14ac:dyDescent="0.3">
      <c r="B378" s="209"/>
      <c r="D378" s="197" t="s">
        <v>149</v>
      </c>
      <c r="E378" s="210" t="s">
        <v>5</v>
      </c>
      <c r="F378" s="211" t="s">
        <v>586</v>
      </c>
      <c r="H378" s="212" t="s">
        <v>5</v>
      </c>
      <c r="I378" s="213"/>
      <c r="L378" s="209"/>
      <c r="M378" s="214"/>
      <c r="N378" s="215"/>
      <c r="O378" s="215"/>
      <c r="P378" s="215"/>
      <c r="Q378" s="215"/>
      <c r="R378" s="215"/>
      <c r="S378" s="215"/>
      <c r="T378" s="216"/>
      <c r="AT378" s="212" t="s">
        <v>149</v>
      </c>
      <c r="AU378" s="212" t="s">
        <v>81</v>
      </c>
      <c r="AV378" s="13" t="s">
        <v>23</v>
      </c>
      <c r="AW378" s="13" t="s">
        <v>36</v>
      </c>
      <c r="AX378" s="13" t="s">
        <v>72</v>
      </c>
      <c r="AY378" s="212" t="s">
        <v>140</v>
      </c>
    </row>
    <row r="379" spans="2:65" s="11" customFormat="1" x14ac:dyDescent="0.3">
      <c r="B379" s="187"/>
      <c r="D379" s="188" t="s">
        <v>149</v>
      </c>
      <c r="E379" s="189" t="s">
        <v>5</v>
      </c>
      <c r="F379" s="190" t="s">
        <v>587</v>
      </c>
      <c r="H379" s="191">
        <v>5.72</v>
      </c>
      <c r="I379" s="192"/>
      <c r="L379" s="187"/>
      <c r="M379" s="193"/>
      <c r="N379" s="194"/>
      <c r="O379" s="194"/>
      <c r="P379" s="194"/>
      <c r="Q379" s="194"/>
      <c r="R379" s="194"/>
      <c r="S379" s="194"/>
      <c r="T379" s="195"/>
      <c r="AT379" s="196" t="s">
        <v>149</v>
      </c>
      <c r="AU379" s="196" t="s">
        <v>81</v>
      </c>
      <c r="AV379" s="11" t="s">
        <v>81</v>
      </c>
      <c r="AW379" s="11" t="s">
        <v>36</v>
      </c>
      <c r="AX379" s="11" t="s">
        <v>23</v>
      </c>
      <c r="AY379" s="196" t="s">
        <v>140</v>
      </c>
    </row>
    <row r="380" spans="2:65" s="1" customFormat="1" ht="22.5" customHeight="1" x14ac:dyDescent="0.3">
      <c r="B380" s="174"/>
      <c r="C380" s="175" t="s">
        <v>588</v>
      </c>
      <c r="D380" s="175" t="s">
        <v>142</v>
      </c>
      <c r="E380" s="176" t="s">
        <v>589</v>
      </c>
      <c r="F380" s="177" t="s">
        <v>590</v>
      </c>
      <c r="G380" s="178" t="s">
        <v>278</v>
      </c>
      <c r="H380" s="179">
        <v>36</v>
      </c>
      <c r="I380" s="180"/>
      <c r="J380" s="181">
        <f>ROUND(I380*H380,2)</f>
        <v>0</v>
      </c>
      <c r="K380" s="177" t="s">
        <v>591</v>
      </c>
      <c r="L380" s="41"/>
      <c r="M380" s="182" t="s">
        <v>5</v>
      </c>
      <c r="N380" s="183" t="s">
        <v>43</v>
      </c>
      <c r="O380" s="42"/>
      <c r="P380" s="184">
        <f>O380*H380</f>
        <v>0</v>
      </c>
      <c r="Q380" s="184">
        <v>0</v>
      </c>
      <c r="R380" s="184">
        <f>Q380*H380</f>
        <v>0</v>
      </c>
      <c r="S380" s="184">
        <v>2.3E-2</v>
      </c>
      <c r="T380" s="185">
        <f>S380*H380</f>
        <v>0.82799999999999996</v>
      </c>
      <c r="AR380" s="24" t="s">
        <v>147</v>
      </c>
      <c r="AT380" s="24" t="s">
        <v>142</v>
      </c>
      <c r="AU380" s="24" t="s">
        <v>81</v>
      </c>
      <c r="AY380" s="24" t="s">
        <v>140</v>
      </c>
      <c r="BE380" s="186">
        <f>IF(N380="základní",J380,0)</f>
        <v>0</v>
      </c>
      <c r="BF380" s="186">
        <f>IF(N380="snížená",J380,0)</f>
        <v>0</v>
      </c>
      <c r="BG380" s="186">
        <f>IF(N380="zákl. přenesená",J380,0)</f>
        <v>0</v>
      </c>
      <c r="BH380" s="186">
        <f>IF(N380="sníž. přenesená",J380,0)</f>
        <v>0</v>
      </c>
      <c r="BI380" s="186">
        <f>IF(N380="nulová",J380,0)</f>
        <v>0</v>
      </c>
      <c r="BJ380" s="24" t="s">
        <v>23</v>
      </c>
      <c r="BK380" s="186">
        <f>ROUND(I380*H380,2)</f>
        <v>0</v>
      </c>
      <c r="BL380" s="24" t="s">
        <v>147</v>
      </c>
      <c r="BM380" s="24" t="s">
        <v>592</v>
      </c>
    </row>
    <row r="381" spans="2:65" s="1" customFormat="1" ht="22.5" customHeight="1" x14ac:dyDescent="0.3">
      <c r="B381" s="174"/>
      <c r="C381" s="175" t="s">
        <v>593</v>
      </c>
      <c r="D381" s="175" t="s">
        <v>142</v>
      </c>
      <c r="E381" s="176" t="s">
        <v>594</v>
      </c>
      <c r="F381" s="177" t="s">
        <v>595</v>
      </c>
      <c r="G381" s="178" t="s">
        <v>247</v>
      </c>
      <c r="H381" s="179">
        <v>2</v>
      </c>
      <c r="I381" s="180"/>
      <c r="J381" s="181">
        <f>ROUND(I381*H381,2)</f>
        <v>0</v>
      </c>
      <c r="K381" s="177" t="s">
        <v>146</v>
      </c>
      <c r="L381" s="41"/>
      <c r="M381" s="182" t="s">
        <v>5</v>
      </c>
      <c r="N381" s="183" t="s">
        <v>43</v>
      </c>
      <c r="O381" s="42"/>
      <c r="P381" s="184">
        <f>O381*H381</f>
        <v>0</v>
      </c>
      <c r="Q381" s="184">
        <v>0</v>
      </c>
      <c r="R381" s="184">
        <f>Q381*H381</f>
        <v>0</v>
      </c>
      <c r="S381" s="184">
        <v>8.9999999999999993E-3</v>
      </c>
      <c r="T381" s="185">
        <f>S381*H381</f>
        <v>1.7999999999999999E-2</v>
      </c>
      <c r="AR381" s="24" t="s">
        <v>147</v>
      </c>
      <c r="AT381" s="24" t="s">
        <v>142</v>
      </c>
      <c r="AU381" s="24" t="s">
        <v>81</v>
      </c>
      <c r="AY381" s="24" t="s">
        <v>140</v>
      </c>
      <c r="BE381" s="186">
        <f>IF(N381="základní",J381,0)</f>
        <v>0</v>
      </c>
      <c r="BF381" s="186">
        <f>IF(N381="snížená",J381,0)</f>
        <v>0</v>
      </c>
      <c r="BG381" s="186">
        <f>IF(N381="zákl. přenesená",J381,0)</f>
        <v>0</v>
      </c>
      <c r="BH381" s="186">
        <f>IF(N381="sníž. přenesená",J381,0)</f>
        <v>0</v>
      </c>
      <c r="BI381" s="186">
        <f>IF(N381="nulová",J381,0)</f>
        <v>0</v>
      </c>
      <c r="BJ381" s="24" t="s">
        <v>23</v>
      </c>
      <c r="BK381" s="186">
        <f>ROUND(I381*H381,2)</f>
        <v>0</v>
      </c>
      <c r="BL381" s="24" t="s">
        <v>147</v>
      </c>
      <c r="BM381" s="24" t="s">
        <v>596</v>
      </c>
    </row>
    <row r="382" spans="2:65" s="13" customFormat="1" x14ac:dyDescent="0.3">
      <c r="B382" s="209"/>
      <c r="D382" s="197" t="s">
        <v>149</v>
      </c>
      <c r="E382" s="210" t="s">
        <v>5</v>
      </c>
      <c r="F382" s="211" t="s">
        <v>547</v>
      </c>
      <c r="H382" s="212" t="s">
        <v>5</v>
      </c>
      <c r="I382" s="213"/>
      <c r="L382" s="209"/>
      <c r="M382" s="214"/>
      <c r="N382" s="215"/>
      <c r="O382" s="215"/>
      <c r="P382" s="215"/>
      <c r="Q382" s="215"/>
      <c r="R382" s="215"/>
      <c r="S382" s="215"/>
      <c r="T382" s="216"/>
      <c r="AT382" s="212" t="s">
        <v>149</v>
      </c>
      <c r="AU382" s="212" t="s">
        <v>81</v>
      </c>
      <c r="AV382" s="13" t="s">
        <v>23</v>
      </c>
      <c r="AW382" s="13" t="s">
        <v>36</v>
      </c>
      <c r="AX382" s="13" t="s">
        <v>72</v>
      </c>
      <c r="AY382" s="212" t="s">
        <v>140</v>
      </c>
    </row>
    <row r="383" spans="2:65" s="11" customFormat="1" x14ac:dyDescent="0.3">
      <c r="B383" s="187"/>
      <c r="D383" s="188" t="s">
        <v>149</v>
      </c>
      <c r="E383" s="189" t="s">
        <v>5</v>
      </c>
      <c r="F383" s="190" t="s">
        <v>597</v>
      </c>
      <c r="H383" s="191">
        <v>2</v>
      </c>
      <c r="I383" s="192"/>
      <c r="L383" s="187"/>
      <c r="M383" s="193"/>
      <c r="N383" s="194"/>
      <c r="O383" s="194"/>
      <c r="P383" s="194"/>
      <c r="Q383" s="194"/>
      <c r="R383" s="194"/>
      <c r="S383" s="194"/>
      <c r="T383" s="195"/>
      <c r="AT383" s="196" t="s">
        <v>149</v>
      </c>
      <c r="AU383" s="196" t="s">
        <v>81</v>
      </c>
      <c r="AV383" s="11" t="s">
        <v>81</v>
      </c>
      <c r="AW383" s="11" t="s">
        <v>36</v>
      </c>
      <c r="AX383" s="11" t="s">
        <v>23</v>
      </c>
      <c r="AY383" s="196" t="s">
        <v>140</v>
      </c>
    </row>
    <row r="384" spans="2:65" s="1" customFormat="1" ht="22.5" customHeight="1" x14ac:dyDescent="0.3">
      <c r="B384" s="174"/>
      <c r="C384" s="175" t="s">
        <v>598</v>
      </c>
      <c r="D384" s="175" t="s">
        <v>142</v>
      </c>
      <c r="E384" s="176" t="s">
        <v>599</v>
      </c>
      <c r="F384" s="177" t="s">
        <v>600</v>
      </c>
      <c r="G384" s="178" t="s">
        <v>145</v>
      </c>
      <c r="H384" s="179">
        <v>261.245</v>
      </c>
      <c r="I384" s="180"/>
      <c r="J384" s="181">
        <f>ROUND(I384*H384,2)</f>
        <v>0</v>
      </c>
      <c r="K384" s="177" t="s">
        <v>146</v>
      </c>
      <c r="L384" s="41"/>
      <c r="M384" s="182" t="s">
        <v>5</v>
      </c>
      <c r="N384" s="183" t="s">
        <v>43</v>
      </c>
      <c r="O384" s="42"/>
      <c r="P384" s="184">
        <f>O384*H384</f>
        <v>0</v>
      </c>
      <c r="Q384" s="184">
        <v>0</v>
      </c>
      <c r="R384" s="184">
        <f>Q384*H384</f>
        <v>0</v>
      </c>
      <c r="S384" s="184">
        <v>2E-3</v>
      </c>
      <c r="T384" s="185">
        <f>S384*H384</f>
        <v>0.52249000000000001</v>
      </c>
      <c r="AR384" s="24" t="s">
        <v>147</v>
      </c>
      <c r="AT384" s="24" t="s">
        <v>142</v>
      </c>
      <c r="AU384" s="24" t="s">
        <v>81</v>
      </c>
      <c r="AY384" s="24" t="s">
        <v>140</v>
      </c>
      <c r="BE384" s="186">
        <f>IF(N384="základní",J384,0)</f>
        <v>0</v>
      </c>
      <c r="BF384" s="186">
        <f>IF(N384="snížená",J384,0)</f>
        <v>0</v>
      </c>
      <c r="BG384" s="186">
        <f>IF(N384="zákl. přenesená",J384,0)</f>
        <v>0</v>
      </c>
      <c r="BH384" s="186">
        <f>IF(N384="sníž. přenesená",J384,0)</f>
        <v>0</v>
      </c>
      <c r="BI384" s="186">
        <f>IF(N384="nulová",J384,0)</f>
        <v>0</v>
      </c>
      <c r="BJ384" s="24" t="s">
        <v>23</v>
      </c>
      <c r="BK384" s="186">
        <f>ROUND(I384*H384,2)</f>
        <v>0</v>
      </c>
      <c r="BL384" s="24" t="s">
        <v>147</v>
      </c>
      <c r="BM384" s="24" t="s">
        <v>601</v>
      </c>
    </row>
    <row r="385" spans="2:65" s="1" customFormat="1" ht="22.5" customHeight="1" x14ac:dyDescent="0.3">
      <c r="B385" s="174"/>
      <c r="C385" s="175" t="s">
        <v>602</v>
      </c>
      <c r="D385" s="175" t="s">
        <v>142</v>
      </c>
      <c r="E385" s="176" t="s">
        <v>603</v>
      </c>
      <c r="F385" s="177" t="s">
        <v>604</v>
      </c>
      <c r="G385" s="178" t="s">
        <v>145</v>
      </c>
      <c r="H385" s="179">
        <v>127.658</v>
      </c>
      <c r="I385" s="180"/>
      <c r="J385" s="181">
        <f>ROUND(I385*H385,2)</f>
        <v>0</v>
      </c>
      <c r="K385" s="177" t="s">
        <v>146</v>
      </c>
      <c r="L385" s="41"/>
      <c r="M385" s="182" t="s">
        <v>5</v>
      </c>
      <c r="N385" s="183" t="s">
        <v>43</v>
      </c>
      <c r="O385" s="42"/>
      <c r="P385" s="184">
        <f>O385*H385</f>
        <v>0</v>
      </c>
      <c r="Q385" s="184">
        <v>0</v>
      </c>
      <c r="R385" s="184">
        <f>Q385*H385</f>
        <v>0</v>
      </c>
      <c r="S385" s="184">
        <v>0.05</v>
      </c>
      <c r="T385" s="185">
        <f>S385*H385</f>
        <v>6.3829000000000002</v>
      </c>
      <c r="AR385" s="24" t="s">
        <v>147</v>
      </c>
      <c r="AT385" s="24" t="s">
        <v>142</v>
      </c>
      <c r="AU385" s="24" t="s">
        <v>81</v>
      </c>
      <c r="AY385" s="24" t="s">
        <v>140</v>
      </c>
      <c r="BE385" s="186">
        <f>IF(N385="základní",J385,0)</f>
        <v>0</v>
      </c>
      <c r="BF385" s="186">
        <f>IF(N385="snížená",J385,0)</f>
        <v>0</v>
      </c>
      <c r="BG385" s="186">
        <f>IF(N385="zákl. přenesená",J385,0)</f>
        <v>0</v>
      </c>
      <c r="BH385" s="186">
        <f>IF(N385="sníž. přenesená",J385,0)</f>
        <v>0</v>
      </c>
      <c r="BI385" s="186">
        <f>IF(N385="nulová",J385,0)</f>
        <v>0</v>
      </c>
      <c r="BJ385" s="24" t="s">
        <v>23</v>
      </c>
      <c r="BK385" s="186">
        <f>ROUND(I385*H385,2)</f>
        <v>0</v>
      </c>
      <c r="BL385" s="24" t="s">
        <v>147</v>
      </c>
      <c r="BM385" s="24" t="s">
        <v>605</v>
      </c>
    </row>
    <row r="386" spans="2:65" s="11" customFormat="1" x14ac:dyDescent="0.3">
      <c r="B386" s="187"/>
      <c r="D386" s="197" t="s">
        <v>149</v>
      </c>
      <c r="E386" s="196" t="s">
        <v>5</v>
      </c>
      <c r="F386" s="198" t="s">
        <v>606</v>
      </c>
      <c r="H386" s="199">
        <v>127.658</v>
      </c>
      <c r="I386" s="192"/>
      <c r="L386" s="187"/>
      <c r="M386" s="193"/>
      <c r="N386" s="194"/>
      <c r="O386" s="194"/>
      <c r="P386" s="194"/>
      <c r="Q386" s="194"/>
      <c r="R386" s="194"/>
      <c r="S386" s="194"/>
      <c r="T386" s="195"/>
      <c r="AT386" s="196" t="s">
        <v>149</v>
      </c>
      <c r="AU386" s="196" t="s">
        <v>81</v>
      </c>
      <c r="AV386" s="11" t="s">
        <v>81</v>
      </c>
      <c r="AW386" s="11" t="s">
        <v>36</v>
      </c>
      <c r="AX386" s="11" t="s">
        <v>23</v>
      </c>
      <c r="AY386" s="196" t="s">
        <v>140</v>
      </c>
    </row>
    <row r="387" spans="2:65" s="10" customFormat="1" ht="29.85" customHeight="1" x14ac:dyDescent="0.3">
      <c r="B387" s="160"/>
      <c r="D387" s="171" t="s">
        <v>71</v>
      </c>
      <c r="E387" s="172" t="s">
        <v>607</v>
      </c>
      <c r="F387" s="172" t="s">
        <v>608</v>
      </c>
      <c r="I387" s="163"/>
      <c r="J387" s="173">
        <f>BK387</f>
        <v>0</v>
      </c>
      <c r="L387" s="160"/>
      <c r="M387" s="165"/>
      <c r="N387" s="166"/>
      <c r="O387" s="166"/>
      <c r="P387" s="167">
        <f>P388</f>
        <v>0</v>
      </c>
      <c r="Q387" s="166"/>
      <c r="R387" s="167">
        <f>R388</f>
        <v>0</v>
      </c>
      <c r="S387" s="166"/>
      <c r="T387" s="168">
        <f>T388</f>
        <v>0</v>
      </c>
      <c r="AR387" s="161" t="s">
        <v>23</v>
      </c>
      <c r="AT387" s="169" t="s">
        <v>71</v>
      </c>
      <c r="AU387" s="169" t="s">
        <v>23</v>
      </c>
      <c r="AY387" s="161" t="s">
        <v>140</v>
      </c>
      <c r="BK387" s="170">
        <f>BK388</f>
        <v>0</v>
      </c>
    </row>
    <row r="388" spans="2:65" s="1" customFormat="1" ht="22.5" customHeight="1" x14ac:dyDescent="0.3">
      <c r="B388" s="174"/>
      <c r="C388" s="175" t="s">
        <v>609</v>
      </c>
      <c r="D388" s="175" t="s">
        <v>142</v>
      </c>
      <c r="E388" s="176" t="s">
        <v>610</v>
      </c>
      <c r="F388" s="177" t="s">
        <v>611</v>
      </c>
      <c r="G388" s="178" t="s">
        <v>222</v>
      </c>
      <c r="H388" s="179">
        <v>80.536000000000001</v>
      </c>
      <c r="I388" s="180"/>
      <c r="J388" s="181">
        <f>ROUND(I388*H388,2)</f>
        <v>0</v>
      </c>
      <c r="K388" s="177" t="s">
        <v>591</v>
      </c>
      <c r="L388" s="41"/>
      <c r="M388" s="182" t="s">
        <v>5</v>
      </c>
      <c r="N388" s="183" t="s">
        <v>43</v>
      </c>
      <c r="O388" s="42"/>
      <c r="P388" s="184">
        <f>O388*H388</f>
        <v>0</v>
      </c>
      <c r="Q388" s="184">
        <v>0</v>
      </c>
      <c r="R388" s="184">
        <f>Q388*H388</f>
        <v>0</v>
      </c>
      <c r="S388" s="184">
        <v>0</v>
      </c>
      <c r="T388" s="185">
        <f>S388*H388</f>
        <v>0</v>
      </c>
      <c r="AR388" s="24" t="s">
        <v>147</v>
      </c>
      <c r="AT388" s="24" t="s">
        <v>142</v>
      </c>
      <c r="AU388" s="24" t="s">
        <v>81</v>
      </c>
      <c r="AY388" s="24" t="s">
        <v>140</v>
      </c>
      <c r="BE388" s="186">
        <f>IF(N388="základní",J388,0)</f>
        <v>0</v>
      </c>
      <c r="BF388" s="186">
        <f>IF(N388="snížená",J388,0)</f>
        <v>0</v>
      </c>
      <c r="BG388" s="186">
        <f>IF(N388="zákl. přenesená",J388,0)</f>
        <v>0</v>
      </c>
      <c r="BH388" s="186">
        <f>IF(N388="sníž. přenesená",J388,0)</f>
        <v>0</v>
      </c>
      <c r="BI388" s="186">
        <f>IF(N388="nulová",J388,0)</f>
        <v>0</v>
      </c>
      <c r="BJ388" s="24" t="s">
        <v>23</v>
      </c>
      <c r="BK388" s="186">
        <f>ROUND(I388*H388,2)</f>
        <v>0</v>
      </c>
      <c r="BL388" s="24" t="s">
        <v>147</v>
      </c>
      <c r="BM388" s="24" t="s">
        <v>612</v>
      </c>
    </row>
    <row r="389" spans="2:65" s="10" customFormat="1" ht="29.85" customHeight="1" x14ac:dyDescent="0.3">
      <c r="B389" s="160"/>
      <c r="D389" s="171" t="s">
        <v>71</v>
      </c>
      <c r="E389" s="172" t="s">
        <v>613</v>
      </c>
      <c r="F389" s="172" t="s">
        <v>614</v>
      </c>
      <c r="I389" s="163"/>
      <c r="J389" s="173">
        <f>BK389</f>
        <v>0</v>
      </c>
      <c r="L389" s="160"/>
      <c r="M389" s="165"/>
      <c r="N389" s="166"/>
      <c r="O389" s="166"/>
      <c r="P389" s="167">
        <f>SUM(P390:P395)</f>
        <v>0</v>
      </c>
      <c r="Q389" s="166"/>
      <c r="R389" s="167">
        <f>SUM(R390:R395)</f>
        <v>0</v>
      </c>
      <c r="S389" s="166"/>
      <c r="T389" s="168">
        <f>SUM(T390:T395)</f>
        <v>0</v>
      </c>
      <c r="AR389" s="161" t="s">
        <v>23</v>
      </c>
      <c r="AT389" s="169" t="s">
        <v>71</v>
      </c>
      <c r="AU389" s="169" t="s">
        <v>23</v>
      </c>
      <c r="AY389" s="161" t="s">
        <v>140</v>
      </c>
      <c r="BK389" s="170">
        <f>SUM(BK390:BK395)</f>
        <v>0</v>
      </c>
    </row>
    <row r="390" spans="2:65" s="1" customFormat="1" ht="22.5" customHeight="1" x14ac:dyDescent="0.3">
      <c r="B390" s="174"/>
      <c r="C390" s="175" t="s">
        <v>615</v>
      </c>
      <c r="D390" s="175" t="s">
        <v>142</v>
      </c>
      <c r="E390" s="176" t="s">
        <v>616</v>
      </c>
      <c r="F390" s="177" t="s">
        <v>617</v>
      </c>
      <c r="G390" s="178" t="s">
        <v>222</v>
      </c>
      <c r="H390" s="179">
        <v>47.816000000000003</v>
      </c>
      <c r="I390" s="180"/>
      <c r="J390" s="181">
        <f>ROUND(I390*H390,2)</f>
        <v>0</v>
      </c>
      <c r="K390" s="177" t="s">
        <v>146</v>
      </c>
      <c r="L390" s="41"/>
      <c r="M390" s="182" t="s">
        <v>5</v>
      </c>
      <c r="N390" s="183" t="s">
        <v>43</v>
      </c>
      <c r="O390" s="42"/>
      <c r="P390" s="184">
        <f>O390*H390</f>
        <v>0</v>
      </c>
      <c r="Q390" s="184">
        <v>0</v>
      </c>
      <c r="R390" s="184">
        <f>Q390*H390</f>
        <v>0</v>
      </c>
      <c r="S390" s="184">
        <v>0</v>
      </c>
      <c r="T390" s="185">
        <f>S390*H390</f>
        <v>0</v>
      </c>
      <c r="AR390" s="24" t="s">
        <v>147</v>
      </c>
      <c r="AT390" s="24" t="s">
        <v>142</v>
      </c>
      <c r="AU390" s="24" t="s">
        <v>81</v>
      </c>
      <c r="AY390" s="24" t="s">
        <v>140</v>
      </c>
      <c r="BE390" s="186">
        <f>IF(N390="základní",J390,0)</f>
        <v>0</v>
      </c>
      <c r="BF390" s="186">
        <f>IF(N390="snížená",J390,0)</f>
        <v>0</v>
      </c>
      <c r="BG390" s="186">
        <f>IF(N390="zákl. přenesená",J390,0)</f>
        <v>0</v>
      </c>
      <c r="BH390" s="186">
        <f>IF(N390="sníž. přenesená",J390,0)</f>
        <v>0</v>
      </c>
      <c r="BI390" s="186">
        <f>IF(N390="nulová",J390,0)</f>
        <v>0</v>
      </c>
      <c r="BJ390" s="24" t="s">
        <v>23</v>
      </c>
      <c r="BK390" s="186">
        <f>ROUND(I390*H390,2)</f>
        <v>0</v>
      </c>
      <c r="BL390" s="24" t="s">
        <v>147</v>
      </c>
      <c r="BM390" s="24" t="s">
        <v>618</v>
      </c>
    </row>
    <row r="391" spans="2:65" s="1" customFormat="1" ht="31.5" customHeight="1" x14ac:dyDescent="0.3">
      <c r="B391" s="174"/>
      <c r="C391" s="175" t="s">
        <v>619</v>
      </c>
      <c r="D391" s="175" t="s">
        <v>142</v>
      </c>
      <c r="E391" s="176" t="s">
        <v>620</v>
      </c>
      <c r="F391" s="177" t="s">
        <v>621</v>
      </c>
      <c r="G391" s="178" t="s">
        <v>222</v>
      </c>
      <c r="H391" s="179">
        <v>47.816000000000003</v>
      </c>
      <c r="I391" s="180"/>
      <c r="J391" s="181">
        <f>ROUND(I391*H391,2)</f>
        <v>0</v>
      </c>
      <c r="K391" s="177" t="s">
        <v>146</v>
      </c>
      <c r="L391" s="41"/>
      <c r="M391" s="182" t="s">
        <v>5</v>
      </c>
      <c r="N391" s="183" t="s">
        <v>43</v>
      </c>
      <c r="O391" s="42"/>
      <c r="P391" s="184">
        <f>O391*H391</f>
        <v>0</v>
      </c>
      <c r="Q391" s="184">
        <v>0</v>
      </c>
      <c r="R391" s="184">
        <f>Q391*H391</f>
        <v>0</v>
      </c>
      <c r="S391" s="184">
        <v>0</v>
      </c>
      <c r="T391" s="185">
        <f>S391*H391</f>
        <v>0</v>
      </c>
      <c r="AR391" s="24" t="s">
        <v>147</v>
      </c>
      <c r="AT391" s="24" t="s">
        <v>142</v>
      </c>
      <c r="AU391" s="24" t="s">
        <v>81</v>
      </c>
      <c r="AY391" s="24" t="s">
        <v>140</v>
      </c>
      <c r="BE391" s="186">
        <f>IF(N391="základní",J391,0)</f>
        <v>0</v>
      </c>
      <c r="BF391" s="186">
        <f>IF(N391="snížená",J391,0)</f>
        <v>0</v>
      </c>
      <c r="BG391" s="186">
        <f>IF(N391="zákl. přenesená",J391,0)</f>
        <v>0</v>
      </c>
      <c r="BH391" s="186">
        <f>IF(N391="sníž. přenesená",J391,0)</f>
        <v>0</v>
      </c>
      <c r="BI391" s="186">
        <f>IF(N391="nulová",J391,0)</f>
        <v>0</v>
      </c>
      <c r="BJ391" s="24" t="s">
        <v>23</v>
      </c>
      <c r="BK391" s="186">
        <f>ROUND(I391*H391,2)</f>
        <v>0</v>
      </c>
      <c r="BL391" s="24" t="s">
        <v>147</v>
      </c>
      <c r="BM391" s="24" t="s">
        <v>622</v>
      </c>
    </row>
    <row r="392" spans="2:65" s="1" customFormat="1" ht="22.5" customHeight="1" x14ac:dyDescent="0.3">
      <c r="B392" s="174"/>
      <c r="C392" s="175" t="s">
        <v>623</v>
      </c>
      <c r="D392" s="175" t="s">
        <v>142</v>
      </c>
      <c r="E392" s="176" t="s">
        <v>624</v>
      </c>
      <c r="F392" s="177" t="s">
        <v>625</v>
      </c>
      <c r="G392" s="178" t="s">
        <v>222</v>
      </c>
      <c r="H392" s="179">
        <v>47.816000000000003</v>
      </c>
      <c r="I392" s="180"/>
      <c r="J392" s="181">
        <f>ROUND(I392*H392,2)</f>
        <v>0</v>
      </c>
      <c r="K392" s="177" t="s">
        <v>146</v>
      </c>
      <c r="L392" s="41"/>
      <c r="M392" s="182" t="s">
        <v>5</v>
      </c>
      <c r="N392" s="183" t="s">
        <v>43</v>
      </c>
      <c r="O392" s="42"/>
      <c r="P392" s="184">
        <f>O392*H392</f>
        <v>0</v>
      </c>
      <c r="Q392" s="184">
        <v>0</v>
      </c>
      <c r="R392" s="184">
        <f>Q392*H392</f>
        <v>0</v>
      </c>
      <c r="S392" s="184">
        <v>0</v>
      </c>
      <c r="T392" s="185">
        <f>S392*H392</f>
        <v>0</v>
      </c>
      <c r="AR392" s="24" t="s">
        <v>147</v>
      </c>
      <c r="AT392" s="24" t="s">
        <v>142</v>
      </c>
      <c r="AU392" s="24" t="s">
        <v>81</v>
      </c>
      <c r="AY392" s="24" t="s">
        <v>140</v>
      </c>
      <c r="BE392" s="186">
        <f>IF(N392="základní",J392,0)</f>
        <v>0</v>
      </c>
      <c r="BF392" s="186">
        <f>IF(N392="snížená",J392,0)</f>
        <v>0</v>
      </c>
      <c r="BG392" s="186">
        <f>IF(N392="zákl. přenesená",J392,0)</f>
        <v>0</v>
      </c>
      <c r="BH392" s="186">
        <f>IF(N392="sníž. přenesená",J392,0)</f>
        <v>0</v>
      </c>
      <c r="BI392" s="186">
        <f>IF(N392="nulová",J392,0)</f>
        <v>0</v>
      </c>
      <c r="BJ392" s="24" t="s">
        <v>23</v>
      </c>
      <c r="BK392" s="186">
        <f>ROUND(I392*H392,2)</f>
        <v>0</v>
      </c>
      <c r="BL392" s="24" t="s">
        <v>147</v>
      </c>
      <c r="BM392" s="24" t="s">
        <v>626</v>
      </c>
    </row>
    <row r="393" spans="2:65" s="1" customFormat="1" ht="22.5" customHeight="1" x14ac:dyDescent="0.3">
      <c r="B393" s="174"/>
      <c r="C393" s="175" t="s">
        <v>627</v>
      </c>
      <c r="D393" s="175" t="s">
        <v>142</v>
      </c>
      <c r="E393" s="176" t="s">
        <v>628</v>
      </c>
      <c r="F393" s="177" t="s">
        <v>629</v>
      </c>
      <c r="G393" s="178" t="s">
        <v>222</v>
      </c>
      <c r="H393" s="179">
        <v>669.42399999999998</v>
      </c>
      <c r="I393" s="180"/>
      <c r="J393" s="181">
        <f>ROUND(I393*H393,2)</f>
        <v>0</v>
      </c>
      <c r="K393" s="177" t="s">
        <v>146</v>
      </c>
      <c r="L393" s="41"/>
      <c r="M393" s="182" t="s">
        <v>5</v>
      </c>
      <c r="N393" s="183" t="s">
        <v>43</v>
      </c>
      <c r="O393" s="42"/>
      <c r="P393" s="184">
        <f>O393*H393</f>
        <v>0</v>
      </c>
      <c r="Q393" s="184">
        <v>0</v>
      </c>
      <c r="R393" s="184">
        <f>Q393*H393</f>
        <v>0</v>
      </c>
      <c r="S393" s="184">
        <v>0</v>
      </c>
      <c r="T393" s="185">
        <f>S393*H393</f>
        <v>0</v>
      </c>
      <c r="AR393" s="24" t="s">
        <v>147</v>
      </c>
      <c r="AT393" s="24" t="s">
        <v>142</v>
      </c>
      <c r="AU393" s="24" t="s">
        <v>81</v>
      </c>
      <c r="AY393" s="24" t="s">
        <v>140</v>
      </c>
      <c r="BE393" s="186">
        <f>IF(N393="základní",J393,0)</f>
        <v>0</v>
      </c>
      <c r="BF393" s="186">
        <f>IF(N393="snížená",J393,0)</f>
        <v>0</v>
      </c>
      <c r="BG393" s="186">
        <f>IF(N393="zákl. přenesená",J393,0)</f>
        <v>0</v>
      </c>
      <c r="BH393" s="186">
        <f>IF(N393="sníž. přenesená",J393,0)</f>
        <v>0</v>
      </c>
      <c r="BI393" s="186">
        <f>IF(N393="nulová",J393,0)</f>
        <v>0</v>
      </c>
      <c r="BJ393" s="24" t="s">
        <v>23</v>
      </c>
      <c r="BK393" s="186">
        <f>ROUND(I393*H393,2)</f>
        <v>0</v>
      </c>
      <c r="BL393" s="24" t="s">
        <v>147</v>
      </c>
      <c r="BM393" s="24" t="s">
        <v>630</v>
      </c>
    </row>
    <row r="394" spans="2:65" s="11" customFormat="1" x14ac:dyDescent="0.3">
      <c r="B394" s="187"/>
      <c r="D394" s="188" t="s">
        <v>149</v>
      </c>
      <c r="F394" s="190" t="s">
        <v>631</v>
      </c>
      <c r="H394" s="191">
        <v>669.42399999999998</v>
      </c>
      <c r="I394" s="192"/>
      <c r="L394" s="187"/>
      <c r="M394" s="193"/>
      <c r="N394" s="194"/>
      <c r="O394" s="194"/>
      <c r="P394" s="194"/>
      <c r="Q394" s="194"/>
      <c r="R394" s="194"/>
      <c r="S394" s="194"/>
      <c r="T394" s="195"/>
      <c r="AT394" s="196" t="s">
        <v>149</v>
      </c>
      <c r="AU394" s="196" t="s">
        <v>81</v>
      </c>
      <c r="AV394" s="11" t="s">
        <v>81</v>
      </c>
      <c r="AW394" s="11" t="s">
        <v>6</v>
      </c>
      <c r="AX394" s="11" t="s">
        <v>23</v>
      </c>
      <c r="AY394" s="196" t="s">
        <v>140</v>
      </c>
    </row>
    <row r="395" spans="2:65" s="1" customFormat="1" ht="22.5" customHeight="1" x14ac:dyDescent="0.3">
      <c r="B395" s="174"/>
      <c r="C395" s="175" t="s">
        <v>632</v>
      </c>
      <c r="D395" s="175" t="s">
        <v>142</v>
      </c>
      <c r="E395" s="176" t="s">
        <v>633</v>
      </c>
      <c r="F395" s="177" t="s">
        <v>634</v>
      </c>
      <c r="G395" s="178" t="s">
        <v>222</v>
      </c>
      <c r="H395" s="179">
        <v>47.816000000000003</v>
      </c>
      <c r="I395" s="180"/>
      <c r="J395" s="181">
        <f>ROUND(I395*H395,2)</f>
        <v>0</v>
      </c>
      <c r="K395" s="177" t="s">
        <v>146</v>
      </c>
      <c r="L395" s="41"/>
      <c r="M395" s="182" t="s">
        <v>5</v>
      </c>
      <c r="N395" s="183" t="s">
        <v>43</v>
      </c>
      <c r="O395" s="42"/>
      <c r="P395" s="184">
        <f>O395*H395</f>
        <v>0</v>
      </c>
      <c r="Q395" s="184">
        <v>0</v>
      </c>
      <c r="R395" s="184">
        <f>Q395*H395</f>
        <v>0</v>
      </c>
      <c r="S395" s="184">
        <v>0</v>
      </c>
      <c r="T395" s="185">
        <f>S395*H395</f>
        <v>0</v>
      </c>
      <c r="AR395" s="24" t="s">
        <v>147</v>
      </c>
      <c r="AT395" s="24" t="s">
        <v>142</v>
      </c>
      <c r="AU395" s="24" t="s">
        <v>81</v>
      </c>
      <c r="AY395" s="24" t="s">
        <v>140</v>
      </c>
      <c r="BE395" s="186">
        <f>IF(N395="základní",J395,0)</f>
        <v>0</v>
      </c>
      <c r="BF395" s="186">
        <f>IF(N395="snížená",J395,0)</f>
        <v>0</v>
      </c>
      <c r="BG395" s="186">
        <f>IF(N395="zákl. přenesená",J395,0)</f>
        <v>0</v>
      </c>
      <c r="BH395" s="186">
        <f>IF(N395="sníž. přenesená",J395,0)</f>
        <v>0</v>
      </c>
      <c r="BI395" s="186">
        <f>IF(N395="nulová",J395,0)</f>
        <v>0</v>
      </c>
      <c r="BJ395" s="24" t="s">
        <v>23</v>
      </c>
      <c r="BK395" s="186">
        <f>ROUND(I395*H395,2)</f>
        <v>0</v>
      </c>
      <c r="BL395" s="24" t="s">
        <v>147</v>
      </c>
      <c r="BM395" s="24" t="s">
        <v>635</v>
      </c>
    </row>
    <row r="396" spans="2:65" s="10" customFormat="1" ht="37.35" customHeight="1" x14ac:dyDescent="0.35">
      <c r="B396" s="160"/>
      <c r="D396" s="161" t="s">
        <v>71</v>
      </c>
      <c r="E396" s="162" t="s">
        <v>636</v>
      </c>
      <c r="F396" s="162" t="s">
        <v>637</v>
      </c>
      <c r="I396" s="163"/>
      <c r="J396" s="164">
        <f>BK396</f>
        <v>0</v>
      </c>
      <c r="L396" s="160"/>
      <c r="M396" s="165"/>
      <c r="N396" s="166"/>
      <c r="O396" s="166"/>
      <c r="P396" s="167">
        <f>P397+P434+P446+P458+P471+P496+P520+P529+P539+P580+P583+P588+P592</f>
        <v>0</v>
      </c>
      <c r="Q396" s="166"/>
      <c r="R396" s="167">
        <f>R397+R434+R446+R458+R471+R496+R520+R529+R539+R580+R583+R588+R592</f>
        <v>31.409293379999998</v>
      </c>
      <c r="S396" s="166"/>
      <c r="T396" s="168">
        <f>T397+T434+T446+T458+T471+T496+T520+T529+T539+T580+T583+T588+T592</f>
        <v>17.555352999999997</v>
      </c>
      <c r="AR396" s="161" t="s">
        <v>23</v>
      </c>
      <c r="AT396" s="169" t="s">
        <v>71</v>
      </c>
      <c r="AU396" s="169" t="s">
        <v>72</v>
      </c>
      <c r="AY396" s="161" t="s">
        <v>140</v>
      </c>
      <c r="BK396" s="170">
        <f>BK397+BK434+BK446+BK458+BK471+BK496+BK520+BK529+BK539+BK580+BK583+BK588+BK592</f>
        <v>0</v>
      </c>
    </row>
    <row r="397" spans="2:65" s="10" customFormat="1" ht="19.899999999999999" customHeight="1" x14ac:dyDescent="0.3">
      <c r="B397" s="160"/>
      <c r="D397" s="171" t="s">
        <v>71</v>
      </c>
      <c r="E397" s="172" t="s">
        <v>638</v>
      </c>
      <c r="F397" s="172" t="s">
        <v>639</v>
      </c>
      <c r="I397" s="163"/>
      <c r="J397" s="173">
        <f>BK397</f>
        <v>0</v>
      </c>
      <c r="L397" s="160"/>
      <c r="M397" s="165"/>
      <c r="N397" s="166"/>
      <c r="O397" s="166"/>
      <c r="P397" s="167">
        <f>SUM(P398:P433)</f>
        <v>0</v>
      </c>
      <c r="Q397" s="166"/>
      <c r="R397" s="167">
        <f>SUM(R398:R433)</f>
        <v>8.4377548400000002</v>
      </c>
      <c r="S397" s="166"/>
      <c r="T397" s="168">
        <f>SUM(T398:T433)</f>
        <v>1.3913199999999999</v>
      </c>
      <c r="AR397" s="161" t="s">
        <v>23</v>
      </c>
      <c r="AT397" s="169" t="s">
        <v>71</v>
      </c>
      <c r="AU397" s="169" t="s">
        <v>23</v>
      </c>
      <c r="AY397" s="161" t="s">
        <v>140</v>
      </c>
      <c r="BK397" s="170">
        <f>SUM(BK398:BK433)</f>
        <v>0</v>
      </c>
    </row>
    <row r="398" spans="2:65" s="1" customFormat="1" ht="22.5" customHeight="1" x14ac:dyDescent="0.3">
      <c r="B398" s="174"/>
      <c r="C398" s="175" t="s">
        <v>640</v>
      </c>
      <c r="D398" s="175" t="s">
        <v>142</v>
      </c>
      <c r="E398" s="176" t="s">
        <v>641</v>
      </c>
      <c r="F398" s="177" t="s">
        <v>642</v>
      </c>
      <c r="G398" s="178" t="s">
        <v>145</v>
      </c>
      <c r="H398" s="179">
        <v>993.8</v>
      </c>
      <c r="I398" s="180"/>
      <c r="J398" s="181">
        <f>ROUND(I398*H398,2)</f>
        <v>0</v>
      </c>
      <c r="K398" s="177" t="s">
        <v>146</v>
      </c>
      <c r="L398" s="41"/>
      <c r="M398" s="182" t="s">
        <v>5</v>
      </c>
      <c r="N398" s="183" t="s">
        <v>43</v>
      </c>
      <c r="O398" s="42"/>
      <c r="P398" s="184">
        <f>O398*H398</f>
        <v>0</v>
      </c>
      <c r="Q398" s="184">
        <v>0</v>
      </c>
      <c r="R398" s="184">
        <f>Q398*H398</f>
        <v>0</v>
      </c>
      <c r="S398" s="184">
        <v>1.4E-3</v>
      </c>
      <c r="T398" s="185">
        <f>S398*H398</f>
        <v>1.3913199999999999</v>
      </c>
      <c r="AR398" s="24" t="s">
        <v>147</v>
      </c>
      <c r="AT398" s="24" t="s">
        <v>142</v>
      </c>
      <c r="AU398" s="24" t="s">
        <v>81</v>
      </c>
      <c r="AY398" s="24" t="s">
        <v>140</v>
      </c>
      <c r="BE398" s="186">
        <f>IF(N398="základní",J398,0)</f>
        <v>0</v>
      </c>
      <c r="BF398" s="186">
        <f>IF(N398="snížená",J398,0)</f>
        <v>0</v>
      </c>
      <c r="BG398" s="186">
        <f>IF(N398="zákl. přenesená",J398,0)</f>
        <v>0</v>
      </c>
      <c r="BH398" s="186">
        <f>IF(N398="sníž. přenesená",J398,0)</f>
        <v>0</v>
      </c>
      <c r="BI398" s="186">
        <f>IF(N398="nulová",J398,0)</f>
        <v>0</v>
      </c>
      <c r="BJ398" s="24" t="s">
        <v>23</v>
      </c>
      <c r="BK398" s="186">
        <f>ROUND(I398*H398,2)</f>
        <v>0</v>
      </c>
      <c r="BL398" s="24" t="s">
        <v>147</v>
      </c>
      <c r="BM398" s="24" t="s">
        <v>643</v>
      </c>
    </row>
    <row r="399" spans="2:65" s="11" customFormat="1" x14ac:dyDescent="0.3">
      <c r="B399" s="187"/>
      <c r="D399" s="197" t="s">
        <v>149</v>
      </c>
      <c r="E399" s="196" t="s">
        <v>5</v>
      </c>
      <c r="F399" s="198" t="s">
        <v>644</v>
      </c>
      <c r="H399" s="199">
        <v>1185.8</v>
      </c>
      <c r="I399" s="192"/>
      <c r="L399" s="187"/>
      <c r="M399" s="193"/>
      <c r="N399" s="194"/>
      <c r="O399" s="194"/>
      <c r="P399" s="194"/>
      <c r="Q399" s="194"/>
      <c r="R399" s="194"/>
      <c r="S399" s="194"/>
      <c r="T399" s="195"/>
      <c r="AT399" s="196" t="s">
        <v>149</v>
      </c>
      <c r="AU399" s="196" t="s">
        <v>81</v>
      </c>
      <c r="AV399" s="11" t="s">
        <v>81</v>
      </c>
      <c r="AW399" s="11" t="s">
        <v>36</v>
      </c>
      <c r="AX399" s="11" t="s">
        <v>72</v>
      </c>
      <c r="AY399" s="196" t="s">
        <v>140</v>
      </c>
    </row>
    <row r="400" spans="2:65" s="11" customFormat="1" x14ac:dyDescent="0.3">
      <c r="B400" s="187"/>
      <c r="D400" s="197" t="s">
        <v>149</v>
      </c>
      <c r="E400" s="196" t="s">
        <v>5</v>
      </c>
      <c r="F400" s="198" t="s">
        <v>645</v>
      </c>
      <c r="H400" s="199">
        <v>-192</v>
      </c>
      <c r="I400" s="192"/>
      <c r="L400" s="187"/>
      <c r="M400" s="193"/>
      <c r="N400" s="194"/>
      <c r="O400" s="194"/>
      <c r="P400" s="194"/>
      <c r="Q400" s="194"/>
      <c r="R400" s="194"/>
      <c r="S400" s="194"/>
      <c r="T400" s="195"/>
      <c r="AT400" s="196" t="s">
        <v>149</v>
      </c>
      <c r="AU400" s="196" t="s">
        <v>81</v>
      </c>
      <c r="AV400" s="11" t="s">
        <v>81</v>
      </c>
      <c r="AW400" s="11" t="s">
        <v>36</v>
      </c>
      <c r="AX400" s="11" t="s">
        <v>72</v>
      </c>
      <c r="AY400" s="196" t="s">
        <v>140</v>
      </c>
    </row>
    <row r="401" spans="2:65" s="12" customFormat="1" x14ac:dyDescent="0.3">
      <c r="B401" s="200"/>
      <c r="D401" s="188" t="s">
        <v>149</v>
      </c>
      <c r="E401" s="201" t="s">
        <v>5</v>
      </c>
      <c r="F401" s="202" t="s">
        <v>157</v>
      </c>
      <c r="H401" s="203">
        <v>993.8</v>
      </c>
      <c r="I401" s="204"/>
      <c r="L401" s="200"/>
      <c r="M401" s="205"/>
      <c r="N401" s="206"/>
      <c r="O401" s="206"/>
      <c r="P401" s="206"/>
      <c r="Q401" s="206"/>
      <c r="R401" s="206"/>
      <c r="S401" s="206"/>
      <c r="T401" s="207"/>
      <c r="AT401" s="208" t="s">
        <v>149</v>
      </c>
      <c r="AU401" s="208" t="s">
        <v>81</v>
      </c>
      <c r="AV401" s="12" t="s">
        <v>147</v>
      </c>
      <c r="AW401" s="12" t="s">
        <v>36</v>
      </c>
      <c r="AX401" s="12" t="s">
        <v>23</v>
      </c>
      <c r="AY401" s="208" t="s">
        <v>140</v>
      </c>
    </row>
    <row r="402" spans="2:65" s="1" customFormat="1" ht="22.5" customHeight="1" x14ac:dyDescent="0.3">
      <c r="B402" s="174"/>
      <c r="C402" s="175" t="s">
        <v>646</v>
      </c>
      <c r="D402" s="175" t="s">
        <v>142</v>
      </c>
      <c r="E402" s="176" t="s">
        <v>647</v>
      </c>
      <c r="F402" s="177" t="s">
        <v>648</v>
      </c>
      <c r="G402" s="178" t="s">
        <v>145</v>
      </c>
      <c r="H402" s="179">
        <v>2083.6</v>
      </c>
      <c r="I402" s="180"/>
      <c r="J402" s="181">
        <f>ROUND(I402*H402,2)</f>
        <v>0</v>
      </c>
      <c r="K402" s="177" t="s">
        <v>146</v>
      </c>
      <c r="L402" s="41"/>
      <c r="M402" s="182" t="s">
        <v>5</v>
      </c>
      <c r="N402" s="183" t="s">
        <v>43</v>
      </c>
      <c r="O402" s="42"/>
      <c r="P402" s="184">
        <f>O402*H402</f>
        <v>0</v>
      </c>
      <c r="Q402" s="184">
        <v>0</v>
      </c>
      <c r="R402" s="184">
        <f>Q402*H402</f>
        <v>0</v>
      </c>
      <c r="S402" s="184">
        <v>0</v>
      </c>
      <c r="T402" s="185">
        <f>S402*H402</f>
        <v>0</v>
      </c>
      <c r="AR402" s="24" t="s">
        <v>147</v>
      </c>
      <c r="AT402" s="24" t="s">
        <v>142</v>
      </c>
      <c r="AU402" s="24" t="s">
        <v>81</v>
      </c>
      <c r="AY402" s="24" t="s">
        <v>140</v>
      </c>
      <c r="BE402" s="186">
        <f>IF(N402="základní",J402,0)</f>
        <v>0</v>
      </c>
      <c r="BF402" s="186">
        <f>IF(N402="snížená",J402,0)</f>
        <v>0</v>
      </c>
      <c r="BG402" s="186">
        <f>IF(N402="zákl. přenesená",J402,0)</f>
        <v>0</v>
      </c>
      <c r="BH402" s="186">
        <f>IF(N402="sníž. přenesená",J402,0)</f>
        <v>0</v>
      </c>
      <c r="BI402" s="186">
        <f>IF(N402="nulová",J402,0)</f>
        <v>0</v>
      </c>
      <c r="BJ402" s="24" t="s">
        <v>23</v>
      </c>
      <c r="BK402" s="186">
        <f>ROUND(I402*H402,2)</f>
        <v>0</v>
      </c>
      <c r="BL402" s="24" t="s">
        <v>147</v>
      </c>
      <c r="BM402" s="24" t="s">
        <v>649</v>
      </c>
    </row>
    <row r="403" spans="2:65" s="11" customFormat="1" x14ac:dyDescent="0.3">
      <c r="B403" s="187"/>
      <c r="D403" s="197" t="s">
        <v>149</v>
      </c>
      <c r="E403" s="196" t="s">
        <v>5</v>
      </c>
      <c r="F403" s="198" t="s">
        <v>650</v>
      </c>
      <c r="H403" s="199">
        <v>2371.6</v>
      </c>
      <c r="I403" s="192"/>
      <c r="L403" s="187"/>
      <c r="M403" s="193"/>
      <c r="N403" s="194"/>
      <c r="O403" s="194"/>
      <c r="P403" s="194"/>
      <c r="Q403" s="194"/>
      <c r="R403" s="194"/>
      <c r="S403" s="194"/>
      <c r="T403" s="195"/>
      <c r="AT403" s="196" t="s">
        <v>149</v>
      </c>
      <c r="AU403" s="196" t="s">
        <v>81</v>
      </c>
      <c r="AV403" s="11" t="s">
        <v>81</v>
      </c>
      <c r="AW403" s="11" t="s">
        <v>36</v>
      </c>
      <c r="AX403" s="11" t="s">
        <v>72</v>
      </c>
      <c r="AY403" s="196" t="s">
        <v>140</v>
      </c>
    </row>
    <row r="404" spans="2:65" s="11" customFormat="1" x14ac:dyDescent="0.3">
      <c r="B404" s="187"/>
      <c r="D404" s="197" t="s">
        <v>149</v>
      </c>
      <c r="E404" s="196" t="s">
        <v>5</v>
      </c>
      <c r="F404" s="198" t="s">
        <v>651</v>
      </c>
      <c r="H404" s="199">
        <v>-288</v>
      </c>
      <c r="I404" s="192"/>
      <c r="L404" s="187"/>
      <c r="M404" s="193"/>
      <c r="N404" s="194"/>
      <c r="O404" s="194"/>
      <c r="P404" s="194"/>
      <c r="Q404" s="194"/>
      <c r="R404" s="194"/>
      <c r="S404" s="194"/>
      <c r="T404" s="195"/>
      <c r="AT404" s="196" t="s">
        <v>149</v>
      </c>
      <c r="AU404" s="196" t="s">
        <v>81</v>
      </c>
      <c r="AV404" s="11" t="s">
        <v>81</v>
      </c>
      <c r="AW404" s="11" t="s">
        <v>36</v>
      </c>
      <c r="AX404" s="11" t="s">
        <v>72</v>
      </c>
      <c r="AY404" s="196" t="s">
        <v>140</v>
      </c>
    </row>
    <row r="405" spans="2:65" s="12" customFormat="1" x14ac:dyDescent="0.3">
      <c r="B405" s="200"/>
      <c r="D405" s="188" t="s">
        <v>149</v>
      </c>
      <c r="E405" s="201" t="s">
        <v>5</v>
      </c>
      <c r="F405" s="202" t="s">
        <v>157</v>
      </c>
      <c r="H405" s="203">
        <v>2083.6</v>
      </c>
      <c r="I405" s="204"/>
      <c r="L405" s="200"/>
      <c r="M405" s="205"/>
      <c r="N405" s="206"/>
      <c r="O405" s="206"/>
      <c r="P405" s="206"/>
      <c r="Q405" s="206"/>
      <c r="R405" s="206"/>
      <c r="S405" s="206"/>
      <c r="T405" s="207"/>
      <c r="AT405" s="208" t="s">
        <v>149</v>
      </c>
      <c r="AU405" s="208" t="s">
        <v>81</v>
      </c>
      <c r="AV405" s="12" t="s">
        <v>147</v>
      </c>
      <c r="AW405" s="12" t="s">
        <v>36</v>
      </c>
      <c r="AX405" s="12" t="s">
        <v>23</v>
      </c>
      <c r="AY405" s="208" t="s">
        <v>140</v>
      </c>
    </row>
    <row r="406" spans="2:65" s="1" customFormat="1" ht="22.5" customHeight="1" x14ac:dyDescent="0.3">
      <c r="B406" s="174"/>
      <c r="C406" s="220" t="s">
        <v>652</v>
      </c>
      <c r="D406" s="220" t="s">
        <v>257</v>
      </c>
      <c r="E406" s="221" t="s">
        <v>653</v>
      </c>
      <c r="F406" s="222" t="s">
        <v>654</v>
      </c>
      <c r="G406" s="223" t="s">
        <v>145</v>
      </c>
      <c r="H406" s="224">
        <v>1062.636</v>
      </c>
      <c r="I406" s="225"/>
      <c r="J406" s="226">
        <f>ROUND(I406*H406,2)</f>
        <v>0</v>
      </c>
      <c r="K406" s="222" t="s">
        <v>146</v>
      </c>
      <c r="L406" s="227"/>
      <c r="M406" s="228" t="s">
        <v>5</v>
      </c>
      <c r="N406" s="229" t="s">
        <v>43</v>
      </c>
      <c r="O406" s="42"/>
      <c r="P406" s="184">
        <f>O406*H406</f>
        <v>0</v>
      </c>
      <c r="Q406" s="184">
        <v>2.8E-3</v>
      </c>
      <c r="R406" s="184">
        <f>Q406*H406</f>
        <v>2.9753807999999999</v>
      </c>
      <c r="S406" s="184">
        <v>0</v>
      </c>
      <c r="T406" s="185">
        <f>S406*H406</f>
        <v>0</v>
      </c>
      <c r="AR406" s="24" t="s">
        <v>189</v>
      </c>
      <c r="AT406" s="24" t="s">
        <v>257</v>
      </c>
      <c r="AU406" s="24" t="s">
        <v>81</v>
      </c>
      <c r="AY406" s="24" t="s">
        <v>140</v>
      </c>
      <c r="BE406" s="186">
        <f>IF(N406="základní",J406,0)</f>
        <v>0</v>
      </c>
      <c r="BF406" s="186">
        <f>IF(N406="snížená",J406,0)</f>
        <v>0</v>
      </c>
      <c r="BG406" s="186">
        <f>IF(N406="zákl. přenesená",J406,0)</f>
        <v>0</v>
      </c>
      <c r="BH406" s="186">
        <f>IF(N406="sníž. přenesená",J406,0)</f>
        <v>0</v>
      </c>
      <c r="BI406" s="186">
        <f>IF(N406="nulová",J406,0)</f>
        <v>0</v>
      </c>
      <c r="BJ406" s="24" t="s">
        <v>23</v>
      </c>
      <c r="BK406" s="186">
        <f>ROUND(I406*H406,2)</f>
        <v>0</v>
      </c>
      <c r="BL406" s="24" t="s">
        <v>147</v>
      </c>
      <c r="BM406" s="24" t="s">
        <v>655</v>
      </c>
    </row>
    <row r="407" spans="2:65" s="11" customFormat="1" x14ac:dyDescent="0.3">
      <c r="B407" s="187"/>
      <c r="D407" s="197" t="s">
        <v>149</v>
      </c>
      <c r="E407" s="196" t="s">
        <v>5</v>
      </c>
      <c r="F407" s="198" t="s">
        <v>656</v>
      </c>
      <c r="H407" s="199">
        <v>1209.5160000000001</v>
      </c>
      <c r="I407" s="192"/>
      <c r="L407" s="187"/>
      <c r="M407" s="193"/>
      <c r="N407" s="194"/>
      <c r="O407" s="194"/>
      <c r="P407" s="194"/>
      <c r="Q407" s="194"/>
      <c r="R407" s="194"/>
      <c r="S407" s="194"/>
      <c r="T407" s="195"/>
      <c r="AT407" s="196" t="s">
        <v>149</v>
      </c>
      <c r="AU407" s="196" t="s">
        <v>81</v>
      </c>
      <c r="AV407" s="11" t="s">
        <v>81</v>
      </c>
      <c r="AW407" s="11" t="s">
        <v>36</v>
      </c>
      <c r="AX407" s="11" t="s">
        <v>72</v>
      </c>
      <c r="AY407" s="196" t="s">
        <v>140</v>
      </c>
    </row>
    <row r="408" spans="2:65" s="11" customFormat="1" x14ac:dyDescent="0.3">
      <c r="B408" s="187"/>
      <c r="D408" s="197" t="s">
        <v>149</v>
      </c>
      <c r="E408" s="196" t="s">
        <v>5</v>
      </c>
      <c r="F408" s="198" t="s">
        <v>657</v>
      </c>
      <c r="H408" s="199">
        <v>-146.88</v>
      </c>
      <c r="I408" s="192"/>
      <c r="L408" s="187"/>
      <c r="M408" s="193"/>
      <c r="N408" s="194"/>
      <c r="O408" s="194"/>
      <c r="P408" s="194"/>
      <c r="Q408" s="194"/>
      <c r="R408" s="194"/>
      <c r="S408" s="194"/>
      <c r="T408" s="195"/>
      <c r="AT408" s="196" t="s">
        <v>149</v>
      </c>
      <c r="AU408" s="196" t="s">
        <v>81</v>
      </c>
      <c r="AV408" s="11" t="s">
        <v>81</v>
      </c>
      <c r="AW408" s="11" t="s">
        <v>36</v>
      </c>
      <c r="AX408" s="11" t="s">
        <v>72</v>
      </c>
      <c r="AY408" s="196" t="s">
        <v>140</v>
      </c>
    </row>
    <row r="409" spans="2:65" s="12" customFormat="1" x14ac:dyDescent="0.3">
      <c r="B409" s="200"/>
      <c r="D409" s="188" t="s">
        <v>149</v>
      </c>
      <c r="E409" s="201" t="s">
        <v>5</v>
      </c>
      <c r="F409" s="202" t="s">
        <v>157</v>
      </c>
      <c r="H409" s="203">
        <v>1062.636</v>
      </c>
      <c r="I409" s="204"/>
      <c r="L409" s="200"/>
      <c r="M409" s="205"/>
      <c r="N409" s="206"/>
      <c r="O409" s="206"/>
      <c r="P409" s="206"/>
      <c r="Q409" s="206"/>
      <c r="R409" s="206"/>
      <c r="S409" s="206"/>
      <c r="T409" s="207"/>
      <c r="AT409" s="208" t="s">
        <v>149</v>
      </c>
      <c r="AU409" s="208" t="s">
        <v>81</v>
      </c>
      <c r="AV409" s="12" t="s">
        <v>147</v>
      </c>
      <c r="AW409" s="12" t="s">
        <v>36</v>
      </c>
      <c r="AX409" s="12" t="s">
        <v>23</v>
      </c>
      <c r="AY409" s="208" t="s">
        <v>140</v>
      </c>
    </row>
    <row r="410" spans="2:65" s="1" customFormat="1" ht="22.5" customHeight="1" x14ac:dyDescent="0.3">
      <c r="B410" s="174"/>
      <c r="C410" s="220" t="s">
        <v>658</v>
      </c>
      <c r="D410" s="220" t="s">
        <v>257</v>
      </c>
      <c r="E410" s="221" t="s">
        <v>659</v>
      </c>
      <c r="F410" s="222" t="s">
        <v>660</v>
      </c>
      <c r="G410" s="223" t="s">
        <v>145</v>
      </c>
      <c r="H410" s="224">
        <v>1062.636</v>
      </c>
      <c r="I410" s="225"/>
      <c r="J410" s="226">
        <f>ROUND(I410*H410,2)</f>
        <v>0</v>
      </c>
      <c r="K410" s="222" t="s">
        <v>146</v>
      </c>
      <c r="L410" s="227"/>
      <c r="M410" s="228" t="s">
        <v>5</v>
      </c>
      <c r="N410" s="229" t="s">
        <v>43</v>
      </c>
      <c r="O410" s="42"/>
      <c r="P410" s="184">
        <f>O410*H410</f>
        <v>0</v>
      </c>
      <c r="Q410" s="184">
        <v>4.4799999999999996E-3</v>
      </c>
      <c r="R410" s="184">
        <f>Q410*H410</f>
        <v>4.7606092799999997</v>
      </c>
      <c r="S410" s="184">
        <v>0</v>
      </c>
      <c r="T410" s="185">
        <f>S410*H410</f>
        <v>0</v>
      </c>
      <c r="AR410" s="24" t="s">
        <v>189</v>
      </c>
      <c r="AT410" s="24" t="s">
        <v>257</v>
      </c>
      <c r="AU410" s="24" t="s">
        <v>81</v>
      </c>
      <c r="AY410" s="24" t="s">
        <v>140</v>
      </c>
      <c r="BE410" s="186">
        <f>IF(N410="základní",J410,0)</f>
        <v>0</v>
      </c>
      <c r="BF410" s="186">
        <f>IF(N410="snížená",J410,0)</f>
        <v>0</v>
      </c>
      <c r="BG410" s="186">
        <f>IF(N410="zákl. přenesená",J410,0)</f>
        <v>0</v>
      </c>
      <c r="BH410" s="186">
        <f>IF(N410="sníž. přenesená",J410,0)</f>
        <v>0</v>
      </c>
      <c r="BI410" s="186">
        <f>IF(N410="nulová",J410,0)</f>
        <v>0</v>
      </c>
      <c r="BJ410" s="24" t="s">
        <v>23</v>
      </c>
      <c r="BK410" s="186">
        <f>ROUND(I410*H410,2)</f>
        <v>0</v>
      </c>
      <c r="BL410" s="24" t="s">
        <v>147</v>
      </c>
      <c r="BM410" s="24" t="s">
        <v>661</v>
      </c>
    </row>
    <row r="411" spans="2:65" s="11" customFormat="1" x14ac:dyDescent="0.3">
      <c r="B411" s="187"/>
      <c r="D411" s="197" t="s">
        <v>149</v>
      </c>
      <c r="E411" s="196" t="s">
        <v>5</v>
      </c>
      <c r="F411" s="198" t="s">
        <v>662</v>
      </c>
      <c r="H411" s="199">
        <v>1209.5160000000001</v>
      </c>
      <c r="I411" s="192"/>
      <c r="L411" s="187"/>
      <c r="M411" s="193"/>
      <c r="N411" s="194"/>
      <c r="O411" s="194"/>
      <c r="P411" s="194"/>
      <c r="Q411" s="194"/>
      <c r="R411" s="194"/>
      <c r="S411" s="194"/>
      <c r="T411" s="195"/>
      <c r="AT411" s="196" t="s">
        <v>149</v>
      </c>
      <c r="AU411" s="196" t="s">
        <v>81</v>
      </c>
      <c r="AV411" s="11" t="s">
        <v>81</v>
      </c>
      <c r="AW411" s="11" t="s">
        <v>36</v>
      </c>
      <c r="AX411" s="11" t="s">
        <v>72</v>
      </c>
      <c r="AY411" s="196" t="s">
        <v>140</v>
      </c>
    </row>
    <row r="412" spans="2:65" s="11" customFormat="1" x14ac:dyDescent="0.3">
      <c r="B412" s="187"/>
      <c r="D412" s="197" t="s">
        <v>149</v>
      </c>
      <c r="E412" s="196" t="s">
        <v>5</v>
      </c>
      <c r="F412" s="198" t="s">
        <v>657</v>
      </c>
      <c r="H412" s="199">
        <v>-146.88</v>
      </c>
      <c r="I412" s="192"/>
      <c r="L412" s="187"/>
      <c r="M412" s="193"/>
      <c r="N412" s="194"/>
      <c r="O412" s="194"/>
      <c r="P412" s="194"/>
      <c r="Q412" s="194"/>
      <c r="R412" s="194"/>
      <c r="S412" s="194"/>
      <c r="T412" s="195"/>
      <c r="AT412" s="196" t="s">
        <v>149</v>
      </c>
      <c r="AU412" s="196" t="s">
        <v>81</v>
      </c>
      <c r="AV412" s="11" t="s">
        <v>81</v>
      </c>
      <c r="AW412" s="11" t="s">
        <v>36</v>
      </c>
      <c r="AX412" s="11" t="s">
        <v>72</v>
      </c>
      <c r="AY412" s="196" t="s">
        <v>140</v>
      </c>
    </row>
    <row r="413" spans="2:65" s="12" customFormat="1" x14ac:dyDescent="0.3">
      <c r="B413" s="200"/>
      <c r="D413" s="188" t="s">
        <v>149</v>
      </c>
      <c r="E413" s="201" t="s">
        <v>5</v>
      </c>
      <c r="F413" s="202" t="s">
        <v>157</v>
      </c>
      <c r="H413" s="203">
        <v>1062.636</v>
      </c>
      <c r="I413" s="204"/>
      <c r="L413" s="200"/>
      <c r="M413" s="205"/>
      <c r="N413" s="206"/>
      <c r="O413" s="206"/>
      <c r="P413" s="206"/>
      <c r="Q413" s="206"/>
      <c r="R413" s="206"/>
      <c r="S413" s="206"/>
      <c r="T413" s="207"/>
      <c r="AT413" s="208" t="s">
        <v>149</v>
      </c>
      <c r="AU413" s="208" t="s">
        <v>81</v>
      </c>
      <c r="AV413" s="12" t="s">
        <v>147</v>
      </c>
      <c r="AW413" s="12" t="s">
        <v>36</v>
      </c>
      <c r="AX413" s="12" t="s">
        <v>23</v>
      </c>
      <c r="AY413" s="208" t="s">
        <v>140</v>
      </c>
    </row>
    <row r="414" spans="2:65" s="1" customFormat="1" ht="22.5" customHeight="1" x14ac:dyDescent="0.3">
      <c r="B414" s="174"/>
      <c r="C414" s="175" t="s">
        <v>663</v>
      </c>
      <c r="D414" s="175" t="s">
        <v>142</v>
      </c>
      <c r="E414" s="176" t="s">
        <v>664</v>
      </c>
      <c r="F414" s="177" t="s">
        <v>665</v>
      </c>
      <c r="G414" s="178" t="s">
        <v>145</v>
      </c>
      <c r="H414" s="179">
        <v>48.107999999999997</v>
      </c>
      <c r="I414" s="180"/>
      <c r="J414" s="181">
        <f>ROUND(I414*H414,2)</f>
        <v>0</v>
      </c>
      <c r="K414" s="177" t="s">
        <v>146</v>
      </c>
      <c r="L414" s="41"/>
      <c r="M414" s="182" t="s">
        <v>5</v>
      </c>
      <c r="N414" s="183" t="s">
        <v>43</v>
      </c>
      <c r="O414" s="42"/>
      <c r="P414" s="184">
        <f>O414*H414</f>
        <v>0</v>
      </c>
      <c r="Q414" s="184">
        <v>6.0000000000000001E-3</v>
      </c>
      <c r="R414" s="184">
        <f>Q414*H414</f>
        <v>0.28864800000000002</v>
      </c>
      <c r="S414" s="184">
        <v>0</v>
      </c>
      <c r="T414" s="185">
        <f>S414*H414</f>
        <v>0</v>
      </c>
      <c r="AR414" s="24" t="s">
        <v>147</v>
      </c>
      <c r="AT414" s="24" t="s">
        <v>142</v>
      </c>
      <c r="AU414" s="24" t="s">
        <v>81</v>
      </c>
      <c r="AY414" s="24" t="s">
        <v>140</v>
      </c>
      <c r="BE414" s="186">
        <f>IF(N414="základní",J414,0)</f>
        <v>0</v>
      </c>
      <c r="BF414" s="186">
        <f>IF(N414="snížená",J414,0)</f>
        <v>0</v>
      </c>
      <c r="BG414" s="186">
        <f>IF(N414="zákl. přenesená",J414,0)</f>
        <v>0</v>
      </c>
      <c r="BH414" s="186">
        <f>IF(N414="sníž. přenesená",J414,0)</f>
        <v>0</v>
      </c>
      <c r="BI414" s="186">
        <f>IF(N414="nulová",J414,0)</f>
        <v>0</v>
      </c>
      <c r="BJ414" s="24" t="s">
        <v>23</v>
      </c>
      <c r="BK414" s="186">
        <f>ROUND(I414*H414,2)</f>
        <v>0</v>
      </c>
      <c r="BL414" s="24" t="s">
        <v>147</v>
      </c>
      <c r="BM414" s="24" t="s">
        <v>666</v>
      </c>
    </row>
    <row r="415" spans="2:65" s="13" customFormat="1" x14ac:dyDescent="0.3">
      <c r="B415" s="209"/>
      <c r="D415" s="197" t="s">
        <v>149</v>
      </c>
      <c r="E415" s="210" t="s">
        <v>5</v>
      </c>
      <c r="F415" s="211" t="s">
        <v>667</v>
      </c>
      <c r="H415" s="212" t="s">
        <v>5</v>
      </c>
      <c r="I415" s="213"/>
      <c r="L415" s="209"/>
      <c r="M415" s="214"/>
      <c r="N415" s="215"/>
      <c r="O415" s="215"/>
      <c r="P415" s="215"/>
      <c r="Q415" s="215"/>
      <c r="R415" s="215"/>
      <c r="S415" s="215"/>
      <c r="T415" s="216"/>
      <c r="AT415" s="212" t="s">
        <v>149</v>
      </c>
      <c r="AU415" s="212" t="s">
        <v>81</v>
      </c>
      <c r="AV415" s="13" t="s">
        <v>23</v>
      </c>
      <c r="AW415" s="13" t="s">
        <v>36</v>
      </c>
      <c r="AX415" s="13" t="s">
        <v>72</v>
      </c>
      <c r="AY415" s="212" t="s">
        <v>140</v>
      </c>
    </row>
    <row r="416" spans="2:65" s="11" customFormat="1" x14ac:dyDescent="0.3">
      <c r="B416" s="187"/>
      <c r="D416" s="197" t="s">
        <v>149</v>
      </c>
      <c r="E416" s="196" t="s">
        <v>5</v>
      </c>
      <c r="F416" s="198" t="s">
        <v>668</v>
      </c>
      <c r="H416" s="199">
        <v>36.887999999999998</v>
      </c>
      <c r="I416" s="192"/>
      <c r="L416" s="187"/>
      <c r="M416" s="193"/>
      <c r="N416" s="194"/>
      <c r="O416" s="194"/>
      <c r="P416" s="194"/>
      <c r="Q416" s="194"/>
      <c r="R416" s="194"/>
      <c r="S416" s="194"/>
      <c r="T416" s="195"/>
      <c r="AT416" s="196" t="s">
        <v>149</v>
      </c>
      <c r="AU416" s="196" t="s">
        <v>81</v>
      </c>
      <c r="AV416" s="11" t="s">
        <v>81</v>
      </c>
      <c r="AW416" s="11" t="s">
        <v>36</v>
      </c>
      <c r="AX416" s="11" t="s">
        <v>72</v>
      </c>
      <c r="AY416" s="196" t="s">
        <v>140</v>
      </c>
    </row>
    <row r="417" spans="2:65" s="11" customFormat="1" x14ac:dyDescent="0.3">
      <c r="B417" s="187"/>
      <c r="D417" s="197" t="s">
        <v>149</v>
      </c>
      <c r="E417" s="196" t="s">
        <v>5</v>
      </c>
      <c r="F417" s="198" t="s">
        <v>669</v>
      </c>
      <c r="H417" s="199">
        <v>11.22</v>
      </c>
      <c r="I417" s="192"/>
      <c r="L417" s="187"/>
      <c r="M417" s="193"/>
      <c r="N417" s="194"/>
      <c r="O417" s="194"/>
      <c r="P417" s="194"/>
      <c r="Q417" s="194"/>
      <c r="R417" s="194"/>
      <c r="S417" s="194"/>
      <c r="T417" s="195"/>
      <c r="AT417" s="196" t="s">
        <v>149</v>
      </c>
      <c r="AU417" s="196" t="s">
        <v>81</v>
      </c>
      <c r="AV417" s="11" t="s">
        <v>81</v>
      </c>
      <c r="AW417" s="11" t="s">
        <v>36</v>
      </c>
      <c r="AX417" s="11" t="s">
        <v>72</v>
      </c>
      <c r="AY417" s="196" t="s">
        <v>140</v>
      </c>
    </row>
    <row r="418" spans="2:65" s="12" customFormat="1" x14ac:dyDescent="0.3">
      <c r="B418" s="200"/>
      <c r="D418" s="188" t="s">
        <v>149</v>
      </c>
      <c r="E418" s="201" t="s">
        <v>5</v>
      </c>
      <c r="F418" s="202" t="s">
        <v>157</v>
      </c>
      <c r="H418" s="203">
        <v>48.107999999999997</v>
      </c>
      <c r="I418" s="204"/>
      <c r="L418" s="200"/>
      <c r="M418" s="205"/>
      <c r="N418" s="206"/>
      <c r="O418" s="206"/>
      <c r="P418" s="206"/>
      <c r="Q418" s="206"/>
      <c r="R418" s="206"/>
      <c r="S418" s="206"/>
      <c r="T418" s="207"/>
      <c r="AT418" s="208" t="s">
        <v>149</v>
      </c>
      <c r="AU418" s="208" t="s">
        <v>81</v>
      </c>
      <c r="AV418" s="12" t="s">
        <v>147</v>
      </c>
      <c r="AW418" s="12" t="s">
        <v>36</v>
      </c>
      <c r="AX418" s="12" t="s">
        <v>23</v>
      </c>
      <c r="AY418" s="208" t="s">
        <v>140</v>
      </c>
    </row>
    <row r="419" spans="2:65" s="1" customFormat="1" ht="22.5" customHeight="1" x14ac:dyDescent="0.3">
      <c r="B419" s="174"/>
      <c r="C419" s="220" t="s">
        <v>670</v>
      </c>
      <c r="D419" s="220" t="s">
        <v>257</v>
      </c>
      <c r="E419" s="221" t="s">
        <v>360</v>
      </c>
      <c r="F419" s="222" t="s">
        <v>361</v>
      </c>
      <c r="G419" s="223" t="s">
        <v>145</v>
      </c>
      <c r="H419" s="224">
        <v>49.07</v>
      </c>
      <c r="I419" s="225"/>
      <c r="J419" s="226">
        <f>ROUND(I419*H419,2)</f>
        <v>0</v>
      </c>
      <c r="K419" s="222" t="s">
        <v>146</v>
      </c>
      <c r="L419" s="227"/>
      <c r="M419" s="228" t="s">
        <v>5</v>
      </c>
      <c r="N419" s="229" t="s">
        <v>43</v>
      </c>
      <c r="O419" s="42"/>
      <c r="P419" s="184">
        <f>O419*H419</f>
        <v>0</v>
      </c>
      <c r="Q419" s="184">
        <v>4.8999999999999998E-3</v>
      </c>
      <c r="R419" s="184">
        <f>Q419*H419</f>
        <v>0.24044299999999999</v>
      </c>
      <c r="S419" s="184">
        <v>0</v>
      </c>
      <c r="T419" s="185">
        <f>S419*H419</f>
        <v>0</v>
      </c>
      <c r="AR419" s="24" t="s">
        <v>189</v>
      </c>
      <c r="AT419" s="24" t="s">
        <v>257</v>
      </c>
      <c r="AU419" s="24" t="s">
        <v>81</v>
      </c>
      <c r="AY419" s="24" t="s">
        <v>140</v>
      </c>
      <c r="BE419" s="186">
        <f>IF(N419="základní",J419,0)</f>
        <v>0</v>
      </c>
      <c r="BF419" s="186">
        <f>IF(N419="snížená",J419,0)</f>
        <v>0</v>
      </c>
      <c r="BG419" s="186">
        <f>IF(N419="zákl. přenesená",J419,0)</f>
        <v>0</v>
      </c>
      <c r="BH419" s="186">
        <f>IF(N419="sníž. přenesená",J419,0)</f>
        <v>0</v>
      </c>
      <c r="BI419" s="186">
        <f>IF(N419="nulová",J419,0)</f>
        <v>0</v>
      </c>
      <c r="BJ419" s="24" t="s">
        <v>23</v>
      </c>
      <c r="BK419" s="186">
        <f>ROUND(I419*H419,2)</f>
        <v>0</v>
      </c>
      <c r="BL419" s="24" t="s">
        <v>147</v>
      </c>
      <c r="BM419" s="24" t="s">
        <v>671</v>
      </c>
    </row>
    <row r="420" spans="2:65" s="13" customFormat="1" x14ac:dyDescent="0.3">
      <c r="B420" s="209"/>
      <c r="D420" s="197" t="s">
        <v>149</v>
      </c>
      <c r="E420" s="210" t="s">
        <v>5</v>
      </c>
      <c r="F420" s="211" t="s">
        <v>667</v>
      </c>
      <c r="H420" s="212" t="s">
        <v>5</v>
      </c>
      <c r="I420" s="213"/>
      <c r="L420" s="209"/>
      <c r="M420" s="214"/>
      <c r="N420" s="215"/>
      <c r="O420" s="215"/>
      <c r="P420" s="215"/>
      <c r="Q420" s="215"/>
      <c r="R420" s="215"/>
      <c r="S420" s="215"/>
      <c r="T420" s="216"/>
      <c r="AT420" s="212" t="s">
        <v>149</v>
      </c>
      <c r="AU420" s="212" t="s">
        <v>81</v>
      </c>
      <c r="AV420" s="13" t="s">
        <v>23</v>
      </c>
      <c r="AW420" s="13" t="s">
        <v>36</v>
      </c>
      <c r="AX420" s="13" t="s">
        <v>72</v>
      </c>
      <c r="AY420" s="212" t="s">
        <v>140</v>
      </c>
    </row>
    <row r="421" spans="2:65" s="11" customFormat="1" x14ac:dyDescent="0.3">
      <c r="B421" s="187"/>
      <c r="D421" s="197" t="s">
        <v>149</v>
      </c>
      <c r="E421" s="196" t="s">
        <v>5</v>
      </c>
      <c r="F421" s="198" t="s">
        <v>672</v>
      </c>
      <c r="H421" s="199">
        <v>37.625999999999998</v>
      </c>
      <c r="I421" s="192"/>
      <c r="L421" s="187"/>
      <c r="M421" s="193"/>
      <c r="N421" s="194"/>
      <c r="O421" s="194"/>
      <c r="P421" s="194"/>
      <c r="Q421" s="194"/>
      <c r="R421" s="194"/>
      <c r="S421" s="194"/>
      <c r="T421" s="195"/>
      <c r="AT421" s="196" t="s">
        <v>149</v>
      </c>
      <c r="AU421" s="196" t="s">
        <v>81</v>
      </c>
      <c r="AV421" s="11" t="s">
        <v>81</v>
      </c>
      <c r="AW421" s="11" t="s">
        <v>36</v>
      </c>
      <c r="AX421" s="11" t="s">
        <v>72</v>
      </c>
      <c r="AY421" s="196" t="s">
        <v>140</v>
      </c>
    </row>
    <row r="422" spans="2:65" s="11" customFormat="1" x14ac:dyDescent="0.3">
      <c r="B422" s="187"/>
      <c r="D422" s="197" t="s">
        <v>149</v>
      </c>
      <c r="E422" s="196" t="s">
        <v>5</v>
      </c>
      <c r="F422" s="198" t="s">
        <v>673</v>
      </c>
      <c r="H422" s="199">
        <v>11.444000000000001</v>
      </c>
      <c r="I422" s="192"/>
      <c r="L422" s="187"/>
      <c r="M422" s="193"/>
      <c r="N422" s="194"/>
      <c r="O422" s="194"/>
      <c r="P422" s="194"/>
      <c r="Q422" s="194"/>
      <c r="R422" s="194"/>
      <c r="S422" s="194"/>
      <c r="T422" s="195"/>
      <c r="AT422" s="196" t="s">
        <v>149</v>
      </c>
      <c r="AU422" s="196" t="s">
        <v>81</v>
      </c>
      <c r="AV422" s="11" t="s">
        <v>81</v>
      </c>
      <c r="AW422" s="11" t="s">
        <v>36</v>
      </c>
      <c r="AX422" s="11" t="s">
        <v>72</v>
      </c>
      <c r="AY422" s="196" t="s">
        <v>140</v>
      </c>
    </row>
    <row r="423" spans="2:65" s="12" customFormat="1" x14ac:dyDescent="0.3">
      <c r="B423" s="200"/>
      <c r="D423" s="188" t="s">
        <v>149</v>
      </c>
      <c r="E423" s="201" t="s">
        <v>5</v>
      </c>
      <c r="F423" s="202" t="s">
        <v>157</v>
      </c>
      <c r="H423" s="203">
        <v>49.07</v>
      </c>
      <c r="I423" s="204"/>
      <c r="L423" s="200"/>
      <c r="M423" s="205"/>
      <c r="N423" s="206"/>
      <c r="O423" s="206"/>
      <c r="P423" s="206"/>
      <c r="Q423" s="206"/>
      <c r="R423" s="206"/>
      <c r="S423" s="206"/>
      <c r="T423" s="207"/>
      <c r="AT423" s="208" t="s">
        <v>149</v>
      </c>
      <c r="AU423" s="208" t="s">
        <v>81</v>
      </c>
      <c r="AV423" s="12" t="s">
        <v>147</v>
      </c>
      <c r="AW423" s="12" t="s">
        <v>36</v>
      </c>
      <c r="AX423" s="12" t="s">
        <v>23</v>
      </c>
      <c r="AY423" s="208" t="s">
        <v>140</v>
      </c>
    </row>
    <row r="424" spans="2:65" s="1" customFormat="1" ht="22.5" customHeight="1" x14ac:dyDescent="0.3">
      <c r="B424" s="174"/>
      <c r="C424" s="175" t="s">
        <v>674</v>
      </c>
      <c r="D424" s="175" t="s">
        <v>142</v>
      </c>
      <c r="E424" s="176" t="s">
        <v>675</v>
      </c>
      <c r="F424" s="177" t="s">
        <v>676</v>
      </c>
      <c r="G424" s="178" t="s">
        <v>145</v>
      </c>
      <c r="H424" s="179">
        <v>967.36</v>
      </c>
      <c r="I424" s="180"/>
      <c r="J424" s="181">
        <f>ROUND(I424*H424,2)</f>
        <v>0</v>
      </c>
      <c r="K424" s="177" t="s">
        <v>146</v>
      </c>
      <c r="L424" s="41"/>
      <c r="M424" s="182" t="s">
        <v>5</v>
      </c>
      <c r="N424" s="183" t="s">
        <v>43</v>
      </c>
      <c r="O424" s="42"/>
      <c r="P424" s="184">
        <f>O424*H424</f>
        <v>0</v>
      </c>
      <c r="Q424" s="184">
        <v>0</v>
      </c>
      <c r="R424" s="184">
        <f>Q424*H424</f>
        <v>0</v>
      </c>
      <c r="S424" s="184">
        <v>0</v>
      </c>
      <c r="T424" s="185">
        <f>S424*H424</f>
        <v>0</v>
      </c>
      <c r="AR424" s="24" t="s">
        <v>147</v>
      </c>
      <c r="AT424" s="24" t="s">
        <v>142</v>
      </c>
      <c r="AU424" s="24" t="s">
        <v>81</v>
      </c>
      <c r="AY424" s="24" t="s">
        <v>140</v>
      </c>
      <c r="BE424" s="186">
        <f>IF(N424="základní",J424,0)</f>
        <v>0</v>
      </c>
      <c r="BF424" s="186">
        <f>IF(N424="snížená",J424,0)</f>
        <v>0</v>
      </c>
      <c r="BG424" s="186">
        <f>IF(N424="zákl. přenesená",J424,0)</f>
        <v>0</v>
      </c>
      <c r="BH424" s="186">
        <f>IF(N424="sníž. přenesená",J424,0)</f>
        <v>0</v>
      </c>
      <c r="BI424" s="186">
        <f>IF(N424="nulová",J424,0)</f>
        <v>0</v>
      </c>
      <c r="BJ424" s="24" t="s">
        <v>23</v>
      </c>
      <c r="BK424" s="186">
        <f>ROUND(I424*H424,2)</f>
        <v>0</v>
      </c>
      <c r="BL424" s="24" t="s">
        <v>147</v>
      </c>
      <c r="BM424" s="24" t="s">
        <v>677</v>
      </c>
    </row>
    <row r="425" spans="2:65" s="11" customFormat="1" x14ac:dyDescent="0.3">
      <c r="B425" s="187"/>
      <c r="D425" s="197" t="s">
        <v>149</v>
      </c>
      <c r="E425" s="196" t="s">
        <v>5</v>
      </c>
      <c r="F425" s="198" t="s">
        <v>678</v>
      </c>
      <c r="H425" s="199">
        <v>1111.3599999999999</v>
      </c>
      <c r="I425" s="192"/>
      <c r="L425" s="187"/>
      <c r="M425" s="193"/>
      <c r="N425" s="194"/>
      <c r="O425" s="194"/>
      <c r="P425" s="194"/>
      <c r="Q425" s="194"/>
      <c r="R425" s="194"/>
      <c r="S425" s="194"/>
      <c r="T425" s="195"/>
      <c r="AT425" s="196" t="s">
        <v>149</v>
      </c>
      <c r="AU425" s="196" t="s">
        <v>81</v>
      </c>
      <c r="AV425" s="11" t="s">
        <v>81</v>
      </c>
      <c r="AW425" s="11" t="s">
        <v>36</v>
      </c>
      <c r="AX425" s="11" t="s">
        <v>72</v>
      </c>
      <c r="AY425" s="196" t="s">
        <v>140</v>
      </c>
    </row>
    <row r="426" spans="2:65" s="11" customFormat="1" x14ac:dyDescent="0.3">
      <c r="B426" s="187"/>
      <c r="D426" s="197" t="s">
        <v>149</v>
      </c>
      <c r="E426" s="196" t="s">
        <v>5</v>
      </c>
      <c r="F426" s="198" t="s">
        <v>679</v>
      </c>
      <c r="H426" s="199">
        <v>-144</v>
      </c>
      <c r="I426" s="192"/>
      <c r="L426" s="187"/>
      <c r="M426" s="193"/>
      <c r="N426" s="194"/>
      <c r="O426" s="194"/>
      <c r="P426" s="194"/>
      <c r="Q426" s="194"/>
      <c r="R426" s="194"/>
      <c r="S426" s="194"/>
      <c r="T426" s="195"/>
      <c r="AT426" s="196" t="s">
        <v>149</v>
      </c>
      <c r="AU426" s="196" t="s">
        <v>81</v>
      </c>
      <c r="AV426" s="11" t="s">
        <v>81</v>
      </c>
      <c r="AW426" s="11" t="s">
        <v>36</v>
      </c>
      <c r="AX426" s="11" t="s">
        <v>72</v>
      </c>
      <c r="AY426" s="196" t="s">
        <v>140</v>
      </c>
    </row>
    <row r="427" spans="2:65" s="12" customFormat="1" x14ac:dyDescent="0.3">
      <c r="B427" s="200"/>
      <c r="D427" s="188" t="s">
        <v>149</v>
      </c>
      <c r="E427" s="201" t="s">
        <v>5</v>
      </c>
      <c r="F427" s="202" t="s">
        <v>157</v>
      </c>
      <c r="H427" s="203">
        <v>967.36</v>
      </c>
      <c r="I427" s="204"/>
      <c r="L427" s="200"/>
      <c r="M427" s="205"/>
      <c r="N427" s="206"/>
      <c r="O427" s="206"/>
      <c r="P427" s="206"/>
      <c r="Q427" s="206"/>
      <c r="R427" s="206"/>
      <c r="S427" s="206"/>
      <c r="T427" s="207"/>
      <c r="AT427" s="208" t="s">
        <v>149</v>
      </c>
      <c r="AU427" s="208" t="s">
        <v>81</v>
      </c>
      <c r="AV427" s="12" t="s">
        <v>147</v>
      </c>
      <c r="AW427" s="12" t="s">
        <v>36</v>
      </c>
      <c r="AX427" s="12" t="s">
        <v>23</v>
      </c>
      <c r="AY427" s="208" t="s">
        <v>140</v>
      </c>
    </row>
    <row r="428" spans="2:65" s="1" customFormat="1" ht="22.5" customHeight="1" x14ac:dyDescent="0.3">
      <c r="B428" s="174"/>
      <c r="C428" s="220" t="s">
        <v>680</v>
      </c>
      <c r="D428" s="220" t="s">
        <v>257</v>
      </c>
      <c r="E428" s="221" t="s">
        <v>681</v>
      </c>
      <c r="F428" s="222" t="s">
        <v>682</v>
      </c>
      <c r="G428" s="223" t="s">
        <v>145</v>
      </c>
      <c r="H428" s="224">
        <v>1015.728</v>
      </c>
      <c r="I428" s="225"/>
      <c r="J428" s="226">
        <f>ROUND(I428*H428,2)</f>
        <v>0</v>
      </c>
      <c r="K428" s="222" t="s">
        <v>146</v>
      </c>
      <c r="L428" s="227"/>
      <c r="M428" s="228" t="s">
        <v>5</v>
      </c>
      <c r="N428" s="229" t="s">
        <v>43</v>
      </c>
      <c r="O428" s="42"/>
      <c r="P428" s="184">
        <f>O428*H428</f>
        <v>0</v>
      </c>
      <c r="Q428" s="184">
        <v>1.7000000000000001E-4</v>
      </c>
      <c r="R428" s="184">
        <f>Q428*H428</f>
        <v>0.17267376000000001</v>
      </c>
      <c r="S428" s="184">
        <v>0</v>
      </c>
      <c r="T428" s="185">
        <f>S428*H428</f>
        <v>0</v>
      </c>
      <c r="AR428" s="24" t="s">
        <v>189</v>
      </c>
      <c r="AT428" s="24" t="s">
        <v>257</v>
      </c>
      <c r="AU428" s="24" t="s">
        <v>81</v>
      </c>
      <c r="AY428" s="24" t="s">
        <v>140</v>
      </c>
      <c r="BE428" s="186">
        <f>IF(N428="základní",J428,0)</f>
        <v>0</v>
      </c>
      <c r="BF428" s="186">
        <f>IF(N428="snížená",J428,0)</f>
        <v>0</v>
      </c>
      <c r="BG428" s="186">
        <f>IF(N428="zákl. přenesená",J428,0)</f>
        <v>0</v>
      </c>
      <c r="BH428" s="186">
        <f>IF(N428="sníž. přenesená",J428,0)</f>
        <v>0</v>
      </c>
      <c r="BI428" s="186">
        <f>IF(N428="nulová",J428,0)</f>
        <v>0</v>
      </c>
      <c r="BJ428" s="24" t="s">
        <v>23</v>
      </c>
      <c r="BK428" s="186">
        <f>ROUND(I428*H428,2)</f>
        <v>0</v>
      </c>
      <c r="BL428" s="24" t="s">
        <v>147</v>
      </c>
      <c r="BM428" s="24" t="s">
        <v>683</v>
      </c>
    </row>
    <row r="429" spans="2:65" s="11" customFormat="1" x14ac:dyDescent="0.3">
      <c r="B429" s="187"/>
      <c r="D429" s="197" t="s">
        <v>149</v>
      </c>
      <c r="E429" s="196" t="s">
        <v>5</v>
      </c>
      <c r="F429" s="198" t="s">
        <v>684</v>
      </c>
      <c r="H429" s="199">
        <v>1166.9280000000001</v>
      </c>
      <c r="I429" s="192"/>
      <c r="L429" s="187"/>
      <c r="M429" s="193"/>
      <c r="N429" s="194"/>
      <c r="O429" s="194"/>
      <c r="P429" s="194"/>
      <c r="Q429" s="194"/>
      <c r="R429" s="194"/>
      <c r="S429" s="194"/>
      <c r="T429" s="195"/>
      <c r="AT429" s="196" t="s">
        <v>149</v>
      </c>
      <c r="AU429" s="196" t="s">
        <v>81</v>
      </c>
      <c r="AV429" s="11" t="s">
        <v>81</v>
      </c>
      <c r="AW429" s="11" t="s">
        <v>36</v>
      </c>
      <c r="AX429" s="11" t="s">
        <v>72</v>
      </c>
      <c r="AY429" s="196" t="s">
        <v>140</v>
      </c>
    </row>
    <row r="430" spans="2:65" s="11" customFormat="1" x14ac:dyDescent="0.3">
      <c r="B430" s="187"/>
      <c r="D430" s="197" t="s">
        <v>149</v>
      </c>
      <c r="E430" s="196" t="s">
        <v>5</v>
      </c>
      <c r="F430" s="198" t="s">
        <v>685</v>
      </c>
      <c r="H430" s="199">
        <v>-151.19999999999999</v>
      </c>
      <c r="I430" s="192"/>
      <c r="L430" s="187"/>
      <c r="M430" s="193"/>
      <c r="N430" s="194"/>
      <c r="O430" s="194"/>
      <c r="P430" s="194"/>
      <c r="Q430" s="194"/>
      <c r="R430" s="194"/>
      <c r="S430" s="194"/>
      <c r="T430" s="195"/>
      <c r="AT430" s="196" t="s">
        <v>149</v>
      </c>
      <c r="AU430" s="196" t="s">
        <v>81</v>
      </c>
      <c r="AV430" s="11" t="s">
        <v>81</v>
      </c>
      <c r="AW430" s="11" t="s">
        <v>36</v>
      </c>
      <c r="AX430" s="11" t="s">
        <v>72</v>
      </c>
      <c r="AY430" s="196" t="s">
        <v>140</v>
      </c>
    </row>
    <row r="431" spans="2:65" s="12" customFormat="1" x14ac:dyDescent="0.3">
      <c r="B431" s="200"/>
      <c r="D431" s="188" t="s">
        <v>149</v>
      </c>
      <c r="E431" s="201" t="s">
        <v>5</v>
      </c>
      <c r="F431" s="202" t="s">
        <v>157</v>
      </c>
      <c r="H431" s="203">
        <v>1015.728</v>
      </c>
      <c r="I431" s="204"/>
      <c r="L431" s="200"/>
      <c r="M431" s="205"/>
      <c r="N431" s="206"/>
      <c r="O431" s="206"/>
      <c r="P431" s="206"/>
      <c r="Q431" s="206"/>
      <c r="R431" s="206"/>
      <c r="S431" s="206"/>
      <c r="T431" s="207"/>
      <c r="AT431" s="208" t="s">
        <v>149</v>
      </c>
      <c r="AU431" s="208" t="s">
        <v>81</v>
      </c>
      <c r="AV431" s="12" t="s">
        <v>147</v>
      </c>
      <c r="AW431" s="12" t="s">
        <v>36</v>
      </c>
      <c r="AX431" s="12" t="s">
        <v>23</v>
      </c>
      <c r="AY431" s="208" t="s">
        <v>140</v>
      </c>
    </row>
    <row r="432" spans="2:65" s="1" customFormat="1" ht="22.5" customHeight="1" x14ac:dyDescent="0.3">
      <c r="B432" s="174"/>
      <c r="C432" s="175" t="s">
        <v>686</v>
      </c>
      <c r="D432" s="175" t="s">
        <v>142</v>
      </c>
      <c r="E432" s="176" t="s">
        <v>687</v>
      </c>
      <c r="F432" s="177" t="s">
        <v>688</v>
      </c>
      <c r="G432" s="178" t="s">
        <v>222</v>
      </c>
      <c r="H432" s="179">
        <v>6.9219999999999997</v>
      </c>
      <c r="I432" s="180"/>
      <c r="J432" s="181">
        <f>ROUND(I432*H432,2)</f>
        <v>0</v>
      </c>
      <c r="K432" s="177" t="s">
        <v>146</v>
      </c>
      <c r="L432" s="41"/>
      <c r="M432" s="182" t="s">
        <v>5</v>
      </c>
      <c r="N432" s="183" t="s">
        <v>43</v>
      </c>
      <c r="O432" s="42"/>
      <c r="P432" s="184">
        <f>O432*H432</f>
        <v>0</v>
      </c>
      <c r="Q432" s="184">
        <v>0</v>
      </c>
      <c r="R432" s="184">
        <f>Q432*H432</f>
        <v>0</v>
      </c>
      <c r="S432" s="184">
        <v>0</v>
      </c>
      <c r="T432" s="185">
        <f>S432*H432</f>
        <v>0</v>
      </c>
      <c r="AR432" s="24" t="s">
        <v>236</v>
      </c>
      <c r="AT432" s="24" t="s">
        <v>142</v>
      </c>
      <c r="AU432" s="24" t="s">
        <v>81</v>
      </c>
      <c r="AY432" s="24" t="s">
        <v>140</v>
      </c>
      <c r="BE432" s="186">
        <f>IF(N432="základní",J432,0)</f>
        <v>0</v>
      </c>
      <c r="BF432" s="186">
        <f>IF(N432="snížená",J432,0)</f>
        <v>0</v>
      </c>
      <c r="BG432" s="186">
        <f>IF(N432="zákl. přenesená",J432,0)</f>
        <v>0</v>
      </c>
      <c r="BH432" s="186">
        <f>IF(N432="sníž. přenesená",J432,0)</f>
        <v>0</v>
      </c>
      <c r="BI432" s="186">
        <f>IF(N432="nulová",J432,0)</f>
        <v>0</v>
      </c>
      <c r="BJ432" s="24" t="s">
        <v>23</v>
      </c>
      <c r="BK432" s="186">
        <f>ROUND(I432*H432,2)</f>
        <v>0</v>
      </c>
      <c r="BL432" s="24" t="s">
        <v>236</v>
      </c>
      <c r="BM432" s="24" t="s">
        <v>689</v>
      </c>
    </row>
    <row r="433" spans="2:65" s="1" customFormat="1" ht="22.5" customHeight="1" x14ac:dyDescent="0.3">
      <c r="B433" s="174"/>
      <c r="C433" s="175" t="s">
        <v>690</v>
      </c>
      <c r="D433" s="175" t="s">
        <v>142</v>
      </c>
      <c r="E433" s="176" t="s">
        <v>691</v>
      </c>
      <c r="F433" s="177" t="s">
        <v>692</v>
      </c>
      <c r="G433" s="178" t="s">
        <v>222</v>
      </c>
      <c r="H433" s="179">
        <v>6.9219999999999997</v>
      </c>
      <c r="I433" s="180"/>
      <c r="J433" s="181">
        <f>ROUND(I433*H433,2)</f>
        <v>0</v>
      </c>
      <c r="K433" s="177" t="s">
        <v>146</v>
      </c>
      <c r="L433" s="41"/>
      <c r="M433" s="182" t="s">
        <v>5</v>
      </c>
      <c r="N433" s="183" t="s">
        <v>43</v>
      </c>
      <c r="O433" s="42"/>
      <c r="P433" s="184">
        <f>O433*H433</f>
        <v>0</v>
      </c>
      <c r="Q433" s="184">
        <v>0</v>
      </c>
      <c r="R433" s="184">
        <f>Q433*H433</f>
        <v>0</v>
      </c>
      <c r="S433" s="184">
        <v>0</v>
      </c>
      <c r="T433" s="185">
        <f>S433*H433</f>
        <v>0</v>
      </c>
      <c r="AR433" s="24" t="s">
        <v>236</v>
      </c>
      <c r="AT433" s="24" t="s">
        <v>142</v>
      </c>
      <c r="AU433" s="24" t="s">
        <v>81</v>
      </c>
      <c r="AY433" s="24" t="s">
        <v>140</v>
      </c>
      <c r="BE433" s="186">
        <f>IF(N433="základní",J433,0)</f>
        <v>0</v>
      </c>
      <c r="BF433" s="186">
        <f>IF(N433="snížená",J433,0)</f>
        <v>0</v>
      </c>
      <c r="BG433" s="186">
        <f>IF(N433="zákl. přenesená",J433,0)</f>
        <v>0</v>
      </c>
      <c r="BH433" s="186">
        <f>IF(N433="sníž. přenesená",J433,0)</f>
        <v>0</v>
      </c>
      <c r="BI433" s="186">
        <f>IF(N433="nulová",J433,0)</f>
        <v>0</v>
      </c>
      <c r="BJ433" s="24" t="s">
        <v>23</v>
      </c>
      <c r="BK433" s="186">
        <f>ROUND(I433*H433,2)</f>
        <v>0</v>
      </c>
      <c r="BL433" s="24" t="s">
        <v>236</v>
      </c>
      <c r="BM433" s="24" t="s">
        <v>693</v>
      </c>
    </row>
    <row r="434" spans="2:65" s="10" customFormat="1" ht="29.85" customHeight="1" x14ac:dyDescent="0.3">
      <c r="B434" s="160"/>
      <c r="D434" s="171" t="s">
        <v>71</v>
      </c>
      <c r="E434" s="172" t="s">
        <v>694</v>
      </c>
      <c r="F434" s="172" t="s">
        <v>695</v>
      </c>
      <c r="I434" s="163"/>
      <c r="J434" s="173">
        <f>BK434</f>
        <v>0</v>
      </c>
      <c r="L434" s="160"/>
      <c r="M434" s="165"/>
      <c r="N434" s="166"/>
      <c r="O434" s="166"/>
      <c r="P434" s="167">
        <f>SUM(P435:P445)</f>
        <v>0</v>
      </c>
      <c r="Q434" s="166"/>
      <c r="R434" s="167">
        <f>SUM(R435:R445)</f>
        <v>2.7091400000000001</v>
      </c>
      <c r="S434" s="166"/>
      <c r="T434" s="168">
        <f>SUM(T435:T445)</f>
        <v>0</v>
      </c>
      <c r="AR434" s="161" t="s">
        <v>81</v>
      </c>
      <c r="AT434" s="169" t="s">
        <v>71</v>
      </c>
      <c r="AU434" s="169" t="s">
        <v>23</v>
      </c>
      <c r="AY434" s="161" t="s">
        <v>140</v>
      </c>
      <c r="BK434" s="170">
        <f>SUM(BK435:BK445)</f>
        <v>0</v>
      </c>
    </row>
    <row r="435" spans="2:65" s="1" customFormat="1" ht="22.5" customHeight="1" x14ac:dyDescent="0.3">
      <c r="B435" s="174"/>
      <c r="C435" s="175" t="s">
        <v>696</v>
      </c>
      <c r="D435" s="175" t="s">
        <v>142</v>
      </c>
      <c r="E435" s="176" t="s">
        <v>697</v>
      </c>
      <c r="F435" s="177" t="s">
        <v>698</v>
      </c>
      <c r="G435" s="178" t="s">
        <v>145</v>
      </c>
      <c r="H435" s="179">
        <v>1041.8</v>
      </c>
      <c r="I435" s="180"/>
      <c r="J435" s="181">
        <f>ROUND(I435*H435,2)</f>
        <v>0</v>
      </c>
      <c r="K435" s="177" t="s">
        <v>591</v>
      </c>
      <c r="L435" s="41"/>
      <c r="M435" s="182" t="s">
        <v>5</v>
      </c>
      <c r="N435" s="183" t="s">
        <v>43</v>
      </c>
      <c r="O435" s="42"/>
      <c r="P435" s="184">
        <f>O435*H435</f>
        <v>0</v>
      </c>
      <c r="Q435" s="184">
        <v>0</v>
      </c>
      <c r="R435" s="184">
        <f>Q435*H435</f>
        <v>0</v>
      </c>
      <c r="S435" s="184">
        <v>0</v>
      </c>
      <c r="T435" s="185">
        <f>S435*H435</f>
        <v>0</v>
      </c>
      <c r="AR435" s="24" t="s">
        <v>236</v>
      </c>
      <c r="AT435" s="24" t="s">
        <v>142</v>
      </c>
      <c r="AU435" s="24" t="s">
        <v>81</v>
      </c>
      <c r="AY435" s="24" t="s">
        <v>140</v>
      </c>
      <c r="BE435" s="186">
        <f>IF(N435="základní",J435,0)</f>
        <v>0</v>
      </c>
      <c r="BF435" s="186">
        <f>IF(N435="snížená",J435,0)</f>
        <v>0</v>
      </c>
      <c r="BG435" s="186">
        <f>IF(N435="zákl. přenesená",J435,0)</f>
        <v>0</v>
      </c>
      <c r="BH435" s="186">
        <f>IF(N435="sníž. přenesená",J435,0)</f>
        <v>0</v>
      </c>
      <c r="BI435" s="186">
        <f>IF(N435="nulová",J435,0)</f>
        <v>0</v>
      </c>
      <c r="BJ435" s="24" t="s">
        <v>23</v>
      </c>
      <c r="BK435" s="186">
        <f>ROUND(I435*H435,2)</f>
        <v>0</v>
      </c>
      <c r="BL435" s="24" t="s">
        <v>236</v>
      </c>
      <c r="BM435" s="24" t="s">
        <v>699</v>
      </c>
    </row>
    <row r="436" spans="2:65" s="11" customFormat="1" x14ac:dyDescent="0.3">
      <c r="B436" s="187"/>
      <c r="D436" s="197" t="s">
        <v>149</v>
      </c>
      <c r="E436" s="196" t="s">
        <v>5</v>
      </c>
      <c r="F436" s="198" t="s">
        <v>644</v>
      </c>
      <c r="H436" s="199">
        <v>1185.8</v>
      </c>
      <c r="I436" s="192"/>
      <c r="L436" s="187"/>
      <c r="M436" s="193"/>
      <c r="N436" s="194"/>
      <c r="O436" s="194"/>
      <c r="P436" s="194"/>
      <c r="Q436" s="194"/>
      <c r="R436" s="194"/>
      <c r="S436" s="194"/>
      <c r="T436" s="195"/>
      <c r="AT436" s="196" t="s">
        <v>149</v>
      </c>
      <c r="AU436" s="196" t="s">
        <v>81</v>
      </c>
      <c r="AV436" s="11" t="s">
        <v>81</v>
      </c>
      <c r="AW436" s="11" t="s">
        <v>36</v>
      </c>
      <c r="AX436" s="11" t="s">
        <v>72</v>
      </c>
      <c r="AY436" s="196" t="s">
        <v>140</v>
      </c>
    </row>
    <row r="437" spans="2:65" s="11" customFormat="1" x14ac:dyDescent="0.3">
      <c r="B437" s="187"/>
      <c r="D437" s="197" t="s">
        <v>149</v>
      </c>
      <c r="E437" s="196" t="s">
        <v>5</v>
      </c>
      <c r="F437" s="198" t="s">
        <v>700</v>
      </c>
      <c r="H437" s="199">
        <v>-144</v>
      </c>
      <c r="I437" s="192"/>
      <c r="L437" s="187"/>
      <c r="M437" s="193"/>
      <c r="N437" s="194"/>
      <c r="O437" s="194"/>
      <c r="P437" s="194"/>
      <c r="Q437" s="194"/>
      <c r="R437" s="194"/>
      <c r="S437" s="194"/>
      <c r="T437" s="195"/>
      <c r="AT437" s="196" t="s">
        <v>149</v>
      </c>
      <c r="AU437" s="196" t="s">
        <v>81</v>
      </c>
      <c r="AV437" s="11" t="s">
        <v>81</v>
      </c>
      <c r="AW437" s="11" t="s">
        <v>36</v>
      </c>
      <c r="AX437" s="11" t="s">
        <v>72</v>
      </c>
      <c r="AY437" s="196" t="s">
        <v>140</v>
      </c>
    </row>
    <row r="438" spans="2:65" s="12" customFormat="1" x14ac:dyDescent="0.3">
      <c r="B438" s="200"/>
      <c r="D438" s="188" t="s">
        <v>149</v>
      </c>
      <c r="E438" s="201" t="s">
        <v>5</v>
      </c>
      <c r="F438" s="202" t="s">
        <v>157</v>
      </c>
      <c r="H438" s="203">
        <v>1041.8</v>
      </c>
      <c r="I438" s="204"/>
      <c r="L438" s="200"/>
      <c r="M438" s="205"/>
      <c r="N438" s="206"/>
      <c r="O438" s="206"/>
      <c r="P438" s="206"/>
      <c r="Q438" s="206"/>
      <c r="R438" s="206"/>
      <c r="S438" s="206"/>
      <c r="T438" s="207"/>
      <c r="AT438" s="208" t="s">
        <v>149</v>
      </c>
      <c r="AU438" s="208" t="s">
        <v>81</v>
      </c>
      <c r="AV438" s="12" t="s">
        <v>147</v>
      </c>
      <c r="AW438" s="12" t="s">
        <v>36</v>
      </c>
      <c r="AX438" s="12" t="s">
        <v>23</v>
      </c>
      <c r="AY438" s="208" t="s">
        <v>140</v>
      </c>
    </row>
    <row r="439" spans="2:65" s="1" customFormat="1" ht="22.5" customHeight="1" x14ac:dyDescent="0.3">
      <c r="B439" s="174"/>
      <c r="C439" s="220" t="s">
        <v>701</v>
      </c>
      <c r="D439" s="220" t="s">
        <v>257</v>
      </c>
      <c r="E439" s="221" t="s">
        <v>702</v>
      </c>
      <c r="F439" s="222" t="s">
        <v>703</v>
      </c>
      <c r="G439" s="223" t="s">
        <v>222</v>
      </c>
      <c r="H439" s="224">
        <v>0.313</v>
      </c>
      <c r="I439" s="225"/>
      <c r="J439" s="226">
        <f>ROUND(I439*H439,2)</f>
        <v>0</v>
      </c>
      <c r="K439" s="222" t="s">
        <v>146</v>
      </c>
      <c r="L439" s="227"/>
      <c r="M439" s="228" t="s">
        <v>5</v>
      </c>
      <c r="N439" s="229" t="s">
        <v>43</v>
      </c>
      <c r="O439" s="42"/>
      <c r="P439" s="184">
        <f>O439*H439</f>
        <v>0</v>
      </c>
      <c r="Q439" s="184">
        <v>1</v>
      </c>
      <c r="R439" s="184">
        <f>Q439*H439</f>
        <v>0.313</v>
      </c>
      <c r="S439" s="184">
        <v>0</v>
      </c>
      <c r="T439" s="185">
        <f>S439*H439</f>
        <v>0</v>
      </c>
      <c r="AR439" s="24" t="s">
        <v>346</v>
      </c>
      <c r="AT439" s="24" t="s">
        <v>257</v>
      </c>
      <c r="AU439" s="24" t="s">
        <v>81</v>
      </c>
      <c r="AY439" s="24" t="s">
        <v>140</v>
      </c>
      <c r="BE439" s="186">
        <f>IF(N439="základní",J439,0)</f>
        <v>0</v>
      </c>
      <c r="BF439" s="186">
        <f>IF(N439="snížená",J439,0)</f>
        <v>0</v>
      </c>
      <c r="BG439" s="186">
        <f>IF(N439="zákl. přenesená",J439,0)</f>
        <v>0</v>
      </c>
      <c r="BH439" s="186">
        <f>IF(N439="sníž. přenesená",J439,0)</f>
        <v>0</v>
      </c>
      <c r="BI439" s="186">
        <f>IF(N439="nulová",J439,0)</f>
        <v>0</v>
      </c>
      <c r="BJ439" s="24" t="s">
        <v>23</v>
      </c>
      <c r="BK439" s="186">
        <f>ROUND(I439*H439,2)</f>
        <v>0</v>
      </c>
      <c r="BL439" s="24" t="s">
        <v>236</v>
      </c>
      <c r="BM439" s="24" t="s">
        <v>704</v>
      </c>
    </row>
    <row r="440" spans="2:65" s="11" customFormat="1" x14ac:dyDescent="0.3">
      <c r="B440" s="187"/>
      <c r="D440" s="188" t="s">
        <v>149</v>
      </c>
      <c r="F440" s="190" t="s">
        <v>705</v>
      </c>
      <c r="H440" s="191">
        <v>0.313</v>
      </c>
      <c r="I440" s="192"/>
      <c r="L440" s="187"/>
      <c r="M440" s="193"/>
      <c r="N440" s="194"/>
      <c r="O440" s="194"/>
      <c r="P440" s="194"/>
      <c r="Q440" s="194"/>
      <c r="R440" s="194"/>
      <c r="S440" s="194"/>
      <c r="T440" s="195"/>
      <c r="AT440" s="196" t="s">
        <v>149</v>
      </c>
      <c r="AU440" s="196" t="s">
        <v>81</v>
      </c>
      <c r="AV440" s="11" t="s">
        <v>81</v>
      </c>
      <c r="AW440" s="11" t="s">
        <v>6</v>
      </c>
      <c r="AX440" s="11" t="s">
        <v>23</v>
      </c>
      <c r="AY440" s="196" t="s">
        <v>140</v>
      </c>
    </row>
    <row r="441" spans="2:65" s="1" customFormat="1" ht="22.5" customHeight="1" x14ac:dyDescent="0.3">
      <c r="B441" s="174"/>
      <c r="C441" s="175" t="s">
        <v>706</v>
      </c>
      <c r="D441" s="175" t="s">
        <v>142</v>
      </c>
      <c r="E441" s="176" t="s">
        <v>707</v>
      </c>
      <c r="F441" s="177" t="s">
        <v>708</v>
      </c>
      <c r="G441" s="178" t="s">
        <v>145</v>
      </c>
      <c r="H441" s="179">
        <v>1041.8</v>
      </c>
      <c r="I441" s="180"/>
      <c r="J441" s="181">
        <f>ROUND(I441*H441,2)</f>
        <v>0</v>
      </c>
      <c r="K441" s="177" t="s">
        <v>591</v>
      </c>
      <c r="L441" s="41"/>
      <c r="M441" s="182" t="s">
        <v>5</v>
      </c>
      <c r="N441" s="183" t="s">
        <v>43</v>
      </c>
      <c r="O441" s="42"/>
      <c r="P441" s="184">
        <f>O441*H441</f>
        <v>0</v>
      </c>
      <c r="Q441" s="184">
        <v>0</v>
      </c>
      <c r="R441" s="184">
        <f>Q441*H441</f>
        <v>0</v>
      </c>
      <c r="S441" s="184">
        <v>0</v>
      </c>
      <c r="T441" s="185">
        <f>S441*H441</f>
        <v>0</v>
      </c>
      <c r="AR441" s="24" t="s">
        <v>236</v>
      </c>
      <c r="AT441" s="24" t="s">
        <v>142</v>
      </c>
      <c r="AU441" s="24" t="s">
        <v>81</v>
      </c>
      <c r="AY441" s="24" t="s">
        <v>140</v>
      </c>
      <c r="BE441" s="186">
        <f>IF(N441="základní",J441,0)</f>
        <v>0</v>
      </c>
      <c r="BF441" s="186">
        <f>IF(N441="snížená",J441,0)</f>
        <v>0</v>
      </c>
      <c r="BG441" s="186">
        <f>IF(N441="zákl. přenesená",J441,0)</f>
        <v>0</v>
      </c>
      <c r="BH441" s="186">
        <f>IF(N441="sníž. přenesená",J441,0)</f>
        <v>0</v>
      </c>
      <c r="BI441" s="186">
        <f>IF(N441="nulová",J441,0)</f>
        <v>0</v>
      </c>
      <c r="BJ441" s="24" t="s">
        <v>23</v>
      </c>
      <c r="BK441" s="186">
        <f>ROUND(I441*H441,2)</f>
        <v>0</v>
      </c>
      <c r="BL441" s="24" t="s">
        <v>236</v>
      </c>
      <c r="BM441" s="24" t="s">
        <v>709</v>
      </c>
    </row>
    <row r="442" spans="2:65" s="1" customFormat="1" ht="22.5" customHeight="1" x14ac:dyDescent="0.3">
      <c r="B442" s="174"/>
      <c r="C442" s="220" t="s">
        <v>710</v>
      </c>
      <c r="D442" s="220" t="s">
        <v>257</v>
      </c>
      <c r="E442" s="221" t="s">
        <v>711</v>
      </c>
      <c r="F442" s="222" t="s">
        <v>712</v>
      </c>
      <c r="G442" s="223" t="s">
        <v>145</v>
      </c>
      <c r="H442" s="224">
        <v>1198.07</v>
      </c>
      <c r="I442" s="225"/>
      <c r="J442" s="226">
        <f>ROUND(I442*H442,2)</f>
        <v>0</v>
      </c>
      <c r="K442" s="222" t="s">
        <v>146</v>
      </c>
      <c r="L442" s="227"/>
      <c r="M442" s="228" t="s">
        <v>5</v>
      </c>
      <c r="N442" s="229" t="s">
        <v>43</v>
      </c>
      <c r="O442" s="42"/>
      <c r="P442" s="184">
        <f>O442*H442</f>
        <v>0</v>
      </c>
      <c r="Q442" s="184">
        <v>2E-3</v>
      </c>
      <c r="R442" s="184">
        <f>Q442*H442</f>
        <v>2.3961399999999999</v>
      </c>
      <c r="S442" s="184">
        <v>0</v>
      </c>
      <c r="T442" s="185">
        <f>S442*H442</f>
        <v>0</v>
      </c>
      <c r="AR442" s="24" t="s">
        <v>346</v>
      </c>
      <c r="AT442" s="24" t="s">
        <v>257</v>
      </c>
      <c r="AU442" s="24" t="s">
        <v>81</v>
      </c>
      <c r="AY442" s="24" t="s">
        <v>140</v>
      </c>
      <c r="BE442" s="186">
        <f>IF(N442="základní",J442,0)</f>
        <v>0</v>
      </c>
      <c r="BF442" s="186">
        <f>IF(N442="snížená",J442,0)</f>
        <v>0</v>
      </c>
      <c r="BG442" s="186">
        <f>IF(N442="zákl. přenesená",J442,0)</f>
        <v>0</v>
      </c>
      <c r="BH442" s="186">
        <f>IF(N442="sníž. přenesená",J442,0)</f>
        <v>0</v>
      </c>
      <c r="BI442" s="186">
        <f>IF(N442="nulová",J442,0)</f>
        <v>0</v>
      </c>
      <c r="BJ442" s="24" t="s">
        <v>23</v>
      </c>
      <c r="BK442" s="186">
        <f>ROUND(I442*H442,2)</f>
        <v>0</v>
      </c>
      <c r="BL442" s="24" t="s">
        <v>236</v>
      </c>
      <c r="BM442" s="24" t="s">
        <v>713</v>
      </c>
    </row>
    <row r="443" spans="2:65" s="11" customFormat="1" x14ac:dyDescent="0.3">
      <c r="B443" s="187"/>
      <c r="D443" s="188" t="s">
        <v>149</v>
      </c>
      <c r="F443" s="190" t="s">
        <v>714</v>
      </c>
      <c r="H443" s="191">
        <v>1198.07</v>
      </c>
      <c r="I443" s="192"/>
      <c r="L443" s="187"/>
      <c r="M443" s="193"/>
      <c r="N443" s="194"/>
      <c r="O443" s="194"/>
      <c r="P443" s="194"/>
      <c r="Q443" s="194"/>
      <c r="R443" s="194"/>
      <c r="S443" s="194"/>
      <c r="T443" s="195"/>
      <c r="AT443" s="196" t="s">
        <v>149</v>
      </c>
      <c r="AU443" s="196" t="s">
        <v>81</v>
      </c>
      <c r="AV443" s="11" t="s">
        <v>81</v>
      </c>
      <c r="AW443" s="11" t="s">
        <v>6</v>
      </c>
      <c r="AX443" s="11" t="s">
        <v>23</v>
      </c>
      <c r="AY443" s="196" t="s">
        <v>140</v>
      </c>
    </row>
    <row r="444" spans="2:65" s="1" customFormat="1" ht="22.5" customHeight="1" x14ac:dyDescent="0.3">
      <c r="B444" s="174"/>
      <c r="C444" s="175" t="s">
        <v>715</v>
      </c>
      <c r="D444" s="175" t="s">
        <v>142</v>
      </c>
      <c r="E444" s="176" t="s">
        <v>716</v>
      </c>
      <c r="F444" s="177" t="s">
        <v>717</v>
      </c>
      <c r="G444" s="178" t="s">
        <v>222</v>
      </c>
      <c r="H444" s="179">
        <v>2.7090000000000001</v>
      </c>
      <c r="I444" s="180"/>
      <c r="J444" s="181">
        <f>ROUND(I444*H444,2)</f>
        <v>0</v>
      </c>
      <c r="K444" s="177" t="s">
        <v>591</v>
      </c>
      <c r="L444" s="41"/>
      <c r="M444" s="182" t="s">
        <v>5</v>
      </c>
      <c r="N444" s="183" t="s">
        <v>43</v>
      </c>
      <c r="O444" s="42"/>
      <c r="P444" s="184">
        <f>O444*H444</f>
        <v>0</v>
      </c>
      <c r="Q444" s="184">
        <v>0</v>
      </c>
      <c r="R444" s="184">
        <f>Q444*H444</f>
        <v>0</v>
      </c>
      <c r="S444" s="184">
        <v>0</v>
      </c>
      <c r="T444" s="185">
        <f>S444*H444</f>
        <v>0</v>
      </c>
      <c r="AR444" s="24" t="s">
        <v>236</v>
      </c>
      <c r="AT444" s="24" t="s">
        <v>142</v>
      </c>
      <c r="AU444" s="24" t="s">
        <v>81</v>
      </c>
      <c r="AY444" s="24" t="s">
        <v>140</v>
      </c>
      <c r="BE444" s="186">
        <f>IF(N444="základní",J444,0)</f>
        <v>0</v>
      </c>
      <c r="BF444" s="186">
        <f>IF(N444="snížená",J444,0)</f>
        <v>0</v>
      </c>
      <c r="BG444" s="186">
        <f>IF(N444="zákl. přenesená",J444,0)</f>
        <v>0</v>
      </c>
      <c r="BH444" s="186">
        <f>IF(N444="sníž. přenesená",J444,0)</f>
        <v>0</v>
      </c>
      <c r="BI444" s="186">
        <f>IF(N444="nulová",J444,0)</f>
        <v>0</v>
      </c>
      <c r="BJ444" s="24" t="s">
        <v>23</v>
      </c>
      <c r="BK444" s="186">
        <f>ROUND(I444*H444,2)</f>
        <v>0</v>
      </c>
      <c r="BL444" s="24" t="s">
        <v>236</v>
      </c>
      <c r="BM444" s="24" t="s">
        <v>718</v>
      </c>
    </row>
    <row r="445" spans="2:65" s="1" customFormat="1" ht="22.5" customHeight="1" x14ac:dyDescent="0.3">
      <c r="B445" s="174"/>
      <c r="C445" s="175" t="s">
        <v>719</v>
      </c>
      <c r="D445" s="175" t="s">
        <v>142</v>
      </c>
      <c r="E445" s="176" t="s">
        <v>720</v>
      </c>
      <c r="F445" s="177" t="s">
        <v>721</v>
      </c>
      <c r="G445" s="178" t="s">
        <v>222</v>
      </c>
      <c r="H445" s="179">
        <v>2.7090000000000001</v>
      </c>
      <c r="I445" s="180"/>
      <c r="J445" s="181">
        <f>ROUND(I445*H445,2)</f>
        <v>0</v>
      </c>
      <c r="K445" s="177" t="s">
        <v>591</v>
      </c>
      <c r="L445" s="41"/>
      <c r="M445" s="182" t="s">
        <v>5</v>
      </c>
      <c r="N445" s="183" t="s">
        <v>43</v>
      </c>
      <c r="O445" s="42"/>
      <c r="P445" s="184">
        <f>O445*H445</f>
        <v>0</v>
      </c>
      <c r="Q445" s="184">
        <v>0</v>
      </c>
      <c r="R445" s="184">
        <f>Q445*H445</f>
        <v>0</v>
      </c>
      <c r="S445" s="184">
        <v>0</v>
      </c>
      <c r="T445" s="185">
        <f>S445*H445</f>
        <v>0</v>
      </c>
      <c r="AR445" s="24" t="s">
        <v>236</v>
      </c>
      <c r="AT445" s="24" t="s">
        <v>142</v>
      </c>
      <c r="AU445" s="24" t="s">
        <v>81</v>
      </c>
      <c r="AY445" s="24" t="s">
        <v>140</v>
      </c>
      <c r="BE445" s="186">
        <f>IF(N445="základní",J445,0)</f>
        <v>0</v>
      </c>
      <c r="BF445" s="186">
        <f>IF(N445="snížená",J445,0)</f>
        <v>0</v>
      </c>
      <c r="BG445" s="186">
        <f>IF(N445="zákl. přenesená",J445,0)</f>
        <v>0</v>
      </c>
      <c r="BH445" s="186">
        <f>IF(N445="sníž. přenesená",J445,0)</f>
        <v>0</v>
      </c>
      <c r="BI445" s="186">
        <f>IF(N445="nulová",J445,0)</f>
        <v>0</v>
      </c>
      <c r="BJ445" s="24" t="s">
        <v>23</v>
      </c>
      <c r="BK445" s="186">
        <f>ROUND(I445*H445,2)</f>
        <v>0</v>
      </c>
      <c r="BL445" s="24" t="s">
        <v>236</v>
      </c>
      <c r="BM445" s="24" t="s">
        <v>722</v>
      </c>
    </row>
    <row r="446" spans="2:65" s="10" customFormat="1" ht="29.85" customHeight="1" x14ac:dyDescent="0.3">
      <c r="B446" s="160"/>
      <c r="D446" s="171" t="s">
        <v>71</v>
      </c>
      <c r="E446" s="172" t="s">
        <v>723</v>
      </c>
      <c r="F446" s="172" t="s">
        <v>724</v>
      </c>
      <c r="I446" s="163"/>
      <c r="J446" s="173">
        <f>BK446</f>
        <v>0</v>
      </c>
      <c r="L446" s="160"/>
      <c r="M446" s="165"/>
      <c r="N446" s="166"/>
      <c r="O446" s="166"/>
      <c r="P446" s="167">
        <f>SUM(P447:P457)</f>
        <v>0</v>
      </c>
      <c r="Q446" s="166"/>
      <c r="R446" s="167">
        <f>SUM(R447:R457)</f>
        <v>2.9430000000000001E-2</v>
      </c>
      <c r="S446" s="166"/>
      <c r="T446" s="168">
        <f>SUM(T447:T457)</f>
        <v>0.36780000000000002</v>
      </c>
      <c r="AR446" s="161" t="s">
        <v>81</v>
      </c>
      <c r="AT446" s="169" t="s">
        <v>71</v>
      </c>
      <c r="AU446" s="169" t="s">
        <v>23</v>
      </c>
      <c r="AY446" s="161" t="s">
        <v>140</v>
      </c>
      <c r="BK446" s="170">
        <f>SUM(BK447:BK457)</f>
        <v>0</v>
      </c>
    </row>
    <row r="447" spans="2:65" s="1" customFormat="1" ht="22.5" customHeight="1" x14ac:dyDescent="0.3">
      <c r="B447" s="174"/>
      <c r="C447" s="175" t="s">
        <v>725</v>
      </c>
      <c r="D447" s="175" t="s">
        <v>142</v>
      </c>
      <c r="E447" s="176" t="s">
        <v>726</v>
      </c>
      <c r="F447" s="177" t="s">
        <v>727</v>
      </c>
      <c r="G447" s="178" t="s">
        <v>278</v>
      </c>
      <c r="H447" s="179">
        <v>12</v>
      </c>
      <c r="I447" s="180"/>
      <c r="J447" s="181">
        <f>ROUND(I447*H447,2)</f>
        <v>0</v>
      </c>
      <c r="K447" s="177" t="s">
        <v>146</v>
      </c>
      <c r="L447" s="41"/>
      <c r="M447" s="182" t="s">
        <v>5</v>
      </c>
      <c r="N447" s="183" t="s">
        <v>43</v>
      </c>
      <c r="O447" s="42"/>
      <c r="P447" s="184">
        <f>O447*H447</f>
        <v>0</v>
      </c>
      <c r="Q447" s="184">
        <v>0</v>
      </c>
      <c r="R447" s="184">
        <f>Q447*H447</f>
        <v>0</v>
      </c>
      <c r="S447" s="184">
        <v>3.065E-2</v>
      </c>
      <c r="T447" s="185">
        <f>S447*H447</f>
        <v>0.36780000000000002</v>
      </c>
      <c r="AR447" s="24" t="s">
        <v>236</v>
      </c>
      <c r="AT447" s="24" t="s">
        <v>142</v>
      </c>
      <c r="AU447" s="24" t="s">
        <v>81</v>
      </c>
      <c r="AY447" s="24" t="s">
        <v>140</v>
      </c>
      <c r="BE447" s="186">
        <f>IF(N447="základní",J447,0)</f>
        <v>0</v>
      </c>
      <c r="BF447" s="186">
        <f>IF(N447="snížená",J447,0)</f>
        <v>0</v>
      </c>
      <c r="BG447" s="186">
        <f>IF(N447="zákl. přenesená",J447,0)</f>
        <v>0</v>
      </c>
      <c r="BH447" s="186">
        <f>IF(N447="sníž. přenesená",J447,0)</f>
        <v>0</v>
      </c>
      <c r="BI447" s="186">
        <f>IF(N447="nulová",J447,0)</f>
        <v>0</v>
      </c>
      <c r="BJ447" s="24" t="s">
        <v>23</v>
      </c>
      <c r="BK447" s="186">
        <f>ROUND(I447*H447,2)</f>
        <v>0</v>
      </c>
      <c r="BL447" s="24" t="s">
        <v>236</v>
      </c>
      <c r="BM447" s="24" t="s">
        <v>728</v>
      </c>
    </row>
    <row r="448" spans="2:65" s="13" customFormat="1" x14ac:dyDescent="0.3">
      <c r="B448" s="209"/>
      <c r="D448" s="197" t="s">
        <v>149</v>
      </c>
      <c r="E448" s="210" t="s">
        <v>5</v>
      </c>
      <c r="F448" s="211" t="s">
        <v>729</v>
      </c>
      <c r="H448" s="212" t="s">
        <v>5</v>
      </c>
      <c r="I448" s="213"/>
      <c r="L448" s="209"/>
      <c r="M448" s="214"/>
      <c r="N448" s="215"/>
      <c r="O448" s="215"/>
      <c r="P448" s="215"/>
      <c r="Q448" s="215"/>
      <c r="R448" s="215"/>
      <c r="S448" s="215"/>
      <c r="T448" s="216"/>
      <c r="AT448" s="212" t="s">
        <v>149</v>
      </c>
      <c r="AU448" s="212" t="s">
        <v>81</v>
      </c>
      <c r="AV448" s="13" t="s">
        <v>23</v>
      </c>
      <c r="AW448" s="13" t="s">
        <v>36</v>
      </c>
      <c r="AX448" s="13" t="s">
        <v>72</v>
      </c>
      <c r="AY448" s="212" t="s">
        <v>140</v>
      </c>
    </row>
    <row r="449" spans="2:65" s="11" customFormat="1" x14ac:dyDescent="0.3">
      <c r="B449" s="187"/>
      <c r="D449" s="188" t="s">
        <v>149</v>
      </c>
      <c r="E449" s="189" t="s">
        <v>5</v>
      </c>
      <c r="F449" s="190" t="s">
        <v>730</v>
      </c>
      <c r="H449" s="191">
        <v>12</v>
      </c>
      <c r="I449" s="192"/>
      <c r="L449" s="187"/>
      <c r="M449" s="193"/>
      <c r="N449" s="194"/>
      <c r="O449" s="194"/>
      <c r="P449" s="194"/>
      <c r="Q449" s="194"/>
      <c r="R449" s="194"/>
      <c r="S449" s="194"/>
      <c r="T449" s="195"/>
      <c r="AT449" s="196" t="s">
        <v>149</v>
      </c>
      <c r="AU449" s="196" t="s">
        <v>81</v>
      </c>
      <c r="AV449" s="11" t="s">
        <v>81</v>
      </c>
      <c r="AW449" s="11" t="s">
        <v>36</v>
      </c>
      <c r="AX449" s="11" t="s">
        <v>23</v>
      </c>
      <c r="AY449" s="196" t="s">
        <v>140</v>
      </c>
    </row>
    <row r="450" spans="2:65" s="1" customFormat="1" ht="22.5" customHeight="1" x14ac:dyDescent="0.3">
      <c r="B450" s="174"/>
      <c r="C450" s="175" t="s">
        <v>731</v>
      </c>
      <c r="D450" s="175" t="s">
        <v>142</v>
      </c>
      <c r="E450" s="176" t="s">
        <v>732</v>
      </c>
      <c r="F450" s="177" t="s">
        <v>733</v>
      </c>
      <c r="G450" s="178" t="s">
        <v>278</v>
      </c>
      <c r="H450" s="179">
        <v>9</v>
      </c>
      <c r="I450" s="180"/>
      <c r="J450" s="181">
        <f>ROUND(I450*H450,2)</f>
        <v>0</v>
      </c>
      <c r="K450" s="177" t="s">
        <v>146</v>
      </c>
      <c r="L450" s="41"/>
      <c r="M450" s="182" t="s">
        <v>5</v>
      </c>
      <c r="N450" s="183" t="s">
        <v>43</v>
      </c>
      <c r="O450" s="42"/>
      <c r="P450" s="184">
        <f>O450*H450</f>
        <v>0</v>
      </c>
      <c r="Q450" s="184">
        <v>2.2699999999999999E-3</v>
      </c>
      <c r="R450" s="184">
        <f>Q450*H450</f>
        <v>2.043E-2</v>
      </c>
      <c r="S450" s="184">
        <v>0</v>
      </c>
      <c r="T450" s="185">
        <f>S450*H450</f>
        <v>0</v>
      </c>
      <c r="AR450" s="24" t="s">
        <v>236</v>
      </c>
      <c r="AT450" s="24" t="s">
        <v>142</v>
      </c>
      <c r="AU450" s="24" t="s">
        <v>81</v>
      </c>
      <c r="AY450" s="24" t="s">
        <v>140</v>
      </c>
      <c r="BE450" s="186">
        <f>IF(N450="základní",J450,0)</f>
        <v>0</v>
      </c>
      <c r="BF450" s="186">
        <f>IF(N450="snížená",J450,0)</f>
        <v>0</v>
      </c>
      <c r="BG450" s="186">
        <f>IF(N450="zákl. přenesená",J450,0)</f>
        <v>0</v>
      </c>
      <c r="BH450" s="186">
        <f>IF(N450="sníž. přenesená",J450,0)</f>
        <v>0</v>
      </c>
      <c r="BI450" s="186">
        <f>IF(N450="nulová",J450,0)</f>
        <v>0</v>
      </c>
      <c r="BJ450" s="24" t="s">
        <v>23</v>
      </c>
      <c r="BK450" s="186">
        <f>ROUND(I450*H450,2)</f>
        <v>0</v>
      </c>
      <c r="BL450" s="24" t="s">
        <v>236</v>
      </c>
      <c r="BM450" s="24" t="s">
        <v>734</v>
      </c>
    </row>
    <row r="451" spans="2:65" s="13" customFormat="1" x14ac:dyDescent="0.3">
      <c r="B451" s="209"/>
      <c r="D451" s="197" t="s">
        <v>149</v>
      </c>
      <c r="E451" s="210" t="s">
        <v>5</v>
      </c>
      <c r="F451" s="211" t="s">
        <v>735</v>
      </c>
      <c r="H451" s="212" t="s">
        <v>5</v>
      </c>
      <c r="I451" s="213"/>
      <c r="L451" s="209"/>
      <c r="M451" s="214"/>
      <c r="N451" s="215"/>
      <c r="O451" s="215"/>
      <c r="P451" s="215"/>
      <c r="Q451" s="215"/>
      <c r="R451" s="215"/>
      <c r="S451" s="215"/>
      <c r="T451" s="216"/>
      <c r="AT451" s="212" t="s">
        <v>149</v>
      </c>
      <c r="AU451" s="212" t="s">
        <v>81</v>
      </c>
      <c r="AV451" s="13" t="s">
        <v>23</v>
      </c>
      <c r="AW451" s="13" t="s">
        <v>36</v>
      </c>
      <c r="AX451" s="13" t="s">
        <v>72</v>
      </c>
      <c r="AY451" s="212" t="s">
        <v>140</v>
      </c>
    </row>
    <row r="452" spans="2:65" s="11" customFormat="1" x14ac:dyDescent="0.3">
      <c r="B452" s="187"/>
      <c r="D452" s="188" t="s">
        <v>149</v>
      </c>
      <c r="E452" s="189" t="s">
        <v>5</v>
      </c>
      <c r="F452" s="190" t="s">
        <v>736</v>
      </c>
      <c r="H452" s="191">
        <v>9</v>
      </c>
      <c r="I452" s="192"/>
      <c r="L452" s="187"/>
      <c r="M452" s="193"/>
      <c r="N452" s="194"/>
      <c r="O452" s="194"/>
      <c r="P452" s="194"/>
      <c r="Q452" s="194"/>
      <c r="R452" s="194"/>
      <c r="S452" s="194"/>
      <c r="T452" s="195"/>
      <c r="AT452" s="196" t="s">
        <v>149</v>
      </c>
      <c r="AU452" s="196" t="s">
        <v>81</v>
      </c>
      <c r="AV452" s="11" t="s">
        <v>81</v>
      </c>
      <c r="AW452" s="11" t="s">
        <v>36</v>
      </c>
      <c r="AX452" s="11" t="s">
        <v>23</v>
      </c>
      <c r="AY452" s="196" t="s">
        <v>140</v>
      </c>
    </row>
    <row r="453" spans="2:65" s="1" customFormat="1" ht="22.5" customHeight="1" x14ac:dyDescent="0.3">
      <c r="B453" s="174"/>
      <c r="C453" s="175" t="s">
        <v>737</v>
      </c>
      <c r="D453" s="175" t="s">
        <v>142</v>
      </c>
      <c r="E453" s="176" t="s">
        <v>738</v>
      </c>
      <c r="F453" s="177" t="s">
        <v>739</v>
      </c>
      <c r="G453" s="178" t="s">
        <v>247</v>
      </c>
      <c r="H453" s="179">
        <v>6</v>
      </c>
      <c r="I453" s="180"/>
      <c r="J453" s="181">
        <f>ROUND(I453*H453,2)</f>
        <v>0</v>
      </c>
      <c r="K453" s="177" t="s">
        <v>146</v>
      </c>
      <c r="L453" s="41"/>
      <c r="M453" s="182" t="s">
        <v>5</v>
      </c>
      <c r="N453" s="183" t="s">
        <v>43</v>
      </c>
      <c r="O453" s="42"/>
      <c r="P453" s="184">
        <f>O453*H453</f>
        <v>0</v>
      </c>
      <c r="Q453" s="184">
        <v>1.5E-3</v>
      </c>
      <c r="R453" s="184">
        <f>Q453*H453</f>
        <v>9.0000000000000011E-3</v>
      </c>
      <c r="S453" s="184">
        <v>0</v>
      </c>
      <c r="T453" s="185">
        <f>S453*H453</f>
        <v>0</v>
      </c>
      <c r="AR453" s="24" t="s">
        <v>236</v>
      </c>
      <c r="AT453" s="24" t="s">
        <v>142</v>
      </c>
      <c r="AU453" s="24" t="s">
        <v>81</v>
      </c>
      <c r="AY453" s="24" t="s">
        <v>140</v>
      </c>
      <c r="BE453" s="186">
        <f>IF(N453="základní",J453,0)</f>
        <v>0</v>
      </c>
      <c r="BF453" s="186">
        <f>IF(N453="snížená",J453,0)</f>
        <v>0</v>
      </c>
      <c r="BG453" s="186">
        <f>IF(N453="zákl. přenesená",J453,0)</f>
        <v>0</v>
      </c>
      <c r="BH453" s="186">
        <f>IF(N453="sníž. přenesená",J453,0)</f>
        <v>0</v>
      </c>
      <c r="BI453" s="186">
        <f>IF(N453="nulová",J453,0)</f>
        <v>0</v>
      </c>
      <c r="BJ453" s="24" t="s">
        <v>23</v>
      </c>
      <c r="BK453" s="186">
        <f>ROUND(I453*H453,2)</f>
        <v>0</v>
      </c>
      <c r="BL453" s="24" t="s">
        <v>236</v>
      </c>
      <c r="BM453" s="24" t="s">
        <v>740</v>
      </c>
    </row>
    <row r="454" spans="2:65" s="13" customFormat="1" x14ac:dyDescent="0.3">
      <c r="B454" s="209"/>
      <c r="D454" s="197" t="s">
        <v>149</v>
      </c>
      <c r="E454" s="210" t="s">
        <v>5</v>
      </c>
      <c r="F454" s="211" t="s">
        <v>741</v>
      </c>
      <c r="H454" s="212" t="s">
        <v>5</v>
      </c>
      <c r="I454" s="213"/>
      <c r="L454" s="209"/>
      <c r="M454" s="214"/>
      <c r="N454" s="215"/>
      <c r="O454" s="215"/>
      <c r="P454" s="215"/>
      <c r="Q454" s="215"/>
      <c r="R454" s="215"/>
      <c r="S454" s="215"/>
      <c r="T454" s="216"/>
      <c r="AT454" s="212" t="s">
        <v>149</v>
      </c>
      <c r="AU454" s="212" t="s">
        <v>81</v>
      </c>
      <c r="AV454" s="13" t="s">
        <v>23</v>
      </c>
      <c r="AW454" s="13" t="s">
        <v>36</v>
      </c>
      <c r="AX454" s="13" t="s">
        <v>72</v>
      </c>
      <c r="AY454" s="212" t="s">
        <v>140</v>
      </c>
    </row>
    <row r="455" spans="2:65" s="11" customFormat="1" x14ac:dyDescent="0.3">
      <c r="B455" s="187"/>
      <c r="D455" s="188" t="s">
        <v>149</v>
      </c>
      <c r="E455" s="189" t="s">
        <v>5</v>
      </c>
      <c r="F455" s="190" t="s">
        <v>742</v>
      </c>
      <c r="H455" s="191">
        <v>6</v>
      </c>
      <c r="I455" s="192"/>
      <c r="L455" s="187"/>
      <c r="M455" s="193"/>
      <c r="N455" s="194"/>
      <c r="O455" s="194"/>
      <c r="P455" s="194"/>
      <c r="Q455" s="194"/>
      <c r="R455" s="194"/>
      <c r="S455" s="194"/>
      <c r="T455" s="195"/>
      <c r="AT455" s="196" t="s">
        <v>149</v>
      </c>
      <c r="AU455" s="196" t="s">
        <v>81</v>
      </c>
      <c r="AV455" s="11" t="s">
        <v>81</v>
      </c>
      <c r="AW455" s="11" t="s">
        <v>36</v>
      </c>
      <c r="AX455" s="11" t="s">
        <v>23</v>
      </c>
      <c r="AY455" s="196" t="s">
        <v>140</v>
      </c>
    </row>
    <row r="456" spans="2:65" s="1" customFormat="1" ht="31.5" customHeight="1" x14ac:dyDescent="0.3">
      <c r="B456" s="174"/>
      <c r="C456" s="175" t="s">
        <v>607</v>
      </c>
      <c r="D456" s="175" t="s">
        <v>142</v>
      </c>
      <c r="E456" s="176" t="s">
        <v>743</v>
      </c>
      <c r="F456" s="177" t="s">
        <v>744</v>
      </c>
      <c r="G456" s="178" t="s">
        <v>222</v>
      </c>
      <c r="H456" s="179">
        <v>0.17899999999999999</v>
      </c>
      <c r="I456" s="180"/>
      <c r="J456" s="181">
        <f>ROUND(I456*H456,2)</f>
        <v>0</v>
      </c>
      <c r="K456" s="177" t="s">
        <v>146</v>
      </c>
      <c r="L456" s="41"/>
      <c r="M456" s="182" t="s">
        <v>5</v>
      </c>
      <c r="N456" s="183" t="s">
        <v>43</v>
      </c>
      <c r="O456" s="42"/>
      <c r="P456" s="184">
        <f>O456*H456</f>
        <v>0</v>
      </c>
      <c r="Q456" s="184">
        <v>0</v>
      </c>
      <c r="R456" s="184">
        <f>Q456*H456</f>
        <v>0</v>
      </c>
      <c r="S456" s="184">
        <v>0</v>
      </c>
      <c r="T456" s="185">
        <f>S456*H456</f>
        <v>0</v>
      </c>
      <c r="AR456" s="24" t="s">
        <v>236</v>
      </c>
      <c r="AT456" s="24" t="s">
        <v>142</v>
      </c>
      <c r="AU456" s="24" t="s">
        <v>81</v>
      </c>
      <c r="AY456" s="24" t="s">
        <v>140</v>
      </c>
      <c r="BE456" s="186">
        <f>IF(N456="základní",J456,0)</f>
        <v>0</v>
      </c>
      <c r="BF456" s="186">
        <f>IF(N456="snížená",J456,0)</f>
        <v>0</v>
      </c>
      <c r="BG456" s="186">
        <f>IF(N456="zákl. přenesená",J456,0)</f>
        <v>0</v>
      </c>
      <c r="BH456" s="186">
        <f>IF(N456="sníž. přenesená",J456,0)</f>
        <v>0</v>
      </c>
      <c r="BI456" s="186">
        <f>IF(N456="nulová",J456,0)</f>
        <v>0</v>
      </c>
      <c r="BJ456" s="24" t="s">
        <v>23</v>
      </c>
      <c r="BK456" s="186">
        <f>ROUND(I456*H456,2)</f>
        <v>0</v>
      </c>
      <c r="BL456" s="24" t="s">
        <v>236</v>
      </c>
      <c r="BM456" s="24" t="s">
        <v>745</v>
      </c>
    </row>
    <row r="457" spans="2:65" s="1" customFormat="1" ht="22.5" customHeight="1" x14ac:dyDescent="0.3">
      <c r="B457" s="174"/>
      <c r="C457" s="175" t="s">
        <v>29</v>
      </c>
      <c r="D457" s="175" t="s">
        <v>142</v>
      </c>
      <c r="E457" s="176" t="s">
        <v>746</v>
      </c>
      <c r="F457" s="177" t="s">
        <v>747</v>
      </c>
      <c r="G457" s="178" t="s">
        <v>222</v>
      </c>
      <c r="H457" s="179">
        <v>2.9000000000000001E-2</v>
      </c>
      <c r="I457" s="180"/>
      <c r="J457" s="181">
        <f>ROUND(I457*H457,2)</f>
        <v>0</v>
      </c>
      <c r="K457" s="177" t="s">
        <v>146</v>
      </c>
      <c r="L457" s="41"/>
      <c r="M457" s="182" t="s">
        <v>5</v>
      </c>
      <c r="N457" s="183" t="s">
        <v>43</v>
      </c>
      <c r="O457" s="42"/>
      <c r="P457" s="184">
        <f>O457*H457</f>
        <v>0</v>
      </c>
      <c r="Q457" s="184">
        <v>0</v>
      </c>
      <c r="R457" s="184">
        <f>Q457*H457</f>
        <v>0</v>
      </c>
      <c r="S457" s="184">
        <v>0</v>
      </c>
      <c r="T457" s="185">
        <f>S457*H457</f>
        <v>0</v>
      </c>
      <c r="AR457" s="24" t="s">
        <v>236</v>
      </c>
      <c r="AT457" s="24" t="s">
        <v>142</v>
      </c>
      <c r="AU457" s="24" t="s">
        <v>81</v>
      </c>
      <c r="AY457" s="24" t="s">
        <v>140</v>
      </c>
      <c r="BE457" s="186">
        <f>IF(N457="základní",J457,0)</f>
        <v>0</v>
      </c>
      <c r="BF457" s="186">
        <f>IF(N457="snížená",J457,0)</f>
        <v>0</v>
      </c>
      <c r="BG457" s="186">
        <f>IF(N457="zákl. přenesená",J457,0)</f>
        <v>0</v>
      </c>
      <c r="BH457" s="186">
        <f>IF(N457="sníž. přenesená",J457,0)</f>
        <v>0</v>
      </c>
      <c r="BI457" s="186">
        <f>IF(N457="nulová",J457,0)</f>
        <v>0</v>
      </c>
      <c r="BJ457" s="24" t="s">
        <v>23</v>
      </c>
      <c r="BK457" s="186">
        <f>ROUND(I457*H457,2)</f>
        <v>0</v>
      </c>
      <c r="BL457" s="24" t="s">
        <v>236</v>
      </c>
      <c r="BM457" s="24" t="s">
        <v>748</v>
      </c>
    </row>
    <row r="458" spans="2:65" s="10" customFormat="1" ht="29.85" customHeight="1" x14ac:dyDescent="0.3">
      <c r="B458" s="160"/>
      <c r="D458" s="171" t="s">
        <v>71</v>
      </c>
      <c r="E458" s="172" t="s">
        <v>749</v>
      </c>
      <c r="F458" s="172" t="s">
        <v>750</v>
      </c>
      <c r="I458" s="163"/>
      <c r="J458" s="173">
        <f>BK458</f>
        <v>0</v>
      </c>
      <c r="L458" s="160"/>
      <c r="M458" s="165"/>
      <c r="N458" s="166"/>
      <c r="O458" s="166"/>
      <c r="P458" s="167">
        <f>SUM(P459:P470)</f>
        <v>0</v>
      </c>
      <c r="Q458" s="166"/>
      <c r="R458" s="167">
        <f>SUM(R459:R470)</f>
        <v>0.49703550000000007</v>
      </c>
      <c r="S458" s="166"/>
      <c r="T458" s="168">
        <f>SUM(T459:T470)</f>
        <v>0.52826850000000003</v>
      </c>
      <c r="AR458" s="161" t="s">
        <v>81</v>
      </c>
      <c r="AT458" s="169" t="s">
        <v>71</v>
      </c>
      <c r="AU458" s="169" t="s">
        <v>23</v>
      </c>
      <c r="AY458" s="161" t="s">
        <v>140</v>
      </c>
      <c r="BK458" s="170">
        <f>SUM(BK459:BK470)</f>
        <v>0</v>
      </c>
    </row>
    <row r="459" spans="2:65" s="1" customFormat="1" ht="31.5" customHeight="1" x14ac:dyDescent="0.3">
      <c r="B459" s="174"/>
      <c r="C459" s="175" t="s">
        <v>751</v>
      </c>
      <c r="D459" s="175" t="s">
        <v>142</v>
      </c>
      <c r="E459" s="176" t="s">
        <v>752</v>
      </c>
      <c r="F459" s="177" t="s">
        <v>753</v>
      </c>
      <c r="G459" s="178" t="s">
        <v>278</v>
      </c>
      <c r="H459" s="179">
        <v>53.85</v>
      </c>
      <c r="I459" s="180"/>
      <c r="J459" s="181">
        <f>ROUND(I459*H459,2)</f>
        <v>0</v>
      </c>
      <c r="K459" s="177" t="s">
        <v>146</v>
      </c>
      <c r="L459" s="41"/>
      <c r="M459" s="182" t="s">
        <v>5</v>
      </c>
      <c r="N459" s="183" t="s">
        <v>43</v>
      </c>
      <c r="O459" s="42"/>
      <c r="P459" s="184">
        <f>O459*H459</f>
        <v>0</v>
      </c>
      <c r="Q459" s="184">
        <v>8.8800000000000007E-3</v>
      </c>
      <c r="R459" s="184">
        <f>Q459*H459</f>
        <v>0.47818800000000006</v>
      </c>
      <c r="S459" s="184">
        <v>0</v>
      </c>
      <c r="T459" s="185">
        <f>S459*H459</f>
        <v>0</v>
      </c>
      <c r="AR459" s="24" t="s">
        <v>236</v>
      </c>
      <c r="AT459" s="24" t="s">
        <v>142</v>
      </c>
      <c r="AU459" s="24" t="s">
        <v>81</v>
      </c>
      <c r="AY459" s="24" t="s">
        <v>140</v>
      </c>
      <c r="BE459" s="186">
        <f>IF(N459="základní",J459,0)</f>
        <v>0</v>
      </c>
      <c r="BF459" s="186">
        <f>IF(N459="snížená",J459,0)</f>
        <v>0</v>
      </c>
      <c r="BG459" s="186">
        <f>IF(N459="zákl. přenesená",J459,0)</f>
        <v>0</v>
      </c>
      <c r="BH459" s="186">
        <f>IF(N459="sníž. přenesená",J459,0)</f>
        <v>0</v>
      </c>
      <c r="BI459" s="186">
        <f>IF(N459="nulová",J459,0)</f>
        <v>0</v>
      </c>
      <c r="BJ459" s="24" t="s">
        <v>23</v>
      </c>
      <c r="BK459" s="186">
        <f>ROUND(I459*H459,2)</f>
        <v>0</v>
      </c>
      <c r="BL459" s="24" t="s">
        <v>236</v>
      </c>
      <c r="BM459" s="24" t="s">
        <v>754</v>
      </c>
    </row>
    <row r="460" spans="2:65" s="13" customFormat="1" x14ac:dyDescent="0.3">
      <c r="B460" s="209"/>
      <c r="D460" s="197" t="s">
        <v>149</v>
      </c>
      <c r="E460" s="210" t="s">
        <v>5</v>
      </c>
      <c r="F460" s="211" t="s">
        <v>755</v>
      </c>
      <c r="H460" s="212" t="s">
        <v>5</v>
      </c>
      <c r="I460" s="213"/>
      <c r="L460" s="209"/>
      <c r="M460" s="214"/>
      <c r="N460" s="215"/>
      <c r="O460" s="215"/>
      <c r="P460" s="215"/>
      <c r="Q460" s="215"/>
      <c r="R460" s="215"/>
      <c r="S460" s="215"/>
      <c r="T460" s="216"/>
      <c r="AT460" s="212" t="s">
        <v>149</v>
      </c>
      <c r="AU460" s="212" t="s">
        <v>81</v>
      </c>
      <c r="AV460" s="13" t="s">
        <v>23</v>
      </c>
      <c r="AW460" s="13" t="s">
        <v>36</v>
      </c>
      <c r="AX460" s="13" t="s">
        <v>72</v>
      </c>
      <c r="AY460" s="212" t="s">
        <v>140</v>
      </c>
    </row>
    <row r="461" spans="2:65" s="11" customFormat="1" x14ac:dyDescent="0.3">
      <c r="B461" s="187"/>
      <c r="D461" s="197" t="s">
        <v>149</v>
      </c>
      <c r="E461" s="196" t="s">
        <v>5</v>
      </c>
      <c r="F461" s="198" t="s">
        <v>756</v>
      </c>
      <c r="H461" s="199">
        <v>4.3499999999999996</v>
      </c>
      <c r="I461" s="192"/>
      <c r="L461" s="187"/>
      <c r="M461" s="193"/>
      <c r="N461" s="194"/>
      <c r="O461" s="194"/>
      <c r="P461" s="194"/>
      <c r="Q461" s="194"/>
      <c r="R461" s="194"/>
      <c r="S461" s="194"/>
      <c r="T461" s="195"/>
      <c r="AT461" s="196" t="s">
        <v>149</v>
      </c>
      <c r="AU461" s="196" t="s">
        <v>81</v>
      </c>
      <c r="AV461" s="11" t="s">
        <v>81</v>
      </c>
      <c r="AW461" s="11" t="s">
        <v>36</v>
      </c>
      <c r="AX461" s="11" t="s">
        <v>72</v>
      </c>
      <c r="AY461" s="196" t="s">
        <v>140</v>
      </c>
    </row>
    <row r="462" spans="2:65" s="11" customFormat="1" x14ac:dyDescent="0.3">
      <c r="B462" s="187"/>
      <c r="D462" s="197" t="s">
        <v>149</v>
      </c>
      <c r="E462" s="196" t="s">
        <v>5</v>
      </c>
      <c r="F462" s="198" t="s">
        <v>757</v>
      </c>
      <c r="H462" s="199">
        <v>21.85</v>
      </c>
      <c r="I462" s="192"/>
      <c r="L462" s="187"/>
      <c r="M462" s="193"/>
      <c r="N462" s="194"/>
      <c r="O462" s="194"/>
      <c r="P462" s="194"/>
      <c r="Q462" s="194"/>
      <c r="R462" s="194"/>
      <c r="S462" s="194"/>
      <c r="T462" s="195"/>
      <c r="AT462" s="196" t="s">
        <v>149</v>
      </c>
      <c r="AU462" s="196" t="s">
        <v>81</v>
      </c>
      <c r="AV462" s="11" t="s">
        <v>81</v>
      </c>
      <c r="AW462" s="11" t="s">
        <v>36</v>
      </c>
      <c r="AX462" s="11" t="s">
        <v>72</v>
      </c>
      <c r="AY462" s="196" t="s">
        <v>140</v>
      </c>
    </row>
    <row r="463" spans="2:65" s="11" customFormat="1" x14ac:dyDescent="0.3">
      <c r="B463" s="187"/>
      <c r="D463" s="197" t="s">
        <v>149</v>
      </c>
      <c r="E463" s="196" t="s">
        <v>5</v>
      </c>
      <c r="F463" s="198" t="s">
        <v>758</v>
      </c>
      <c r="H463" s="199">
        <v>27.65</v>
      </c>
      <c r="I463" s="192"/>
      <c r="L463" s="187"/>
      <c r="M463" s="193"/>
      <c r="N463" s="194"/>
      <c r="O463" s="194"/>
      <c r="P463" s="194"/>
      <c r="Q463" s="194"/>
      <c r="R463" s="194"/>
      <c r="S463" s="194"/>
      <c r="T463" s="195"/>
      <c r="AT463" s="196" t="s">
        <v>149</v>
      </c>
      <c r="AU463" s="196" t="s">
        <v>81</v>
      </c>
      <c r="AV463" s="11" t="s">
        <v>81</v>
      </c>
      <c r="AW463" s="11" t="s">
        <v>36</v>
      </c>
      <c r="AX463" s="11" t="s">
        <v>72</v>
      </c>
      <c r="AY463" s="196" t="s">
        <v>140</v>
      </c>
    </row>
    <row r="464" spans="2:65" s="12" customFormat="1" x14ac:dyDescent="0.3">
      <c r="B464" s="200"/>
      <c r="D464" s="188" t="s">
        <v>149</v>
      </c>
      <c r="E464" s="201" t="s">
        <v>5</v>
      </c>
      <c r="F464" s="202" t="s">
        <v>157</v>
      </c>
      <c r="H464" s="203">
        <v>53.85</v>
      </c>
      <c r="I464" s="204"/>
      <c r="L464" s="200"/>
      <c r="M464" s="205"/>
      <c r="N464" s="206"/>
      <c r="O464" s="206"/>
      <c r="P464" s="206"/>
      <c r="Q464" s="206"/>
      <c r="R464" s="206"/>
      <c r="S464" s="206"/>
      <c r="T464" s="207"/>
      <c r="AT464" s="208" t="s">
        <v>149</v>
      </c>
      <c r="AU464" s="208" t="s">
        <v>81</v>
      </c>
      <c r="AV464" s="12" t="s">
        <v>147</v>
      </c>
      <c r="AW464" s="12" t="s">
        <v>36</v>
      </c>
      <c r="AX464" s="12" t="s">
        <v>23</v>
      </c>
      <c r="AY464" s="208" t="s">
        <v>140</v>
      </c>
    </row>
    <row r="465" spans="2:65" s="1" customFormat="1" ht="22.5" customHeight="1" x14ac:dyDescent="0.3">
      <c r="B465" s="174"/>
      <c r="C465" s="175" t="s">
        <v>759</v>
      </c>
      <c r="D465" s="175" t="s">
        <v>142</v>
      </c>
      <c r="E465" s="176" t="s">
        <v>760</v>
      </c>
      <c r="F465" s="177" t="s">
        <v>761</v>
      </c>
      <c r="G465" s="178" t="s">
        <v>278</v>
      </c>
      <c r="H465" s="179">
        <v>53.85</v>
      </c>
      <c r="I465" s="180"/>
      <c r="J465" s="181">
        <f t="shared" ref="J465:J470" si="0">ROUND(I465*H465,2)</f>
        <v>0</v>
      </c>
      <c r="K465" s="177" t="s">
        <v>146</v>
      </c>
      <c r="L465" s="41"/>
      <c r="M465" s="182" t="s">
        <v>5</v>
      </c>
      <c r="N465" s="183" t="s">
        <v>43</v>
      </c>
      <c r="O465" s="42"/>
      <c r="P465" s="184">
        <f t="shared" ref="P465:P470" si="1">O465*H465</f>
        <v>0</v>
      </c>
      <c r="Q465" s="184">
        <v>3.5E-4</v>
      </c>
      <c r="R465" s="184">
        <f t="shared" ref="R465:R470" si="2">Q465*H465</f>
        <v>1.88475E-2</v>
      </c>
      <c r="S465" s="184">
        <v>9.8099999999999993E-3</v>
      </c>
      <c r="T465" s="185">
        <f t="shared" ref="T465:T470" si="3">S465*H465</f>
        <v>0.52826850000000003</v>
      </c>
      <c r="AR465" s="24" t="s">
        <v>236</v>
      </c>
      <c r="AT465" s="24" t="s">
        <v>142</v>
      </c>
      <c r="AU465" s="24" t="s">
        <v>81</v>
      </c>
      <c r="AY465" s="24" t="s">
        <v>140</v>
      </c>
      <c r="BE465" s="186">
        <f t="shared" ref="BE465:BE470" si="4">IF(N465="základní",J465,0)</f>
        <v>0</v>
      </c>
      <c r="BF465" s="186">
        <f t="shared" ref="BF465:BF470" si="5">IF(N465="snížená",J465,0)</f>
        <v>0</v>
      </c>
      <c r="BG465" s="186">
        <f t="shared" ref="BG465:BG470" si="6">IF(N465="zákl. přenesená",J465,0)</f>
        <v>0</v>
      </c>
      <c r="BH465" s="186">
        <f t="shared" ref="BH465:BH470" si="7">IF(N465="sníž. přenesená",J465,0)</f>
        <v>0</v>
      </c>
      <c r="BI465" s="186">
        <f t="shared" ref="BI465:BI470" si="8">IF(N465="nulová",J465,0)</f>
        <v>0</v>
      </c>
      <c r="BJ465" s="24" t="s">
        <v>23</v>
      </c>
      <c r="BK465" s="186">
        <f t="shared" ref="BK465:BK470" si="9">ROUND(I465*H465,2)</f>
        <v>0</v>
      </c>
      <c r="BL465" s="24" t="s">
        <v>236</v>
      </c>
      <c r="BM465" s="24" t="s">
        <v>762</v>
      </c>
    </row>
    <row r="466" spans="2:65" s="1" customFormat="1" ht="22.5" customHeight="1" x14ac:dyDescent="0.3">
      <c r="B466" s="174"/>
      <c r="C466" s="175" t="s">
        <v>763</v>
      </c>
      <c r="D466" s="175" t="s">
        <v>142</v>
      </c>
      <c r="E466" s="176" t="s">
        <v>764</v>
      </c>
      <c r="F466" s="177" t="s">
        <v>765</v>
      </c>
      <c r="G466" s="178" t="s">
        <v>247</v>
      </c>
      <c r="H466" s="179">
        <v>4</v>
      </c>
      <c r="I466" s="180"/>
      <c r="J466" s="181">
        <f t="shared" si="0"/>
        <v>0</v>
      </c>
      <c r="K466" s="177" t="s">
        <v>146</v>
      </c>
      <c r="L466" s="41"/>
      <c r="M466" s="182" t="s">
        <v>5</v>
      </c>
      <c r="N466" s="183" t="s">
        <v>43</v>
      </c>
      <c r="O466" s="42"/>
      <c r="P466" s="184">
        <f t="shared" si="1"/>
        <v>0</v>
      </c>
      <c r="Q466" s="184">
        <v>0</v>
      </c>
      <c r="R466" s="184">
        <f t="shared" si="2"/>
        <v>0</v>
      </c>
      <c r="S466" s="184">
        <v>0</v>
      </c>
      <c r="T466" s="185">
        <f t="shared" si="3"/>
        <v>0</v>
      </c>
      <c r="AR466" s="24" t="s">
        <v>236</v>
      </c>
      <c r="AT466" s="24" t="s">
        <v>142</v>
      </c>
      <c r="AU466" s="24" t="s">
        <v>81</v>
      </c>
      <c r="AY466" s="24" t="s">
        <v>140</v>
      </c>
      <c r="BE466" s="186">
        <f t="shared" si="4"/>
        <v>0</v>
      </c>
      <c r="BF466" s="186">
        <f t="shared" si="5"/>
        <v>0</v>
      </c>
      <c r="BG466" s="186">
        <f t="shared" si="6"/>
        <v>0</v>
      </c>
      <c r="BH466" s="186">
        <f t="shared" si="7"/>
        <v>0</v>
      </c>
      <c r="BI466" s="186">
        <f t="shared" si="8"/>
        <v>0</v>
      </c>
      <c r="BJ466" s="24" t="s">
        <v>23</v>
      </c>
      <c r="BK466" s="186">
        <f t="shared" si="9"/>
        <v>0</v>
      </c>
      <c r="BL466" s="24" t="s">
        <v>236</v>
      </c>
      <c r="BM466" s="24" t="s">
        <v>766</v>
      </c>
    </row>
    <row r="467" spans="2:65" s="1" customFormat="1" ht="22.5" customHeight="1" x14ac:dyDescent="0.3">
      <c r="B467" s="174"/>
      <c r="C467" s="175" t="s">
        <v>767</v>
      </c>
      <c r="D467" s="175" t="s">
        <v>142</v>
      </c>
      <c r="E467" s="176" t="s">
        <v>768</v>
      </c>
      <c r="F467" s="177" t="s">
        <v>769</v>
      </c>
      <c r="G467" s="178" t="s">
        <v>278</v>
      </c>
      <c r="H467" s="179">
        <v>90</v>
      </c>
      <c r="I467" s="180"/>
      <c r="J467" s="181">
        <f t="shared" si="0"/>
        <v>0</v>
      </c>
      <c r="K467" s="177" t="s">
        <v>146</v>
      </c>
      <c r="L467" s="41"/>
      <c r="M467" s="182" t="s">
        <v>5</v>
      </c>
      <c r="N467" s="183" t="s">
        <v>43</v>
      </c>
      <c r="O467" s="42"/>
      <c r="P467" s="184">
        <f t="shared" si="1"/>
        <v>0</v>
      </c>
      <c r="Q467" s="184">
        <v>0</v>
      </c>
      <c r="R467" s="184">
        <f t="shared" si="2"/>
        <v>0</v>
      </c>
      <c r="S467" s="184">
        <v>0</v>
      </c>
      <c r="T467" s="185">
        <f t="shared" si="3"/>
        <v>0</v>
      </c>
      <c r="AR467" s="24" t="s">
        <v>236</v>
      </c>
      <c r="AT467" s="24" t="s">
        <v>142</v>
      </c>
      <c r="AU467" s="24" t="s">
        <v>81</v>
      </c>
      <c r="AY467" s="24" t="s">
        <v>140</v>
      </c>
      <c r="BE467" s="186">
        <f t="shared" si="4"/>
        <v>0</v>
      </c>
      <c r="BF467" s="186">
        <f t="shared" si="5"/>
        <v>0</v>
      </c>
      <c r="BG467" s="186">
        <f t="shared" si="6"/>
        <v>0</v>
      </c>
      <c r="BH467" s="186">
        <f t="shared" si="7"/>
        <v>0</v>
      </c>
      <c r="BI467" s="186">
        <f t="shared" si="8"/>
        <v>0</v>
      </c>
      <c r="BJ467" s="24" t="s">
        <v>23</v>
      </c>
      <c r="BK467" s="186">
        <f t="shared" si="9"/>
        <v>0</v>
      </c>
      <c r="BL467" s="24" t="s">
        <v>236</v>
      </c>
      <c r="BM467" s="24" t="s">
        <v>770</v>
      </c>
    </row>
    <row r="468" spans="2:65" s="1" customFormat="1" ht="22.5" customHeight="1" x14ac:dyDescent="0.3">
      <c r="B468" s="174"/>
      <c r="C468" s="175" t="s">
        <v>771</v>
      </c>
      <c r="D468" s="175" t="s">
        <v>142</v>
      </c>
      <c r="E468" s="176" t="s">
        <v>772</v>
      </c>
      <c r="F468" s="177" t="s">
        <v>773</v>
      </c>
      <c r="G468" s="178" t="s">
        <v>247</v>
      </c>
      <c r="H468" s="179">
        <v>2</v>
      </c>
      <c r="I468" s="180"/>
      <c r="J468" s="181">
        <f t="shared" si="0"/>
        <v>0</v>
      </c>
      <c r="K468" s="177" t="s">
        <v>146</v>
      </c>
      <c r="L468" s="41"/>
      <c r="M468" s="182" t="s">
        <v>5</v>
      </c>
      <c r="N468" s="183" t="s">
        <v>43</v>
      </c>
      <c r="O468" s="42"/>
      <c r="P468" s="184">
        <f t="shared" si="1"/>
        <v>0</v>
      </c>
      <c r="Q468" s="184">
        <v>0</v>
      </c>
      <c r="R468" s="184">
        <f t="shared" si="2"/>
        <v>0</v>
      </c>
      <c r="S468" s="184">
        <v>0</v>
      </c>
      <c r="T468" s="185">
        <f t="shared" si="3"/>
        <v>0</v>
      </c>
      <c r="AR468" s="24" t="s">
        <v>236</v>
      </c>
      <c r="AT468" s="24" t="s">
        <v>142</v>
      </c>
      <c r="AU468" s="24" t="s">
        <v>81</v>
      </c>
      <c r="AY468" s="24" t="s">
        <v>140</v>
      </c>
      <c r="BE468" s="186">
        <f t="shared" si="4"/>
        <v>0</v>
      </c>
      <c r="BF468" s="186">
        <f t="shared" si="5"/>
        <v>0</v>
      </c>
      <c r="BG468" s="186">
        <f t="shared" si="6"/>
        <v>0</v>
      </c>
      <c r="BH468" s="186">
        <f t="shared" si="7"/>
        <v>0</v>
      </c>
      <c r="BI468" s="186">
        <f t="shared" si="8"/>
        <v>0</v>
      </c>
      <c r="BJ468" s="24" t="s">
        <v>23</v>
      </c>
      <c r="BK468" s="186">
        <f t="shared" si="9"/>
        <v>0</v>
      </c>
      <c r="BL468" s="24" t="s">
        <v>236</v>
      </c>
      <c r="BM468" s="24" t="s">
        <v>774</v>
      </c>
    </row>
    <row r="469" spans="2:65" s="1" customFormat="1" ht="22.5" customHeight="1" x14ac:dyDescent="0.3">
      <c r="B469" s="174"/>
      <c r="C469" s="175" t="s">
        <v>775</v>
      </c>
      <c r="D469" s="175" t="s">
        <v>142</v>
      </c>
      <c r="E469" s="176" t="s">
        <v>776</v>
      </c>
      <c r="F469" s="177" t="s">
        <v>777</v>
      </c>
      <c r="G469" s="178" t="s">
        <v>222</v>
      </c>
      <c r="H469" s="179">
        <v>0.497</v>
      </c>
      <c r="I469" s="180"/>
      <c r="J469" s="181">
        <f t="shared" si="0"/>
        <v>0</v>
      </c>
      <c r="K469" s="177" t="s">
        <v>146</v>
      </c>
      <c r="L469" s="41"/>
      <c r="M469" s="182" t="s">
        <v>5</v>
      </c>
      <c r="N469" s="183" t="s">
        <v>43</v>
      </c>
      <c r="O469" s="42"/>
      <c r="P469" s="184">
        <f t="shared" si="1"/>
        <v>0</v>
      </c>
      <c r="Q469" s="184">
        <v>0</v>
      </c>
      <c r="R469" s="184">
        <f t="shared" si="2"/>
        <v>0</v>
      </c>
      <c r="S469" s="184">
        <v>0</v>
      </c>
      <c r="T469" s="185">
        <f t="shared" si="3"/>
        <v>0</v>
      </c>
      <c r="AR469" s="24" t="s">
        <v>236</v>
      </c>
      <c r="AT469" s="24" t="s">
        <v>142</v>
      </c>
      <c r="AU469" s="24" t="s">
        <v>81</v>
      </c>
      <c r="AY469" s="24" t="s">
        <v>140</v>
      </c>
      <c r="BE469" s="186">
        <f t="shared" si="4"/>
        <v>0</v>
      </c>
      <c r="BF469" s="186">
        <f t="shared" si="5"/>
        <v>0</v>
      </c>
      <c r="BG469" s="186">
        <f t="shared" si="6"/>
        <v>0</v>
      </c>
      <c r="BH469" s="186">
        <f t="shared" si="7"/>
        <v>0</v>
      </c>
      <c r="BI469" s="186">
        <f t="shared" si="8"/>
        <v>0</v>
      </c>
      <c r="BJ469" s="24" t="s">
        <v>23</v>
      </c>
      <c r="BK469" s="186">
        <f t="shared" si="9"/>
        <v>0</v>
      </c>
      <c r="BL469" s="24" t="s">
        <v>236</v>
      </c>
      <c r="BM469" s="24" t="s">
        <v>778</v>
      </c>
    </row>
    <row r="470" spans="2:65" s="1" customFormat="1" ht="22.5" customHeight="1" x14ac:dyDescent="0.3">
      <c r="B470" s="174"/>
      <c r="C470" s="175" t="s">
        <v>779</v>
      </c>
      <c r="D470" s="175" t="s">
        <v>142</v>
      </c>
      <c r="E470" s="176" t="s">
        <v>780</v>
      </c>
      <c r="F470" s="177" t="s">
        <v>781</v>
      </c>
      <c r="G470" s="178" t="s">
        <v>222</v>
      </c>
      <c r="H470" s="179">
        <v>0.497</v>
      </c>
      <c r="I470" s="180"/>
      <c r="J470" s="181">
        <f t="shared" si="0"/>
        <v>0</v>
      </c>
      <c r="K470" s="177" t="s">
        <v>146</v>
      </c>
      <c r="L470" s="41"/>
      <c r="M470" s="182" t="s">
        <v>5</v>
      </c>
      <c r="N470" s="183" t="s">
        <v>43</v>
      </c>
      <c r="O470" s="42"/>
      <c r="P470" s="184">
        <f t="shared" si="1"/>
        <v>0</v>
      </c>
      <c r="Q470" s="184">
        <v>0</v>
      </c>
      <c r="R470" s="184">
        <f t="shared" si="2"/>
        <v>0</v>
      </c>
      <c r="S470" s="184">
        <v>0</v>
      </c>
      <c r="T470" s="185">
        <f t="shared" si="3"/>
        <v>0</v>
      </c>
      <c r="AR470" s="24" t="s">
        <v>236</v>
      </c>
      <c r="AT470" s="24" t="s">
        <v>142</v>
      </c>
      <c r="AU470" s="24" t="s">
        <v>81</v>
      </c>
      <c r="AY470" s="24" t="s">
        <v>140</v>
      </c>
      <c r="BE470" s="186">
        <f t="shared" si="4"/>
        <v>0</v>
      </c>
      <c r="BF470" s="186">
        <f t="shared" si="5"/>
        <v>0</v>
      </c>
      <c r="BG470" s="186">
        <f t="shared" si="6"/>
        <v>0</v>
      </c>
      <c r="BH470" s="186">
        <f t="shared" si="7"/>
        <v>0</v>
      </c>
      <c r="BI470" s="186">
        <f t="shared" si="8"/>
        <v>0</v>
      </c>
      <c r="BJ470" s="24" t="s">
        <v>23</v>
      </c>
      <c r="BK470" s="186">
        <f t="shared" si="9"/>
        <v>0</v>
      </c>
      <c r="BL470" s="24" t="s">
        <v>236</v>
      </c>
      <c r="BM470" s="24" t="s">
        <v>782</v>
      </c>
    </row>
    <row r="471" spans="2:65" s="10" customFormat="1" ht="29.85" customHeight="1" x14ac:dyDescent="0.3">
      <c r="B471" s="160"/>
      <c r="D471" s="171" t="s">
        <v>71</v>
      </c>
      <c r="E471" s="172" t="s">
        <v>783</v>
      </c>
      <c r="F471" s="172" t="s">
        <v>784</v>
      </c>
      <c r="I471" s="163"/>
      <c r="J471" s="173">
        <f>BK471</f>
        <v>0</v>
      </c>
      <c r="L471" s="160"/>
      <c r="M471" s="165"/>
      <c r="N471" s="166"/>
      <c r="O471" s="166"/>
      <c r="P471" s="167">
        <f>SUM(P472:P495)</f>
        <v>0</v>
      </c>
      <c r="Q471" s="166"/>
      <c r="R471" s="167">
        <f>SUM(R472:R495)</f>
        <v>2.6370289999999996</v>
      </c>
      <c r="S471" s="166"/>
      <c r="T471" s="168">
        <f>SUM(T472:T495)</f>
        <v>0.11232</v>
      </c>
      <c r="AR471" s="161" t="s">
        <v>81</v>
      </c>
      <c r="AT471" s="169" t="s">
        <v>71</v>
      </c>
      <c r="AU471" s="169" t="s">
        <v>23</v>
      </c>
      <c r="AY471" s="161" t="s">
        <v>140</v>
      </c>
      <c r="BK471" s="170">
        <f>SUM(BK472:BK495)</f>
        <v>0</v>
      </c>
    </row>
    <row r="472" spans="2:65" s="1" customFormat="1" ht="31.5" customHeight="1" x14ac:dyDescent="0.3">
      <c r="B472" s="174"/>
      <c r="C472" s="175" t="s">
        <v>785</v>
      </c>
      <c r="D472" s="175" t="s">
        <v>142</v>
      </c>
      <c r="E472" s="176" t="s">
        <v>786</v>
      </c>
      <c r="F472" s="177" t="s">
        <v>787</v>
      </c>
      <c r="G472" s="178" t="s">
        <v>153</v>
      </c>
      <c r="H472" s="179">
        <v>1.897</v>
      </c>
      <c r="I472" s="180"/>
      <c r="J472" s="181">
        <f>ROUND(I472*H472,2)</f>
        <v>0</v>
      </c>
      <c r="K472" s="177" t="s">
        <v>146</v>
      </c>
      <c r="L472" s="41"/>
      <c r="M472" s="182" t="s">
        <v>5</v>
      </c>
      <c r="N472" s="183" t="s">
        <v>43</v>
      </c>
      <c r="O472" s="42"/>
      <c r="P472" s="184">
        <f>O472*H472</f>
        <v>0</v>
      </c>
      <c r="Q472" s="184">
        <v>1.89E-3</v>
      </c>
      <c r="R472" s="184">
        <f>Q472*H472</f>
        <v>3.5853299999999999E-3</v>
      </c>
      <c r="S472" s="184">
        <v>0</v>
      </c>
      <c r="T472" s="185">
        <f>S472*H472</f>
        <v>0</v>
      </c>
      <c r="AR472" s="24" t="s">
        <v>236</v>
      </c>
      <c r="AT472" s="24" t="s">
        <v>142</v>
      </c>
      <c r="AU472" s="24" t="s">
        <v>81</v>
      </c>
      <c r="AY472" s="24" t="s">
        <v>140</v>
      </c>
      <c r="BE472" s="186">
        <f>IF(N472="základní",J472,0)</f>
        <v>0</v>
      </c>
      <c r="BF472" s="186">
        <f>IF(N472="snížená",J472,0)</f>
        <v>0</v>
      </c>
      <c r="BG472" s="186">
        <f>IF(N472="zákl. přenesená",J472,0)</f>
        <v>0</v>
      </c>
      <c r="BH472" s="186">
        <f>IF(N472="sníž. přenesená",J472,0)</f>
        <v>0</v>
      </c>
      <c r="BI472" s="186">
        <f>IF(N472="nulová",J472,0)</f>
        <v>0</v>
      </c>
      <c r="BJ472" s="24" t="s">
        <v>23</v>
      </c>
      <c r="BK472" s="186">
        <f>ROUND(I472*H472,2)</f>
        <v>0</v>
      </c>
      <c r="BL472" s="24" t="s">
        <v>236</v>
      </c>
      <c r="BM472" s="24" t="s">
        <v>788</v>
      </c>
    </row>
    <row r="473" spans="2:65" s="11" customFormat="1" x14ac:dyDescent="0.3">
      <c r="B473" s="187"/>
      <c r="D473" s="188" t="s">
        <v>149</v>
      </c>
      <c r="E473" s="189" t="s">
        <v>5</v>
      </c>
      <c r="F473" s="190" t="s">
        <v>789</v>
      </c>
      <c r="H473" s="191">
        <v>1.897</v>
      </c>
      <c r="I473" s="192"/>
      <c r="L473" s="187"/>
      <c r="M473" s="193"/>
      <c r="N473" s="194"/>
      <c r="O473" s="194"/>
      <c r="P473" s="194"/>
      <c r="Q473" s="194"/>
      <c r="R473" s="194"/>
      <c r="S473" s="194"/>
      <c r="T473" s="195"/>
      <c r="AT473" s="196" t="s">
        <v>149</v>
      </c>
      <c r="AU473" s="196" t="s">
        <v>81</v>
      </c>
      <c r="AV473" s="11" t="s">
        <v>81</v>
      </c>
      <c r="AW473" s="11" t="s">
        <v>36</v>
      </c>
      <c r="AX473" s="11" t="s">
        <v>23</v>
      </c>
      <c r="AY473" s="196" t="s">
        <v>140</v>
      </c>
    </row>
    <row r="474" spans="2:65" s="1" customFormat="1" ht="22.5" customHeight="1" x14ac:dyDescent="0.3">
      <c r="B474" s="174"/>
      <c r="C474" s="175" t="s">
        <v>790</v>
      </c>
      <c r="D474" s="175" t="s">
        <v>142</v>
      </c>
      <c r="E474" s="176" t="s">
        <v>791</v>
      </c>
      <c r="F474" s="177" t="s">
        <v>792</v>
      </c>
      <c r="G474" s="178" t="s">
        <v>145</v>
      </c>
      <c r="H474" s="179">
        <v>3.12</v>
      </c>
      <c r="I474" s="180"/>
      <c r="J474" s="181">
        <f>ROUND(I474*H474,2)</f>
        <v>0</v>
      </c>
      <c r="K474" s="177" t="s">
        <v>146</v>
      </c>
      <c r="L474" s="41"/>
      <c r="M474" s="182" t="s">
        <v>5</v>
      </c>
      <c r="N474" s="183" t="s">
        <v>43</v>
      </c>
      <c r="O474" s="42"/>
      <c r="P474" s="184">
        <f>O474*H474</f>
        <v>0</v>
      </c>
      <c r="Q474" s="184">
        <v>0</v>
      </c>
      <c r="R474" s="184">
        <f>Q474*H474</f>
        <v>0</v>
      </c>
      <c r="S474" s="184">
        <v>2.1999999999999999E-2</v>
      </c>
      <c r="T474" s="185">
        <f>S474*H474</f>
        <v>6.8639999999999993E-2</v>
      </c>
      <c r="AR474" s="24" t="s">
        <v>236</v>
      </c>
      <c r="AT474" s="24" t="s">
        <v>142</v>
      </c>
      <c r="AU474" s="24" t="s">
        <v>81</v>
      </c>
      <c r="AY474" s="24" t="s">
        <v>140</v>
      </c>
      <c r="BE474" s="186">
        <f>IF(N474="základní",J474,0)</f>
        <v>0</v>
      </c>
      <c r="BF474" s="186">
        <f>IF(N474="snížená",J474,0)</f>
        <v>0</v>
      </c>
      <c r="BG474" s="186">
        <f>IF(N474="zákl. přenesená",J474,0)</f>
        <v>0</v>
      </c>
      <c r="BH474" s="186">
        <f>IF(N474="sníž. přenesená",J474,0)</f>
        <v>0</v>
      </c>
      <c r="BI474" s="186">
        <f>IF(N474="nulová",J474,0)</f>
        <v>0</v>
      </c>
      <c r="BJ474" s="24" t="s">
        <v>23</v>
      </c>
      <c r="BK474" s="186">
        <f>ROUND(I474*H474,2)</f>
        <v>0</v>
      </c>
      <c r="BL474" s="24" t="s">
        <v>236</v>
      </c>
      <c r="BM474" s="24" t="s">
        <v>793</v>
      </c>
    </row>
    <row r="475" spans="2:65" s="11" customFormat="1" x14ac:dyDescent="0.3">
      <c r="B475" s="187"/>
      <c r="D475" s="188" t="s">
        <v>149</v>
      </c>
      <c r="E475" s="189" t="s">
        <v>5</v>
      </c>
      <c r="F475" s="190" t="s">
        <v>794</v>
      </c>
      <c r="H475" s="191">
        <v>3.12</v>
      </c>
      <c r="I475" s="192"/>
      <c r="L475" s="187"/>
      <c r="M475" s="193"/>
      <c r="N475" s="194"/>
      <c r="O475" s="194"/>
      <c r="P475" s="194"/>
      <c r="Q475" s="194"/>
      <c r="R475" s="194"/>
      <c r="S475" s="194"/>
      <c r="T475" s="195"/>
      <c r="AT475" s="196" t="s">
        <v>149</v>
      </c>
      <c r="AU475" s="196" t="s">
        <v>81</v>
      </c>
      <c r="AV475" s="11" t="s">
        <v>81</v>
      </c>
      <c r="AW475" s="11" t="s">
        <v>36</v>
      </c>
      <c r="AX475" s="11" t="s">
        <v>23</v>
      </c>
      <c r="AY475" s="196" t="s">
        <v>140</v>
      </c>
    </row>
    <row r="476" spans="2:65" s="1" customFormat="1" ht="22.5" customHeight="1" x14ac:dyDescent="0.3">
      <c r="B476" s="174"/>
      <c r="C476" s="175" t="s">
        <v>795</v>
      </c>
      <c r="D476" s="175" t="s">
        <v>142</v>
      </c>
      <c r="E476" s="176" t="s">
        <v>796</v>
      </c>
      <c r="F476" s="177" t="s">
        <v>797</v>
      </c>
      <c r="G476" s="178" t="s">
        <v>145</v>
      </c>
      <c r="H476" s="179">
        <v>3.12</v>
      </c>
      <c r="I476" s="180"/>
      <c r="J476" s="181">
        <f>ROUND(I476*H476,2)</f>
        <v>0</v>
      </c>
      <c r="K476" s="177" t="s">
        <v>146</v>
      </c>
      <c r="L476" s="41"/>
      <c r="M476" s="182" t="s">
        <v>5</v>
      </c>
      <c r="N476" s="183" t="s">
        <v>43</v>
      </c>
      <c r="O476" s="42"/>
      <c r="P476" s="184">
        <f>O476*H476</f>
        <v>0</v>
      </c>
      <c r="Q476" s="184">
        <v>0</v>
      </c>
      <c r="R476" s="184">
        <f>Q476*H476</f>
        <v>0</v>
      </c>
      <c r="S476" s="184">
        <v>1.4E-2</v>
      </c>
      <c r="T476" s="185">
        <f>S476*H476</f>
        <v>4.3680000000000004E-2</v>
      </c>
      <c r="AR476" s="24" t="s">
        <v>236</v>
      </c>
      <c r="AT476" s="24" t="s">
        <v>142</v>
      </c>
      <c r="AU476" s="24" t="s">
        <v>81</v>
      </c>
      <c r="AY476" s="24" t="s">
        <v>140</v>
      </c>
      <c r="BE476" s="186">
        <f>IF(N476="základní",J476,0)</f>
        <v>0</v>
      </c>
      <c r="BF476" s="186">
        <f>IF(N476="snížená",J476,0)</f>
        <v>0</v>
      </c>
      <c r="BG476" s="186">
        <f>IF(N476="zákl. přenesená",J476,0)</f>
        <v>0</v>
      </c>
      <c r="BH476" s="186">
        <f>IF(N476="sníž. přenesená",J476,0)</f>
        <v>0</v>
      </c>
      <c r="BI476" s="186">
        <f>IF(N476="nulová",J476,0)</f>
        <v>0</v>
      </c>
      <c r="BJ476" s="24" t="s">
        <v>23</v>
      </c>
      <c r="BK476" s="186">
        <f>ROUND(I476*H476,2)</f>
        <v>0</v>
      </c>
      <c r="BL476" s="24" t="s">
        <v>236</v>
      </c>
      <c r="BM476" s="24" t="s">
        <v>798</v>
      </c>
    </row>
    <row r="477" spans="2:65" s="11" customFormat="1" x14ac:dyDescent="0.3">
      <c r="B477" s="187"/>
      <c r="D477" s="188" t="s">
        <v>149</v>
      </c>
      <c r="E477" s="189" t="s">
        <v>5</v>
      </c>
      <c r="F477" s="190" t="s">
        <v>799</v>
      </c>
      <c r="H477" s="191">
        <v>3.12</v>
      </c>
      <c r="I477" s="192"/>
      <c r="L477" s="187"/>
      <c r="M477" s="193"/>
      <c r="N477" s="194"/>
      <c r="O477" s="194"/>
      <c r="P477" s="194"/>
      <c r="Q477" s="194"/>
      <c r="R477" s="194"/>
      <c r="S477" s="194"/>
      <c r="T477" s="195"/>
      <c r="AT477" s="196" t="s">
        <v>149</v>
      </c>
      <c r="AU477" s="196" t="s">
        <v>81</v>
      </c>
      <c r="AV477" s="11" t="s">
        <v>81</v>
      </c>
      <c r="AW477" s="11" t="s">
        <v>36</v>
      </c>
      <c r="AX477" s="11" t="s">
        <v>23</v>
      </c>
      <c r="AY477" s="196" t="s">
        <v>140</v>
      </c>
    </row>
    <row r="478" spans="2:65" s="1" customFormat="1" ht="22.5" customHeight="1" x14ac:dyDescent="0.3">
      <c r="B478" s="174"/>
      <c r="C478" s="175" t="s">
        <v>800</v>
      </c>
      <c r="D478" s="175" t="s">
        <v>142</v>
      </c>
      <c r="E478" s="176" t="s">
        <v>801</v>
      </c>
      <c r="F478" s="177" t="s">
        <v>802</v>
      </c>
      <c r="G478" s="178" t="s">
        <v>278</v>
      </c>
      <c r="H478" s="179">
        <v>1299.367</v>
      </c>
      <c r="I478" s="180"/>
      <c r="J478" s="181">
        <f>ROUND(I478*H478,2)</f>
        <v>0</v>
      </c>
      <c r="K478" s="177" t="s">
        <v>146</v>
      </c>
      <c r="L478" s="41"/>
      <c r="M478" s="182" t="s">
        <v>5</v>
      </c>
      <c r="N478" s="183" t="s">
        <v>43</v>
      </c>
      <c r="O478" s="42"/>
      <c r="P478" s="184">
        <f>O478*H478</f>
        <v>0</v>
      </c>
      <c r="Q478" s="184">
        <v>0</v>
      </c>
      <c r="R478" s="184">
        <f>Q478*H478</f>
        <v>0</v>
      </c>
      <c r="S478" s="184">
        <v>0</v>
      </c>
      <c r="T478" s="185">
        <f>S478*H478</f>
        <v>0</v>
      </c>
      <c r="AR478" s="24" t="s">
        <v>236</v>
      </c>
      <c r="AT478" s="24" t="s">
        <v>142</v>
      </c>
      <c r="AU478" s="24" t="s">
        <v>81</v>
      </c>
      <c r="AY478" s="24" t="s">
        <v>140</v>
      </c>
      <c r="BE478" s="186">
        <f>IF(N478="základní",J478,0)</f>
        <v>0</v>
      </c>
      <c r="BF478" s="186">
        <f>IF(N478="snížená",J478,0)</f>
        <v>0</v>
      </c>
      <c r="BG478" s="186">
        <f>IF(N478="zákl. přenesená",J478,0)</f>
        <v>0</v>
      </c>
      <c r="BH478" s="186">
        <f>IF(N478="sníž. přenesená",J478,0)</f>
        <v>0</v>
      </c>
      <c r="BI478" s="186">
        <f>IF(N478="nulová",J478,0)</f>
        <v>0</v>
      </c>
      <c r="BJ478" s="24" t="s">
        <v>23</v>
      </c>
      <c r="BK478" s="186">
        <f>ROUND(I478*H478,2)</f>
        <v>0</v>
      </c>
      <c r="BL478" s="24" t="s">
        <v>236</v>
      </c>
      <c r="BM478" s="24" t="s">
        <v>803</v>
      </c>
    </row>
    <row r="479" spans="2:65" s="11" customFormat="1" x14ac:dyDescent="0.3">
      <c r="B479" s="187"/>
      <c r="D479" s="197" t="s">
        <v>149</v>
      </c>
      <c r="E479" s="196" t="s">
        <v>5</v>
      </c>
      <c r="F479" s="198" t="s">
        <v>804</v>
      </c>
      <c r="H479" s="199">
        <v>868.16700000000003</v>
      </c>
      <c r="I479" s="192"/>
      <c r="L479" s="187"/>
      <c r="M479" s="193"/>
      <c r="N479" s="194"/>
      <c r="O479" s="194"/>
      <c r="P479" s="194"/>
      <c r="Q479" s="194"/>
      <c r="R479" s="194"/>
      <c r="S479" s="194"/>
      <c r="T479" s="195"/>
      <c r="AT479" s="196" t="s">
        <v>149</v>
      </c>
      <c r="AU479" s="196" t="s">
        <v>81</v>
      </c>
      <c r="AV479" s="11" t="s">
        <v>81</v>
      </c>
      <c r="AW479" s="11" t="s">
        <v>36</v>
      </c>
      <c r="AX479" s="11" t="s">
        <v>72</v>
      </c>
      <c r="AY479" s="196" t="s">
        <v>140</v>
      </c>
    </row>
    <row r="480" spans="2:65" s="11" customFormat="1" x14ac:dyDescent="0.3">
      <c r="B480" s="187"/>
      <c r="D480" s="197" t="s">
        <v>149</v>
      </c>
      <c r="E480" s="196" t="s">
        <v>5</v>
      </c>
      <c r="F480" s="198" t="s">
        <v>805</v>
      </c>
      <c r="H480" s="199">
        <v>215.6</v>
      </c>
      <c r="I480" s="192"/>
      <c r="L480" s="187"/>
      <c r="M480" s="193"/>
      <c r="N480" s="194"/>
      <c r="O480" s="194"/>
      <c r="P480" s="194"/>
      <c r="Q480" s="194"/>
      <c r="R480" s="194"/>
      <c r="S480" s="194"/>
      <c r="T480" s="195"/>
      <c r="AT480" s="196" t="s">
        <v>149</v>
      </c>
      <c r="AU480" s="196" t="s">
        <v>81</v>
      </c>
      <c r="AV480" s="11" t="s">
        <v>81</v>
      </c>
      <c r="AW480" s="11" t="s">
        <v>36</v>
      </c>
      <c r="AX480" s="11" t="s">
        <v>72</v>
      </c>
      <c r="AY480" s="196" t="s">
        <v>140</v>
      </c>
    </row>
    <row r="481" spans="2:65" s="11" customFormat="1" x14ac:dyDescent="0.3">
      <c r="B481" s="187"/>
      <c r="D481" s="197" t="s">
        <v>149</v>
      </c>
      <c r="E481" s="196" t="s">
        <v>5</v>
      </c>
      <c r="F481" s="198" t="s">
        <v>806</v>
      </c>
      <c r="H481" s="199">
        <v>215.6</v>
      </c>
      <c r="I481" s="192"/>
      <c r="L481" s="187"/>
      <c r="M481" s="193"/>
      <c r="N481" s="194"/>
      <c r="O481" s="194"/>
      <c r="P481" s="194"/>
      <c r="Q481" s="194"/>
      <c r="R481" s="194"/>
      <c r="S481" s="194"/>
      <c r="T481" s="195"/>
      <c r="AT481" s="196" t="s">
        <v>149</v>
      </c>
      <c r="AU481" s="196" t="s">
        <v>81</v>
      </c>
      <c r="AV481" s="11" t="s">
        <v>81</v>
      </c>
      <c r="AW481" s="11" t="s">
        <v>36</v>
      </c>
      <c r="AX481" s="11" t="s">
        <v>72</v>
      </c>
      <c r="AY481" s="196" t="s">
        <v>140</v>
      </c>
    </row>
    <row r="482" spans="2:65" s="12" customFormat="1" x14ac:dyDescent="0.3">
      <c r="B482" s="200"/>
      <c r="D482" s="188" t="s">
        <v>149</v>
      </c>
      <c r="E482" s="201" t="s">
        <v>5</v>
      </c>
      <c r="F482" s="202" t="s">
        <v>157</v>
      </c>
      <c r="H482" s="203">
        <v>1299.367</v>
      </c>
      <c r="I482" s="204"/>
      <c r="L482" s="200"/>
      <c r="M482" s="205"/>
      <c r="N482" s="206"/>
      <c r="O482" s="206"/>
      <c r="P482" s="206"/>
      <c r="Q482" s="206"/>
      <c r="R482" s="206"/>
      <c r="S482" s="206"/>
      <c r="T482" s="207"/>
      <c r="AT482" s="208" t="s">
        <v>149</v>
      </c>
      <c r="AU482" s="208" t="s">
        <v>81</v>
      </c>
      <c r="AV482" s="12" t="s">
        <v>147</v>
      </c>
      <c r="AW482" s="12" t="s">
        <v>36</v>
      </c>
      <c r="AX482" s="12" t="s">
        <v>23</v>
      </c>
      <c r="AY482" s="208" t="s">
        <v>140</v>
      </c>
    </row>
    <row r="483" spans="2:65" s="1" customFormat="1" ht="22.5" customHeight="1" x14ac:dyDescent="0.3">
      <c r="B483" s="174"/>
      <c r="C483" s="220" t="s">
        <v>807</v>
      </c>
      <c r="D483" s="220" t="s">
        <v>257</v>
      </c>
      <c r="E483" s="221" t="s">
        <v>808</v>
      </c>
      <c r="F483" s="222" t="s">
        <v>809</v>
      </c>
      <c r="G483" s="223" t="s">
        <v>153</v>
      </c>
      <c r="H483" s="224">
        <v>2.7130000000000001</v>
      </c>
      <c r="I483" s="225"/>
      <c r="J483" s="226">
        <f>ROUND(I483*H483,2)</f>
        <v>0</v>
      </c>
      <c r="K483" s="222" t="s">
        <v>146</v>
      </c>
      <c r="L483" s="227"/>
      <c r="M483" s="228" t="s">
        <v>5</v>
      </c>
      <c r="N483" s="229" t="s">
        <v>43</v>
      </c>
      <c r="O483" s="42"/>
      <c r="P483" s="184">
        <f>O483*H483</f>
        <v>0</v>
      </c>
      <c r="Q483" s="184">
        <v>0.55000000000000004</v>
      </c>
      <c r="R483" s="184">
        <f>Q483*H483</f>
        <v>1.4921500000000001</v>
      </c>
      <c r="S483" s="184">
        <v>0</v>
      </c>
      <c r="T483" s="185">
        <f>S483*H483</f>
        <v>0</v>
      </c>
      <c r="AR483" s="24" t="s">
        <v>346</v>
      </c>
      <c r="AT483" s="24" t="s">
        <v>257</v>
      </c>
      <c r="AU483" s="24" t="s">
        <v>81</v>
      </c>
      <c r="AY483" s="24" t="s">
        <v>140</v>
      </c>
      <c r="BE483" s="186">
        <f>IF(N483="základní",J483,0)</f>
        <v>0</v>
      </c>
      <c r="BF483" s="186">
        <f>IF(N483="snížená",J483,0)</f>
        <v>0</v>
      </c>
      <c r="BG483" s="186">
        <f>IF(N483="zákl. přenesená",J483,0)</f>
        <v>0</v>
      </c>
      <c r="BH483" s="186">
        <f>IF(N483="sníž. přenesená",J483,0)</f>
        <v>0</v>
      </c>
      <c r="BI483" s="186">
        <f>IF(N483="nulová",J483,0)</f>
        <v>0</v>
      </c>
      <c r="BJ483" s="24" t="s">
        <v>23</v>
      </c>
      <c r="BK483" s="186">
        <f>ROUND(I483*H483,2)</f>
        <v>0</v>
      </c>
      <c r="BL483" s="24" t="s">
        <v>236</v>
      </c>
      <c r="BM483" s="24" t="s">
        <v>810</v>
      </c>
    </row>
    <row r="484" spans="2:65" s="11" customFormat="1" x14ac:dyDescent="0.3">
      <c r="B484" s="187"/>
      <c r="D484" s="197" t="s">
        <v>149</v>
      </c>
      <c r="E484" s="196" t="s">
        <v>5</v>
      </c>
      <c r="F484" s="198" t="s">
        <v>811</v>
      </c>
      <c r="H484" s="199">
        <v>1.4319999999999999</v>
      </c>
      <c r="I484" s="192"/>
      <c r="L484" s="187"/>
      <c r="M484" s="193"/>
      <c r="N484" s="194"/>
      <c r="O484" s="194"/>
      <c r="P484" s="194"/>
      <c r="Q484" s="194"/>
      <c r="R484" s="194"/>
      <c r="S484" s="194"/>
      <c r="T484" s="195"/>
      <c r="AT484" s="196" t="s">
        <v>149</v>
      </c>
      <c r="AU484" s="196" t="s">
        <v>81</v>
      </c>
      <c r="AV484" s="11" t="s">
        <v>81</v>
      </c>
      <c r="AW484" s="11" t="s">
        <v>36</v>
      </c>
      <c r="AX484" s="11" t="s">
        <v>72</v>
      </c>
      <c r="AY484" s="196" t="s">
        <v>140</v>
      </c>
    </row>
    <row r="485" spans="2:65" s="11" customFormat="1" x14ac:dyDescent="0.3">
      <c r="B485" s="187"/>
      <c r="D485" s="197" t="s">
        <v>149</v>
      </c>
      <c r="E485" s="196" t="s">
        <v>5</v>
      </c>
      <c r="F485" s="198" t="s">
        <v>812</v>
      </c>
      <c r="H485" s="199">
        <v>1.2809999999999999</v>
      </c>
      <c r="I485" s="192"/>
      <c r="L485" s="187"/>
      <c r="M485" s="193"/>
      <c r="N485" s="194"/>
      <c r="O485" s="194"/>
      <c r="P485" s="194"/>
      <c r="Q485" s="194"/>
      <c r="R485" s="194"/>
      <c r="S485" s="194"/>
      <c r="T485" s="195"/>
      <c r="AT485" s="196" t="s">
        <v>149</v>
      </c>
      <c r="AU485" s="196" t="s">
        <v>81</v>
      </c>
      <c r="AV485" s="11" t="s">
        <v>81</v>
      </c>
      <c r="AW485" s="11" t="s">
        <v>36</v>
      </c>
      <c r="AX485" s="11" t="s">
        <v>72</v>
      </c>
      <c r="AY485" s="196" t="s">
        <v>140</v>
      </c>
    </row>
    <row r="486" spans="2:65" s="12" customFormat="1" x14ac:dyDescent="0.3">
      <c r="B486" s="200"/>
      <c r="D486" s="188" t="s">
        <v>149</v>
      </c>
      <c r="E486" s="201" t="s">
        <v>5</v>
      </c>
      <c r="F486" s="202" t="s">
        <v>157</v>
      </c>
      <c r="H486" s="203">
        <v>2.7130000000000001</v>
      </c>
      <c r="I486" s="204"/>
      <c r="L486" s="200"/>
      <c r="M486" s="205"/>
      <c r="N486" s="206"/>
      <c r="O486" s="206"/>
      <c r="P486" s="206"/>
      <c r="Q486" s="206"/>
      <c r="R486" s="206"/>
      <c r="S486" s="206"/>
      <c r="T486" s="207"/>
      <c r="AT486" s="208" t="s">
        <v>149</v>
      </c>
      <c r="AU486" s="208" t="s">
        <v>81</v>
      </c>
      <c r="AV486" s="12" t="s">
        <v>147</v>
      </c>
      <c r="AW486" s="12" t="s">
        <v>36</v>
      </c>
      <c r="AX486" s="12" t="s">
        <v>23</v>
      </c>
      <c r="AY486" s="208" t="s">
        <v>140</v>
      </c>
    </row>
    <row r="487" spans="2:65" s="1" customFormat="1" ht="22.5" customHeight="1" x14ac:dyDescent="0.3">
      <c r="B487" s="174"/>
      <c r="C487" s="220" t="s">
        <v>813</v>
      </c>
      <c r="D487" s="220" t="s">
        <v>257</v>
      </c>
      <c r="E487" s="221" t="s">
        <v>814</v>
      </c>
      <c r="F487" s="222" t="s">
        <v>815</v>
      </c>
      <c r="G487" s="223" t="s">
        <v>153</v>
      </c>
      <c r="H487" s="224">
        <v>1.897</v>
      </c>
      <c r="I487" s="225"/>
      <c r="J487" s="226">
        <f>ROUND(I487*H487,2)</f>
        <v>0</v>
      </c>
      <c r="K487" s="222" t="s">
        <v>146</v>
      </c>
      <c r="L487" s="227"/>
      <c r="M487" s="228" t="s">
        <v>5</v>
      </c>
      <c r="N487" s="229" t="s">
        <v>43</v>
      </c>
      <c r="O487" s="42"/>
      <c r="P487" s="184">
        <f>O487*H487</f>
        <v>0</v>
      </c>
      <c r="Q487" s="184">
        <v>0.55000000000000004</v>
      </c>
      <c r="R487" s="184">
        <f>Q487*H487</f>
        <v>1.04335</v>
      </c>
      <c r="S487" s="184">
        <v>0</v>
      </c>
      <c r="T487" s="185">
        <f>S487*H487</f>
        <v>0</v>
      </c>
      <c r="AR487" s="24" t="s">
        <v>346</v>
      </c>
      <c r="AT487" s="24" t="s">
        <v>257</v>
      </c>
      <c r="AU487" s="24" t="s">
        <v>81</v>
      </c>
      <c r="AY487" s="24" t="s">
        <v>140</v>
      </c>
      <c r="BE487" s="186">
        <f>IF(N487="základní",J487,0)</f>
        <v>0</v>
      </c>
      <c r="BF487" s="186">
        <f>IF(N487="snížená",J487,0)</f>
        <v>0</v>
      </c>
      <c r="BG487" s="186">
        <f>IF(N487="zákl. přenesená",J487,0)</f>
        <v>0</v>
      </c>
      <c r="BH487" s="186">
        <f>IF(N487="sníž. přenesená",J487,0)</f>
        <v>0</v>
      </c>
      <c r="BI487" s="186">
        <f>IF(N487="nulová",J487,0)</f>
        <v>0</v>
      </c>
      <c r="BJ487" s="24" t="s">
        <v>23</v>
      </c>
      <c r="BK487" s="186">
        <f>ROUND(I487*H487,2)</f>
        <v>0</v>
      </c>
      <c r="BL487" s="24" t="s">
        <v>236</v>
      </c>
      <c r="BM487" s="24" t="s">
        <v>816</v>
      </c>
    </row>
    <row r="488" spans="2:65" s="11" customFormat="1" x14ac:dyDescent="0.3">
      <c r="B488" s="187"/>
      <c r="D488" s="188" t="s">
        <v>149</v>
      </c>
      <c r="E488" s="189" t="s">
        <v>5</v>
      </c>
      <c r="F488" s="190" t="s">
        <v>817</v>
      </c>
      <c r="H488" s="191">
        <v>1.897</v>
      </c>
      <c r="I488" s="192"/>
      <c r="L488" s="187"/>
      <c r="M488" s="193"/>
      <c r="N488" s="194"/>
      <c r="O488" s="194"/>
      <c r="P488" s="194"/>
      <c r="Q488" s="194"/>
      <c r="R488" s="194"/>
      <c r="S488" s="194"/>
      <c r="T488" s="195"/>
      <c r="AT488" s="196" t="s">
        <v>149</v>
      </c>
      <c r="AU488" s="196" t="s">
        <v>81</v>
      </c>
      <c r="AV488" s="11" t="s">
        <v>81</v>
      </c>
      <c r="AW488" s="11" t="s">
        <v>36</v>
      </c>
      <c r="AX488" s="11" t="s">
        <v>23</v>
      </c>
      <c r="AY488" s="196" t="s">
        <v>140</v>
      </c>
    </row>
    <row r="489" spans="2:65" s="1" customFormat="1" ht="22.5" customHeight="1" x14ac:dyDescent="0.3">
      <c r="B489" s="174"/>
      <c r="C489" s="175" t="s">
        <v>818</v>
      </c>
      <c r="D489" s="175" t="s">
        <v>142</v>
      </c>
      <c r="E489" s="176" t="s">
        <v>819</v>
      </c>
      <c r="F489" s="177" t="s">
        <v>820</v>
      </c>
      <c r="G489" s="178" t="s">
        <v>153</v>
      </c>
      <c r="H489" s="179">
        <v>4.1909999999999998</v>
      </c>
      <c r="I489" s="180"/>
      <c r="J489" s="181">
        <f>ROUND(I489*H489,2)</f>
        <v>0</v>
      </c>
      <c r="K489" s="177" t="s">
        <v>146</v>
      </c>
      <c r="L489" s="41"/>
      <c r="M489" s="182" t="s">
        <v>5</v>
      </c>
      <c r="N489" s="183" t="s">
        <v>43</v>
      </c>
      <c r="O489" s="42"/>
      <c r="P489" s="184">
        <f>O489*H489</f>
        <v>0</v>
      </c>
      <c r="Q489" s="184">
        <v>2.3369999999999998E-2</v>
      </c>
      <c r="R489" s="184">
        <f>Q489*H489</f>
        <v>9.7943669999999983E-2</v>
      </c>
      <c r="S489" s="184">
        <v>0</v>
      </c>
      <c r="T489" s="185">
        <f>S489*H489</f>
        <v>0</v>
      </c>
      <c r="AR489" s="24" t="s">
        <v>236</v>
      </c>
      <c r="AT489" s="24" t="s">
        <v>142</v>
      </c>
      <c r="AU489" s="24" t="s">
        <v>81</v>
      </c>
      <c r="AY489" s="24" t="s">
        <v>140</v>
      </c>
      <c r="BE489" s="186">
        <f>IF(N489="základní",J489,0)</f>
        <v>0</v>
      </c>
      <c r="BF489" s="186">
        <f>IF(N489="snížená",J489,0)</f>
        <v>0</v>
      </c>
      <c r="BG489" s="186">
        <f>IF(N489="zákl. přenesená",J489,0)</f>
        <v>0</v>
      </c>
      <c r="BH489" s="186">
        <f>IF(N489="sníž. přenesená",J489,0)</f>
        <v>0</v>
      </c>
      <c r="BI489" s="186">
        <f>IF(N489="nulová",J489,0)</f>
        <v>0</v>
      </c>
      <c r="BJ489" s="24" t="s">
        <v>23</v>
      </c>
      <c r="BK489" s="186">
        <f>ROUND(I489*H489,2)</f>
        <v>0</v>
      </c>
      <c r="BL489" s="24" t="s">
        <v>236</v>
      </c>
      <c r="BM489" s="24" t="s">
        <v>821</v>
      </c>
    </row>
    <row r="490" spans="2:65" s="11" customFormat="1" x14ac:dyDescent="0.3">
      <c r="B490" s="187"/>
      <c r="D490" s="197" t="s">
        <v>149</v>
      </c>
      <c r="E490" s="196" t="s">
        <v>5</v>
      </c>
      <c r="F490" s="198" t="s">
        <v>822</v>
      </c>
      <c r="H490" s="199">
        <v>1.302</v>
      </c>
      <c r="I490" s="192"/>
      <c r="L490" s="187"/>
      <c r="M490" s="193"/>
      <c r="N490" s="194"/>
      <c r="O490" s="194"/>
      <c r="P490" s="194"/>
      <c r="Q490" s="194"/>
      <c r="R490" s="194"/>
      <c r="S490" s="194"/>
      <c r="T490" s="195"/>
      <c r="AT490" s="196" t="s">
        <v>149</v>
      </c>
      <c r="AU490" s="196" t="s">
        <v>81</v>
      </c>
      <c r="AV490" s="11" t="s">
        <v>81</v>
      </c>
      <c r="AW490" s="11" t="s">
        <v>36</v>
      </c>
      <c r="AX490" s="11" t="s">
        <v>72</v>
      </c>
      <c r="AY490" s="196" t="s">
        <v>140</v>
      </c>
    </row>
    <row r="491" spans="2:65" s="11" customFormat="1" x14ac:dyDescent="0.3">
      <c r="B491" s="187"/>
      <c r="D491" s="197" t="s">
        <v>149</v>
      </c>
      <c r="E491" s="196" t="s">
        <v>5</v>
      </c>
      <c r="F491" s="198" t="s">
        <v>823</v>
      </c>
      <c r="H491" s="199">
        <v>1.1639999999999999</v>
      </c>
      <c r="I491" s="192"/>
      <c r="L491" s="187"/>
      <c r="M491" s="193"/>
      <c r="N491" s="194"/>
      <c r="O491" s="194"/>
      <c r="P491" s="194"/>
      <c r="Q491" s="194"/>
      <c r="R491" s="194"/>
      <c r="S491" s="194"/>
      <c r="T491" s="195"/>
      <c r="AT491" s="196" t="s">
        <v>149</v>
      </c>
      <c r="AU491" s="196" t="s">
        <v>81</v>
      </c>
      <c r="AV491" s="11" t="s">
        <v>81</v>
      </c>
      <c r="AW491" s="11" t="s">
        <v>36</v>
      </c>
      <c r="AX491" s="11" t="s">
        <v>72</v>
      </c>
      <c r="AY491" s="196" t="s">
        <v>140</v>
      </c>
    </row>
    <row r="492" spans="2:65" s="11" customFormat="1" x14ac:dyDescent="0.3">
      <c r="B492" s="187"/>
      <c r="D492" s="197" t="s">
        <v>149</v>
      </c>
      <c r="E492" s="196" t="s">
        <v>5</v>
      </c>
      <c r="F492" s="198" t="s">
        <v>824</v>
      </c>
      <c r="H492" s="199">
        <v>1.7250000000000001</v>
      </c>
      <c r="I492" s="192"/>
      <c r="L492" s="187"/>
      <c r="M492" s="193"/>
      <c r="N492" s="194"/>
      <c r="O492" s="194"/>
      <c r="P492" s="194"/>
      <c r="Q492" s="194"/>
      <c r="R492" s="194"/>
      <c r="S492" s="194"/>
      <c r="T492" s="195"/>
      <c r="AT492" s="196" t="s">
        <v>149</v>
      </c>
      <c r="AU492" s="196" t="s">
        <v>81</v>
      </c>
      <c r="AV492" s="11" t="s">
        <v>81</v>
      </c>
      <c r="AW492" s="11" t="s">
        <v>36</v>
      </c>
      <c r="AX492" s="11" t="s">
        <v>72</v>
      </c>
      <c r="AY492" s="196" t="s">
        <v>140</v>
      </c>
    </row>
    <row r="493" spans="2:65" s="12" customFormat="1" x14ac:dyDescent="0.3">
      <c r="B493" s="200"/>
      <c r="D493" s="188" t="s">
        <v>149</v>
      </c>
      <c r="E493" s="201" t="s">
        <v>5</v>
      </c>
      <c r="F493" s="202" t="s">
        <v>157</v>
      </c>
      <c r="H493" s="203">
        <v>4.1909999999999998</v>
      </c>
      <c r="I493" s="204"/>
      <c r="L493" s="200"/>
      <c r="M493" s="205"/>
      <c r="N493" s="206"/>
      <c r="O493" s="206"/>
      <c r="P493" s="206"/>
      <c r="Q493" s="206"/>
      <c r="R493" s="206"/>
      <c r="S493" s="206"/>
      <c r="T493" s="207"/>
      <c r="AT493" s="208" t="s">
        <v>149</v>
      </c>
      <c r="AU493" s="208" t="s">
        <v>81</v>
      </c>
      <c r="AV493" s="12" t="s">
        <v>147</v>
      </c>
      <c r="AW493" s="12" t="s">
        <v>36</v>
      </c>
      <c r="AX493" s="12" t="s">
        <v>23</v>
      </c>
      <c r="AY493" s="208" t="s">
        <v>140</v>
      </c>
    </row>
    <row r="494" spans="2:65" s="1" customFormat="1" ht="22.5" customHeight="1" x14ac:dyDescent="0.3">
      <c r="B494" s="174"/>
      <c r="C494" s="175" t="s">
        <v>825</v>
      </c>
      <c r="D494" s="175" t="s">
        <v>142</v>
      </c>
      <c r="E494" s="176" t="s">
        <v>826</v>
      </c>
      <c r="F494" s="177" t="s">
        <v>827</v>
      </c>
      <c r="G494" s="178" t="s">
        <v>222</v>
      </c>
      <c r="H494" s="179">
        <v>2.637</v>
      </c>
      <c r="I494" s="180"/>
      <c r="J494" s="181">
        <f>ROUND(I494*H494,2)</f>
        <v>0</v>
      </c>
      <c r="K494" s="177" t="s">
        <v>146</v>
      </c>
      <c r="L494" s="41"/>
      <c r="M494" s="182" t="s">
        <v>5</v>
      </c>
      <c r="N494" s="183" t="s">
        <v>43</v>
      </c>
      <c r="O494" s="42"/>
      <c r="P494" s="184">
        <f>O494*H494</f>
        <v>0</v>
      </c>
      <c r="Q494" s="184">
        <v>0</v>
      </c>
      <c r="R494" s="184">
        <f>Q494*H494</f>
        <v>0</v>
      </c>
      <c r="S494" s="184">
        <v>0</v>
      </c>
      <c r="T494" s="185">
        <f>S494*H494</f>
        <v>0</v>
      </c>
      <c r="AR494" s="24" t="s">
        <v>236</v>
      </c>
      <c r="AT494" s="24" t="s">
        <v>142</v>
      </c>
      <c r="AU494" s="24" t="s">
        <v>81</v>
      </c>
      <c r="AY494" s="24" t="s">
        <v>140</v>
      </c>
      <c r="BE494" s="186">
        <f>IF(N494="základní",J494,0)</f>
        <v>0</v>
      </c>
      <c r="BF494" s="186">
        <f>IF(N494="snížená",J494,0)</f>
        <v>0</v>
      </c>
      <c r="BG494" s="186">
        <f>IF(N494="zákl. přenesená",J494,0)</f>
        <v>0</v>
      </c>
      <c r="BH494" s="186">
        <f>IF(N494="sníž. přenesená",J494,0)</f>
        <v>0</v>
      </c>
      <c r="BI494" s="186">
        <f>IF(N494="nulová",J494,0)</f>
        <v>0</v>
      </c>
      <c r="BJ494" s="24" t="s">
        <v>23</v>
      </c>
      <c r="BK494" s="186">
        <f>ROUND(I494*H494,2)</f>
        <v>0</v>
      </c>
      <c r="BL494" s="24" t="s">
        <v>236</v>
      </c>
      <c r="BM494" s="24" t="s">
        <v>828</v>
      </c>
    </row>
    <row r="495" spans="2:65" s="1" customFormat="1" ht="22.5" customHeight="1" x14ac:dyDescent="0.3">
      <c r="B495" s="174"/>
      <c r="C495" s="175" t="s">
        <v>829</v>
      </c>
      <c r="D495" s="175" t="s">
        <v>142</v>
      </c>
      <c r="E495" s="176" t="s">
        <v>830</v>
      </c>
      <c r="F495" s="177" t="s">
        <v>831</v>
      </c>
      <c r="G495" s="178" t="s">
        <v>222</v>
      </c>
      <c r="H495" s="179">
        <v>2.637</v>
      </c>
      <c r="I495" s="180"/>
      <c r="J495" s="181">
        <f>ROUND(I495*H495,2)</f>
        <v>0</v>
      </c>
      <c r="K495" s="177" t="s">
        <v>146</v>
      </c>
      <c r="L495" s="41"/>
      <c r="M495" s="182" t="s">
        <v>5</v>
      </c>
      <c r="N495" s="183" t="s">
        <v>43</v>
      </c>
      <c r="O495" s="42"/>
      <c r="P495" s="184">
        <f>O495*H495</f>
        <v>0</v>
      </c>
      <c r="Q495" s="184">
        <v>0</v>
      </c>
      <c r="R495" s="184">
        <f>Q495*H495</f>
        <v>0</v>
      </c>
      <c r="S495" s="184">
        <v>0</v>
      </c>
      <c r="T495" s="185">
        <f>S495*H495</f>
        <v>0</v>
      </c>
      <c r="AR495" s="24" t="s">
        <v>236</v>
      </c>
      <c r="AT495" s="24" t="s">
        <v>142</v>
      </c>
      <c r="AU495" s="24" t="s">
        <v>81</v>
      </c>
      <c r="AY495" s="24" t="s">
        <v>140</v>
      </c>
      <c r="BE495" s="186">
        <f>IF(N495="základní",J495,0)</f>
        <v>0</v>
      </c>
      <c r="BF495" s="186">
        <f>IF(N495="snížená",J495,0)</f>
        <v>0</v>
      </c>
      <c r="BG495" s="186">
        <f>IF(N495="zákl. přenesená",J495,0)</f>
        <v>0</v>
      </c>
      <c r="BH495" s="186">
        <f>IF(N495="sníž. přenesená",J495,0)</f>
        <v>0</v>
      </c>
      <c r="BI495" s="186">
        <f>IF(N495="nulová",J495,0)</f>
        <v>0</v>
      </c>
      <c r="BJ495" s="24" t="s">
        <v>23</v>
      </c>
      <c r="BK495" s="186">
        <f>ROUND(I495*H495,2)</f>
        <v>0</v>
      </c>
      <c r="BL495" s="24" t="s">
        <v>236</v>
      </c>
      <c r="BM495" s="24" t="s">
        <v>832</v>
      </c>
    </row>
    <row r="496" spans="2:65" s="10" customFormat="1" ht="29.85" customHeight="1" x14ac:dyDescent="0.3">
      <c r="B496" s="160"/>
      <c r="D496" s="171" t="s">
        <v>71</v>
      </c>
      <c r="E496" s="172" t="s">
        <v>833</v>
      </c>
      <c r="F496" s="172" t="s">
        <v>834</v>
      </c>
      <c r="I496" s="163"/>
      <c r="J496" s="173">
        <f>BK496</f>
        <v>0</v>
      </c>
      <c r="L496" s="160"/>
      <c r="M496" s="165"/>
      <c r="N496" s="166"/>
      <c r="O496" s="166"/>
      <c r="P496" s="167">
        <f>SUM(P497:P519)</f>
        <v>0</v>
      </c>
      <c r="Q496" s="166"/>
      <c r="R496" s="167">
        <f>SUM(R497:R519)</f>
        <v>0.76482319999999993</v>
      </c>
      <c r="S496" s="166"/>
      <c r="T496" s="168">
        <f>SUM(T497:T519)</f>
        <v>0.79043039999999998</v>
      </c>
      <c r="AR496" s="161" t="s">
        <v>23</v>
      </c>
      <c r="AT496" s="169" t="s">
        <v>71</v>
      </c>
      <c r="AU496" s="169" t="s">
        <v>23</v>
      </c>
      <c r="AY496" s="161" t="s">
        <v>140</v>
      </c>
      <c r="BK496" s="170">
        <f>SUM(BK497:BK519)</f>
        <v>0</v>
      </c>
    </row>
    <row r="497" spans="2:65" s="1" customFormat="1" ht="22.5" customHeight="1" x14ac:dyDescent="0.3">
      <c r="B497" s="174"/>
      <c r="C497" s="175" t="s">
        <v>835</v>
      </c>
      <c r="D497" s="175" t="s">
        <v>142</v>
      </c>
      <c r="E497" s="176" t="s">
        <v>836</v>
      </c>
      <c r="F497" s="177" t="s">
        <v>837</v>
      </c>
      <c r="G497" s="178" t="s">
        <v>145</v>
      </c>
      <c r="H497" s="179">
        <v>4.8</v>
      </c>
      <c r="I497" s="180"/>
      <c r="J497" s="181">
        <f>ROUND(I497*H497,2)</f>
        <v>0</v>
      </c>
      <c r="K497" s="177" t="s">
        <v>146</v>
      </c>
      <c r="L497" s="41"/>
      <c r="M497" s="182" t="s">
        <v>5</v>
      </c>
      <c r="N497" s="183" t="s">
        <v>43</v>
      </c>
      <c r="O497" s="42"/>
      <c r="P497" s="184">
        <f>O497*H497</f>
        <v>0</v>
      </c>
      <c r="Q497" s="184">
        <v>0</v>
      </c>
      <c r="R497" s="184">
        <f>Q497*H497</f>
        <v>0</v>
      </c>
      <c r="S497" s="184">
        <v>5.94E-3</v>
      </c>
      <c r="T497" s="185">
        <f>S497*H497</f>
        <v>2.8511999999999999E-2</v>
      </c>
      <c r="AR497" s="24" t="s">
        <v>147</v>
      </c>
      <c r="AT497" s="24" t="s">
        <v>142</v>
      </c>
      <c r="AU497" s="24" t="s">
        <v>81</v>
      </c>
      <c r="AY497" s="24" t="s">
        <v>140</v>
      </c>
      <c r="BE497" s="186">
        <f>IF(N497="základní",J497,0)</f>
        <v>0</v>
      </c>
      <c r="BF497" s="186">
        <f>IF(N497="snížená",J497,0)</f>
        <v>0</v>
      </c>
      <c r="BG497" s="186">
        <f>IF(N497="zákl. přenesená",J497,0)</f>
        <v>0</v>
      </c>
      <c r="BH497" s="186">
        <f>IF(N497="sníž. přenesená",J497,0)</f>
        <v>0</v>
      </c>
      <c r="BI497" s="186">
        <f>IF(N497="nulová",J497,0)</f>
        <v>0</v>
      </c>
      <c r="BJ497" s="24" t="s">
        <v>23</v>
      </c>
      <c r="BK497" s="186">
        <f>ROUND(I497*H497,2)</f>
        <v>0</v>
      </c>
      <c r="BL497" s="24" t="s">
        <v>147</v>
      </c>
      <c r="BM497" s="24" t="s">
        <v>838</v>
      </c>
    </row>
    <row r="498" spans="2:65" s="11" customFormat="1" x14ac:dyDescent="0.3">
      <c r="B498" s="187"/>
      <c r="D498" s="188" t="s">
        <v>149</v>
      </c>
      <c r="E498" s="189" t="s">
        <v>5</v>
      </c>
      <c r="F498" s="190" t="s">
        <v>839</v>
      </c>
      <c r="H498" s="191">
        <v>4.8</v>
      </c>
      <c r="I498" s="192"/>
      <c r="L498" s="187"/>
      <c r="M498" s="193"/>
      <c r="N498" s="194"/>
      <c r="O498" s="194"/>
      <c r="P498" s="194"/>
      <c r="Q498" s="194"/>
      <c r="R498" s="194"/>
      <c r="S498" s="194"/>
      <c r="T498" s="195"/>
      <c r="AT498" s="196" t="s">
        <v>149</v>
      </c>
      <c r="AU498" s="196" t="s">
        <v>81</v>
      </c>
      <c r="AV498" s="11" t="s">
        <v>81</v>
      </c>
      <c r="AW498" s="11" t="s">
        <v>36</v>
      </c>
      <c r="AX498" s="11" t="s">
        <v>23</v>
      </c>
      <c r="AY498" s="196" t="s">
        <v>140</v>
      </c>
    </row>
    <row r="499" spans="2:65" s="1" customFormat="1" ht="22.5" customHeight="1" x14ac:dyDescent="0.3">
      <c r="B499" s="174"/>
      <c r="C499" s="175" t="s">
        <v>840</v>
      </c>
      <c r="D499" s="175" t="s">
        <v>142</v>
      </c>
      <c r="E499" s="176" t="s">
        <v>841</v>
      </c>
      <c r="F499" s="177" t="s">
        <v>842</v>
      </c>
      <c r="G499" s="178" t="s">
        <v>278</v>
      </c>
      <c r="H499" s="179">
        <v>38.4</v>
      </c>
      <c r="I499" s="180"/>
      <c r="J499" s="181">
        <f>ROUND(I499*H499,2)</f>
        <v>0</v>
      </c>
      <c r="K499" s="177" t="s">
        <v>146</v>
      </c>
      <c r="L499" s="41"/>
      <c r="M499" s="182" t="s">
        <v>5</v>
      </c>
      <c r="N499" s="183" t="s">
        <v>43</v>
      </c>
      <c r="O499" s="42"/>
      <c r="P499" s="184">
        <f>O499*H499</f>
        <v>0</v>
      </c>
      <c r="Q499" s="184">
        <v>0</v>
      </c>
      <c r="R499" s="184">
        <f>Q499*H499</f>
        <v>0</v>
      </c>
      <c r="S499" s="184">
        <v>1.91E-3</v>
      </c>
      <c r="T499" s="185">
        <f>S499*H499</f>
        <v>7.3343999999999993E-2</v>
      </c>
      <c r="AR499" s="24" t="s">
        <v>147</v>
      </c>
      <c r="AT499" s="24" t="s">
        <v>142</v>
      </c>
      <c r="AU499" s="24" t="s">
        <v>81</v>
      </c>
      <c r="AY499" s="24" t="s">
        <v>140</v>
      </c>
      <c r="BE499" s="186">
        <f>IF(N499="základní",J499,0)</f>
        <v>0</v>
      </c>
      <c r="BF499" s="186">
        <f>IF(N499="snížená",J499,0)</f>
        <v>0</v>
      </c>
      <c r="BG499" s="186">
        <f>IF(N499="zákl. přenesená",J499,0)</f>
        <v>0</v>
      </c>
      <c r="BH499" s="186">
        <f>IF(N499="sníž. přenesená",J499,0)</f>
        <v>0</v>
      </c>
      <c r="BI499" s="186">
        <f>IF(N499="nulová",J499,0)</f>
        <v>0</v>
      </c>
      <c r="BJ499" s="24" t="s">
        <v>23</v>
      </c>
      <c r="BK499" s="186">
        <f>ROUND(I499*H499,2)</f>
        <v>0</v>
      </c>
      <c r="BL499" s="24" t="s">
        <v>147</v>
      </c>
      <c r="BM499" s="24" t="s">
        <v>843</v>
      </c>
    </row>
    <row r="500" spans="2:65" s="11" customFormat="1" x14ac:dyDescent="0.3">
      <c r="B500" s="187"/>
      <c r="D500" s="188" t="s">
        <v>149</v>
      </c>
      <c r="E500" s="189" t="s">
        <v>5</v>
      </c>
      <c r="F500" s="190" t="s">
        <v>844</v>
      </c>
      <c r="H500" s="191">
        <v>38.4</v>
      </c>
      <c r="I500" s="192"/>
      <c r="L500" s="187"/>
      <c r="M500" s="193"/>
      <c r="N500" s="194"/>
      <c r="O500" s="194"/>
      <c r="P500" s="194"/>
      <c r="Q500" s="194"/>
      <c r="R500" s="194"/>
      <c r="S500" s="194"/>
      <c r="T500" s="195"/>
      <c r="AT500" s="196" t="s">
        <v>149</v>
      </c>
      <c r="AU500" s="196" t="s">
        <v>81</v>
      </c>
      <c r="AV500" s="11" t="s">
        <v>81</v>
      </c>
      <c r="AW500" s="11" t="s">
        <v>36</v>
      </c>
      <c r="AX500" s="11" t="s">
        <v>23</v>
      </c>
      <c r="AY500" s="196" t="s">
        <v>140</v>
      </c>
    </row>
    <row r="501" spans="2:65" s="1" customFormat="1" ht="22.5" customHeight="1" x14ac:dyDescent="0.3">
      <c r="B501" s="174"/>
      <c r="C501" s="175" t="s">
        <v>845</v>
      </c>
      <c r="D501" s="175" t="s">
        <v>142</v>
      </c>
      <c r="E501" s="176" t="s">
        <v>846</v>
      </c>
      <c r="F501" s="177" t="s">
        <v>847</v>
      </c>
      <c r="G501" s="178" t="s">
        <v>278</v>
      </c>
      <c r="H501" s="179">
        <v>95.12</v>
      </c>
      <c r="I501" s="180"/>
      <c r="J501" s="181">
        <f>ROUND(I501*H501,2)</f>
        <v>0</v>
      </c>
      <c r="K501" s="177" t="s">
        <v>146</v>
      </c>
      <c r="L501" s="41"/>
      <c r="M501" s="182" t="s">
        <v>5</v>
      </c>
      <c r="N501" s="183" t="s">
        <v>43</v>
      </c>
      <c r="O501" s="42"/>
      <c r="P501" s="184">
        <f>O501*H501</f>
        <v>0</v>
      </c>
      <c r="Q501" s="184">
        <v>0</v>
      </c>
      <c r="R501" s="184">
        <f>Q501*H501</f>
        <v>0</v>
      </c>
      <c r="S501" s="184">
        <v>1.67E-3</v>
      </c>
      <c r="T501" s="185">
        <f>S501*H501</f>
        <v>0.1588504</v>
      </c>
      <c r="AR501" s="24" t="s">
        <v>236</v>
      </c>
      <c r="AT501" s="24" t="s">
        <v>142</v>
      </c>
      <c r="AU501" s="24" t="s">
        <v>81</v>
      </c>
      <c r="AY501" s="24" t="s">
        <v>140</v>
      </c>
      <c r="BE501" s="186">
        <f>IF(N501="základní",J501,0)</f>
        <v>0</v>
      </c>
      <c r="BF501" s="186">
        <f>IF(N501="snížená",J501,0)</f>
        <v>0</v>
      </c>
      <c r="BG501" s="186">
        <f>IF(N501="zákl. přenesená",J501,0)</f>
        <v>0</v>
      </c>
      <c r="BH501" s="186">
        <f>IF(N501="sníž. přenesená",J501,0)</f>
        <v>0</v>
      </c>
      <c r="BI501" s="186">
        <f>IF(N501="nulová",J501,0)</f>
        <v>0</v>
      </c>
      <c r="BJ501" s="24" t="s">
        <v>23</v>
      </c>
      <c r="BK501" s="186">
        <f>ROUND(I501*H501,2)</f>
        <v>0</v>
      </c>
      <c r="BL501" s="24" t="s">
        <v>236</v>
      </c>
      <c r="BM501" s="24" t="s">
        <v>848</v>
      </c>
    </row>
    <row r="502" spans="2:65" s="11" customFormat="1" x14ac:dyDescent="0.3">
      <c r="B502" s="187"/>
      <c r="D502" s="188" t="s">
        <v>149</v>
      </c>
      <c r="E502" s="189" t="s">
        <v>5</v>
      </c>
      <c r="F502" s="190" t="s">
        <v>849</v>
      </c>
      <c r="H502" s="191">
        <v>95.12</v>
      </c>
      <c r="I502" s="192"/>
      <c r="L502" s="187"/>
      <c r="M502" s="193"/>
      <c r="N502" s="194"/>
      <c r="O502" s="194"/>
      <c r="P502" s="194"/>
      <c r="Q502" s="194"/>
      <c r="R502" s="194"/>
      <c r="S502" s="194"/>
      <c r="T502" s="195"/>
      <c r="AT502" s="196" t="s">
        <v>149</v>
      </c>
      <c r="AU502" s="196" t="s">
        <v>81</v>
      </c>
      <c r="AV502" s="11" t="s">
        <v>81</v>
      </c>
      <c r="AW502" s="11" t="s">
        <v>36</v>
      </c>
      <c r="AX502" s="11" t="s">
        <v>23</v>
      </c>
      <c r="AY502" s="196" t="s">
        <v>140</v>
      </c>
    </row>
    <row r="503" spans="2:65" s="1" customFormat="1" ht="22.5" customHeight="1" x14ac:dyDescent="0.3">
      <c r="B503" s="174"/>
      <c r="C503" s="175" t="s">
        <v>850</v>
      </c>
      <c r="D503" s="175" t="s">
        <v>142</v>
      </c>
      <c r="E503" s="176" t="s">
        <v>851</v>
      </c>
      <c r="F503" s="177" t="s">
        <v>852</v>
      </c>
      <c r="G503" s="178" t="s">
        <v>278</v>
      </c>
      <c r="H503" s="179">
        <v>121</v>
      </c>
      <c r="I503" s="180"/>
      <c r="J503" s="181">
        <f>ROUND(I503*H503,2)</f>
        <v>0</v>
      </c>
      <c r="K503" s="177" t="s">
        <v>146</v>
      </c>
      <c r="L503" s="41"/>
      <c r="M503" s="182" t="s">
        <v>5</v>
      </c>
      <c r="N503" s="183" t="s">
        <v>43</v>
      </c>
      <c r="O503" s="42"/>
      <c r="P503" s="184">
        <f>O503*H503</f>
        <v>0</v>
      </c>
      <c r="Q503" s="184">
        <v>0</v>
      </c>
      <c r="R503" s="184">
        <f>Q503*H503</f>
        <v>0</v>
      </c>
      <c r="S503" s="184">
        <v>2.5999999999999999E-3</v>
      </c>
      <c r="T503" s="185">
        <f>S503*H503</f>
        <v>0.31459999999999999</v>
      </c>
      <c r="AR503" s="24" t="s">
        <v>147</v>
      </c>
      <c r="AT503" s="24" t="s">
        <v>142</v>
      </c>
      <c r="AU503" s="24" t="s">
        <v>81</v>
      </c>
      <c r="AY503" s="24" t="s">
        <v>140</v>
      </c>
      <c r="BE503" s="186">
        <f>IF(N503="základní",J503,0)</f>
        <v>0</v>
      </c>
      <c r="BF503" s="186">
        <f>IF(N503="snížená",J503,0)</f>
        <v>0</v>
      </c>
      <c r="BG503" s="186">
        <f>IF(N503="zákl. přenesená",J503,0)</f>
        <v>0</v>
      </c>
      <c r="BH503" s="186">
        <f>IF(N503="sníž. přenesená",J503,0)</f>
        <v>0</v>
      </c>
      <c r="BI503" s="186">
        <f>IF(N503="nulová",J503,0)</f>
        <v>0</v>
      </c>
      <c r="BJ503" s="24" t="s">
        <v>23</v>
      </c>
      <c r="BK503" s="186">
        <f>ROUND(I503*H503,2)</f>
        <v>0</v>
      </c>
      <c r="BL503" s="24" t="s">
        <v>147</v>
      </c>
      <c r="BM503" s="24" t="s">
        <v>853</v>
      </c>
    </row>
    <row r="504" spans="2:65" s="11" customFormat="1" x14ac:dyDescent="0.3">
      <c r="B504" s="187"/>
      <c r="D504" s="188" t="s">
        <v>149</v>
      </c>
      <c r="E504" s="189" t="s">
        <v>5</v>
      </c>
      <c r="F504" s="190" t="s">
        <v>854</v>
      </c>
      <c r="H504" s="191">
        <v>121</v>
      </c>
      <c r="I504" s="192"/>
      <c r="L504" s="187"/>
      <c r="M504" s="193"/>
      <c r="N504" s="194"/>
      <c r="O504" s="194"/>
      <c r="P504" s="194"/>
      <c r="Q504" s="194"/>
      <c r="R504" s="194"/>
      <c r="S504" s="194"/>
      <c r="T504" s="195"/>
      <c r="AT504" s="196" t="s">
        <v>149</v>
      </c>
      <c r="AU504" s="196" t="s">
        <v>81</v>
      </c>
      <c r="AV504" s="11" t="s">
        <v>81</v>
      </c>
      <c r="AW504" s="11" t="s">
        <v>36</v>
      </c>
      <c r="AX504" s="11" t="s">
        <v>23</v>
      </c>
      <c r="AY504" s="196" t="s">
        <v>140</v>
      </c>
    </row>
    <row r="505" spans="2:65" s="1" customFormat="1" ht="22.5" customHeight="1" x14ac:dyDescent="0.3">
      <c r="B505" s="174"/>
      <c r="C505" s="175" t="s">
        <v>855</v>
      </c>
      <c r="D505" s="175" t="s">
        <v>142</v>
      </c>
      <c r="E505" s="176" t="s">
        <v>856</v>
      </c>
      <c r="F505" s="177" t="s">
        <v>857</v>
      </c>
      <c r="G505" s="178" t="s">
        <v>278</v>
      </c>
      <c r="H505" s="179">
        <v>54.6</v>
      </c>
      <c r="I505" s="180"/>
      <c r="J505" s="181">
        <f>ROUND(I505*H505,2)</f>
        <v>0</v>
      </c>
      <c r="K505" s="177" t="s">
        <v>146</v>
      </c>
      <c r="L505" s="41"/>
      <c r="M505" s="182" t="s">
        <v>5</v>
      </c>
      <c r="N505" s="183" t="s">
        <v>43</v>
      </c>
      <c r="O505" s="42"/>
      <c r="P505" s="184">
        <f>O505*H505</f>
        <v>0</v>
      </c>
      <c r="Q505" s="184">
        <v>0</v>
      </c>
      <c r="R505" s="184">
        <f>Q505*H505</f>
        <v>0</v>
      </c>
      <c r="S505" s="184">
        <v>3.9399999999999999E-3</v>
      </c>
      <c r="T505" s="185">
        <f>S505*H505</f>
        <v>0.21512400000000001</v>
      </c>
      <c r="AR505" s="24" t="s">
        <v>147</v>
      </c>
      <c r="AT505" s="24" t="s">
        <v>142</v>
      </c>
      <c r="AU505" s="24" t="s">
        <v>81</v>
      </c>
      <c r="AY505" s="24" t="s">
        <v>140</v>
      </c>
      <c r="BE505" s="186">
        <f>IF(N505="základní",J505,0)</f>
        <v>0</v>
      </c>
      <c r="BF505" s="186">
        <f>IF(N505="snížená",J505,0)</f>
        <v>0</v>
      </c>
      <c r="BG505" s="186">
        <f>IF(N505="zákl. přenesená",J505,0)</f>
        <v>0</v>
      </c>
      <c r="BH505" s="186">
        <f>IF(N505="sníž. přenesená",J505,0)</f>
        <v>0</v>
      </c>
      <c r="BI505" s="186">
        <f>IF(N505="nulová",J505,0)</f>
        <v>0</v>
      </c>
      <c r="BJ505" s="24" t="s">
        <v>23</v>
      </c>
      <c r="BK505" s="186">
        <f>ROUND(I505*H505,2)</f>
        <v>0</v>
      </c>
      <c r="BL505" s="24" t="s">
        <v>147</v>
      </c>
      <c r="BM505" s="24" t="s">
        <v>858</v>
      </c>
    </row>
    <row r="506" spans="2:65" s="11" customFormat="1" x14ac:dyDescent="0.3">
      <c r="B506" s="187"/>
      <c r="D506" s="188" t="s">
        <v>149</v>
      </c>
      <c r="E506" s="189" t="s">
        <v>5</v>
      </c>
      <c r="F506" s="190" t="s">
        <v>859</v>
      </c>
      <c r="H506" s="191">
        <v>54.6</v>
      </c>
      <c r="I506" s="192"/>
      <c r="L506" s="187"/>
      <c r="M506" s="193"/>
      <c r="N506" s="194"/>
      <c r="O506" s="194"/>
      <c r="P506" s="194"/>
      <c r="Q506" s="194"/>
      <c r="R506" s="194"/>
      <c r="S506" s="194"/>
      <c r="T506" s="195"/>
      <c r="AT506" s="196" t="s">
        <v>149</v>
      </c>
      <c r="AU506" s="196" t="s">
        <v>81</v>
      </c>
      <c r="AV506" s="11" t="s">
        <v>81</v>
      </c>
      <c r="AW506" s="11" t="s">
        <v>36</v>
      </c>
      <c r="AX506" s="11" t="s">
        <v>23</v>
      </c>
      <c r="AY506" s="196" t="s">
        <v>140</v>
      </c>
    </row>
    <row r="507" spans="2:65" s="1" customFormat="1" ht="31.5" customHeight="1" x14ac:dyDescent="0.3">
      <c r="B507" s="174"/>
      <c r="C507" s="175" t="s">
        <v>860</v>
      </c>
      <c r="D507" s="175" t="s">
        <v>142</v>
      </c>
      <c r="E507" s="176" t="s">
        <v>861</v>
      </c>
      <c r="F507" s="177" t="s">
        <v>862</v>
      </c>
      <c r="G507" s="178" t="s">
        <v>278</v>
      </c>
      <c r="H507" s="179">
        <v>38.4</v>
      </c>
      <c r="I507" s="180"/>
      <c r="J507" s="181">
        <f>ROUND(I507*H507,2)</f>
        <v>0</v>
      </c>
      <c r="K507" s="177" t="s">
        <v>146</v>
      </c>
      <c r="L507" s="41"/>
      <c r="M507" s="182" t="s">
        <v>5</v>
      </c>
      <c r="N507" s="183" t="s">
        <v>43</v>
      </c>
      <c r="O507" s="42"/>
      <c r="P507" s="184">
        <f>O507*H507</f>
        <v>0</v>
      </c>
      <c r="Q507" s="184">
        <v>4.3699999999999998E-3</v>
      </c>
      <c r="R507" s="184">
        <f>Q507*H507</f>
        <v>0.16780799999999998</v>
      </c>
      <c r="S507" s="184">
        <v>0</v>
      </c>
      <c r="T507" s="185">
        <f>S507*H507</f>
        <v>0</v>
      </c>
      <c r="AR507" s="24" t="s">
        <v>147</v>
      </c>
      <c r="AT507" s="24" t="s">
        <v>142</v>
      </c>
      <c r="AU507" s="24" t="s">
        <v>81</v>
      </c>
      <c r="AY507" s="24" t="s">
        <v>140</v>
      </c>
      <c r="BE507" s="186">
        <f>IF(N507="základní",J507,0)</f>
        <v>0</v>
      </c>
      <c r="BF507" s="186">
        <f>IF(N507="snížená",J507,0)</f>
        <v>0</v>
      </c>
      <c r="BG507" s="186">
        <f>IF(N507="zákl. přenesená",J507,0)</f>
        <v>0</v>
      </c>
      <c r="BH507" s="186">
        <f>IF(N507="sníž. přenesená",J507,0)</f>
        <v>0</v>
      </c>
      <c r="BI507" s="186">
        <f>IF(N507="nulová",J507,0)</f>
        <v>0</v>
      </c>
      <c r="BJ507" s="24" t="s">
        <v>23</v>
      </c>
      <c r="BK507" s="186">
        <f>ROUND(I507*H507,2)</f>
        <v>0</v>
      </c>
      <c r="BL507" s="24" t="s">
        <v>147</v>
      </c>
      <c r="BM507" s="24" t="s">
        <v>863</v>
      </c>
    </row>
    <row r="508" spans="2:65" s="11" customFormat="1" x14ac:dyDescent="0.3">
      <c r="B508" s="187"/>
      <c r="D508" s="188" t="s">
        <v>149</v>
      </c>
      <c r="E508" s="189" t="s">
        <v>5</v>
      </c>
      <c r="F508" s="190" t="s">
        <v>864</v>
      </c>
      <c r="H508" s="191">
        <v>38.4</v>
      </c>
      <c r="I508" s="192"/>
      <c r="L508" s="187"/>
      <c r="M508" s="193"/>
      <c r="N508" s="194"/>
      <c r="O508" s="194"/>
      <c r="P508" s="194"/>
      <c r="Q508" s="194"/>
      <c r="R508" s="194"/>
      <c r="S508" s="194"/>
      <c r="T508" s="195"/>
      <c r="AT508" s="196" t="s">
        <v>149</v>
      </c>
      <c r="AU508" s="196" t="s">
        <v>81</v>
      </c>
      <c r="AV508" s="11" t="s">
        <v>81</v>
      </c>
      <c r="AW508" s="11" t="s">
        <v>36</v>
      </c>
      <c r="AX508" s="11" t="s">
        <v>23</v>
      </c>
      <c r="AY508" s="196" t="s">
        <v>140</v>
      </c>
    </row>
    <row r="509" spans="2:65" s="1" customFormat="1" ht="22.5" customHeight="1" x14ac:dyDescent="0.3">
      <c r="B509" s="174"/>
      <c r="C509" s="175" t="s">
        <v>865</v>
      </c>
      <c r="D509" s="175" t="s">
        <v>142</v>
      </c>
      <c r="E509" s="176" t="s">
        <v>866</v>
      </c>
      <c r="F509" s="177" t="s">
        <v>867</v>
      </c>
      <c r="G509" s="178" t="s">
        <v>278</v>
      </c>
      <c r="H509" s="179">
        <v>95.12</v>
      </c>
      <c r="I509" s="180"/>
      <c r="J509" s="181">
        <f>ROUND(I509*H509,2)</f>
        <v>0</v>
      </c>
      <c r="K509" s="177" t="s">
        <v>146</v>
      </c>
      <c r="L509" s="41"/>
      <c r="M509" s="182" t="s">
        <v>5</v>
      </c>
      <c r="N509" s="183" t="s">
        <v>43</v>
      </c>
      <c r="O509" s="42"/>
      <c r="P509" s="184">
        <f>O509*H509</f>
        <v>0</v>
      </c>
      <c r="Q509" s="184">
        <v>2.16E-3</v>
      </c>
      <c r="R509" s="184">
        <f>Q509*H509</f>
        <v>0.20545920000000001</v>
      </c>
      <c r="S509" s="184">
        <v>0</v>
      </c>
      <c r="T509" s="185">
        <f>S509*H509</f>
        <v>0</v>
      </c>
      <c r="AR509" s="24" t="s">
        <v>147</v>
      </c>
      <c r="AT509" s="24" t="s">
        <v>142</v>
      </c>
      <c r="AU509" s="24" t="s">
        <v>81</v>
      </c>
      <c r="AY509" s="24" t="s">
        <v>140</v>
      </c>
      <c r="BE509" s="186">
        <f>IF(N509="základní",J509,0)</f>
        <v>0</v>
      </c>
      <c r="BF509" s="186">
        <f>IF(N509="snížená",J509,0)</f>
        <v>0</v>
      </c>
      <c r="BG509" s="186">
        <f>IF(N509="zákl. přenesená",J509,0)</f>
        <v>0</v>
      </c>
      <c r="BH509" s="186">
        <f>IF(N509="sníž. přenesená",J509,0)</f>
        <v>0</v>
      </c>
      <c r="BI509" s="186">
        <f>IF(N509="nulová",J509,0)</f>
        <v>0</v>
      </c>
      <c r="BJ509" s="24" t="s">
        <v>23</v>
      </c>
      <c r="BK509" s="186">
        <f>ROUND(I509*H509,2)</f>
        <v>0</v>
      </c>
      <c r="BL509" s="24" t="s">
        <v>147</v>
      </c>
      <c r="BM509" s="24" t="s">
        <v>868</v>
      </c>
    </row>
    <row r="510" spans="2:65" s="11" customFormat="1" x14ac:dyDescent="0.3">
      <c r="B510" s="187"/>
      <c r="D510" s="188" t="s">
        <v>149</v>
      </c>
      <c r="E510" s="189" t="s">
        <v>5</v>
      </c>
      <c r="F510" s="190" t="s">
        <v>869</v>
      </c>
      <c r="H510" s="191">
        <v>95.12</v>
      </c>
      <c r="I510" s="192"/>
      <c r="L510" s="187"/>
      <c r="M510" s="193"/>
      <c r="N510" s="194"/>
      <c r="O510" s="194"/>
      <c r="P510" s="194"/>
      <c r="Q510" s="194"/>
      <c r="R510" s="194"/>
      <c r="S510" s="194"/>
      <c r="T510" s="195"/>
      <c r="AT510" s="196" t="s">
        <v>149</v>
      </c>
      <c r="AU510" s="196" t="s">
        <v>81</v>
      </c>
      <c r="AV510" s="11" t="s">
        <v>81</v>
      </c>
      <c r="AW510" s="11" t="s">
        <v>36</v>
      </c>
      <c r="AX510" s="11" t="s">
        <v>23</v>
      </c>
      <c r="AY510" s="196" t="s">
        <v>140</v>
      </c>
    </row>
    <row r="511" spans="2:65" s="1" customFormat="1" ht="22.5" customHeight="1" x14ac:dyDescent="0.3">
      <c r="B511" s="174"/>
      <c r="C511" s="175" t="s">
        <v>870</v>
      </c>
      <c r="D511" s="175" t="s">
        <v>142</v>
      </c>
      <c r="E511" s="176" t="s">
        <v>871</v>
      </c>
      <c r="F511" s="177" t="s">
        <v>872</v>
      </c>
      <c r="G511" s="178" t="s">
        <v>278</v>
      </c>
      <c r="H511" s="179">
        <v>6.4</v>
      </c>
      <c r="I511" s="180"/>
      <c r="J511" s="181">
        <f>ROUND(I511*H511,2)</f>
        <v>0</v>
      </c>
      <c r="K511" s="177" t="s">
        <v>146</v>
      </c>
      <c r="L511" s="41"/>
      <c r="M511" s="182" t="s">
        <v>5</v>
      </c>
      <c r="N511" s="183" t="s">
        <v>43</v>
      </c>
      <c r="O511" s="42"/>
      <c r="P511" s="184">
        <f>O511*H511</f>
        <v>0</v>
      </c>
      <c r="Q511" s="184">
        <v>3.65E-3</v>
      </c>
      <c r="R511" s="184">
        <f>Q511*H511</f>
        <v>2.3360000000000002E-2</v>
      </c>
      <c r="S511" s="184">
        <v>0</v>
      </c>
      <c r="T511" s="185">
        <f>S511*H511</f>
        <v>0</v>
      </c>
      <c r="AR511" s="24" t="s">
        <v>147</v>
      </c>
      <c r="AT511" s="24" t="s">
        <v>142</v>
      </c>
      <c r="AU511" s="24" t="s">
        <v>81</v>
      </c>
      <c r="AY511" s="24" t="s">
        <v>140</v>
      </c>
      <c r="BE511" s="186">
        <f>IF(N511="základní",J511,0)</f>
        <v>0</v>
      </c>
      <c r="BF511" s="186">
        <f>IF(N511="snížená",J511,0)</f>
        <v>0</v>
      </c>
      <c r="BG511" s="186">
        <f>IF(N511="zákl. přenesená",J511,0)</f>
        <v>0</v>
      </c>
      <c r="BH511" s="186">
        <f>IF(N511="sníž. přenesená",J511,0)</f>
        <v>0</v>
      </c>
      <c r="BI511" s="186">
        <f>IF(N511="nulová",J511,0)</f>
        <v>0</v>
      </c>
      <c r="BJ511" s="24" t="s">
        <v>23</v>
      </c>
      <c r="BK511" s="186">
        <f>ROUND(I511*H511,2)</f>
        <v>0</v>
      </c>
      <c r="BL511" s="24" t="s">
        <v>147</v>
      </c>
      <c r="BM511" s="24" t="s">
        <v>873</v>
      </c>
    </row>
    <row r="512" spans="2:65" s="11" customFormat="1" x14ac:dyDescent="0.3">
      <c r="B512" s="187"/>
      <c r="D512" s="188" t="s">
        <v>149</v>
      </c>
      <c r="E512" s="189" t="s">
        <v>5</v>
      </c>
      <c r="F512" s="190" t="s">
        <v>874</v>
      </c>
      <c r="H512" s="191">
        <v>6.4</v>
      </c>
      <c r="I512" s="192"/>
      <c r="L512" s="187"/>
      <c r="M512" s="193"/>
      <c r="N512" s="194"/>
      <c r="O512" s="194"/>
      <c r="P512" s="194"/>
      <c r="Q512" s="194"/>
      <c r="R512" s="194"/>
      <c r="S512" s="194"/>
      <c r="T512" s="195"/>
      <c r="AT512" s="196" t="s">
        <v>149</v>
      </c>
      <c r="AU512" s="196" t="s">
        <v>81</v>
      </c>
      <c r="AV512" s="11" t="s">
        <v>81</v>
      </c>
      <c r="AW512" s="11" t="s">
        <v>36</v>
      </c>
      <c r="AX512" s="11" t="s">
        <v>23</v>
      </c>
      <c r="AY512" s="196" t="s">
        <v>140</v>
      </c>
    </row>
    <row r="513" spans="2:65" s="1" customFormat="1" ht="22.5" customHeight="1" x14ac:dyDescent="0.3">
      <c r="B513" s="174"/>
      <c r="C513" s="175" t="s">
        <v>875</v>
      </c>
      <c r="D513" s="175" t="s">
        <v>142</v>
      </c>
      <c r="E513" s="176" t="s">
        <v>876</v>
      </c>
      <c r="F513" s="177" t="s">
        <v>877</v>
      </c>
      <c r="G513" s="178" t="s">
        <v>278</v>
      </c>
      <c r="H513" s="179">
        <v>121</v>
      </c>
      <c r="I513" s="180"/>
      <c r="J513" s="181">
        <f>ROUND(I513*H513,2)</f>
        <v>0</v>
      </c>
      <c r="K513" s="177" t="s">
        <v>146</v>
      </c>
      <c r="L513" s="41"/>
      <c r="M513" s="182" t="s">
        <v>5</v>
      </c>
      <c r="N513" s="183" t="s">
        <v>43</v>
      </c>
      <c r="O513" s="42"/>
      <c r="P513" s="184">
        <f>O513*H513</f>
        <v>0</v>
      </c>
      <c r="Q513" s="184">
        <v>1.74E-3</v>
      </c>
      <c r="R513" s="184">
        <f>Q513*H513</f>
        <v>0.21054</v>
      </c>
      <c r="S513" s="184">
        <v>0</v>
      </c>
      <c r="T513" s="185">
        <f>S513*H513</f>
        <v>0</v>
      </c>
      <c r="AR513" s="24" t="s">
        <v>147</v>
      </c>
      <c r="AT513" s="24" t="s">
        <v>142</v>
      </c>
      <c r="AU513" s="24" t="s">
        <v>81</v>
      </c>
      <c r="AY513" s="24" t="s">
        <v>140</v>
      </c>
      <c r="BE513" s="186">
        <f>IF(N513="základní",J513,0)</f>
        <v>0</v>
      </c>
      <c r="BF513" s="186">
        <f>IF(N513="snížená",J513,0)</f>
        <v>0</v>
      </c>
      <c r="BG513" s="186">
        <f>IF(N513="zákl. přenesená",J513,0)</f>
        <v>0</v>
      </c>
      <c r="BH513" s="186">
        <f>IF(N513="sníž. přenesená",J513,0)</f>
        <v>0</v>
      </c>
      <c r="BI513" s="186">
        <f>IF(N513="nulová",J513,0)</f>
        <v>0</v>
      </c>
      <c r="BJ513" s="24" t="s">
        <v>23</v>
      </c>
      <c r="BK513" s="186">
        <f>ROUND(I513*H513,2)</f>
        <v>0</v>
      </c>
      <c r="BL513" s="24" t="s">
        <v>147</v>
      </c>
      <c r="BM513" s="24" t="s">
        <v>878</v>
      </c>
    </row>
    <row r="514" spans="2:65" s="11" customFormat="1" x14ac:dyDescent="0.3">
      <c r="B514" s="187"/>
      <c r="D514" s="188" t="s">
        <v>149</v>
      </c>
      <c r="E514" s="189" t="s">
        <v>5</v>
      </c>
      <c r="F514" s="190" t="s">
        <v>879</v>
      </c>
      <c r="H514" s="191">
        <v>121</v>
      </c>
      <c r="I514" s="192"/>
      <c r="L514" s="187"/>
      <c r="M514" s="193"/>
      <c r="N514" s="194"/>
      <c r="O514" s="194"/>
      <c r="P514" s="194"/>
      <c r="Q514" s="194"/>
      <c r="R514" s="194"/>
      <c r="S514" s="194"/>
      <c r="T514" s="195"/>
      <c r="AT514" s="196" t="s">
        <v>149</v>
      </c>
      <c r="AU514" s="196" t="s">
        <v>81</v>
      </c>
      <c r="AV514" s="11" t="s">
        <v>81</v>
      </c>
      <c r="AW514" s="11" t="s">
        <v>36</v>
      </c>
      <c r="AX514" s="11" t="s">
        <v>23</v>
      </c>
      <c r="AY514" s="196" t="s">
        <v>140</v>
      </c>
    </row>
    <row r="515" spans="2:65" s="1" customFormat="1" ht="22.5" customHeight="1" x14ac:dyDescent="0.3">
      <c r="B515" s="174"/>
      <c r="C515" s="175" t="s">
        <v>880</v>
      </c>
      <c r="D515" s="175" t="s">
        <v>142</v>
      </c>
      <c r="E515" s="176" t="s">
        <v>881</v>
      </c>
      <c r="F515" s="177" t="s">
        <v>882</v>
      </c>
      <c r="G515" s="178" t="s">
        <v>247</v>
      </c>
      <c r="H515" s="179">
        <v>6</v>
      </c>
      <c r="I515" s="180"/>
      <c r="J515" s="181">
        <f>ROUND(I515*H515,2)</f>
        <v>0</v>
      </c>
      <c r="K515" s="177" t="s">
        <v>146</v>
      </c>
      <c r="L515" s="41"/>
      <c r="M515" s="182" t="s">
        <v>5</v>
      </c>
      <c r="N515" s="183" t="s">
        <v>43</v>
      </c>
      <c r="O515" s="42"/>
      <c r="P515" s="184">
        <f>O515*H515</f>
        <v>0</v>
      </c>
      <c r="Q515" s="184">
        <v>2.5000000000000001E-4</v>
      </c>
      <c r="R515" s="184">
        <f>Q515*H515</f>
        <v>1.5E-3</v>
      </c>
      <c r="S515" s="184">
        <v>0</v>
      </c>
      <c r="T515" s="185">
        <f>S515*H515</f>
        <v>0</v>
      </c>
      <c r="AR515" s="24" t="s">
        <v>147</v>
      </c>
      <c r="AT515" s="24" t="s">
        <v>142</v>
      </c>
      <c r="AU515" s="24" t="s">
        <v>81</v>
      </c>
      <c r="AY515" s="24" t="s">
        <v>140</v>
      </c>
      <c r="BE515" s="186">
        <f>IF(N515="základní",J515,0)</f>
        <v>0</v>
      </c>
      <c r="BF515" s="186">
        <f>IF(N515="snížená",J515,0)</f>
        <v>0</v>
      </c>
      <c r="BG515" s="186">
        <f>IF(N515="zákl. přenesená",J515,0)</f>
        <v>0</v>
      </c>
      <c r="BH515" s="186">
        <f>IF(N515="sníž. přenesená",J515,0)</f>
        <v>0</v>
      </c>
      <c r="BI515" s="186">
        <f>IF(N515="nulová",J515,0)</f>
        <v>0</v>
      </c>
      <c r="BJ515" s="24" t="s">
        <v>23</v>
      </c>
      <c r="BK515" s="186">
        <f>ROUND(I515*H515,2)</f>
        <v>0</v>
      </c>
      <c r="BL515" s="24" t="s">
        <v>147</v>
      </c>
      <c r="BM515" s="24" t="s">
        <v>883</v>
      </c>
    </row>
    <row r="516" spans="2:65" s="1" customFormat="1" ht="31.5" customHeight="1" x14ac:dyDescent="0.3">
      <c r="B516" s="174"/>
      <c r="C516" s="175" t="s">
        <v>884</v>
      </c>
      <c r="D516" s="175" t="s">
        <v>142</v>
      </c>
      <c r="E516" s="176" t="s">
        <v>885</v>
      </c>
      <c r="F516" s="177" t="s">
        <v>886</v>
      </c>
      <c r="G516" s="178" t="s">
        <v>278</v>
      </c>
      <c r="H516" s="179">
        <v>54.6</v>
      </c>
      <c r="I516" s="180"/>
      <c r="J516" s="181">
        <f>ROUND(I516*H516,2)</f>
        <v>0</v>
      </c>
      <c r="K516" s="177" t="s">
        <v>146</v>
      </c>
      <c r="L516" s="41"/>
      <c r="M516" s="182" t="s">
        <v>5</v>
      </c>
      <c r="N516" s="183" t="s">
        <v>43</v>
      </c>
      <c r="O516" s="42"/>
      <c r="P516" s="184">
        <f>O516*H516</f>
        <v>0</v>
      </c>
      <c r="Q516" s="184">
        <v>2.8600000000000001E-3</v>
      </c>
      <c r="R516" s="184">
        <f>Q516*H516</f>
        <v>0.15615600000000002</v>
      </c>
      <c r="S516" s="184">
        <v>0</v>
      </c>
      <c r="T516" s="185">
        <f>S516*H516</f>
        <v>0</v>
      </c>
      <c r="AR516" s="24" t="s">
        <v>147</v>
      </c>
      <c r="AT516" s="24" t="s">
        <v>142</v>
      </c>
      <c r="AU516" s="24" t="s">
        <v>81</v>
      </c>
      <c r="AY516" s="24" t="s">
        <v>140</v>
      </c>
      <c r="BE516" s="186">
        <f>IF(N516="základní",J516,0)</f>
        <v>0</v>
      </c>
      <c r="BF516" s="186">
        <f>IF(N516="snížená",J516,0)</f>
        <v>0</v>
      </c>
      <c r="BG516" s="186">
        <f>IF(N516="zákl. přenesená",J516,0)</f>
        <v>0</v>
      </c>
      <c r="BH516" s="186">
        <f>IF(N516="sníž. přenesená",J516,0)</f>
        <v>0</v>
      </c>
      <c r="BI516" s="186">
        <f>IF(N516="nulová",J516,0)</f>
        <v>0</v>
      </c>
      <c r="BJ516" s="24" t="s">
        <v>23</v>
      </c>
      <c r="BK516" s="186">
        <f>ROUND(I516*H516,2)</f>
        <v>0</v>
      </c>
      <c r="BL516" s="24" t="s">
        <v>147</v>
      </c>
      <c r="BM516" s="24" t="s">
        <v>887</v>
      </c>
    </row>
    <row r="517" spans="2:65" s="11" customFormat="1" x14ac:dyDescent="0.3">
      <c r="B517" s="187"/>
      <c r="D517" s="188" t="s">
        <v>149</v>
      </c>
      <c r="E517" s="189" t="s">
        <v>5</v>
      </c>
      <c r="F517" s="190" t="s">
        <v>888</v>
      </c>
      <c r="H517" s="191">
        <v>54.6</v>
      </c>
      <c r="I517" s="192"/>
      <c r="L517" s="187"/>
      <c r="M517" s="193"/>
      <c r="N517" s="194"/>
      <c r="O517" s="194"/>
      <c r="P517" s="194"/>
      <c r="Q517" s="194"/>
      <c r="R517" s="194"/>
      <c r="S517" s="194"/>
      <c r="T517" s="195"/>
      <c r="AT517" s="196" t="s">
        <v>149</v>
      </c>
      <c r="AU517" s="196" t="s">
        <v>81</v>
      </c>
      <c r="AV517" s="11" t="s">
        <v>81</v>
      </c>
      <c r="AW517" s="11" t="s">
        <v>36</v>
      </c>
      <c r="AX517" s="11" t="s">
        <v>23</v>
      </c>
      <c r="AY517" s="196" t="s">
        <v>140</v>
      </c>
    </row>
    <row r="518" spans="2:65" s="1" customFormat="1" ht="22.5" customHeight="1" x14ac:dyDescent="0.3">
      <c r="B518" s="174"/>
      <c r="C518" s="175" t="s">
        <v>889</v>
      </c>
      <c r="D518" s="175" t="s">
        <v>142</v>
      </c>
      <c r="E518" s="176" t="s">
        <v>890</v>
      </c>
      <c r="F518" s="177" t="s">
        <v>891</v>
      </c>
      <c r="G518" s="178" t="s">
        <v>222</v>
      </c>
      <c r="H518" s="179">
        <v>0.47099999999999997</v>
      </c>
      <c r="I518" s="180"/>
      <c r="J518" s="181">
        <f>ROUND(I518*H518,2)</f>
        <v>0</v>
      </c>
      <c r="K518" s="177" t="s">
        <v>146</v>
      </c>
      <c r="L518" s="41"/>
      <c r="M518" s="182" t="s">
        <v>5</v>
      </c>
      <c r="N518" s="183" t="s">
        <v>43</v>
      </c>
      <c r="O518" s="42"/>
      <c r="P518" s="184">
        <f>O518*H518</f>
        <v>0</v>
      </c>
      <c r="Q518" s="184">
        <v>0</v>
      </c>
      <c r="R518" s="184">
        <f>Q518*H518</f>
        <v>0</v>
      </c>
      <c r="S518" s="184">
        <v>0</v>
      </c>
      <c r="T518" s="185">
        <f>S518*H518</f>
        <v>0</v>
      </c>
      <c r="AR518" s="24" t="s">
        <v>236</v>
      </c>
      <c r="AT518" s="24" t="s">
        <v>142</v>
      </c>
      <c r="AU518" s="24" t="s">
        <v>81</v>
      </c>
      <c r="AY518" s="24" t="s">
        <v>140</v>
      </c>
      <c r="BE518" s="186">
        <f>IF(N518="základní",J518,0)</f>
        <v>0</v>
      </c>
      <c r="BF518" s="186">
        <f>IF(N518="snížená",J518,0)</f>
        <v>0</v>
      </c>
      <c r="BG518" s="186">
        <f>IF(N518="zákl. přenesená",J518,0)</f>
        <v>0</v>
      </c>
      <c r="BH518" s="186">
        <f>IF(N518="sníž. přenesená",J518,0)</f>
        <v>0</v>
      </c>
      <c r="BI518" s="186">
        <f>IF(N518="nulová",J518,0)</f>
        <v>0</v>
      </c>
      <c r="BJ518" s="24" t="s">
        <v>23</v>
      </c>
      <c r="BK518" s="186">
        <f>ROUND(I518*H518,2)</f>
        <v>0</v>
      </c>
      <c r="BL518" s="24" t="s">
        <v>236</v>
      </c>
      <c r="BM518" s="24" t="s">
        <v>892</v>
      </c>
    </row>
    <row r="519" spans="2:65" s="1" customFormat="1" ht="22.5" customHeight="1" x14ac:dyDescent="0.3">
      <c r="B519" s="174"/>
      <c r="C519" s="175" t="s">
        <v>893</v>
      </c>
      <c r="D519" s="175" t="s">
        <v>142</v>
      </c>
      <c r="E519" s="176" t="s">
        <v>894</v>
      </c>
      <c r="F519" s="177" t="s">
        <v>895</v>
      </c>
      <c r="G519" s="178" t="s">
        <v>222</v>
      </c>
      <c r="H519" s="179">
        <v>0.47099999999999997</v>
      </c>
      <c r="I519" s="180"/>
      <c r="J519" s="181">
        <f>ROUND(I519*H519,2)</f>
        <v>0</v>
      </c>
      <c r="K519" s="177" t="s">
        <v>146</v>
      </c>
      <c r="L519" s="41"/>
      <c r="M519" s="182" t="s">
        <v>5</v>
      </c>
      <c r="N519" s="183" t="s">
        <v>43</v>
      </c>
      <c r="O519" s="42"/>
      <c r="P519" s="184">
        <f>O519*H519</f>
        <v>0</v>
      </c>
      <c r="Q519" s="184">
        <v>0</v>
      </c>
      <c r="R519" s="184">
        <f>Q519*H519</f>
        <v>0</v>
      </c>
      <c r="S519" s="184">
        <v>0</v>
      </c>
      <c r="T519" s="185">
        <f>S519*H519</f>
        <v>0</v>
      </c>
      <c r="AR519" s="24" t="s">
        <v>236</v>
      </c>
      <c r="AT519" s="24" t="s">
        <v>142</v>
      </c>
      <c r="AU519" s="24" t="s">
        <v>81</v>
      </c>
      <c r="AY519" s="24" t="s">
        <v>140</v>
      </c>
      <c r="BE519" s="186">
        <f>IF(N519="základní",J519,0)</f>
        <v>0</v>
      </c>
      <c r="BF519" s="186">
        <f>IF(N519="snížená",J519,0)</f>
        <v>0</v>
      </c>
      <c r="BG519" s="186">
        <f>IF(N519="zákl. přenesená",J519,0)</f>
        <v>0</v>
      </c>
      <c r="BH519" s="186">
        <f>IF(N519="sníž. přenesená",J519,0)</f>
        <v>0</v>
      </c>
      <c r="BI519" s="186">
        <f>IF(N519="nulová",J519,0)</f>
        <v>0</v>
      </c>
      <c r="BJ519" s="24" t="s">
        <v>23</v>
      </c>
      <c r="BK519" s="186">
        <f>ROUND(I519*H519,2)</f>
        <v>0</v>
      </c>
      <c r="BL519" s="24" t="s">
        <v>236</v>
      </c>
      <c r="BM519" s="24" t="s">
        <v>896</v>
      </c>
    </row>
    <row r="520" spans="2:65" s="10" customFormat="1" ht="29.85" customHeight="1" x14ac:dyDescent="0.3">
      <c r="B520" s="160"/>
      <c r="D520" s="171" t="s">
        <v>71</v>
      </c>
      <c r="E520" s="172" t="s">
        <v>897</v>
      </c>
      <c r="F520" s="172" t="s">
        <v>898</v>
      </c>
      <c r="I520" s="163"/>
      <c r="J520" s="173">
        <f>BK520</f>
        <v>0</v>
      </c>
      <c r="L520" s="160"/>
      <c r="M520" s="165"/>
      <c r="N520" s="166"/>
      <c r="O520" s="166"/>
      <c r="P520" s="167">
        <f>SUM(P521:P528)</f>
        <v>0</v>
      </c>
      <c r="Q520" s="166"/>
      <c r="R520" s="167">
        <f>SUM(R521:R528)</f>
        <v>0.14793560000000003</v>
      </c>
      <c r="S520" s="166"/>
      <c r="T520" s="168">
        <f>SUM(T521:T528)</f>
        <v>0</v>
      </c>
      <c r="AR520" s="161" t="s">
        <v>81</v>
      </c>
      <c r="AT520" s="169" t="s">
        <v>71</v>
      </c>
      <c r="AU520" s="169" t="s">
        <v>23</v>
      </c>
      <c r="AY520" s="161" t="s">
        <v>140</v>
      </c>
      <c r="BK520" s="170">
        <f>SUM(BK521:BK528)</f>
        <v>0</v>
      </c>
    </row>
    <row r="521" spans="2:65" s="1" customFormat="1" ht="31.5" customHeight="1" x14ac:dyDescent="0.3">
      <c r="B521" s="174"/>
      <c r="C521" s="175" t="s">
        <v>899</v>
      </c>
      <c r="D521" s="175" t="s">
        <v>142</v>
      </c>
      <c r="E521" s="176" t="s">
        <v>900</v>
      </c>
      <c r="F521" s="177" t="s">
        <v>901</v>
      </c>
      <c r="G521" s="178" t="s">
        <v>145</v>
      </c>
      <c r="H521" s="179">
        <v>1041.8</v>
      </c>
      <c r="I521" s="180"/>
      <c r="J521" s="181">
        <f>ROUND(I521*H521,2)</f>
        <v>0</v>
      </c>
      <c r="K521" s="177" t="s">
        <v>591</v>
      </c>
      <c r="L521" s="41"/>
      <c r="M521" s="182" t="s">
        <v>5</v>
      </c>
      <c r="N521" s="183" t="s">
        <v>43</v>
      </c>
      <c r="O521" s="42"/>
      <c r="P521" s="184">
        <f>O521*H521</f>
        <v>0</v>
      </c>
      <c r="Q521" s="184">
        <v>1.0000000000000001E-5</v>
      </c>
      <c r="R521" s="184">
        <f>Q521*H521</f>
        <v>1.0418E-2</v>
      </c>
      <c r="S521" s="184">
        <v>0</v>
      </c>
      <c r="T521" s="185">
        <f>S521*H521</f>
        <v>0</v>
      </c>
      <c r="AR521" s="24" t="s">
        <v>236</v>
      </c>
      <c r="AT521" s="24" t="s">
        <v>142</v>
      </c>
      <c r="AU521" s="24" t="s">
        <v>81</v>
      </c>
      <c r="AY521" s="24" t="s">
        <v>140</v>
      </c>
      <c r="BE521" s="186">
        <f>IF(N521="základní",J521,0)</f>
        <v>0</v>
      </c>
      <c r="BF521" s="186">
        <f>IF(N521="snížená",J521,0)</f>
        <v>0</v>
      </c>
      <c r="BG521" s="186">
        <f>IF(N521="zákl. přenesená",J521,0)</f>
        <v>0</v>
      </c>
      <c r="BH521" s="186">
        <f>IF(N521="sníž. přenesená",J521,0)</f>
        <v>0</v>
      </c>
      <c r="BI521" s="186">
        <f>IF(N521="nulová",J521,0)</f>
        <v>0</v>
      </c>
      <c r="BJ521" s="24" t="s">
        <v>23</v>
      </c>
      <c r="BK521" s="186">
        <f>ROUND(I521*H521,2)</f>
        <v>0</v>
      </c>
      <c r="BL521" s="24" t="s">
        <v>236</v>
      </c>
      <c r="BM521" s="24" t="s">
        <v>902</v>
      </c>
    </row>
    <row r="522" spans="2:65" s="11" customFormat="1" x14ac:dyDescent="0.3">
      <c r="B522" s="187"/>
      <c r="D522" s="197" t="s">
        <v>149</v>
      </c>
      <c r="E522" s="196" t="s">
        <v>5</v>
      </c>
      <c r="F522" s="198" t="s">
        <v>644</v>
      </c>
      <c r="H522" s="199">
        <v>1185.8</v>
      </c>
      <c r="I522" s="192"/>
      <c r="L522" s="187"/>
      <c r="M522" s="193"/>
      <c r="N522" s="194"/>
      <c r="O522" s="194"/>
      <c r="P522" s="194"/>
      <c r="Q522" s="194"/>
      <c r="R522" s="194"/>
      <c r="S522" s="194"/>
      <c r="T522" s="195"/>
      <c r="AT522" s="196" t="s">
        <v>149</v>
      </c>
      <c r="AU522" s="196" t="s">
        <v>81</v>
      </c>
      <c r="AV522" s="11" t="s">
        <v>81</v>
      </c>
      <c r="AW522" s="11" t="s">
        <v>36</v>
      </c>
      <c r="AX522" s="11" t="s">
        <v>72</v>
      </c>
      <c r="AY522" s="196" t="s">
        <v>140</v>
      </c>
    </row>
    <row r="523" spans="2:65" s="11" customFormat="1" x14ac:dyDescent="0.3">
      <c r="B523" s="187"/>
      <c r="D523" s="197" t="s">
        <v>149</v>
      </c>
      <c r="E523" s="196" t="s">
        <v>5</v>
      </c>
      <c r="F523" s="198" t="s">
        <v>700</v>
      </c>
      <c r="H523" s="199">
        <v>-144</v>
      </c>
      <c r="I523" s="192"/>
      <c r="L523" s="187"/>
      <c r="M523" s="193"/>
      <c r="N523" s="194"/>
      <c r="O523" s="194"/>
      <c r="P523" s="194"/>
      <c r="Q523" s="194"/>
      <c r="R523" s="194"/>
      <c r="S523" s="194"/>
      <c r="T523" s="195"/>
      <c r="AT523" s="196" t="s">
        <v>149</v>
      </c>
      <c r="AU523" s="196" t="s">
        <v>81</v>
      </c>
      <c r="AV523" s="11" t="s">
        <v>81</v>
      </c>
      <c r="AW523" s="11" t="s">
        <v>36</v>
      </c>
      <c r="AX523" s="11" t="s">
        <v>72</v>
      </c>
      <c r="AY523" s="196" t="s">
        <v>140</v>
      </c>
    </row>
    <row r="524" spans="2:65" s="12" customFormat="1" x14ac:dyDescent="0.3">
      <c r="B524" s="200"/>
      <c r="D524" s="188" t="s">
        <v>149</v>
      </c>
      <c r="E524" s="201" t="s">
        <v>5</v>
      </c>
      <c r="F524" s="202" t="s">
        <v>157</v>
      </c>
      <c r="H524" s="203">
        <v>1041.8</v>
      </c>
      <c r="I524" s="204"/>
      <c r="L524" s="200"/>
      <c r="M524" s="205"/>
      <c r="N524" s="206"/>
      <c r="O524" s="206"/>
      <c r="P524" s="206"/>
      <c r="Q524" s="206"/>
      <c r="R524" s="206"/>
      <c r="S524" s="206"/>
      <c r="T524" s="207"/>
      <c r="AT524" s="208" t="s">
        <v>149</v>
      </c>
      <c r="AU524" s="208" t="s">
        <v>81</v>
      </c>
      <c r="AV524" s="12" t="s">
        <v>147</v>
      </c>
      <c r="AW524" s="12" t="s">
        <v>36</v>
      </c>
      <c r="AX524" s="12" t="s">
        <v>23</v>
      </c>
      <c r="AY524" s="208" t="s">
        <v>140</v>
      </c>
    </row>
    <row r="525" spans="2:65" s="1" customFormat="1" ht="22.5" customHeight="1" x14ac:dyDescent="0.3">
      <c r="B525" s="174"/>
      <c r="C525" s="220" t="s">
        <v>903</v>
      </c>
      <c r="D525" s="220" t="s">
        <v>257</v>
      </c>
      <c r="E525" s="221" t="s">
        <v>904</v>
      </c>
      <c r="F525" s="222" t="s">
        <v>905</v>
      </c>
      <c r="G525" s="223" t="s">
        <v>145</v>
      </c>
      <c r="H525" s="224">
        <v>1145.98</v>
      </c>
      <c r="I525" s="225"/>
      <c r="J525" s="226">
        <f>ROUND(I525*H525,2)</f>
        <v>0</v>
      </c>
      <c r="K525" s="222" t="s">
        <v>146</v>
      </c>
      <c r="L525" s="227"/>
      <c r="M525" s="228" t="s">
        <v>5</v>
      </c>
      <c r="N525" s="229" t="s">
        <v>43</v>
      </c>
      <c r="O525" s="42"/>
      <c r="P525" s="184">
        <f>O525*H525</f>
        <v>0</v>
      </c>
      <c r="Q525" s="184">
        <v>1.2E-4</v>
      </c>
      <c r="R525" s="184">
        <f>Q525*H525</f>
        <v>0.13751760000000002</v>
      </c>
      <c r="S525" s="184">
        <v>0</v>
      </c>
      <c r="T525" s="185">
        <f>S525*H525</f>
        <v>0</v>
      </c>
      <c r="AR525" s="24" t="s">
        <v>346</v>
      </c>
      <c r="AT525" s="24" t="s">
        <v>257</v>
      </c>
      <c r="AU525" s="24" t="s">
        <v>81</v>
      </c>
      <c r="AY525" s="24" t="s">
        <v>140</v>
      </c>
      <c r="BE525" s="186">
        <f>IF(N525="základní",J525,0)</f>
        <v>0</v>
      </c>
      <c r="BF525" s="186">
        <f>IF(N525="snížená",J525,0)</f>
        <v>0</v>
      </c>
      <c r="BG525" s="186">
        <f>IF(N525="zákl. přenesená",J525,0)</f>
        <v>0</v>
      </c>
      <c r="BH525" s="186">
        <f>IF(N525="sníž. přenesená",J525,0)</f>
        <v>0</v>
      </c>
      <c r="BI525" s="186">
        <f>IF(N525="nulová",J525,0)</f>
        <v>0</v>
      </c>
      <c r="BJ525" s="24" t="s">
        <v>23</v>
      </c>
      <c r="BK525" s="186">
        <f>ROUND(I525*H525,2)</f>
        <v>0</v>
      </c>
      <c r="BL525" s="24" t="s">
        <v>236</v>
      </c>
      <c r="BM525" s="24" t="s">
        <v>906</v>
      </c>
    </row>
    <row r="526" spans="2:65" s="11" customFormat="1" x14ac:dyDescent="0.3">
      <c r="B526" s="187"/>
      <c r="D526" s="188" t="s">
        <v>149</v>
      </c>
      <c r="F526" s="190" t="s">
        <v>907</v>
      </c>
      <c r="H526" s="191">
        <v>1145.98</v>
      </c>
      <c r="I526" s="192"/>
      <c r="L526" s="187"/>
      <c r="M526" s="193"/>
      <c r="N526" s="194"/>
      <c r="O526" s="194"/>
      <c r="P526" s="194"/>
      <c r="Q526" s="194"/>
      <c r="R526" s="194"/>
      <c r="S526" s="194"/>
      <c r="T526" s="195"/>
      <c r="AT526" s="196" t="s">
        <v>149</v>
      </c>
      <c r="AU526" s="196" t="s">
        <v>81</v>
      </c>
      <c r="AV526" s="11" t="s">
        <v>81</v>
      </c>
      <c r="AW526" s="11" t="s">
        <v>6</v>
      </c>
      <c r="AX526" s="11" t="s">
        <v>23</v>
      </c>
      <c r="AY526" s="196" t="s">
        <v>140</v>
      </c>
    </row>
    <row r="527" spans="2:65" s="1" customFormat="1" ht="22.5" customHeight="1" x14ac:dyDescent="0.3">
      <c r="B527" s="174"/>
      <c r="C527" s="175" t="s">
        <v>908</v>
      </c>
      <c r="D527" s="175" t="s">
        <v>142</v>
      </c>
      <c r="E527" s="176" t="s">
        <v>909</v>
      </c>
      <c r="F527" s="177" t="s">
        <v>910</v>
      </c>
      <c r="G527" s="178" t="s">
        <v>222</v>
      </c>
      <c r="H527" s="179">
        <v>0.14799999999999999</v>
      </c>
      <c r="I527" s="180"/>
      <c r="J527" s="181">
        <f>ROUND(I527*H527,2)</f>
        <v>0</v>
      </c>
      <c r="K527" s="177" t="s">
        <v>591</v>
      </c>
      <c r="L527" s="41"/>
      <c r="M527" s="182" t="s">
        <v>5</v>
      </c>
      <c r="N527" s="183" t="s">
        <v>43</v>
      </c>
      <c r="O527" s="42"/>
      <c r="P527" s="184">
        <f>O527*H527</f>
        <v>0</v>
      </c>
      <c r="Q527" s="184">
        <v>0</v>
      </c>
      <c r="R527" s="184">
        <f>Q527*H527</f>
        <v>0</v>
      </c>
      <c r="S527" s="184">
        <v>0</v>
      </c>
      <c r="T527" s="185">
        <f>S527*H527</f>
        <v>0</v>
      </c>
      <c r="AR527" s="24" t="s">
        <v>236</v>
      </c>
      <c r="AT527" s="24" t="s">
        <v>142</v>
      </c>
      <c r="AU527" s="24" t="s">
        <v>81</v>
      </c>
      <c r="AY527" s="24" t="s">
        <v>140</v>
      </c>
      <c r="BE527" s="186">
        <f>IF(N527="základní",J527,0)</f>
        <v>0</v>
      </c>
      <c r="BF527" s="186">
        <f>IF(N527="snížená",J527,0)</f>
        <v>0</v>
      </c>
      <c r="BG527" s="186">
        <f>IF(N527="zákl. přenesená",J527,0)</f>
        <v>0</v>
      </c>
      <c r="BH527" s="186">
        <f>IF(N527="sníž. přenesená",J527,0)</f>
        <v>0</v>
      </c>
      <c r="BI527" s="186">
        <f>IF(N527="nulová",J527,0)</f>
        <v>0</v>
      </c>
      <c r="BJ527" s="24" t="s">
        <v>23</v>
      </c>
      <c r="BK527" s="186">
        <f>ROUND(I527*H527,2)</f>
        <v>0</v>
      </c>
      <c r="BL527" s="24" t="s">
        <v>236</v>
      </c>
      <c r="BM527" s="24" t="s">
        <v>911</v>
      </c>
    </row>
    <row r="528" spans="2:65" s="1" customFormat="1" ht="22.5" customHeight="1" x14ac:dyDescent="0.3">
      <c r="B528" s="174"/>
      <c r="C528" s="175" t="s">
        <v>912</v>
      </c>
      <c r="D528" s="175" t="s">
        <v>142</v>
      </c>
      <c r="E528" s="176" t="s">
        <v>913</v>
      </c>
      <c r="F528" s="177" t="s">
        <v>914</v>
      </c>
      <c r="G528" s="178" t="s">
        <v>222</v>
      </c>
      <c r="H528" s="179">
        <v>0.14799999999999999</v>
      </c>
      <c r="I528" s="180"/>
      <c r="J528" s="181">
        <f>ROUND(I528*H528,2)</f>
        <v>0</v>
      </c>
      <c r="K528" s="177" t="s">
        <v>591</v>
      </c>
      <c r="L528" s="41"/>
      <c r="M528" s="182" t="s">
        <v>5</v>
      </c>
      <c r="N528" s="183" t="s">
        <v>43</v>
      </c>
      <c r="O528" s="42"/>
      <c r="P528" s="184">
        <f>O528*H528</f>
        <v>0</v>
      </c>
      <c r="Q528" s="184">
        <v>0</v>
      </c>
      <c r="R528" s="184">
        <f>Q528*H528</f>
        <v>0</v>
      </c>
      <c r="S528" s="184">
        <v>0</v>
      </c>
      <c r="T528" s="185">
        <f>S528*H528</f>
        <v>0</v>
      </c>
      <c r="AR528" s="24" t="s">
        <v>236</v>
      </c>
      <c r="AT528" s="24" t="s">
        <v>142</v>
      </c>
      <c r="AU528" s="24" t="s">
        <v>81</v>
      </c>
      <c r="AY528" s="24" t="s">
        <v>140</v>
      </c>
      <c r="BE528" s="186">
        <f>IF(N528="základní",J528,0)</f>
        <v>0</v>
      </c>
      <c r="BF528" s="186">
        <f>IF(N528="snížená",J528,0)</f>
        <v>0</v>
      </c>
      <c r="BG528" s="186">
        <f>IF(N528="zákl. přenesená",J528,0)</f>
        <v>0</v>
      </c>
      <c r="BH528" s="186">
        <f>IF(N528="sníž. přenesená",J528,0)</f>
        <v>0</v>
      </c>
      <c r="BI528" s="186">
        <f>IF(N528="nulová",J528,0)</f>
        <v>0</v>
      </c>
      <c r="BJ528" s="24" t="s">
        <v>23</v>
      </c>
      <c r="BK528" s="186">
        <f>ROUND(I528*H528,2)</f>
        <v>0</v>
      </c>
      <c r="BL528" s="24" t="s">
        <v>236</v>
      </c>
      <c r="BM528" s="24" t="s">
        <v>915</v>
      </c>
    </row>
    <row r="529" spans="2:65" s="10" customFormat="1" ht="29.85" customHeight="1" x14ac:dyDescent="0.3">
      <c r="B529" s="160"/>
      <c r="D529" s="171" t="s">
        <v>71</v>
      </c>
      <c r="E529" s="172" t="s">
        <v>916</v>
      </c>
      <c r="F529" s="172" t="s">
        <v>917</v>
      </c>
      <c r="I529" s="163"/>
      <c r="J529" s="173">
        <f>BK529</f>
        <v>0</v>
      </c>
      <c r="L529" s="160"/>
      <c r="M529" s="165"/>
      <c r="N529" s="166"/>
      <c r="O529" s="166"/>
      <c r="P529" s="167">
        <f>SUM(P530:P538)</f>
        <v>0</v>
      </c>
      <c r="Q529" s="166"/>
      <c r="R529" s="167">
        <f>SUM(R530:R538)</f>
        <v>6.9808959999999995</v>
      </c>
      <c r="S529" s="166"/>
      <c r="T529" s="168">
        <f>SUM(T530:T538)</f>
        <v>0</v>
      </c>
      <c r="AR529" s="161" t="s">
        <v>23</v>
      </c>
      <c r="AT529" s="169" t="s">
        <v>71</v>
      </c>
      <c r="AU529" s="169" t="s">
        <v>23</v>
      </c>
      <c r="AY529" s="161" t="s">
        <v>140</v>
      </c>
      <c r="BK529" s="170">
        <f>SUM(BK530:BK538)</f>
        <v>0</v>
      </c>
    </row>
    <row r="530" spans="2:65" s="1" customFormat="1" ht="22.5" customHeight="1" x14ac:dyDescent="0.3">
      <c r="B530" s="174"/>
      <c r="C530" s="175" t="s">
        <v>918</v>
      </c>
      <c r="D530" s="175" t="s">
        <v>142</v>
      </c>
      <c r="E530" s="176" t="s">
        <v>919</v>
      </c>
      <c r="F530" s="177" t="s">
        <v>920</v>
      </c>
      <c r="G530" s="178" t="s">
        <v>145</v>
      </c>
      <c r="H530" s="179">
        <v>218.15299999999999</v>
      </c>
      <c r="I530" s="180"/>
      <c r="J530" s="181">
        <f>ROUND(I530*H530,2)</f>
        <v>0</v>
      </c>
      <c r="K530" s="177" t="s">
        <v>5</v>
      </c>
      <c r="L530" s="41"/>
      <c r="M530" s="182" t="s">
        <v>5</v>
      </c>
      <c r="N530" s="183" t="s">
        <v>43</v>
      </c>
      <c r="O530" s="42"/>
      <c r="P530" s="184">
        <f>O530*H530</f>
        <v>0</v>
      </c>
      <c r="Q530" s="184">
        <v>3.2000000000000001E-2</v>
      </c>
      <c r="R530" s="184">
        <f>Q530*H530</f>
        <v>6.9808959999999995</v>
      </c>
      <c r="S530" s="184">
        <v>0</v>
      </c>
      <c r="T530" s="185">
        <f>S530*H530</f>
        <v>0</v>
      </c>
      <c r="AR530" s="24" t="s">
        <v>236</v>
      </c>
      <c r="AT530" s="24" t="s">
        <v>142</v>
      </c>
      <c r="AU530" s="24" t="s">
        <v>81</v>
      </c>
      <c r="AY530" s="24" t="s">
        <v>140</v>
      </c>
      <c r="BE530" s="186">
        <f>IF(N530="základní",J530,0)</f>
        <v>0</v>
      </c>
      <c r="BF530" s="186">
        <f>IF(N530="snížená",J530,0)</f>
        <v>0</v>
      </c>
      <c r="BG530" s="186">
        <f>IF(N530="zákl. přenesená",J530,0)</f>
        <v>0</v>
      </c>
      <c r="BH530" s="186">
        <f>IF(N530="sníž. přenesená",J530,0)</f>
        <v>0</v>
      </c>
      <c r="BI530" s="186">
        <f>IF(N530="nulová",J530,0)</f>
        <v>0</v>
      </c>
      <c r="BJ530" s="24" t="s">
        <v>23</v>
      </c>
      <c r="BK530" s="186">
        <f>ROUND(I530*H530,2)</f>
        <v>0</v>
      </c>
      <c r="BL530" s="24" t="s">
        <v>236</v>
      </c>
      <c r="BM530" s="24" t="s">
        <v>921</v>
      </c>
    </row>
    <row r="531" spans="2:65" s="11" customFormat="1" x14ac:dyDescent="0.3">
      <c r="B531" s="187"/>
      <c r="D531" s="197" t="s">
        <v>149</v>
      </c>
      <c r="E531" s="196" t="s">
        <v>5</v>
      </c>
      <c r="F531" s="198" t="s">
        <v>458</v>
      </c>
      <c r="H531" s="199">
        <v>77.760000000000005</v>
      </c>
      <c r="I531" s="192"/>
      <c r="L531" s="187"/>
      <c r="M531" s="193"/>
      <c r="N531" s="194"/>
      <c r="O531" s="194"/>
      <c r="P531" s="194"/>
      <c r="Q531" s="194"/>
      <c r="R531" s="194"/>
      <c r="S531" s="194"/>
      <c r="T531" s="195"/>
      <c r="AT531" s="196" t="s">
        <v>149</v>
      </c>
      <c r="AU531" s="196" t="s">
        <v>81</v>
      </c>
      <c r="AV531" s="11" t="s">
        <v>81</v>
      </c>
      <c r="AW531" s="11" t="s">
        <v>36</v>
      </c>
      <c r="AX531" s="11" t="s">
        <v>72</v>
      </c>
      <c r="AY531" s="196" t="s">
        <v>140</v>
      </c>
    </row>
    <row r="532" spans="2:65" s="11" customFormat="1" x14ac:dyDescent="0.3">
      <c r="B532" s="187"/>
      <c r="D532" s="197" t="s">
        <v>149</v>
      </c>
      <c r="E532" s="196" t="s">
        <v>5</v>
      </c>
      <c r="F532" s="198" t="s">
        <v>459</v>
      </c>
      <c r="H532" s="199">
        <v>116.64</v>
      </c>
      <c r="I532" s="192"/>
      <c r="L532" s="187"/>
      <c r="M532" s="193"/>
      <c r="N532" s="194"/>
      <c r="O532" s="194"/>
      <c r="P532" s="194"/>
      <c r="Q532" s="194"/>
      <c r="R532" s="194"/>
      <c r="S532" s="194"/>
      <c r="T532" s="195"/>
      <c r="AT532" s="196" t="s">
        <v>149</v>
      </c>
      <c r="AU532" s="196" t="s">
        <v>81</v>
      </c>
      <c r="AV532" s="11" t="s">
        <v>81</v>
      </c>
      <c r="AW532" s="11" t="s">
        <v>36</v>
      </c>
      <c r="AX532" s="11" t="s">
        <v>72</v>
      </c>
      <c r="AY532" s="196" t="s">
        <v>140</v>
      </c>
    </row>
    <row r="533" spans="2:65" s="11" customFormat="1" x14ac:dyDescent="0.3">
      <c r="B533" s="187"/>
      <c r="D533" s="197" t="s">
        <v>149</v>
      </c>
      <c r="E533" s="196" t="s">
        <v>5</v>
      </c>
      <c r="F533" s="198" t="s">
        <v>460</v>
      </c>
      <c r="H533" s="199">
        <v>19.440000000000001</v>
      </c>
      <c r="I533" s="192"/>
      <c r="L533" s="187"/>
      <c r="M533" s="193"/>
      <c r="N533" s="194"/>
      <c r="O533" s="194"/>
      <c r="P533" s="194"/>
      <c r="Q533" s="194"/>
      <c r="R533" s="194"/>
      <c r="S533" s="194"/>
      <c r="T533" s="195"/>
      <c r="AT533" s="196" t="s">
        <v>149</v>
      </c>
      <c r="AU533" s="196" t="s">
        <v>81</v>
      </c>
      <c r="AV533" s="11" t="s">
        <v>81</v>
      </c>
      <c r="AW533" s="11" t="s">
        <v>36</v>
      </c>
      <c r="AX533" s="11" t="s">
        <v>72</v>
      </c>
      <c r="AY533" s="196" t="s">
        <v>140</v>
      </c>
    </row>
    <row r="534" spans="2:65" s="11" customFormat="1" x14ac:dyDescent="0.3">
      <c r="B534" s="187"/>
      <c r="D534" s="197" t="s">
        <v>149</v>
      </c>
      <c r="E534" s="196" t="s">
        <v>5</v>
      </c>
      <c r="F534" s="198" t="s">
        <v>461</v>
      </c>
      <c r="H534" s="199">
        <v>2</v>
      </c>
      <c r="I534" s="192"/>
      <c r="L534" s="187"/>
      <c r="M534" s="193"/>
      <c r="N534" s="194"/>
      <c r="O534" s="194"/>
      <c r="P534" s="194"/>
      <c r="Q534" s="194"/>
      <c r="R534" s="194"/>
      <c r="S534" s="194"/>
      <c r="T534" s="195"/>
      <c r="AT534" s="196" t="s">
        <v>149</v>
      </c>
      <c r="AU534" s="196" t="s">
        <v>81</v>
      </c>
      <c r="AV534" s="11" t="s">
        <v>81</v>
      </c>
      <c r="AW534" s="11" t="s">
        <v>36</v>
      </c>
      <c r="AX534" s="11" t="s">
        <v>72</v>
      </c>
      <c r="AY534" s="196" t="s">
        <v>140</v>
      </c>
    </row>
    <row r="535" spans="2:65" s="11" customFormat="1" x14ac:dyDescent="0.3">
      <c r="B535" s="187"/>
      <c r="D535" s="197" t="s">
        <v>149</v>
      </c>
      <c r="E535" s="196" t="s">
        <v>5</v>
      </c>
      <c r="F535" s="198" t="s">
        <v>922</v>
      </c>
      <c r="H535" s="199">
        <v>2.3130000000000002</v>
      </c>
      <c r="I535" s="192"/>
      <c r="L535" s="187"/>
      <c r="M535" s="193"/>
      <c r="N535" s="194"/>
      <c r="O535" s="194"/>
      <c r="P535" s="194"/>
      <c r="Q535" s="194"/>
      <c r="R535" s="194"/>
      <c r="S535" s="194"/>
      <c r="T535" s="195"/>
      <c r="AT535" s="196" t="s">
        <v>149</v>
      </c>
      <c r="AU535" s="196" t="s">
        <v>81</v>
      </c>
      <c r="AV535" s="11" t="s">
        <v>81</v>
      </c>
      <c r="AW535" s="11" t="s">
        <v>36</v>
      </c>
      <c r="AX535" s="11" t="s">
        <v>72</v>
      </c>
      <c r="AY535" s="196" t="s">
        <v>140</v>
      </c>
    </row>
    <row r="536" spans="2:65" s="12" customFormat="1" x14ac:dyDescent="0.3">
      <c r="B536" s="200"/>
      <c r="D536" s="188" t="s">
        <v>149</v>
      </c>
      <c r="E536" s="201" t="s">
        <v>5</v>
      </c>
      <c r="F536" s="202" t="s">
        <v>157</v>
      </c>
      <c r="H536" s="203">
        <v>218.15299999999999</v>
      </c>
      <c r="I536" s="204"/>
      <c r="L536" s="200"/>
      <c r="M536" s="205"/>
      <c r="N536" s="206"/>
      <c r="O536" s="206"/>
      <c r="P536" s="206"/>
      <c r="Q536" s="206"/>
      <c r="R536" s="206"/>
      <c r="S536" s="206"/>
      <c r="T536" s="207"/>
      <c r="AT536" s="208" t="s">
        <v>149</v>
      </c>
      <c r="AU536" s="208" t="s">
        <v>81</v>
      </c>
      <c r="AV536" s="12" t="s">
        <v>147</v>
      </c>
      <c r="AW536" s="12" t="s">
        <v>36</v>
      </c>
      <c r="AX536" s="12" t="s">
        <v>23</v>
      </c>
      <c r="AY536" s="208" t="s">
        <v>140</v>
      </c>
    </row>
    <row r="537" spans="2:65" s="1" customFormat="1" ht="22.5" customHeight="1" x14ac:dyDescent="0.3">
      <c r="B537" s="174"/>
      <c r="C537" s="175" t="s">
        <v>923</v>
      </c>
      <c r="D537" s="175" t="s">
        <v>142</v>
      </c>
      <c r="E537" s="176" t="s">
        <v>924</v>
      </c>
      <c r="F537" s="177" t="s">
        <v>925</v>
      </c>
      <c r="G537" s="178" t="s">
        <v>222</v>
      </c>
      <c r="H537" s="179">
        <v>7.5090000000000003</v>
      </c>
      <c r="I537" s="180"/>
      <c r="J537" s="181">
        <f>ROUND(I537*H537,2)</f>
        <v>0</v>
      </c>
      <c r="K537" s="177" t="s">
        <v>146</v>
      </c>
      <c r="L537" s="41"/>
      <c r="M537" s="182" t="s">
        <v>5</v>
      </c>
      <c r="N537" s="183" t="s">
        <v>43</v>
      </c>
      <c r="O537" s="42"/>
      <c r="P537" s="184">
        <f>O537*H537</f>
        <v>0</v>
      </c>
      <c r="Q537" s="184">
        <v>0</v>
      </c>
      <c r="R537" s="184">
        <f>Q537*H537</f>
        <v>0</v>
      </c>
      <c r="S537" s="184">
        <v>0</v>
      </c>
      <c r="T537" s="185">
        <f>S537*H537</f>
        <v>0</v>
      </c>
      <c r="AR537" s="24" t="s">
        <v>236</v>
      </c>
      <c r="AT537" s="24" t="s">
        <v>142</v>
      </c>
      <c r="AU537" s="24" t="s">
        <v>81</v>
      </c>
      <c r="AY537" s="24" t="s">
        <v>140</v>
      </c>
      <c r="BE537" s="186">
        <f>IF(N537="základní",J537,0)</f>
        <v>0</v>
      </c>
      <c r="BF537" s="186">
        <f>IF(N537="snížená",J537,0)</f>
        <v>0</v>
      </c>
      <c r="BG537" s="186">
        <f>IF(N537="zákl. přenesená",J537,0)</f>
        <v>0</v>
      </c>
      <c r="BH537" s="186">
        <f>IF(N537="sníž. přenesená",J537,0)</f>
        <v>0</v>
      </c>
      <c r="BI537" s="186">
        <f>IF(N537="nulová",J537,0)</f>
        <v>0</v>
      </c>
      <c r="BJ537" s="24" t="s">
        <v>23</v>
      </c>
      <c r="BK537" s="186">
        <f>ROUND(I537*H537,2)</f>
        <v>0</v>
      </c>
      <c r="BL537" s="24" t="s">
        <v>236</v>
      </c>
      <c r="BM537" s="24" t="s">
        <v>926</v>
      </c>
    </row>
    <row r="538" spans="2:65" s="1" customFormat="1" ht="22.5" customHeight="1" x14ac:dyDescent="0.3">
      <c r="B538" s="174"/>
      <c r="C538" s="175" t="s">
        <v>927</v>
      </c>
      <c r="D538" s="175" t="s">
        <v>142</v>
      </c>
      <c r="E538" s="176" t="s">
        <v>928</v>
      </c>
      <c r="F538" s="177" t="s">
        <v>929</v>
      </c>
      <c r="G538" s="178" t="s">
        <v>222</v>
      </c>
      <c r="H538" s="179">
        <v>6.9809999999999999</v>
      </c>
      <c r="I538" s="180"/>
      <c r="J538" s="181">
        <f>ROUND(I538*H538,2)</f>
        <v>0</v>
      </c>
      <c r="K538" s="177" t="s">
        <v>146</v>
      </c>
      <c r="L538" s="41"/>
      <c r="M538" s="182" t="s">
        <v>5</v>
      </c>
      <c r="N538" s="183" t="s">
        <v>43</v>
      </c>
      <c r="O538" s="42"/>
      <c r="P538" s="184">
        <f>O538*H538</f>
        <v>0</v>
      </c>
      <c r="Q538" s="184">
        <v>0</v>
      </c>
      <c r="R538" s="184">
        <f>Q538*H538</f>
        <v>0</v>
      </c>
      <c r="S538" s="184">
        <v>0</v>
      </c>
      <c r="T538" s="185">
        <f>S538*H538</f>
        <v>0</v>
      </c>
      <c r="AR538" s="24" t="s">
        <v>236</v>
      </c>
      <c r="AT538" s="24" t="s">
        <v>142</v>
      </c>
      <c r="AU538" s="24" t="s">
        <v>81</v>
      </c>
      <c r="AY538" s="24" t="s">
        <v>140</v>
      </c>
      <c r="BE538" s="186">
        <f>IF(N538="základní",J538,0)</f>
        <v>0</v>
      </c>
      <c r="BF538" s="186">
        <f>IF(N538="snížená",J538,0)</f>
        <v>0</v>
      </c>
      <c r="BG538" s="186">
        <f>IF(N538="zákl. přenesená",J538,0)</f>
        <v>0</v>
      </c>
      <c r="BH538" s="186">
        <f>IF(N538="sníž. přenesená",J538,0)</f>
        <v>0</v>
      </c>
      <c r="BI538" s="186">
        <f>IF(N538="nulová",J538,0)</f>
        <v>0</v>
      </c>
      <c r="BJ538" s="24" t="s">
        <v>23</v>
      </c>
      <c r="BK538" s="186">
        <f>ROUND(I538*H538,2)</f>
        <v>0</v>
      </c>
      <c r="BL538" s="24" t="s">
        <v>236</v>
      </c>
      <c r="BM538" s="24" t="s">
        <v>930</v>
      </c>
    </row>
    <row r="539" spans="2:65" s="10" customFormat="1" ht="29.85" customHeight="1" x14ac:dyDescent="0.3">
      <c r="B539" s="160"/>
      <c r="D539" s="171" t="s">
        <v>71</v>
      </c>
      <c r="E539" s="172" t="s">
        <v>931</v>
      </c>
      <c r="F539" s="172" t="s">
        <v>932</v>
      </c>
      <c r="I539" s="163"/>
      <c r="J539" s="173">
        <f>BK539</f>
        <v>0</v>
      </c>
      <c r="L539" s="160"/>
      <c r="M539" s="165"/>
      <c r="N539" s="166"/>
      <c r="O539" s="166"/>
      <c r="P539" s="167">
        <f>SUM(P540:P579)</f>
        <v>0</v>
      </c>
      <c r="Q539" s="166"/>
      <c r="R539" s="167">
        <f>SUM(R540:R579)</f>
        <v>9.1235459999999993</v>
      </c>
      <c r="S539" s="166"/>
      <c r="T539" s="168">
        <f>SUM(T540:T579)</f>
        <v>13.632633</v>
      </c>
      <c r="AR539" s="161" t="s">
        <v>81</v>
      </c>
      <c r="AT539" s="169" t="s">
        <v>71</v>
      </c>
      <c r="AU539" s="169" t="s">
        <v>23</v>
      </c>
      <c r="AY539" s="161" t="s">
        <v>140</v>
      </c>
      <c r="BK539" s="170">
        <f>SUM(BK540:BK579)</f>
        <v>0</v>
      </c>
    </row>
    <row r="540" spans="2:65" s="1" customFormat="1" ht="22.5" customHeight="1" x14ac:dyDescent="0.3">
      <c r="B540" s="174"/>
      <c r="C540" s="175" t="s">
        <v>933</v>
      </c>
      <c r="D540" s="175" t="s">
        <v>142</v>
      </c>
      <c r="E540" s="176" t="s">
        <v>934</v>
      </c>
      <c r="F540" s="177" t="s">
        <v>935</v>
      </c>
      <c r="G540" s="178" t="s">
        <v>145</v>
      </c>
      <c r="H540" s="179">
        <v>285.08</v>
      </c>
      <c r="I540" s="180"/>
      <c r="J540" s="181">
        <f>ROUND(I540*H540,2)</f>
        <v>0</v>
      </c>
      <c r="K540" s="177" t="s">
        <v>146</v>
      </c>
      <c r="L540" s="41"/>
      <c r="M540" s="182" t="s">
        <v>5</v>
      </c>
      <c r="N540" s="183" t="s">
        <v>43</v>
      </c>
      <c r="O540" s="42"/>
      <c r="P540" s="184">
        <f>O540*H540</f>
        <v>0</v>
      </c>
      <c r="Q540" s="184">
        <v>0</v>
      </c>
      <c r="R540" s="184">
        <f>Q540*H540</f>
        <v>0</v>
      </c>
      <c r="S540" s="184">
        <v>2.1000000000000001E-2</v>
      </c>
      <c r="T540" s="185">
        <f>S540*H540</f>
        <v>5.9866799999999998</v>
      </c>
      <c r="AR540" s="24" t="s">
        <v>236</v>
      </c>
      <c r="AT540" s="24" t="s">
        <v>142</v>
      </c>
      <c r="AU540" s="24" t="s">
        <v>81</v>
      </c>
      <c r="AY540" s="24" t="s">
        <v>140</v>
      </c>
      <c r="BE540" s="186">
        <f>IF(N540="základní",J540,0)</f>
        <v>0</v>
      </c>
      <c r="BF540" s="186">
        <f>IF(N540="snížená",J540,0)</f>
        <v>0</v>
      </c>
      <c r="BG540" s="186">
        <f>IF(N540="zákl. přenesená",J540,0)</f>
        <v>0</v>
      </c>
      <c r="BH540" s="186">
        <f>IF(N540="sníž. přenesená",J540,0)</f>
        <v>0</v>
      </c>
      <c r="BI540" s="186">
        <f>IF(N540="nulová",J540,0)</f>
        <v>0</v>
      </c>
      <c r="BJ540" s="24" t="s">
        <v>23</v>
      </c>
      <c r="BK540" s="186">
        <f>ROUND(I540*H540,2)</f>
        <v>0</v>
      </c>
      <c r="BL540" s="24" t="s">
        <v>236</v>
      </c>
      <c r="BM540" s="24" t="s">
        <v>936</v>
      </c>
    </row>
    <row r="541" spans="2:65" s="11" customFormat="1" x14ac:dyDescent="0.3">
      <c r="B541" s="187"/>
      <c r="D541" s="188" t="s">
        <v>149</v>
      </c>
      <c r="E541" s="189" t="s">
        <v>5</v>
      </c>
      <c r="F541" s="190" t="s">
        <v>937</v>
      </c>
      <c r="H541" s="191">
        <v>285.08</v>
      </c>
      <c r="I541" s="192"/>
      <c r="L541" s="187"/>
      <c r="M541" s="193"/>
      <c r="N541" s="194"/>
      <c r="O541" s="194"/>
      <c r="P541" s="194"/>
      <c r="Q541" s="194"/>
      <c r="R541" s="194"/>
      <c r="S541" s="194"/>
      <c r="T541" s="195"/>
      <c r="AT541" s="196" t="s">
        <v>149</v>
      </c>
      <c r="AU541" s="196" t="s">
        <v>81</v>
      </c>
      <c r="AV541" s="11" t="s">
        <v>81</v>
      </c>
      <c r="AW541" s="11" t="s">
        <v>36</v>
      </c>
      <c r="AX541" s="11" t="s">
        <v>23</v>
      </c>
      <c r="AY541" s="196" t="s">
        <v>140</v>
      </c>
    </row>
    <row r="542" spans="2:65" s="1" customFormat="1" ht="22.5" customHeight="1" x14ac:dyDescent="0.3">
      <c r="B542" s="174"/>
      <c r="C542" s="175" t="s">
        <v>938</v>
      </c>
      <c r="D542" s="175" t="s">
        <v>142</v>
      </c>
      <c r="E542" s="176" t="s">
        <v>939</v>
      </c>
      <c r="F542" s="177" t="s">
        <v>940</v>
      </c>
      <c r="G542" s="178" t="s">
        <v>145</v>
      </c>
      <c r="H542" s="179">
        <v>1041.8</v>
      </c>
      <c r="I542" s="180"/>
      <c r="J542" s="181">
        <f>ROUND(I542*H542,2)</f>
        <v>0</v>
      </c>
      <c r="K542" s="177" t="s">
        <v>146</v>
      </c>
      <c r="L542" s="41"/>
      <c r="M542" s="182" t="s">
        <v>5</v>
      </c>
      <c r="N542" s="183" t="s">
        <v>43</v>
      </c>
      <c r="O542" s="42"/>
      <c r="P542" s="184">
        <f>O542*H542</f>
        <v>0</v>
      </c>
      <c r="Q542" s="184">
        <v>2.7999999999999998E-4</v>
      </c>
      <c r="R542" s="184">
        <f>Q542*H542</f>
        <v>0.29170399999999996</v>
      </c>
      <c r="S542" s="184">
        <v>0</v>
      </c>
      <c r="T542" s="185">
        <f>S542*H542</f>
        <v>0</v>
      </c>
      <c r="AR542" s="24" t="s">
        <v>236</v>
      </c>
      <c r="AT542" s="24" t="s">
        <v>142</v>
      </c>
      <c r="AU542" s="24" t="s">
        <v>81</v>
      </c>
      <c r="AY542" s="24" t="s">
        <v>140</v>
      </c>
      <c r="BE542" s="186">
        <f>IF(N542="základní",J542,0)</f>
        <v>0</v>
      </c>
      <c r="BF542" s="186">
        <f>IF(N542="snížená",J542,0)</f>
        <v>0</v>
      </c>
      <c r="BG542" s="186">
        <f>IF(N542="zákl. přenesená",J542,0)</f>
        <v>0</v>
      </c>
      <c r="BH542" s="186">
        <f>IF(N542="sníž. přenesená",J542,0)</f>
        <v>0</v>
      </c>
      <c r="BI542" s="186">
        <f>IF(N542="nulová",J542,0)</f>
        <v>0</v>
      </c>
      <c r="BJ542" s="24" t="s">
        <v>23</v>
      </c>
      <c r="BK542" s="186">
        <f>ROUND(I542*H542,2)</f>
        <v>0</v>
      </c>
      <c r="BL542" s="24" t="s">
        <v>236</v>
      </c>
      <c r="BM542" s="24" t="s">
        <v>941</v>
      </c>
    </row>
    <row r="543" spans="2:65" s="1" customFormat="1" ht="22.5" customHeight="1" x14ac:dyDescent="0.3">
      <c r="B543" s="174"/>
      <c r="C543" s="220" t="s">
        <v>942</v>
      </c>
      <c r="D543" s="220" t="s">
        <v>257</v>
      </c>
      <c r="E543" s="221" t="s">
        <v>943</v>
      </c>
      <c r="F543" s="222" t="s">
        <v>944</v>
      </c>
      <c r="G543" s="223" t="s">
        <v>145</v>
      </c>
      <c r="H543" s="224">
        <v>1062.636</v>
      </c>
      <c r="I543" s="225"/>
      <c r="J543" s="226">
        <f>ROUND(I543*H543,2)</f>
        <v>0</v>
      </c>
      <c r="K543" s="222" t="s">
        <v>146</v>
      </c>
      <c r="L543" s="227"/>
      <c r="M543" s="228" t="s">
        <v>5</v>
      </c>
      <c r="N543" s="229" t="s">
        <v>43</v>
      </c>
      <c r="O543" s="42"/>
      <c r="P543" s="184">
        <f>O543*H543</f>
        <v>0</v>
      </c>
      <c r="Q543" s="184">
        <v>7.0000000000000001E-3</v>
      </c>
      <c r="R543" s="184">
        <f>Q543*H543</f>
        <v>7.4384519999999998</v>
      </c>
      <c r="S543" s="184">
        <v>0</v>
      </c>
      <c r="T543" s="185">
        <f>S543*H543</f>
        <v>0</v>
      </c>
      <c r="AR543" s="24" t="s">
        <v>346</v>
      </c>
      <c r="AT543" s="24" t="s">
        <v>257</v>
      </c>
      <c r="AU543" s="24" t="s">
        <v>81</v>
      </c>
      <c r="AY543" s="24" t="s">
        <v>140</v>
      </c>
      <c r="BE543" s="186">
        <f>IF(N543="základní",J543,0)</f>
        <v>0</v>
      </c>
      <c r="BF543" s="186">
        <f>IF(N543="snížená",J543,0)</f>
        <v>0</v>
      </c>
      <c r="BG543" s="186">
        <f>IF(N543="zákl. přenesená",J543,0)</f>
        <v>0</v>
      </c>
      <c r="BH543" s="186">
        <f>IF(N543="sníž. přenesená",J543,0)</f>
        <v>0</v>
      </c>
      <c r="BI543" s="186">
        <f>IF(N543="nulová",J543,0)</f>
        <v>0</v>
      </c>
      <c r="BJ543" s="24" t="s">
        <v>23</v>
      </c>
      <c r="BK543" s="186">
        <f>ROUND(I543*H543,2)</f>
        <v>0</v>
      </c>
      <c r="BL543" s="24" t="s">
        <v>236</v>
      </c>
      <c r="BM543" s="24" t="s">
        <v>945</v>
      </c>
    </row>
    <row r="544" spans="2:65" s="11" customFormat="1" x14ac:dyDescent="0.3">
      <c r="B544" s="187"/>
      <c r="D544" s="197" t="s">
        <v>149</v>
      </c>
      <c r="E544" s="196" t="s">
        <v>5</v>
      </c>
      <c r="F544" s="198" t="s">
        <v>946</v>
      </c>
      <c r="H544" s="199">
        <v>1185.8</v>
      </c>
      <c r="I544" s="192"/>
      <c r="L544" s="187"/>
      <c r="M544" s="193"/>
      <c r="N544" s="194"/>
      <c r="O544" s="194"/>
      <c r="P544" s="194"/>
      <c r="Q544" s="194"/>
      <c r="R544" s="194"/>
      <c r="S544" s="194"/>
      <c r="T544" s="195"/>
      <c r="AT544" s="196" t="s">
        <v>149</v>
      </c>
      <c r="AU544" s="196" t="s">
        <v>81</v>
      </c>
      <c r="AV544" s="11" t="s">
        <v>81</v>
      </c>
      <c r="AW544" s="11" t="s">
        <v>36</v>
      </c>
      <c r="AX544" s="11" t="s">
        <v>72</v>
      </c>
      <c r="AY544" s="196" t="s">
        <v>140</v>
      </c>
    </row>
    <row r="545" spans="2:65" s="11" customFormat="1" x14ac:dyDescent="0.3">
      <c r="B545" s="187"/>
      <c r="D545" s="197" t="s">
        <v>149</v>
      </c>
      <c r="E545" s="196" t="s">
        <v>5</v>
      </c>
      <c r="F545" s="198" t="s">
        <v>947</v>
      </c>
      <c r="H545" s="199">
        <v>-144</v>
      </c>
      <c r="I545" s="192"/>
      <c r="L545" s="187"/>
      <c r="M545" s="193"/>
      <c r="N545" s="194"/>
      <c r="O545" s="194"/>
      <c r="P545" s="194"/>
      <c r="Q545" s="194"/>
      <c r="R545" s="194"/>
      <c r="S545" s="194"/>
      <c r="T545" s="195"/>
      <c r="AT545" s="196" t="s">
        <v>149</v>
      </c>
      <c r="AU545" s="196" t="s">
        <v>81</v>
      </c>
      <c r="AV545" s="11" t="s">
        <v>81</v>
      </c>
      <c r="AW545" s="11" t="s">
        <v>36</v>
      </c>
      <c r="AX545" s="11" t="s">
        <v>72</v>
      </c>
      <c r="AY545" s="196" t="s">
        <v>140</v>
      </c>
    </row>
    <row r="546" spans="2:65" s="14" customFormat="1" x14ac:dyDescent="0.3">
      <c r="B546" s="230"/>
      <c r="D546" s="197" t="s">
        <v>149</v>
      </c>
      <c r="E546" s="231" t="s">
        <v>5</v>
      </c>
      <c r="F546" s="232" t="s">
        <v>313</v>
      </c>
      <c r="H546" s="233">
        <v>1041.8</v>
      </c>
      <c r="I546" s="234"/>
      <c r="L546" s="230"/>
      <c r="M546" s="235"/>
      <c r="N546" s="236"/>
      <c r="O546" s="236"/>
      <c r="P546" s="236"/>
      <c r="Q546" s="236"/>
      <c r="R546" s="236"/>
      <c r="S546" s="236"/>
      <c r="T546" s="237"/>
      <c r="AT546" s="231" t="s">
        <v>149</v>
      </c>
      <c r="AU546" s="231" t="s">
        <v>81</v>
      </c>
      <c r="AV546" s="14" t="s">
        <v>158</v>
      </c>
      <c r="AW546" s="14" t="s">
        <v>36</v>
      </c>
      <c r="AX546" s="14" t="s">
        <v>72</v>
      </c>
      <c r="AY546" s="231" t="s">
        <v>140</v>
      </c>
    </row>
    <row r="547" spans="2:65" s="11" customFormat="1" x14ac:dyDescent="0.3">
      <c r="B547" s="187"/>
      <c r="D547" s="188" t="s">
        <v>149</v>
      </c>
      <c r="E547" s="189" t="s">
        <v>5</v>
      </c>
      <c r="F547" s="190" t="s">
        <v>948</v>
      </c>
      <c r="H547" s="191">
        <v>1062.636</v>
      </c>
      <c r="I547" s="192"/>
      <c r="L547" s="187"/>
      <c r="M547" s="193"/>
      <c r="N547" s="194"/>
      <c r="O547" s="194"/>
      <c r="P547" s="194"/>
      <c r="Q547" s="194"/>
      <c r="R547" s="194"/>
      <c r="S547" s="194"/>
      <c r="T547" s="195"/>
      <c r="AT547" s="196" t="s">
        <v>149</v>
      </c>
      <c r="AU547" s="196" t="s">
        <v>81</v>
      </c>
      <c r="AV547" s="11" t="s">
        <v>81</v>
      </c>
      <c r="AW547" s="11" t="s">
        <v>36</v>
      </c>
      <c r="AX547" s="11" t="s">
        <v>23</v>
      </c>
      <c r="AY547" s="196" t="s">
        <v>140</v>
      </c>
    </row>
    <row r="548" spans="2:65" s="1" customFormat="1" ht="22.5" customHeight="1" x14ac:dyDescent="0.3">
      <c r="B548" s="174"/>
      <c r="C548" s="175" t="s">
        <v>949</v>
      </c>
      <c r="D548" s="175" t="s">
        <v>142</v>
      </c>
      <c r="E548" s="176" t="s">
        <v>950</v>
      </c>
      <c r="F548" s="177" t="s">
        <v>951</v>
      </c>
      <c r="G548" s="178" t="s">
        <v>145</v>
      </c>
      <c r="H548" s="179">
        <v>993.8</v>
      </c>
      <c r="I548" s="180"/>
      <c r="J548" s="181">
        <f>ROUND(I548*H548,2)</f>
        <v>0</v>
      </c>
      <c r="K548" s="177" t="s">
        <v>146</v>
      </c>
      <c r="L548" s="41"/>
      <c r="M548" s="182" t="s">
        <v>5</v>
      </c>
      <c r="N548" s="183" t="s">
        <v>43</v>
      </c>
      <c r="O548" s="42"/>
      <c r="P548" s="184">
        <f>O548*H548</f>
        <v>0</v>
      </c>
      <c r="Q548" s="184">
        <v>0</v>
      </c>
      <c r="R548" s="184">
        <f>Q548*H548</f>
        <v>0</v>
      </c>
      <c r="S548" s="184">
        <v>7.0000000000000001E-3</v>
      </c>
      <c r="T548" s="185">
        <f>S548*H548</f>
        <v>6.9565999999999999</v>
      </c>
      <c r="AR548" s="24" t="s">
        <v>236</v>
      </c>
      <c r="AT548" s="24" t="s">
        <v>142</v>
      </c>
      <c r="AU548" s="24" t="s">
        <v>81</v>
      </c>
      <c r="AY548" s="24" t="s">
        <v>140</v>
      </c>
      <c r="BE548" s="186">
        <f>IF(N548="základní",J548,0)</f>
        <v>0</v>
      </c>
      <c r="BF548" s="186">
        <f>IF(N548="snížená",J548,0)</f>
        <v>0</v>
      </c>
      <c r="BG548" s="186">
        <f>IF(N548="zákl. přenesená",J548,0)</f>
        <v>0</v>
      </c>
      <c r="BH548" s="186">
        <f>IF(N548="sníž. přenesená",J548,0)</f>
        <v>0</v>
      </c>
      <c r="BI548" s="186">
        <f>IF(N548="nulová",J548,0)</f>
        <v>0</v>
      </c>
      <c r="BJ548" s="24" t="s">
        <v>23</v>
      </c>
      <c r="BK548" s="186">
        <f>ROUND(I548*H548,2)</f>
        <v>0</v>
      </c>
      <c r="BL548" s="24" t="s">
        <v>236</v>
      </c>
      <c r="BM548" s="24" t="s">
        <v>952</v>
      </c>
    </row>
    <row r="549" spans="2:65" s="11" customFormat="1" x14ac:dyDescent="0.3">
      <c r="B549" s="187"/>
      <c r="D549" s="197" t="s">
        <v>149</v>
      </c>
      <c r="E549" s="196" t="s">
        <v>5</v>
      </c>
      <c r="F549" s="198" t="s">
        <v>946</v>
      </c>
      <c r="H549" s="199">
        <v>1185.8</v>
      </c>
      <c r="I549" s="192"/>
      <c r="L549" s="187"/>
      <c r="M549" s="193"/>
      <c r="N549" s="194"/>
      <c r="O549" s="194"/>
      <c r="P549" s="194"/>
      <c r="Q549" s="194"/>
      <c r="R549" s="194"/>
      <c r="S549" s="194"/>
      <c r="T549" s="195"/>
      <c r="AT549" s="196" t="s">
        <v>149</v>
      </c>
      <c r="AU549" s="196" t="s">
        <v>81</v>
      </c>
      <c r="AV549" s="11" t="s">
        <v>81</v>
      </c>
      <c r="AW549" s="11" t="s">
        <v>36</v>
      </c>
      <c r="AX549" s="11" t="s">
        <v>72</v>
      </c>
      <c r="AY549" s="196" t="s">
        <v>140</v>
      </c>
    </row>
    <row r="550" spans="2:65" s="11" customFormat="1" x14ac:dyDescent="0.3">
      <c r="B550" s="187"/>
      <c r="D550" s="197" t="s">
        <v>149</v>
      </c>
      <c r="E550" s="196" t="s">
        <v>5</v>
      </c>
      <c r="F550" s="198" t="s">
        <v>953</v>
      </c>
      <c r="H550" s="199">
        <v>-192</v>
      </c>
      <c r="I550" s="192"/>
      <c r="L550" s="187"/>
      <c r="M550" s="193"/>
      <c r="N550" s="194"/>
      <c r="O550" s="194"/>
      <c r="P550" s="194"/>
      <c r="Q550" s="194"/>
      <c r="R550" s="194"/>
      <c r="S550" s="194"/>
      <c r="T550" s="195"/>
      <c r="AT550" s="196" t="s">
        <v>149</v>
      </c>
      <c r="AU550" s="196" t="s">
        <v>81</v>
      </c>
      <c r="AV550" s="11" t="s">
        <v>81</v>
      </c>
      <c r="AW550" s="11" t="s">
        <v>36</v>
      </c>
      <c r="AX550" s="11" t="s">
        <v>72</v>
      </c>
      <c r="AY550" s="196" t="s">
        <v>140</v>
      </c>
    </row>
    <row r="551" spans="2:65" s="12" customFormat="1" x14ac:dyDescent="0.3">
      <c r="B551" s="200"/>
      <c r="D551" s="188" t="s">
        <v>149</v>
      </c>
      <c r="E551" s="201" t="s">
        <v>5</v>
      </c>
      <c r="F551" s="202" t="s">
        <v>157</v>
      </c>
      <c r="H551" s="203">
        <v>993.8</v>
      </c>
      <c r="I551" s="204"/>
      <c r="L551" s="200"/>
      <c r="M551" s="205"/>
      <c r="N551" s="206"/>
      <c r="O551" s="206"/>
      <c r="P551" s="206"/>
      <c r="Q551" s="206"/>
      <c r="R551" s="206"/>
      <c r="S551" s="206"/>
      <c r="T551" s="207"/>
      <c r="AT551" s="208" t="s">
        <v>149</v>
      </c>
      <c r="AU551" s="208" t="s">
        <v>81</v>
      </c>
      <c r="AV551" s="12" t="s">
        <v>147</v>
      </c>
      <c r="AW551" s="12" t="s">
        <v>36</v>
      </c>
      <c r="AX551" s="12" t="s">
        <v>23</v>
      </c>
      <c r="AY551" s="208" t="s">
        <v>140</v>
      </c>
    </row>
    <row r="552" spans="2:65" s="1" customFormat="1" ht="22.5" customHeight="1" x14ac:dyDescent="0.3">
      <c r="B552" s="174"/>
      <c r="C552" s="175" t="s">
        <v>954</v>
      </c>
      <c r="D552" s="175" t="s">
        <v>142</v>
      </c>
      <c r="E552" s="176" t="s">
        <v>955</v>
      </c>
      <c r="F552" s="177" t="s">
        <v>956</v>
      </c>
      <c r="G552" s="178" t="s">
        <v>145</v>
      </c>
      <c r="H552" s="179">
        <v>48</v>
      </c>
      <c r="I552" s="180"/>
      <c r="J552" s="181">
        <f>ROUND(I552*H552,2)</f>
        <v>0</v>
      </c>
      <c r="K552" s="177" t="s">
        <v>146</v>
      </c>
      <c r="L552" s="41"/>
      <c r="M552" s="182" t="s">
        <v>5</v>
      </c>
      <c r="N552" s="183" t="s">
        <v>43</v>
      </c>
      <c r="O552" s="42"/>
      <c r="P552" s="184">
        <f>O552*H552</f>
        <v>0</v>
      </c>
      <c r="Q552" s="184">
        <v>2.5000000000000001E-4</v>
      </c>
      <c r="R552" s="184">
        <f>Q552*H552</f>
        <v>1.2E-2</v>
      </c>
      <c r="S552" s="184">
        <v>0</v>
      </c>
      <c r="T552" s="185">
        <f>S552*H552</f>
        <v>0</v>
      </c>
      <c r="AR552" s="24" t="s">
        <v>236</v>
      </c>
      <c r="AT552" s="24" t="s">
        <v>142</v>
      </c>
      <c r="AU552" s="24" t="s">
        <v>81</v>
      </c>
      <c r="AY552" s="24" t="s">
        <v>140</v>
      </c>
      <c r="BE552" s="186">
        <f>IF(N552="základní",J552,0)</f>
        <v>0</v>
      </c>
      <c r="BF552" s="186">
        <f>IF(N552="snížená",J552,0)</f>
        <v>0</v>
      </c>
      <c r="BG552" s="186">
        <f>IF(N552="zákl. přenesená",J552,0)</f>
        <v>0</v>
      </c>
      <c r="BH552" s="186">
        <f>IF(N552="sníž. přenesená",J552,0)</f>
        <v>0</v>
      </c>
      <c r="BI552" s="186">
        <f>IF(N552="nulová",J552,0)</f>
        <v>0</v>
      </c>
      <c r="BJ552" s="24" t="s">
        <v>23</v>
      </c>
      <c r="BK552" s="186">
        <f>ROUND(I552*H552,2)</f>
        <v>0</v>
      </c>
      <c r="BL552" s="24" t="s">
        <v>236</v>
      </c>
      <c r="BM552" s="24" t="s">
        <v>957</v>
      </c>
    </row>
    <row r="553" spans="2:65" s="11" customFormat="1" x14ac:dyDescent="0.3">
      <c r="B553" s="187"/>
      <c r="D553" s="188" t="s">
        <v>149</v>
      </c>
      <c r="E553" s="189" t="s">
        <v>5</v>
      </c>
      <c r="F553" s="190" t="s">
        <v>958</v>
      </c>
      <c r="H553" s="191">
        <v>48</v>
      </c>
      <c r="I553" s="192"/>
      <c r="L553" s="187"/>
      <c r="M553" s="193"/>
      <c r="N553" s="194"/>
      <c r="O553" s="194"/>
      <c r="P553" s="194"/>
      <c r="Q553" s="194"/>
      <c r="R553" s="194"/>
      <c r="S553" s="194"/>
      <c r="T553" s="195"/>
      <c r="AT553" s="196" t="s">
        <v>149</v>
      </c>
      <c r="AU553" s="196" t="s">
        <v>81</v>
      </c>
      <c r="AV553" s="11" t="s">
        <v>81</v>
      </c>
      <c r="AW553" s="11" t="s">
        <v>36</v>
      </c>
      <c r="AX553" s="11" t="s">
        <v>23</v>
      </c>
      <c r="AY553" s="196" t="s">
        <v>140</v>
      </c>
    </row>
    <row r="554" spans="2:65" s="1" customFormat="1" ht="22.5" customHeight="1" x14ac:dyDescent="0.3">
      <c r="B554" s="174"/>
      <c r="C554" s="220" t="s">
        <v>959</v>
      </c>
      <c r="D554" s="220" t="s">
        <v>257</v>
      </c>
      <c r="E554" s="221" t="s">
        <v>960</v>
      </c>
      <c r="F554" s="222" t="s">
        <v>961</v>
      </c>
      <c r="G554" s="223" t="s">
        <v>962</v>
      </c>
      <c r="H554" s="224">
        <v>103.68</v>
      </c>
      <c r="I554" s="225"/>
      <c r="J554" s="226">
        <f>ROUND(I554*H554,2)</f>
        <v>0</v>
      </c>
      <c r="K554" s="222" t="s">
        <v>146</v>
      </c>
      <c r="L554" s="227"/>
      <c r="M554" s="228" t="s">
        <v>5</v>
      </c>
      <c r="N554" s="229" t="s">
        <v>43</v>
      </c>
      <c r="O554" s="42"/>
      <c r="P554" s="184">
        <f>O554*H554</f>
        <v>0</v>
      </c>
      <c r="Q554" s="184">
        <v>1E-3</v>
      </c>
      <c r="R554" s="184">
        <f>Q554*H554</f>
        <v>0.10368000000000001</v>
      </c>
      <c r="S554" s="184">
        <v>0</v>
      </c>
      <c r="T554" s="185">
        <f>S554*H554</f>
        <v>0</v>
      </c>
      <c r="AR554" s="24" t="s">
        <v>346</v>
      </c>
      <c r="AT554" s="24" t="s">
        <v>257</v>
      </c>
      <c r="AU554" s="24" t="s">
        <v>81</v>
      </c>
      <c r="AY554" s="24" t="s">
        <v>140</v>
      </c>
      <c r="BE554" s="186">
        <f>IF(N554="základní",J554,0)</f>
        <v>0</v>
      </c>
      <c r="BF554" s="186">
        <f>IF(N554="snížená",J554,0)</f>
        <v>0</v>
      </c>
      <c r="BG554" s="186">
        <f>IF(N554="zákl. přenesená",J554,0)</f>
        <v>0</v>
      </c>
      <c r="BH554" s="186">
        <f>IF(N554="sníž. přenesená",J554,0)</f>
        <v>0</v>
      </c>
      <c r="BI554" s="186">
        <f>IF(N554="nulová",J554,0)</f>
        <v>0</v>
      </c>
      <c r="BJ554" s="24" t="s">
        <v>23</v>
      </c>
      <c r="BK554" s="186">
        <f>ROUND(I554*H554,2)</f>
        <v>0</v>
      </c>
      <c r="BL554" s="24" t="s">
        <v>236</v>
      </c>
      <c r="BM554" s="24" t="s">
        <v>963</v>
      </c>
    </row>
    <row r="555" spans="2:65" s="11" customFormat="1" x14ac:dyDescent="0.3">
      <c r="B555" s="187"/>
      <c r="D555" s="188" t="s">
        <v>149</v>
      </c>
      <c r="E555" s="189" t="s">
        <v>5</v>
      </c>
      <c r="F555" s="190" t="s">
        <v>964</v>
      </c>
      <c r="H555" s="191">
        <v>103.68</v>
      </c>
      <c r="I555" s="192"/>
      <c r="L555" s="187"/>
      <c r="M555" s="193"/>
      <c r="N555" s="194"/>
      <c r="O555" s="194"/>
      <c r="P555" s="194"/>
      <c r="Q555" s="194"/>
      <c r="R555" s="194"/>
      <c r="S555" s="194"/>
      <c r="T555" s="195"/>
      <c r="AT555" s="196" t="s">
        <v>149</v>
      </c>
      <c r="AU555" s="196" t="s">
        <v>81</v>
      </c>
      <c r="AV555" s="11" t="s">
        <v>81</v>
      </c>
      <c r="AW555" s="11" t="s">
        <v>36</v>
      </c>
      <c r="AX555" s="11" t="s">
        <v>23</v>
      </c>
      <c r="AY555" s="196" t="s">
        <v>140</v>
      </c>
    </row>
    <row r="556" spans="2:65" s="1" customFormat="1" ht="22.5" customHeight="1" x14ac:dyDescent="0.3">
      <c r="B556" s="174"/>
      <c r="C556" s="175" t="s">
        <v>965</v>
      </c>
      <c r="D556" s="175" t="s">
        <v>142</v>
      </c>
      <c r="E556" s="176" t="s">
        <v>966</v>
      </c>
      <c r="F556" s="177" t="s">
        <v>967</v>
      </c>
      <c r="G556" s="178" t="s">
        <v>247</v>
      </c>
      <c r="H556" s="179">
        <v>1</v>
      </c>
      <c r="I556" s="180"/>
      <c r="J556" s="181">
        <f>ROUND(I556*H556,2)</f>
        <v>0</v>
      </c>
      <c r="K556" s="177" t="s">
        <v>146</v>
      </c>
      <c r="L556" s="41"/>
      <c r="M556" s="182" t="s">
        <v>5</v>
      </c>
      <c r="N556" s="183" t="s">
        <v>43</v>
      </c>
      <c r="O556" s="42"/>
      <c r="P556" s="184">
        <f>O556*H556</f>
        <v>0</v>
      </c>
      <c r="Q556" s="184">
        <v>1.2E-4</v>
      </c>
      <c r="R556" s="184">
        <f>Q556*H556</f>
        <v>1.2E-4</v>
      </c>
      <c r="S556" s="184">
        <v>0</v>
      </c>
      <c r="T556" s="185">
        <f>S556*H556</f>
        <v>0</v>
      </c>
      <c r="AR556" s="24" t="s">
        <v>236</v>
      </c>
      <c r="AT556" s="24" t="s">
        <v>142</v>
      </c>
      <c r="AU556" s="24" t="s">
        <v>81</v>
      </c>
      <c r="AY556" s="24" t="s">
        <v>140</v>
      </c>
      <c r="BE556" s="186">
        <f>IF(N556="základní",J556,0)</f>
        <v>0</v>
      </c>
      <c r="BF556" s="186">
        <f>IF(N556="snížená",J556,0)</f>
        <v>0</v>
      </c>
      <c r="BG556" s="186">
        <f>IF(N556="zákl. přenesená",J556,0)</f>
        <v>0</v>
      </c>
      <c r="BH556" s="186">
        <f>IF(N556="sníž. přenesená",J556,0)</f>
        <v>0</v>
      </c>
      <c r="BI556" s="186">
        <f>IF(N556="nulová",J556,0)</f>
        <v>0</v>
      </c>
      <c r="BJ556" s="24" t="s">
        <v>23</v>
      </c>
      <c r="BK556" s="186">
        <f>ROUND(I556*H556,2)</f>
        <v>0</v>
      </c>
      <c r="BL556" s="24" t="s">
        <v>236</v>
      </c>
      <c r="BM556" s="24" t="s">
        <v>968</v>
      </c>
    </row>
    <row r="557" spans="2:65" s="11" customFormat="1" x14ac:dyDescent="0.3">
      <c r="B557" s="187"/>
      <c r="D557" s="188" t="s">
        <v>149</v>
      </c>
      <c r="E557" s="189" t="s">
        <v>5</v>
      </c>
      <c r="F557" s="190" t="s">
        <v>969</v>
      </c>
      <c r="H557" s="191">
        <v>1</v>
      </c>
      <c r="I557" s="192"/>
      <c r="L557" s="187"/>
      <c r="M557" s="193"/>
      <c r="N557" s="194"/>
      <c r="O557" s="194"/>
      <c r="P557" s="194"/>
      <c r="Q557" s="194"/>
      <c r="R557" s="194"/>
      <c r="S557" s="194"/>
      <c r="T557" s="195"/>
      <c r="AT557" s="196" t="s">
        <v>149</v>
      </c>
      <c r="AU557" s="196" t="s">
        <v>81</v>
      </c>
      <c r="AV557" s="11" t="s">
        <v>81</v>
      </c>
      <c r="AW557" s="11" t="s">
        <v>36</v>
      </c>
      <c r="AX557" s="11" t="s">
        <v>23</v>
      </c>
      <c r="AY557" s="196" t="s">
        <v>140</v>
      </c>
    </row>
    <row r="558" spans="2:65" s="1" customFormat="1" ht="22.5" customHeight="1" x14ac:dyDescent="0.3">
      <c r="B558" s="174"/>
      <c r="C558" s="175" t="s">
        <v>970</v>
      </c>
      <c r="D558" s="175" t="s">
        <v>142</v>
      </c>
      <c r="E558" s="176" t="s">
        <v>971</v>
      </c>
      <c r="F558" s="177" t="s">
        <v>972</v>
      </c>
      <c r="G558" s="178" t="s">
        <v>962</v>
      </c>
      <c r="H558" s="179">
        <v>467.8</v>
      </c>
      <c r="I558" s="180"/>
      <c r="J558" s="181">
        <f>ROUND(I558*H558,2)</f>
        <v>0</v>
      </c>
      <c r="K558" s="177" t="s">
        <v>146</v>
      </c>
      <c r="L558" s="41"/>
      <c r="M558" s="182" t="s">
        <v>5</v>
      </c>
      <c r="N558" s="183" t="s">
        <v>43</v>
      </c>
      <c r="O558" s="42"/>
      <c r="P558" s="184">
        <f>O558*H558</f>
        <v>0</v>
      </c>
      <c r="Q558" s="184">
        <v>6.9999999999999994E-5</v>
      </c>
      <c r="R558" s="184">
        <f>Q558*H558</f>
        <v>3.2745999999999997E-2</v>
      </c>
      <c r="S558" s="184">
        <v>0</v>
      </c>
      <c r="T558" s="185">
        <f>S558*H558</f>
        <v>0</v>
      </c>
      <c r="AR558" s="24" t="s">
        <v>236</v>
      </c>
      <c r="AT558" s="24" t="s">
        <v>142</v>
      </c>
      <c r="AU558" s="24" t="s">
        <v>81</v>
      </c>
      <c r="AY558" s="24" t="s">
        <v>140</v>
      </c>
      <c r="BE558" s="186">
        <f>IF(N558="základní",J558,0)</f>
        <v>0</v>
      </c>
      <c r="BF558" s="186">
        <f>IF(N558="snížená",J558,0)</f>
        <v>0</v>
      </c>
      <c r="BG558" s="186">
        <f>IF(N558="zákl. přenesená",J558,0)</f>
        <v>0</v>
      </c>
      <c r="BH558" s="186">
        <f>IF(N558="sníž. přenesená",J558,0)</f>
        <v>0</v>
      </c>
      <c r="BI558" s="186">
        <f>IF(N558="nulová",J558,0)</f>
        <v>0</v>
      </c>
      <c r="BJ558" s="24" t="s">
        <v>23</v>
      </c>
      <c r="BK558" s="186">
        <f>ROUND(I558*H558,2)</f>
        <v>0</v>
      </c>
      <c r="BL558" s="24" t="s">
        <v>236</v>
      </c>
      <c r="BM558" s="24" t="s">
        <v>973</v>
      </c>
    </row>
    <row r="559" spans="2:65" s="13" customFormat="1" x14ac:dyDescent="0.3">
      <c r="B559" s="209"/>
      <c r="D559" s="197" t="s">
        <v>149</v>
      </c>
      <c r="E559" s="210" t="s">
        <v>5</v>
      </c>
      <c r="F559" s="211" t="s">
        <v>974</v>
      </c>
      <c r="H559" s="212" t="s">
        <v>5</v>
      </c>
      <c r="I559" s="213"/>
      <c r="L559" s="209"/>
      <c r="M559" s="214"/>
      <c r="N559" s="215"/>
      <c r="O559" s="215"/>
      <c r="P559" s="215"/>
      <c r="Q559" s="215"/>
      <c r="R559" s="215"/>
      <c r="S559" s="215"/>
      <c r="T559" s="216"/>
      <c r="AT559" s="212" t="s">
        <v>149</v>
      </c>
      <c r="AU559" s="212" t="s">
        <v>81</v>
      </c>
      <c r="AV559" s="13" t="s">
        <v>23</v>
      </c>
      <c r="AW559" s="13" t="s">
        <v>36</v>
      </c>
      <c r="AX559" s="13" t="s">
        <v>72</v>
      </c>
      <c r="AY559" s="212" t="s">
        <v>140</v>
      </c>
    </row>
    <row r="560" spans="2:65" s="11" customFormat="1" x14ac:dyDescent="0.3">
      <c r="B560" s="187"/>
      <c r="D560" s="197" t="s">
        <v>149</v>
      </c>
      <c r="E560" s="196" t="s">
        <v>5</v>
      </c>
      <c r="F560" s="198" t="s">
        <v>975</v>
      </c>
      <c r="H560" s="199">
        <v>246.7</v>
      </c>
      <c r="I560" s="192"/>
      <c r="L560" s="187"/>
      <c r="M560" s="193"/>
      <c r="N560" s="194"/>
      <c r="O560" s="194"/>
      <c r="P560" s="194"/>
      <c r="Q560" s="194"/>
      <c r="R560" s="194"/>
      <c r="S560" s="194"/>
      <c r="T560" s="195"/>
      <c r="AT560" s="196" t="s">
        <v>149</v>
      </c>
      <c r="AU560" s="196" t="s">
        <v>81</v>
      </c>
      <c r="AV560" s="11" t="s">
        <v>81</v>
      </c>
      <c r="AW560" s="11" t="s">
        <v>36</v>
      </c>
      <c r="AX560" s="11" t="s">
        <v>72</v>
      </c>
      <c r="AY560" s="196" t="s">
        <v>140</v>
      </c>
    </row>
    <row r="561" spans="2:65" s="11" customFormat="1" x14ac:dyDescent="0.3">
      <c r="B561" s="187"/>
      <c r="D561" s="197" t="s">
        <v>149</v>
      </c>
      <c r="E561" s="196" t="s">
        <v>5</v>
      </c>
      <c r="F561" s="198" t="s">
        <v>976</v>
      </c>
      <c r="H561" s="199">
        <v>5.5</v>
      </c>
      <c r="I561" s="192"/>
      <c r="L561" s="187"/>
      <c r="M561" s="193"/>
      <c r="N561" s="194"/>
      <c r="O561" s="194"/>
      <c r="P561" s="194"/>
      <c r="Q561" s="194"/>
      <c r="R561" s="194"/>
      <c r="S561" s="194"/>
      <c r="T561" s="195"/>
      <c r="AT561" s="196" t="s">
        <v>149</v>
      </c>
      <c r="AU561" s="196" t="s">
        <v>81</v>
      </c>
      <c r="AV561" s="11" t="s">
        <v>81</v>
      </c>
      <c r="AW561" s="11" t="s">
        <v>36</v>
      </c>
      <c r="AX561" s="11" t="s">
        <v>72</v>
      </c>
      <c r="AY561" s="196" t="s">
        <v>140</v>
      </c>
    </row>
    <row r="562" spans="2:65" s="11" customFormat="1" x14ac:dyDescent="0.3">
      <c r="B562" s="187"/>
      <c r="D562" s="197" t="s">
        <v>149</v>
      </c>
      <c r="E562" s="196" t="s">
        <v>5</v>
      </c>
      <c r="F562" s="198" t="s">
        <v>977</v>
      </c>
      <c r="H562" s="199">
        <v>215.6</v>
      </c>
      <c r="I562" s="192"/>
      <c r="L562" s="187"/>
      <c r="M562" s="193"/>
      <c r="N562" s="194"/>
      <c r="O562" s="194"/>
      <c r="P562" s="194"/>
      <c r="Q562" s="194"/>
      <c r="R562" s="194"/>
      <c r="S562" s="194"/>
      <c r="T562" s="195"/>
      <c r="AT562" s="196" t="s">
        <v>149</v>
      </c>
      <c r="AU562" s="196" t="s">
        <v>81</v>
      </c>
      <c r="AV562" s="11" t="s">
        <v>81</v>
      </c>
      <c r="AW562" s="11" t="s">
        <v>36</v>
      </c>
      <c r="AX562" s="11" t="s">
        <v>72</v>
      </c>
      <c r="AY562" s="196" t="s">
        <v>140</v>
      </c>
    </row>
    <row r="563" spans="2:65" s="12" customFormat="1" x14ac:dyDescent="0.3">
      <c r="B563" s="200"/>
      <c r="D563" s="188" t="s">
        <v>149</v>
      </c>
      <c r="E563" s="201" t="s">
        <v>5</v>
      </c>
      <c r="F563" s="202" t="s">
        <v>157</v>
      </c>
      <c r="H563" s="203">
        <v>467.8</v>
      </c>
      <c r="I563" s="204"/>
      <c r="L563" s="200"/>
      <c r="M563" s="205"/>
      <c r="N563" s="206"/>
      <c r="O563" s="206"/>
      <c r="P563" s="206"/>
      <c r="Q563" s="206"/>
      <c r="R563" s="206"/>
      <c r="S563" s="206"/>
      <c r="T563" s="207"/>
      <c r="AT563" s="208" t="s">
        <v>149</v>
      </c>
      <c r="AU563" s="208" t="s">
        <v>81</v>
      </c>
      <c r="AV563" s="12" t="s">
        <v>147</v>
      </c>
      <c r="AW563" s="12" t="s">
        <v>36</v>
      </c>
      <c r="AX563" s="12" t="s">
        <v>23</v>
      </c>
      <c r="AY563" s="208" t="s">
        <v>140</v>
      </c>
    </row>
    <row r="564" spans="2:65" s="1" customFormat="1" ht="22.5" customHeight="1" x14ac:dyDescent="0.3">
      <c r="B564" s="174"/>
      <c r="C564" s="175" t="s">
        <v>978</v>
      </c>
      <c r="D564" s="175" t="s">
        <v>142</v>
      </c>
      <c r="E564" s="176" t="s">
        <v>979</v>
      </c>
      <c r="F564" s="177" t="s">
        <v>980</v>
      </c>
      <c r="G564" s="178" t="s">
        <v>962</v>
      </c>
      <c r="H564" s="179">
        <v>8.8000000000000007</v>
      </c>
      <c r="I564" s="180"/>
      <c r="J564" s="181">
        <f>ROUND(I564*H564,2)</f>
        <v>0</v>
      </c>
      <c r="K564" s="177" t="s">
        <v>146</v>
      </c>
      <c r="L564" s="41"/>
      <c r="M564" s="182" t="s">
        <v>5</v>
      </c>
      <c r="N564" s="183" t="s">
        <v>43</v>
      </c>
      <c r="O564" s="42"/>
      <c r="P564" s="184">
        <f>O564*H564</f>
        <v>0</v>
      </c>
      <c r="Q564" s="184">
        <v>6.0000000000000002E-5</v>
      </c>
      <c r="R564" s="184">
        <f>Q564*H564</f>
        <v>5.2800000000000004E-4</v>
      </c>
      <c r="S564" s="184">
        <v>0</v>
      </c>
      <c r="T564" s="185">
        <f>S564*H564</f>
        <v>0</v>
      </c>
      <c r="AR564" s="24" t="s">
        <v>236</v>
      </c>
      <c r="AT564" s="24" t="s">
        <v>142</v>
      </c>
      <c r="AU564" s="24" t="s">
        <v>81</v>
      </c>
      <c r="AY564" s="24" t="s">
        <v>140</v>
      </c>
      <c r="BE564" s="186">
        <f>IF(N564="základní",J564,0)</f>
        <v>0</v>
      </c>
      <c r="BF564" s="186">
        <f>IF(N564="snížená",J564,0)</f>
        <v>0</v>
      </c>
      <c r="BG564" s="186">
        <f>IF(N564="zákl. přenesená",J564,0)</f>
        <v>0</v>
      </c>
      <c r="BH564" s="186">
        <f>IF(N564="sníž. přenesená",J564,0)</f>
        <v>0</v>
      </c>
      <c r="BI564" s="186">
        <f>IF(N564="nulová",J564,0)</f>
        <v>0</v>
      </c>
      <c r="BJ564" s="24" t="s">
        <v>23</v>
      </c>
      <c r="BK564" s="186">
        <f>ROUND(I564*H564,2)</f>
        <v>0</v>
      </c>
      <c r="BL564" s="24" t="s">
        <v>236</v>
      </c>
      <c r="BM564" s="24" t="s">
        <v>981</v>
      </c>
    </row>
    <row r="565" spans="2:65" s="13" customFormat="1" x14ac:dyDescent="0.3">
      <c r="B565" s="209"/>
      <c r="D565" s="197" t="s">
        <v>149</v>
      </c>
      <c r="E565" s="210" t="s">
        <v>5</v>
      </c>
      <c r="F565" s="211" t="s">
        <v>974</v>
      </c>
      <c r="H565" s="212" t="s">
        <v>5</v>
      </c>
      <c r="I565" s="213"/>
      <c r="L565" s="209"/>
      <c r="M565" s="214"/>
      <c r="N565" s="215"/>
      <c r="O565" s="215"/>
      <c r="P565" s="215"/>
      <c r="Q565" s="215"/>
      <c r="R565" s="215"/>
      <c r="S565" s="215"/>
      <c r="T565" s="216"/>
      <c r="AT565" s="212" t="s">
        <v>149</v>
      </c>
      <c r="AU565" s="212" t="s">
        <v>81</v>
      </c>
      <c r="AV565" s="13" t="s">
        <v>23</v>
      </c>
      <c r="AW565" s="13" t="s">
        <v>36</v>
      </c>
      <c r="AX565" s="13" t="s">
        <v>72</v>
      </c>
      <c r="AY565" s="212" t="s">
        <v>140</v>
      </c>
    </row>
    <row r="566" spans="2:65" s="11" customFormat="1" x14ac:dyDescent="0.3">
      <c r="B566" s="187"/>
      <c r="D566" s="188" t="s">
        <v>149</v>
      </c>
      <c r="E566" s="189" t="s">
        <v>5</v>
      </c>
      <c r="F566" s="190" t="s">
        <v>982</v>
      </c>
      <c r="H566" s="191">
        <v>8.8000000000000007</v>
      </c>
      <c r="I566" s="192"/>
      <c r="L566" s="187"/>
      <c r="M566" s="193"/>
      <c r="N566" s="194"/>
      <c r="O566" s="194"/>
      <c r="P566" s="194"/>
      <c r="Q566" s="194"/>
      <c r="R566" s="194"/>
      <c r="S566" s="194"/>
      <c r="T566" s="195"/>
      <c r="AT566" s="196" t="s">
        <v>149</v>
      </c>
      <c r="AU566" s="196" t="s">
        <v>81</v>
      </c>
      <c r="AV566" s="11" t="s">
        <v>81</v>
      </c>
      <c r="AW566" s="11" t="s">
        <v>36</v>
      </c>
      <c r="AX566" s="11" t="s">
        <v>23</v>
      </c>
      <c r="AY566" s="196" t="s">
        <v>140</v>
      </c>
    </row>
    <row r="567" spans="2:65" s="1" customFormat="1" ht="22.5" customHeight="1" x14ac:dyDescent="0.3">
      <c r="B567" s="174"/>
      <c r="C567" s="175" t="s">
        <v>983</v>
      </c>
      <c r="D567" s="175" t="s">
        <v>142</v>
      </c>
      <c r="E567" s="176" t="s">
        <v>984</v>
      </c>
      <c r="F567" s="177" t="s">
        <v>985</v>
      </c>
      <c r="G567" s="178" t="s">
        <v>962</v>
      </c>
      <c r="H567" s="179">
        <v>98.6</v>
      </c>
      <c r="I567" s="180"/>
      <c r="J567" s="181">
        <f>ROUND(I567*H567,2)</f>
        <v>0</v>
      </c>
      <c r="K567" s="177" t="s">
        <v>146</v>
      </c>
      <c r="L567" s="41"/>
      <c r="M567" s="182" t="s">
        <v>5</v>
      </c>
      <c r="N567" s="183" t="s">
        <v>43</v>
      </c>
      <c r="O567" s="42"/>
      <c r="P567" s="184">
        <f>O567*H567</f>
        <v>0</v>
      </c>
      <c r="Q567" s="184">
        <v>6.0000000000000002E-5</v>
      </c>
      <c r="R567" s="184">
        <f>Q567*H567</f>
        <v>5.9159999999999994E-3</v>
      </c>
      <c r="S567" s="184">
        <v>0</v>
      </c>
      <c r="T567" s="185">
        <f>S567*H567</f>
        <v>0</v>
      </c>
      <c r="AR567" s="24" t="s">
        <v>236</v>
      </c>
      <c r="AT567" s="24" t="s">
        <v>142</v>
      </c>
      <c r="AU567" s="24" t="s">
        <v>81</v>
      </c>
      <c r="AY567" s="24" t="s">
        <v>140</v>
      </c>
      <c r="BE567" s="186">
        <f>IF(N567="základní",J567,0)</f>
        <v>0</v>
      </c>
      <c r="BF567" s="186">
        <f>IF(N567="snížená",J567,0)</f>
        <v>0</v>
      </c>
      <c r="BG567" s="186">
        <f>IF(N567="zákl. přenesená",J567,0)</f>
        <v>0</v>
      </c>
      <c r="BH567" s="186">
        <f>IF(N567="sníž. přenesená",J567,0)</f>
        <v>0</v>
      </c>
      <c r="BI567" s="186">
        <f>IF(N567="nulová",J567,0)</f>
        <v>0</v>
      </c>
      <c r="BJ567" s="24" t="s">
        <v>23</v>
      </c>
      <c r="BK567" s="186">
        <f>ROUND(I567*H567,2)</f>
        <v>0</v>
      </c>
      <c r="BL567" s="24" t="s">
        <v>236</v>
      </c>
      <c r="BM567" s="24" t="s">
        <v>986</v>
      </c>
    </row>
    <row r="568" spans="2:65" s="13" customFormat="1" x14ac:dyDescent="0.3">
      <c r="B568" s="209"/>
      <c r="D568" s="197" t="s">
        <v>149</v>
      </c>
      <c r="E568" s="210" t="s">
        <v>5</v>
      </c>
      <c r="F568" s="211" t="s">
        <v>974</v>
      </c>
      <c r="H568" s="212" t="s">
        <v>5</v>
      </c>
      <c r="I568" s="213"/>
      <c r="L568" s="209"/>
      <c r="M568" s="214"/>
      <c r="N568" s="215"/>
      <c r="O568" s="215"/>
      <c r="P568" s="215"/>
      <c r="Q568" s="215"/>
      <c r="R568" s="215"/>
      <c r="S568" s="215"/>
      <c r="T568" s="216"/>
      <c r="AT568" s="212" t="s">
        <v>149</v>
      </c>
      <c r="AU568" s="212" t="s">
        <v>81</v>
      </c>
      <c r="AV568" s="13" t="s">
        <v>23</v>
      </c>
      <c r="AW568" s="13" t="s">
        <v>36</v>
      </c>
      <c r="AX568" s="13" t="s">
        <v>72</v>
      </c>
      <c r="AY568" s="212" t="s">
        <v>140</v>
      </c>
    </row>
    <row r="569" spans="2:65" s="11" customFormat="1" x14ac:dyDescent="0.3">
      <c r="B569" s="187"/>
      <c r="D569" s="188" t="s">
        <v>149</v>
      </c>
      <c r="E569" s="189" t="s">
        <v>5</v>
      </c>
      <c r="F569" s="190" t="s">
        <v>987</v>
      </c>
      <c r="H569" s="191">
        <v>98.6</v>
      </c>
      <c r="I569" s="192"/>
      <c r="L569" s="187"/>
      <c r="M569" s="193"/>
      <c r="N569" s="194"/>
      <c r="O569" s="194"/>
      <c r="P569" s="194"/>
      <c r="Q569" s="194"/>
      <c r="R569" s="194"/>
      <c r="S569" s="194"/>
      <c r="T569" s="195"/>
      <c r="AT569" s="196" t="s">
        <v>149</v>
      </c>
      <c r="AU569" s="196" t="s">
        <v>81</v>
      </c>
      <c r="AV569" s="11" t="s">
        <v>81</v>
      </c>
      <c r="AW569" s="11" t="s">
        <v>36</v>
      </c>
      <c r="AX569" s="11" t="s">
        <v>23</v>
      </c>
      <c r="AY569" s="196" t="s">
        <v>140</v>
      </c>
    </row>
    <row r="570" spans="2:65" s="1" customFormat="1" ht="22.5" customHeight="1" x14ac:dyDescent="0.3">
      <c r="B570" s="174"/>
      <c r="C570" s="220" t="s">
        <v>988</v>
      </c>
      <c r="D570" s="220" t="s">
        <v>257</v>
      </c>
      <c r="E570" s="221" t="s">
        <v>989</v>
      </c>
      <c r="F570" s="222" t="s">
        <v>990</v>
      </c>
      <c r="G570" s="223" t="s">
        <v>5</v>
      </c>
      <c r="H570" s="224">
        <v>621.21600000000001</v>
      </c>
      <c r="I570" s="225"/>
      <c r="J570" s="226">
        <f>ROUND(I570*H570,2)</f>
        <v>0</v>
      </c>
      <c r="K570" s="222" t="s">
        <v>5</v>
      </c>
      <c r="L570" s="227"/>
      <c r="M570" s="228" t="s">
        <v>5</v>
      </c>
      <c r="N570" s="229" t="s">
        <v>43</v>
      </c>
      <c r="O570" s="42"/>
      <c r="P570" s="184">
        <f>O570*H570</f>
        <v>0</v>
      </c>
      <c r="Q570" s="184">
        <v>0</v>
      </c>
      <c r="R570" s="184">
        <f>Q570*H570</f>
        <v>0</v>
      </c>
      <c r="S570" s="184">
        <v>0</v>
      </c>
      <c r="T570" s="185">
        <f>S570*H570</f>
        <v>0</v>
      </c>
      <c r="AR570" s="24" t="s">
        <v>346</v>
      </c>
      <c r="AT570" s="24" t="s">
        <v>257</v>
      </c>
      <c r="AU570" s="24" t="s">
        <v>81</v>
      </c>
      <c r="AY570" s="24" t="s">
        <v>140</v>
      </c>
      <c r="BE570" s="186">
        <f>IF(N570="základní",J570,0)</f>
        <v>0</v>
      </c>
      <c r="BF570" s="186">
        <f>IF(N570="snížená",J570,0)</f>
        <v>0</v>
      </c>
      <c r="BG570" s="186">
        <f>IF(N570="zákl. přenesená",J570,0)</f>
        <v>0</v>
      </c>
      <c r="BH570" s="186">
        <f>IF(N570="sníž. přenesená",J570,0)</f>
        <v>0</v>
      </c>
      <c r="BI570" s="186">
        <f>IF(N570="nulová",J570,0)</f>
        <v>0</v>
      </c>
      <c r="BJ570" s="24" t="s">
        <v>23</v>
      </c>
      <c r="BK570" s="186">
        <f>ROUND(I570*H570,2)</f>
        <v>0</v>
      </c>
      <c r="BL570" s="24" t="s">
        <v>236</v>
      </c>
      <c r="BM570" s="24" t="s">
        <v>991</v>
      </c>
    </row>
    <row r="571" spans="2:65" s="11" customFormat="1" x14ac:dyDescent="0.3">
      <c r="B571" s="187"/>
      <c r="D571" s="197" t="s">
        <v>149</v>
      </c>
      <c r="E571" s="196" t="s">
        <v>5</v>
      </c>
      <c r="F571" s="198" t="s">
        <v>992</v>
      </c>
      <c r="H571" s="199">
        <v>382.428</v>
      </c>
      <c r="I571" s="192"/>
      <c r="L571" s="187"/>
      <c r="M571" s="193"/>
      <c r="N571" s="194"/>
      <c r="O571" s="194"/>
      <c r="P571" s="194"/>
      <c r="Q571" s="194"/>
      <c r="R571" s="194"/>
      <c r="S571" s="194"/>
      <c r="T571" s="195"/>
      <c r="AT571" s="196" t="s">
        <v>149</v>
      </c>
      <c r="AU571" s="196" t="s">
        <v>81</v>
      </c>
      <c r="AV571" s="11" t="s">
        <v>81</v>
      </c>
      <c r="AW571" s="11" t="s">
        <v>36</v>
      </c>
      <c r="AX571" s="11" t="s">
        <v>72</v>
      </c>
      <c r="AY571" s="196" t="s">
        <v>140</v>
      </c>
    </row>
    <row r="572" spans="2:65" s="11" customFormat="1" x14ac:dyDescent="0.3">
      <c r="B572" s="187"/>
      <c r="D572" s="197" t="s">
        <v>149</v>
      </c>
      <c r="E572" s="196" t="s">
        <v>5</v>
      </c>
      <c r="F572" s="198" t="s">
        <v>993</v>
      </c>
      <c r="H572" s="199">
        <v>5.94</v>
      </c>
      <c r="I572" s="192"/>
      <c r="L572" s="187"/>
      <c r="M572" s="193"/>
      <c r="N572" s="194"/>
      <c r="O572" s="194"/>
      <c r="P572" s="194"/>
      <c r="Q572" s="194"/>
      <c r="R572" s="194"/>
      <c r="S572" s="194"/>
      <c r="T572" s="195"/>
      <c r="AT572" s="196" t="s">
        <v>149</v>
      </c>
      <c r="AU572" s="196" t="s">
        <v>81</v>
      </c>
      <c r="AV572" s="11" t="s">
        <v>81</v>
      </c>
      <c r="AW572" s="11" t="s">
        <v>36</v>
      </c>
      <c r="AX572" s="11" t="s">
        <v>72</v>
      </c>
      <c r="AY572" s="196" t="s">
        <v>140</v>
      </c>
    </row>
    <row r="573" spans="2:65" s="11" customFormat="1" x14ac:dyDescent="0.3">
      <c r="B573" s="187"/>
      <c r="D573" s="197" t="s">
        <v>149</v>
      </c>
      <c r="E573" s="196" t="s">
        <v>5</v>
      </c>
      <c r="F573" s="198" t="s">
        <v>994</v>
      </c>
      <c r="H573" s="199">
        <v>232.84800000000001</v>
      </c>
      <c r="I573" s="192"/>
      <c r="L573" s="187"/>
      <c r="M573" s="193"/>
      <c r="N573" s="194"/>
      <c r="O573" s="194"/>
      <c r="P573" s="194"/>
      <c r="Q573" s="194"/>
      <c r="R573" s="194"/>
      <c r="S573" s="194"/>
      <c r="T573" s="195"/>
      <c r="AT573" s="196" t="s">
        <v>149</v>
      </c>
      <c r="AU573" s="196" t="s">
        <v>81</v>
      </c>
      <c r="AV573" s="11" t="s">
        <v>81</v>
      </c>
      <c r="AW573" s="11" t="s">
        <v>36</v>
      </c>
      <c r="AX573" s="11" t="s">
        <v>72</v>
      </c>
      <c r="AY573" s="196" t="s">
        <v>140</v>
      </c>
    </row>
    <row r="574" spans="2:65" s="12" customFormat="1" x14ac:dyDescent="0.3">
      <c r="B574" s="200"/>
      <c r="D574" s="188" t="s">
        <v>149</v>
      </c>
      <c r="E574" s="201" t="s">
        <v>5</v>
      </c>
      <c r="F574" s="202" t="s">
        <v>157</v>
      </c>
      <c r="H574" s="203">
        <v>621.21600000000001</v>
      </c>
      <c r="I574" s="204"/>
      <c r="L574" s="200"/>
      <c r="M574" s="205"/>
      <c r="N574" s="206"/>
      <c r="O574" s="206"/>
      <c r="P574" s="206"/>
      <c r="Q574" s="206"/>
      <c r="R574" s="206"/>
      <c r="S574" s="206"/>
      <c r="T574" s="207"/>
      <c r="AT574" s="208" t="s">
        <v>149</v>
      </c>
      <c r="AU574" s="208" t="s">
        <v>81</v>
      </c>
      <c r="AV574" s="12" t="s">
        <v>147</v>
      </c>
      <c r="AW574" s="12" t="s">
        <v>36</v>
      </c>
      <c r="AX574" s="12" t="s">
        <v>23</v>
      </c>
      <c r="AY574" s="208" t="s">
        <v>140</v>
      </c>
    </row>
    <row r="575" spans="2:65" s="1" customFormat="1" ht="31.5" customHeight="1" x14ac:dyDescent="0.3">
      <c r="B575" s="174"/>
      <c r="C575" s="175" t="s">
        <v>995</v>
      </c>
      <c r="D575" s="175" t="s">
        <v>142</v>
      </c>
      <c r="E575" s="176" t="s">
        <v>996</v>
      </c>
      <c r="F575" s="177" t="s">
        <v>997</v>
      </c>
      <c r="G575" s="178" t="s">
        <v>962</v>
      </c>
      <c r="H575" s="179">
        <v>689.35299999999995</v>
      </c>
      <c r="I575" s="180"/>
      <c r="J575" s="181">
        <f>ROUND(I575*H575,2)</f>
        <v>0</v>
      </c>
      <c r="K575" s="177" t="s">
        <v>146</v>
      </c>
      <c r="L575" s="41"/>
      <c r="M575" s="182" t="s">
        <v>5</v>
      </c>
      <c r="N575" s="183" t="s">
        <v>43</v>
      </c>
      <c r="O575" s="42"/>
      <c r="P575" s="184">
        <f>O575*H575</f>
        <v>0</v>
      </c>
      <c r="Q575" s="184">
        <v>0</v>
      </c>
      <c r="R575" s="184">
        <f>Q575*H575</f>
        <v>0</v>
      </c>
      <c r="S575" s="184">
        <v>1E-3</v>
      </c>
      <c r="T575" s="185">
        <f>S575*H575</f>
        <v>0.68935299999999999</v>
      </c>
      <c r="AR575" s="24" t="s">
        <v>236</v>
      </c>
      <c r="AT575" s="24" t="s">
        <v>142</v>
      </c>
      <c r="AU575" s="24" t="s">
        <v>81</v>
      </c>
      <c r="AY575" s="24" t="s">
        <v>140</v>
      </c>
      <c r="BE575" s="186">
        <f>IF(N575="základní",J575,0)</f>
        <v>0</v>
      </c>
      <c r="BF575" s="186">
        <f>IF(N575="snížená",J575,0)</f>
        <v>0</v>
      </c>
      <c r="BG575" s="186">
        <f>IF(N575="zákl. přenesená",J575,0)</f>
        <v>0</v>
      </c>
      <c r="BH575" s="186">
        <f>IF(N575="sníž. přenesená",J575,0)</f>
        <v>0</v>
      </c>
      <c r="BI575" s="186">
        <f>IF(N575="nulová",J575,0)</f>
        <v>0</v>
      </c>
      <c r="BJ575" s="24" t="s">
        <v>23</v>
      </c>
      <c r="BK575" s="186">
        <f>ROUND(I575*H575,2)</f>
        <v>0</v>
      </c>
      <c r="BL575" s="24" t="s">
        <v>236</v>
      </c>
      <c r="BM575" s="24" t="s">
        <v>998</v>
      </c>
    </row>
    <row r="576" spans="2:65" s="1" customFormat="1" ht="22.5" customHeight="1" x14ac:dyDescent="0.3">
      <c r="B576" s="174"/>
      <c r="C576" s="175" t="s">
        <v>999</v>
      </c>
      <c r="D576" s="175" t="s">
        <v>142</v>
      </c>
      <c r="E576" s="176" t="s">
        <v>1000</v>
      </c>
      <c r="F576" s="177" t="s">
        <v>1001</v>
      </c>
      <c r="G576" s="178" t="s">
        <v>145</v>
      </c>
      <c r="H576" s="179">
        <v>144</v>
      </c>
      <c r="I576" s="180"/>
      <c r="J576" s="181">
        <f>ROUND(I576*H576,2)</f>
        <v>0</v>
      </c>
      <c r="K576" s="177" t="s">
        <v>5</v>
      </c>
      <c r="L576" s="41"/>
      <c r="M576" s="182" t="s">
        <v>5</v>
      </c>
      <c r="N576" s="183" t="s">
        <v>43</v>
      </c>
      <c r="O576" s="42"/>
      <c r="P576" s="184">
        <f>O576*H576</f>
        <v>0</v>
      </c>
      <c r="Q576" s="184">
        <v>8.6E-3</v>
      </c>
      <c r="R576" s="184">
        <f>Q576*H576</f>
        <v>1.2383999999999999</v>
      </c>
      <c r="S576" s="184">
        <v>0</v>
      </c>
      <c r="T576" s="185">
        <f>S576*H576</f>
        <v>0</v>
      </c>
      <c r="AR576" s="24" t="s">
        <v>236</v>
      </c>
      <c r="AT576" s="24" t="s">
        <v>142</v>
      </c>
      <c r="AU576" s="24" t="s">
        <v>81</v>
      </c>
      <c r="AY576" s="24" t="s">
        <v>140</v>
      </c>
      <c r="BE576" s="186">
        <f>IF(N576="základní",J576,0)</f>
        <v>0</v>
      </c>
      <c r="BF576" s="186">
        <f>IF(N576="snížená",J576,0)</f>
        <v>0</v>
      </c>
      <c r="BG576" s="186">
        <f>IF(N576="zákl. přenesená",J576,0)</f>
        <v>0</v>
      </c>
      <c r="BH576" s="186">
        <f>IF(N576="sníž. přenesená",J576,0)</f>
        <v>0</v>
      </c>
      <c r="BI576" s="186">
        <f>IF(N576="nulová",J576,0)</f>
        <v>0</v>
      </c>
      <c r="BJ576" s="24" t="s">
        <v>23</v>
      </c>
      <c r="BK576" s="186">
        <f>ROUND(I576*H576,2)</f>
        <v>0</v>
      </c>
      <c r="BL576" s="24" t="s">
        <v>236</v>
      </c>
      <c r="BM576" s="24" t="s">
        <v>1002</v>
      </c>
    </row>
    <row r="577" spans="2:65" s="11" customFormat="1" x14ac:dyDescent="0.3">
      <c r="B577" s="187"/>
      <c r="D577" s="188" t="s">
        <v>149</v>
      </c>
      <c r="E577" s="189" t="s">
        <v>5</v>
      </c>
      <c r="F577" s="190" t="s">
        <v>1003</v>
      </c>
      <c r="H577" s="191">
        <v>144</v>
      </c>
      <c r="I577" s="192"/>
      <c r="L577" s="187"/>
      <c r="M577" s="193"/>
      <c r="N577" s="194"/>
      <c r="O577" s="194"/>
      <c r="P577" s="194"/>
      <c r="Q577" s="194"/>
      <c r="R577" s="194"/>
      <c r="S577" s="194"/>
      <c r="T577" s="195"/>
      <c r="AT577" s="196" t="s">
        <v>149</v>
      </c>
      <c r="AU577" s="196" t="s">
        <v>81</v>
      </c>
      <c r="AV577" s="11" t="s">
        <v>81</v>
      </c>
      <c r="AW577" s="11" t="s">
        <v>36</v>
      </c>
      <c r="AX577" s="11" t="s">
        <v>23</v>
      </c>
      <c r="AY577" s="196" t="s">
        <v>140</v>
      </c>
    </row>
    <row r="578" spans="2:65" s="1" customFormat="1" ht="22.5" customHeight="1" x14ac:dyDescent="0.3">
      <c r="B578" s="174"/>
      <c r="C578" s="175" t="s">
        <v>1004</v>
      </c>
      <c r="D578" s="175" t="s">
        <v>142</v>
      </c>
      <c r="E578" s="176" t="s">
        <v>1005</v>
      </c>
      <c r="F578" s="177" t="s">
        <v>1006</v>
      </c>
      <c r="G578" s="178" t="s">
        <v>222</v>
      </c>
      <c r="H578" s="179">
        <v>9.1240000000000006</v>
      </c>
      <c r="I578" s="180"/>
      <c r="J578" s="181">
        <f>ROUND(I578*H578,2)</f>
        <v>0</v>
      </c>
      <c r="K578" s="177" t="s">
        <v>146</v>
      </c>
      <c r="L578" s="41"/>
      <c r="M578" s="182" t="s">
        <v>5</v>
      </c>
      <c r="N578" s="183" t="s">
        <v>43</v>
      </c>
      <c r="O578" s="42"/>
      <c r="P578" s="184">
        <f>O578*H578</f>
        <v>0</v>
      </c>
      <c r="Q578" s="184">
        <v>0</v>
      </c>
      <c r="R578" s="184">
        <f>Q578*H578</f>
        <v>0</v>
      </c>
      <c r="S578" s="184">
        <v>0</v>
      </c>
      <c r="T578" s="185">
        <f>S578*H578</f>
        <v>0</v>
      </c>
      <c r="AR578" s="24" t="s">
        <v>236</v>
      </c>
      <c r="AT578" s="24" t="s">
        <v>142</v>
      </c>
      <c r="AU578" s="24" t="s">
        <v>81</v>
      </c>
      <c r="AY578" s="24" t="s">
        <v>140</v>
      </c>
      <c r="BE578" s="186">
        <f>IF(N578="základní",J578,0)</f>
        <v>0</v>
      </c>
      <c r="BF578" s="186">
        <f>IF(N578="snížená",J578,0)</f>
        <v>0</v>
      </c>
      <c r="BG578" s="186">
        <f>IF(N578="zákl. přenesená",J578,0)</f>
        <v>0</v>
      </c>
      <c r="BH578" s="186">
        <f>IF(N578="sníž. přenesená",J578,0)</f>
        <v>0</v>
      </c>
      <c r="BI578" s="186">
        <f>IF(N578="nulová",J578,0)</f>
        <v>0</v>
      </c>
      <c r="BJ578" s="24" t="s">
        <v>23</v>
      </c>
      <c r="BK578" s="186">
        <f>ROUND(I578*H578,2)</f>
        <v>0</v>
      </c>
      <c r="BL578" s="24" t="s">
        <v>236</v>
      </c>
      <c r="BM578" s="24" t="s">
        <v>1007</v>
      </c>
    </row>
    <row r="579" spans="2:65" s="1" customFormat="1" ht="22.5" customHeight="1" x14ac:dyDescent="0.3">
      <c r="B579" s="174"/>
      <c r="C579" s="175" t="s">
        <v>1008</v>
      </c>
      <c r="D579" s="175" t="s">
        <v>142</v>
      </c>
      <c r="E579" s="176" t="s">
        <v>1009</v>
      </c>
      <c r="F579" s="177" t="s">
        <v>1010</v>
      </c>
      <c r="G579" s="178" t="s">
        <v>222</v>
      </c>
      <c r="H579" s="179">
        <v>9.1240000000000006</v>
      </c>
      <c r="I579" s="180"/>
      <c r="J579" s="181">
        <f>ROUND(I579*H579,2)</f>
        <v>0</v>
      </c>
      <c r="K579" s="177" t="s">
        <v>146</v>
      </c>
      <c r="L579" s="41"/>
      <c r="M579" s="182" t="s">
        <v>5</v>
      </c>
      <c r="N579" s="183" t="s">
        <v>43</v>
      </c>
      <c r="O579" s="42"/>
      <c r="P579" s="184">
        <f>O579*H579</f>
        <v>0</v>
      </c>
      <c r="Q579" s="184">
        <v>0</v>
      </c>
      <c r="R579" s="184">
        <f>Q579*H579</f>
        <v>0</v>
      </c>
      <c r="S579" s="184">
        <v>0</v>
      </c>
      <c r="T579" s="185">
        <f>S579*H579</f>
        <v>0</v>
      </c>
      <c r="AR579" s="24" t="s">
        <v>236</v>
      </c>
      <c r="AT579" s="24" t="s">
        <v>142</v>
      </c>
      <c r="AU579" s="24" t="s">
        <v>81</v>
      </c>
      <c r="AY579" s="24" t="s">
        <v>140</v>
      </c>
      <c r="BE579" s="186">
        <f>IF(N579="základní",J579,0)</f>
        <v>0</v>
      </c>
      <c r="BF579" s="186">
        <f>IF(N579="snížená",J579,0)</f>
        <v>0</v>
      </c>
      <c r="BG579" s="186">
        <f>IF(N579="zákl. přenesená",J579,0)</f>
        <v>0</v>
      </c>
      <c r="BH579" s="186">
        <f>IF(N579="sníž. přenesená",J579,0)</f>
        <v>0</v>
      </c>
      <c r="BI579" s="186">
        <f>IF(N579="nulová",J579,0)</f>
        <v>0</v>
      </c>
      <c r="BJ579" s="24" t="s">
        <v>23</v>
      </c>
      <c r="BK579" s="186">
        <f>ROUND(I579*H579,2)</f>
        <v>0</v>
      </c>
      <c r="BL579" s="24" t="s">
        <v>236</v>
      </c>
      <c r="BM579" s="24" t="s">
        <v>1011</v>
      </c>
    </row>
    <row r="580" spans="2:65" s="10" customFormat="1" ht="29.85" customHeight="1" x14ac:dyDescent="0.3">
      <c r="B580" s="160"/>
      <c r="D580" s="171" t="s">
        <v>71</v>
      </c>
      <c r="E580" s="172" t="s">
        <v>1012</v>
      </c>
      <c r="F580" s="172" t="s">
        <v>1013</v>
      </c>
      <c r="I580" s="163"/>
      <c r="J580" s="173">
        <f>BK580</f>
        <v>0</v>
      </c>
      <c r="L580" s="160"/>
      <c r="M580" s="165"/>
      <c r="N580" s="166"/>
      <c r="O580" s="166"/>
      <c r="P580" s="167">
        <f>SUM(P581:P582)</f>
        <v>0</v>
      </c>
      <c r="Q580" s="166"/>
      <c r="R580" s="167">
        <f>SUM(R581:R582)</f>
        <v>0</v>
      </c>
      <c r="S580" s="166"/>
      <c r="T580" s="168">
        <f>SUM(T581:T582)</f>
        <v>0.69155999999999995</v>
      </c>
      <c r="AR580" s="161" t="s">
        <v>81</v>
      </c>
      <c r="AT580" s="169" t="s">
        <v>71</v>
      </c>
      <c r="AU580" s="169" t="s">
        <v>23</v>
      </c>
      <c r="AY580" s="161" t="s">
        <v>140</v>
      </c>
      <c r="BK580" s="170">
        <f>SUM(BK581:BK582)</f>
        <v>0</v>
      </c>
    </row>
    <row r="581" spans="2:65" s="1" customFormat="1" ht="22.5" customHeight="1" x14ac:dyDescent="0.3">
      <c r="B581" s="174"/>
      <c r="C581" s="175" t="s">
        <v>1014</v>
      </c>
      <c r="D581" s="175" t="s">
        <v>142</v>
      </c>
      <c r="E581" s="176" t="s">
        <v>1015</v>
      </c>
      <c r="F581" s="177" t="s">
        <v>1016</v>
      </c>
      <c r="G581" s="178" t="s">
        <v>145</v>
      </c>
      <c r="H581" s="179">
        <v>25.425000000000001</v>
      </c>
      <c r="I581" s="180"/>
      <c r="J581" s="181">
        <f>ROUND(I581*H581,2)</f>
        <v>0</v>
      </c>
      <c r="K581" s="177" t="s">
        <v>591</v>
      </c>
      <c r="L581" s="41"/>
      <c r="M581" s="182" t="s">
        <v>5</v>
      </c>
      <c r="N581" s="183" t="s">
        <v>43</v>
      </c>
      <c r="O581" s="42"/>
      <c r="P581" s="184">
        <f>O581*H581</f>
        <v>0</v>
      </c>
      <c r="Q581" s="184">
        <v>0</v>
      </c>
      <c r="R581" s="184">
        <f>Q581*H581</f>
        <v>0</v>
      </c>
      <c r="S581" s="184">
        <v>2.7199999999999998E-2</v>
      </c>
      <c r="T581" s="185">
        <f>S581*H581</f>
        <v>0.69155999999999995</v>
      </c>
      <c r="AR581" s="24" t="s">
        <v>236</v>
      </c>
      <c r="AT581" s="24" t="s">
        <v>142</v>
      </c>
      <c r="AU581" s="24" t="s">
        <v>81</v>
      </c>
      <c r="AY581" s="24" t="s">
        <v>140</v>
      </c>
      <c r="BE581" s="186">
        <f>IF(N581="základní",J581,0)</f>
        <v>0</v>
      </c>
      <c r="BF581" s="186">
        <f>IF(N581="snížená",J581,0)</f>
        <v>0</v>
      </c>
      <c r="BG581" s="186">
        <f>IF(N581="zákl. přenesená",J581,0)</f>
        <v>0</v>
      </c>
      <c r="BH581" s="186">
        <f>IF(N581="sníž. přenesená",J581,0)</f>
        <v>0</v>
      </c>
      <c r="BI581" s="186">
        <f>IF(N581="nulová",J581,0)</f>
        <v>0</v>
      </c>
      <c r="BJ581" s="24" t="s">
        <v>23</v>
      </c>
      <c r="BK581" s="186">
        <f>ROUND(I581*H581,2)</f>
        <v>0</v>
      </c>
      <c r="BL581" s="24" t="s">
        <v>236</v>
      </c>
      <c r="BM581" s="24" t="s">
        <v>1017</v>
      </c>
    </row>
    <row r="582" spans="2:65" s="11" customFormat="1" x14ac:dyDescent="0.3">
      <c r="B582" s="187"/>
      <c r="D582" s="197" t="s">
        <v>149</v>
      </c>
      <c r="E582" s="196" t="s">
        <v>5</v>
      </c>
      <c r="F582" s="198" t="s">
        <v>1018</v>
      </c>
      <c r="H582" s="199">
        <v>25.425000000000001</v>
      </c>
      <c r="I582" s="192"/>
      <c r="L582" s="187"/>
      <c r="M582" s="193"/>
      <c r="N582" s="194"/>
      <c r="O582" s="194"/>
      <c r="P582" s="194"/>
      <c r="Q582" s="194"/>
      <c r="R582" s="194"/>
      <c r="S582" s="194"/>
      <c r="T582" s="195"/>
      <c r="AT582" s="196" t="s">
        <v>149</v>
      </c>
      <c r="AU582" s="196" t="s">
        <v>81</v>
      </c>
      <c r="AV582" s="11" t="s">
        <v>81</v>
      </c>
      <c r="AW582" s="11" t="s">
        <v>36</v>
      </c>
      <c r="AX582" s="11" t="s">
        <v>23</v>
      </c>
      <c r="AY582" s="196" t="s">
        <v>140</v>
      </c>
    </row>
    <row r="583" spans="2:65" s="10" customFormat="1" ht="29.85" customHeight="1" x14ac:dyDescent="0.3">
      <c r="B583" s="160"/>
      <c r="D583" s="171" t="s">
        <v>71</v>
      </c>
      <c r="E583" s="172" t="s">
        <v>1019</v>
      </c>
      <c r="F583" s="172" t="s">
        <v>1020</v>
      </c>
      <c r="I583" s="163"/>
      <c r="J583" s="173">
        <f>BK583</f>
        <v>0</v>
      </c>
      <c r="L583" s="160"/>
      <c r="M583" s="165"/>
      <c r="N583" s="166"/>
      <c r="O583" s="166"/>
      <c r="P583" s="167">
        <f>SUM(P584:P587)</f>
        <v>0</v>
      </c>
      <c r="Q583" s="166"/>
      <c r="R583" s="167">
        <f>SUM(R584:R587)</f>
        <v>1.0600000000000002E-2</v>
      </c>
      <c r="S583" s="166"/>
      <c r="T583" s="168">
        <f>SUM(T584:T587)</f>
        <v>0</v>
      </c>
      <c r="AR583" s="161" t="s">
        <v>81</v>
      </c>
      <c r="AT583" s="169" t="s">
        <v>71</v>
      </c>
      <c r="AU583" s="169" t="s">
        <v>23</v>
      </c>
      <c r="AY583" s="161" t="s">
        <v>140</v>
      </c>
      <c r="BK583" s="170">
        <f>SUM(BK584:BK587)</f>
        <v>0</v>
      </c>
    </row>
    <row r="584" spans="2:65" s="1" customFormat="1" ht="22.5" customHeight="1" x14ac:dyDescent="0.3">
      <c r="B584" s="174"/>
      <c r="C584" s="175" t="s">
        <v>1021</v>
      </c>
      <c r="D584" s="175" t="s">
        <v>142</v>
      </c>
      <c r="E584" s="176" t="s">
        <v>1022</v>
      </c>
      <c r="F584" s="177" t="s">
        <v>1023</v>
      </c>
      <c r="G584" s="178" t="s">
        <v>145</v>
      </c>
      <c r="H584" s="179">
        <v>20</v>
      </c>
      <c r="I584" s="180"/>
      <c r="J584" s="181">
        <f>ROUND(I584*H584,2)</f>
        <v>0</v>
      </c>
      <c r="K584" s="177" t="s">
        <v>146</v>
      </c>
      <c r="L584" s="41"/>
      <c r="M584" s="182" t="s">
        <v>5</v>
      </c>
      <c r="N584" s="183" t="s">
        <v>43</v>
      </c>
      <c r="O584" s="42"/>
      <c r="P584" s="184">
        <f>O584*H584</f>
        <v>0</v>
      </c>
      <c r="Q584" s="184">
        <v>1.7000000000000001E-4</v>
      </c>
      <c r="R584" s="184">
        <f>Q584*H584</f>
        <v>3.4000000000000002E-3</v>
      </c>
      <c r="S584" s="184">
        <v>0</v>
      </c>
      <c r="T584" s="185">
        <f>S584*H584</f>
        <v>0</v>
      </c>
      <c r="AR584" s="24" t="s">
        <v>236</v>
      </c>
      <c r="AT584" s="24" t="s">
        <v>142</v>
      </c>
      <c r="AU584" s="24" t="s">
        <v>81</v>
      </c>
      <c r="AY584" s="24" t="s">
        <v>140</v>
      </c>
      <c r="BE584" s="186">
        <f>IF(N584="základní",J584,0)</f>
        <v>0</v>
      </c>
      <c r="BF584" s="186">
        <f>IF(N584="snížená",J584,0)</f>
        <v>0</v>
      </c>
      <c r="BG584" s="186">
        <f>IF(N584="zákl. přenesená",J584,0)</f>
        <v>0</v>
      </c>
      <c r="BH584" s="186">
        <f>IF(N584="sníž. přenesená",J584,0)</f>
        <v>0</v>
      </c>
      <c r="BI584" s="186">
        <f>IF(N584="nulová",J584,0)</f>
        <v>0</v>
      </c>
      <c r="BJ584" s="24" t="s">
        <v>23</v>
      </c>
      <c r="BK584" s="186">
        <f>ROUND(I584*H584,2)</f>
        <v>0</v>
      </c>
      <c r="BL584" s="24" t="s">
        <v>236</v>
      </c>
      <c r="BM584" s="24" t="s">
        <v>1024</v>
      </c>
    </row>
    <row r="585" spans="2:65" s="1" customFormat="1" ht="22.5" customHeight="1" x14ac:dyDescent="0.3">
      <c r="B585" s="174"/>
      <c r="C585" s="175" t="s">
        <v>1025</v>
      </c>
      <c r="D585" s="175" t="s">
        <v>142</v>
      </c>
      <c r="E585" s="176" t="s">
        <v>1026</v>
      </c>
      <c r="F585" s="177" t="s">
        <v>1027</v>
      </c>
      <c r="G585" s="178" t="s">
        <v>145</v>
      </c>
      <c r="H585" s="179">
        <v>20</v>
      </c>
      <c r="I585" s="180"/>
      <c r="J585" s="181">
        <f>ROUND(I585*H585,2)</f>
        <v>0</v>
      </c>
      <c r="K585" s="177" t="s">
        <v>146</v>
      </c>
      <c r="L585" s="41"/>
      <c r="M585" s="182" t="s">
        <v>5</v>
      </c>
      <c r="N585" s="183" t="s">
        <v>43</v>
      </c>
      <c r="O585" s="42"/>
      <c r="P585" s="184">
        <f>O585*H585</f>
        <v>0</v>
      </c>
      <c r="Q585" s="184">
        <v>1.2E-4</v>
      </c>
      <c r="R585" s="184">
        <f>Q585*H585</f>
        <v>2.4000000000000002E-3</v>
      </c>
      <c r="S585" s="184">
        <v>0</v>
      </c>
      <c r="T585" s="185">
        <f>S585*H585</f>
        <v>0</v>
      </c>
      <c r="AR585" s="24" t="s">
        <v>236</v>
      </c>
      <c r="AT585" s="24" t="s">
        <v>142</v>
      </c>
      <c r="AU585" s="24" t="s">
        <v>81</v>
      </c>
      <c r="AY585" s="24" t="s">
        <v>140</v>
      </c>
      <c r="BE585" s="186">
        <f>IF(N585="základní",J585,0)</f>
        <v>0</v>
      </c>
      <c r="BF585" s="186">
        <f>IF(N585="snížená",J585,0)</f>
        <v>0</v>
      </c>
      <c r="BG585" s="186">
        <f>IF(N585="zákl. přenesená",J585,0)</f>
        <v>0</v>
      </c>
      <c r="BH585" s="186">
        <f>IF(N585="sníž. přenesená",J585,0)</f>
        <v>0</v>
      </c>
      <c r="BI585" s="186">
        <f>IF(N585="nulová",J585,0)</f>
        <v>0</v>
      </c>
      <c r="BJ585" s="24" t="s">
        <v>23</v>
      </c>
      <c r="BK585" s="186">
        <f>ROUND(I585*H585,2)</f>
        <v>0</v>
      </c>
      <c r="BL585" s="24" t="s">
        <v>236</v>
      </c>
      <c r="BM585" s="24" t="s">
        <v>1028</v>
      </c>
    </row>
    <row r="586" spans="2:65" s="1" customFormat="1" ht="22.5" customHeight="1" x14ac:dyDescent="0.3">
      <c r="B586" s="174"/>
      <c r="C586" s="175" t="s">
        <v>1029</v>
      </c>
      <c r="D586" s="175" t="s">
        <v>142</v>
      </c>
      <c r="E586" s="176" t="s">
        <v>1030</v>
      </c>
      <c r="F586" s="177" t="s">
        <v>1031</v>
      </c>
      <c r="G586" s="178" t="s">
        <v>145</v>
      </c>
      <c r="H586" s="179">
        <v>40</v>
      </c>
      <c r="I586" s="180"/>
      <c r="J586" s="181">
        <f>ROUND(I586*H586,2)</f>
        <v>0</v>
      </c>
      <c r="K586" s="177" t="s">
        <v>146</v>
      </c>
      <c r="L586" s="41"/>
      <c r="M586" s="182" t="s">
        <v>5</v>
      </c>
      <c r="N586" s="183" t="s">
        <v>43</v>
      </c>
      <c r="O586" s="42"/>
      <c r="P586" s="184">
        <f>O586*H586</f>
        <v>0</v>
      </c>
      <c r="Q586" s="184">
        <v>1.2E-4</v>
      </c>
      <c r="R586" s="184">
        <f>Q586*H586</f>
        <v>4.8000000000000004E-3</v>
      </c>
      <c r="S586" s="184">
        <v>0</v>
      </c>
      <c r="T586" s="185">
        <f>S586*H586</f>
        <v>0</v>
      </c>
      <c r="AR586" s="24" t="s">
        <v>236</v>
      </c>
      <c r="AT586" s="24" t="s">
        <v>142</v>
      </c>
      <c r="AU586" s="24" t="s">
        <v>81</v>
      </c>
      <c r="AY586" s="24" t="s">
        <v>140</v>
      </c>
      <c r="BE586" s="186">
        <f>IF(N586="základní",J586,0)</f>
        <v>0</v>
      </c>
      <c r="BF586" s="186">
        <f>IF(N586="snížená",J586,0)</f>
        <v>0</v>
      </c>
      <c r="BG586" s="186">
        <f>IF(N586="zákl. přenesená",J586,0)</f>
        <v>0</v>
      </c>
      <c r="BH586" s="186">
        <f>IF(N586="sníž. přenesená",J586,0)</f>
        <v>0</v>
      </c>
      <c r="BI586" s="186">
        <f>IF(N586="nulová",J586,0)</f>
        <v>0</v>
      </c>
      <c r="BJ586" s="24" t="s">
        <v>23</v>
      </c>
      <c r="BK586" s="186">
        <f>ROUND(I586*H586,2)</f>
        <v>0</v>
      </c>
      <c r="BL586" s="24" t="s">
        <v>236</v>
      </c>
      <c r="BM586" s="24" t="s">
        <v>1032</v>
      </c>
    </row>
    <row r="587" spans="2:65" s="11" customFormat="1" x14ac:dyDescent="0.3">
      <c r="B587" s="187"/>
      <c r="D587" s="197" t="s">
        <v>149</v>
      </c>
      <c r="E587" s="196" t="s">
        <v>5</v>
      </c>
      <c r="F587" s="198" t="s">
        <v>1033</v>
      </c>
      <c r="H587" s="199">
        <v>40</v>
      </c>
      <c r="I587" s="192"/>
      <c r="L587" s="187"/>
      <c r="M587" s="193"/>
      <c r="N587" s="194"/>
      <c r="O587" s="194"/>
      <c r="P587" s="194"/>
      <c r="Q587" s="194"/>
      <c r="R587" s="194"/>
      <c r="S587" s="194"/>
      <c r="T587" s="195"/>
      <c r="AT587" s="196" t="s">
        <v>149</v>
      </c>
      <c r="AU587" s="196" t="s">
        <v>81</v>
      </c>
      <c r="AV587" s="11" t="s">
        <v>81</v>
      </c>
      <c r="AW587" s="11" t="s">
        <v>36</v>
      </c>
      <c r="AX587" s="11" t="s">
        <v>23</v>
      </c>
      <c r="AY587" s="196" t="s">
        <v>140</v>
      </c>
    </row>
    <row r="588" spans="2:65" s="10" customFormat="1" ht="29.85" customHeight="1" x14ac:dyDescent="0.3">
      <c r="B588" s="160"/>
      <c r="D588" s="171" t="s">
        <v>71</v>
      </c>
      <c r="E588" s="172" t="s">
        <v>1034</v>
      </c>
      <c r="F588" s="172" t="s">
        <v>1035</v>
      </c>
      <c r="I588" s="163"/>
      <c r="J588" s="173">
        <f>BK588</f>
        <v>0</v>
      </c>
      <c r="L588" s="160"/>
      <c r="M588" s="165"/>
      <c r="N588" s="166"/>
      <c r="O588" s="166"/>
      <c r="P588" s="167">
        <f>SUM(P589:P591)</f>
        <v>0</v>
      </c>
      <c r="Q588" s="166"/>
      <c r="R588" s="167">
        <f>SUM(R589:R591)</f>
        <v>7.1103239999999984E-2</v>
      </c>
      <c r="S588" s="166"/>
      <c r="T588" s="168">
        <f>SUM(T589:T591)</f>
        <v>4.1021099999999998E-2</v>
      </c>
      <c r="AR588" s="161" t="s">
        <v>81</v>
      </c>
      <c r="AT588" s="169" t="s">
        <v>71</v>
      </c>
      <c r="AU588" s="169" t="s">
        <v>23</v>
      </c>
      <c r="AY588" s="161" t="s">
        <v>140</v>
      </c>
      <c r="BK588" s="170">
        <f>SUM(BK589:BK591)</f>
        <v>0</v>
      </c>
    </row>
    <row r="589" spans="2:65" s="1" customFormat="1" ht="22.5" customHeight="1" x14ac:dyDescent="0.3">
      <c r="B589" s="174"/>
      <c r="C589" s="175" t="s">
        <v>1036</v>
      </c>
      <c r="D589" s="175" t="s">
        <v>142</v>
      </c>
      <c r="E589" s="176" t="s">
        <v>1037</v>
      </c>
      <c r="F589" s="177" t="s">
        <v>1038</v>
      </c>
      <c r="G589" s="178" t="s">
        <v>145</v>
      </c>
      <c r="H589" s="179">
        <v>273.47399999999999</v>
      </c>
      <c r="I589" s="180"/>
      <c r="J589" s="181">
        <f>ROUND(I589*H589,2)</f>
        <v>0</v>
      </c>
      <c r="K589" s="177" t="s">
        <v>146</v>
      </c>
      <c r="L589" s="41"/>
      <c r="M589" s="182" t="s">
        <v>5</v>
      </c>
      <c r="N589" s="183" t="s">
        <v>43</v>
      </c>
      <c r="O589" s="42"/>
      <c r="P589" s="184">
        <f>O589*H589</f>
        <v>0</v>
      </c>
      <c r="Q589" s="184">
        <v>0</v>
      </c>
      <c r="R589" s="184">
        <f>Q589*H589</f>
        <v>0</v>
      </c>
      <c r="S589" s="184">
        <v>1.4999999999999999E-4</v>
      </c>
      <c r="T589" s="185">
        <f>S589*H589</f>
        <v>4.1021099999999998E-2</v>
      </c>
      <c r="AR589" s="24" t="s">
        <v>236</v>
      </c>
      <c r="AT589" s="24" t="s">
        <v>142</v>
      </c>
      <c r="AU589" s="24" t="s">
        <v>81</v>
      </c>
      <c r="AY589" s="24" t="s">
        <v>140</v>
      </c>
      <c r="BE589" s="186">
        <f>IF(N589="základní",J589,0)</f>
        <v>0</v>
      </c>
      <c r="BF589" s="186">
        <f>IF(N589="snížená",J589,0)</f>
        <v>0</v>
      </c>
      <c r="BG589" s="186">
        <f>IF(N589="zákl. přenesená",J589,0)</f>
        <v>0</v>
      </c>
      <c r="BH589" s="186">
        <f>IF(N589="sníž. přenesená",J589,0)</f>
        <v>0</v>
      </c>
      <c r="BI589" s="186">
        <f>IF(N589="nulová",J589,0)</f>
        <v>0</v>
      </c>
      <c r="BJ589" s="24" t="s">
        <v>23</v>
      </c>
      <c r="BK589" s="186">
        <f>ROUND(I589*H589,2)</f>
        <v>0</v>
      </c>
      <c r="BL589" s="24" t="s">
        <v>236</v>
      </c>
      <c r="BM589" s="24" t="s">
        <v>1039</v>
      </c>
    </row>
    <row r="590" spans="2:65" s="11" customFormat="1" x14ac:dyDescent="0.3">
      <c r="B590" s="187"/>
      <c r="D590" s="188" t="s">
        <v>149</v>
      </c>
      <c r="E590" s="189" t="s">
        <v>5</v>
      </c>
      <c r="F590" s="190" t="s">
        <v>1040</v>
      </c>
      <c r="H590" s="191">
        <v>273.47399999999999</v>
      </c>
      <c r="I590" s="192"/>
      <c r="L590" s="187"/>
      <c r="M590" s="193"/>
      <c r="N590" s="194"/>
      <c r="O590" s="194"/>
      <c r="P590" s="194"/>
      <c r="Q590" s="194"/>
      <c r="R590" s="194"/>
      <c r="S590" s="194"/>
      <c r="T590" s="195"/>
      <c r="AT590" s="196" t="s">
        <v>149</v>
      </c>
      <c r="AU590" s="196" t="s">
        <v>81</v>
      </c>
      <c r="AV590" s="11" t="s">
        <v>81</v>
      </c>
      <c r="AW590" s="11" t="s">
        <v>36</v>
      </c>
      <c r="AX590" s="11" t="s">
        <v>23</v>
      </c>
      <c r="AY590" s="196" t="s">
        <v>140</v>
      </c>
    </row>
    <row r="591" spans="2:65" s="1" customFormat="1" ht="31.5" customHeight="1" x14ac:dyDescent="0.3">
      <c r="B591" s="174"/>
      <c r="C591" s="175" t="s">
        <v>1041</v>
      </c>
      <c r="D591" s="175" t="s">
        <v>142</v>
      </c>
      <c r="E591" s="176" t="s">
        <v>1042</v>
      </c>
      <c r="F591" s="177" t="s">
        <v>1043</v>
      </c>
      <c r="G591" s="178" t="s">
        <v>145</v>
      </c>
      <c r="H591" s="179">
        <v>273.47399999999999</v>
      </c>
      <c r="I591" s="180"/>
      <c r="J591" s="181">
        <f>ROUND(I591*H591,2)</f>
        <v>0</v>
      </c>
      <c r="K591" s="177" t="s">
        <v>146</v>
      </c>
      <c r="L591" s="41"/>
      <c r="M591" s="182" t="s">
        <v>5</v>
      </c>
      <c r="N591" s="183" t="s">
        <v>43</v>
      </c>
      <c r="O591" s="42"/>
      <c r="P591" s="184">
        <f>O591*H591</f>
        <v>0</v>
      </c>
      <c r="Q591" s="184">
        <v>2.5999999999999998E-4</v>
      </c>
      <c r="R591" s="184">
        <f>Q591*H591</f>
        <v>7.1103239999999984E-2</v>
      </c>
      <c r="S591" s="184">
        <v>0</v>
      </c>
      <c r="T591" s="185">
        <f>S591*H591</f>
        <v>0</v>
      </c>
      <c r="AR591" s="24" t="s">
        <v>236</v>
      </c>
      <c r="AT591" s="24" t="s">
        <v>142</v>
      </c>
      <c r="AU591" s="24" t="s">
        <v>81</v>
      </c>
      <c r="AY591" s="24" t="s">
        <v>140</v>
      </c>
      <c r="BE591" s="186">
        <f>IF(N591="základní",J591,0)</f>
        <v>0</v>
      </c>
      <c r="BF591" s="186">
        <f>IF(N591="snížená",J591,0)</f>
        <v>0</v>
      </c>
      <c r="BG591" s="186">
        <f>IF(N591="zákl. přenesená",J591,0)</f>
        <v>0</v>
      </c>
      <c r="BH591" s="186">
        <f>IF(N591="sníž. přenesená",J591,0)</f>
        <v>0</v>
      </c>
      <c r="BI591" s="186">
        <f>IF(N591="nulová",J591,0)</f>
        <v>0</v>
      </c>
      <c r="BJ591" s="24" t="s">
        <v>23</v>
      </c>
      <c r="BK591" s="186">
        <f>ROUND(I591*H591,2)</f>
        <v>0</v>
      </c>
      <c r="BL591" s="24" t="s">
        <v>236</v>
      </c>
      <c r="BM591" s="24" t="s">
        <v>1044</v>
      </c>
    </row>
    <row r="592" spans="2:65" s="10" customFormat="1" ht="29.85" customHeight="1" x14ac:dyDescent="0.3">
      <c r="B592" s="160"/>
      <c r="D592" s="171" t="s">
        <v>71</v>
      </c>
      <c r="E592" s="172" t="s">
        <v>1045</v>
      </c>
      <c r="F592" s="172" t="s">
        <v>1046</v>
      </c>
      <c r="I592" s="163"/>
      <c r="J592" s="173">
        <f>BK592</f>
        <v>0</v>
      </c>
      <c r="L592" s="160"/>
      <c r="M592" s="165"/>
      <c r="N592" s="166"/>
      <c r="O592" s="166"/>
      <c r="P592" s="167">
        <f>SUM(P593:P596)</f>
        <v>0</v>
      </c>
      <c r="Q592" s="166"/>
      <c r="R592" s="167">
        <f>SUM(R593:R596)</f>
        <v>0</v>
      </c>
      <c r="S592" s="166"/>
      <c r="T592" s="168">
        <f>SUM(T593:T596)</f>
        <v>0</v>
      </c>
      <c r="AR592" s="161" t="s">
        <v>23</v>
      </c>
      <c r="AT592" s="169" t="s">
        <v>71</v>
      </c>
      <c r="AU592" s="169" t="s">
        <v>23</v>
      </c>
      <c r="AY592" s="161" t="s">
        <v>140</v>
      </c>
      <c r="BK592" s="170">
        <f>SUM(BK593:BK596)</f>
        <v>0</v>
      </c>
    </row>
    <row r="593" spans="2:65" s="1" customFormat="1" ht="22.5" customHeight="1" x14ac:dyDescent="0.3">
      <c r="B593" s="174"/>
      <c r="C593" s="175" t="s">
        <v>1047</v>
      </c>
      <c r="D593" s="175" t="s">
        <v>142</v>
      </c>
      <c r="E593" s="176" t="s">
        <v>1048</v>
      </c>
      <c r="F593" s="177" t="s">
        <v>1049</v>
      </c>
      <c r="G593" s="178" t="s">
        <v>1050</v>
      </c>
      <c r="H593" s="179">
        <v>1</v>
      </c>
      <c r="I593" s="180"/>
      <c r="J593" s="181">
        <f>ROUND(I593*H593,2)</f>
        <v>0</v>
      </c>
      <c r="K593" s="177" t="s">
        <v>5</v>
      </c>
      <c r="L593" s="41"/>
      <c r="M593" s="182" t="s">
        <v>5</v>
      </c>
      <c r="N593" s="183" t="s">
        <v>43</v>
      </c>
      <c r="O593" s="42"/>
      <c r="P593" s="184">
        <f>O593*H593</f>
        <v>0</v>
      </c>
      <c r="Q593" s="184">
        <v>0</v>
      </c>
      <c r="R593" s="184">
        <f>Q593*H593</f>
        <v>0</v>
      </c>
      <c r="S593" s="184">
        <v>0</v>
      </c>
      <c r="T593" s="185">
        <f>S593*H593</f>
        <v>0</v>
      </c>
      <c r="AR593" s="24" t="s">
        <v>553</v>
      </c>
      <c r="AT593" s="24" t="s">
        <v>142</v>
      </c>
      <c r="AU593" s="24" t="s">
        <v>81</v>
      </c>
      <c r="AY593" s="24" t="s">
        <v>140</v>
      </c>
      <c r="BE593" s="186">
        <f>IF(N593="základní",J593,0)</f>
        <v>0</v>
      </c>
      <c r="BF593" s="186">
        <f>IF(N593="snížená",J593,0)</f>
        <v>0</v>
      </c>
      <c r="BG593" s="186">
        <f>IF(N593="zákl. přenesená",J593,0)</f>
        <v>0</v>
      </c>
      <c r="BH593" s="186">
        <f>IF(N593="sníž. přenesená",J593,0)</f>
        <v>0</v>
      </c>
      <c r="BI593" s="186">
        <f>IF(N593="nulová",J593,0)</f>
        <v>0</v>
      </c>
      <c r="BJ593" s="24" t="s">
        <v>23</v>
      </c>
      <c r="BK593" s="186">
        <f>ROUND(I593*H593,2)</f>
        <v>0</v>
      </c>
      <c r="BL593" s="24" t="s">
        <v>553</v>
      </c>
      <c r="BM593" s="24" t="s">
        <v>1051</v>
      </c>
    </row>
    <row r="594" spans="2:65" s="13" customFormat="1" x14ac:dyDescent="0.3">
      <c r="B594" s="209"/>
      <c r="D594" s="197" t="s">
        <v>149</v>
      </c>
      <c r="E594" s="210" t="s">
        <v>5</v>
      </c>
      <c r="F594" s="211" t="s">
        <v>1052</v>
      </c>
      <c r="H594" s="212" t="s">
        <v>5</v>
      </c>
      <c r="I594" s="213"/>
      <c r="L594" s="209"/>
      <c r="M594" s="214"/>
      <c r="N594" s="215"/>
      <c r="O594" s="215"/>
      <c r="P594" s="215"/>
      <c r="Q594" s="215"/>
      <c r="R594" s="215"/>
      <c r="S594" s="215"/>
      <c r="T594" s="216"/>
      <c r="AT594" s="212" t="s">
        <v>149</v>
      </c>
      <c r="AU594" s="212" t="s">
        <v>81</v>
      </c>
      <c r="AV594" s="13" t="s">
        <v>23</v>
      </c>
      <c r="AW594" s="13" t="s">
        <v>36</v>
      </c>
      <c r="AX594" s="13" t="s">
        <v>72</v>
      </c>
      <c r="AY594" s="212" t="s">
        <v>140</v>
      </c>
    </row>
    <row r="595" spans="2:65" s="13" customFormat="1" x14ac:dyDescent="0.3">
      <c r="B595" s="209"/>
      <c r="D595" s="197" t="s">
        <v>149</v>
      </c>
      <c r="E595" s="210" t="s">
        <v>5</v>
      </c>
      <c r="F595" s="211" t="s">
        <v>1053</v>
      </c>
      <c r="H595" s="212" t="s">
        <v>5</v>
      </c>
      <c r="I595" s="213"/>
      <c r="L595" s="209"/>
      <c r="M595" s="214"/>
      <c r="N595" s="215"/>
      <c r="O595" s="215"/>
      <c r="P595" s="215"/>
      <c r="Q595" s="215"/>
      <c r="R595" s="215"/>
      <c r="S595" s="215"/>
      <c r="T595" s="216"/>
      <c r="AT595" s="212" t="s">
        <v>149</v>
      </c>
      <c r="AU595" s="212" t="s">
        <v>81</v>
      </c>
      <c r="AV595" s="13" t="s">
        <v>23</v>
      </c>
      <c r="AW595" s="13" t="s">
        <v>36</v>
      </c>
      <c r="AX595" s="13" t="s">
        <v>72</v>
      </c>
      <c r="AY595" s="212" t="s">
        <v>140</v>
      </c>
    </row>
    <row r="596" spans="2:65" s="11" customFormat="1" x14ac:dyDescent="0.3">
      <c r="B596" s="187"/>
      <c r="D596" s="197" t="s">
        <v>149</v>
      </c>
      <c r="E596" s="196" t="s">
        <v>5</v>
      </c>
      <c r="F596" s="198" t="s">
        <v>1054</v>
      </c>
      <c r="H596" s="199">
        <v>1</v>
      </c>
      <c r="I596" s="192"/>
      <c r="L596" s="187"/>
      <c r="M596" s="193"/>
      <c r="N596" s="194"/>
      <c r="O596" s="194"/>
      <c r="P596" s="194"/>
      <c r="Q596" s="194"/>
      <c r="R596" s="194"/>
      <c r="S596" s="194"/>
      <c r="T596" s="195"/>
      <c r="AT596" s="196" t="s">
        <v>149</v>
      </c>
      <c r="AU596" s="196" t="s">
        <v>81</v>
      </c>
      <c r="AV596" s="11" t="s">
        <v>81</v>
      </c>
      <c r="AW596" s="11" t="s">
        <v>36</v>
      </c>
      <c r="AX596" s="11" t="s">
        <v>23</v>
      </c>
      <c r="AY596" s="196" t="s">
        <v>140</v>
      </c>
    </row>
    <row r="597" spans="2:65" s="10" customFormat="1" ht="37.35" customHeight="1" x14ac:dyDescent="0.35">
      <c r="B597" s="160"/>
      <c r="D597" s="171" t="s">
        <v>71</v>
      </c>
      <c r="E597" s="238" t="s">
        <v>1055</v>
      </c>
      <c r="F597" s="238" t="s">
        <v>1056</v>
      </c>
      <c r="I597" s="163"/>
      <c r="J597" s="239">
        <f>BK597</f>
        <v>0</v>
      </c>
      <c r="L597" s="160"/>
      <c r="M597" s="165"/>
      <c r="N597" s="166"/>
      <c r="O597" s="166"/>
      <c r="P597" s="167">
        <f>P598</f>
        <v>0</v>
      </c>
      <c r="Q597" s="166"/>
      <c r="R597" s="167">
        <f>R598</f>
        <v>0</v>
      </c>
      <c r="S597" s="166"/>
      <c r="T597" s="168">
        <f>T598</f>
        <v>0</v>
      </c>
      <c r="AR597" s="161" t="s">
        <v>147</v>
      </c>
      <c r="AT597" s="169" t="s">
        <v>71</v>
      </c>
      <c r="AU597" s="169" t="s">
        <v>72</v>
      </c>
      <c r="AY597" s="161" t="s">
        <v>140</v>
      </c>
      <c r="BK597" s="170">
        <f>BK598</f>
        <v>0</v>
      </c>
    </row>
    <row r="598" spans="2:65" s="1" customFormat="1" ht="22.5" customHeight="1" x14ac:dyDescent="0.3">
      <c r="B598" s="174"/>
      <c r="C598" s="175" t="s">
        <v>1057</v>
      </c>
      <c r="D598" s="175" t="s">
        <v>142</v>
      </c>
      <c r="E598" s="176" t="s">
        <v>23</v>
      </c>
      <c r="F598" s="177" t="s">
        <v>1058</v>
      </c>
      <c r="G598" s="178" t="s">
        <v>1050</v>
      </c>
      <c r="H598" s="179">
        <v>7</v>
      </c>
      <c r="I598" s="180"/>
      <c r="J598" s="181">
        <f>ROUND(I598*H598,2)</f>
        <v>0</v>
      </c>
      <c r="K598" s="177" t="s">
        <v>5</v>
      </c>
      <c r="L598" s="41"/>
      <c r="M598" s="182" t="s">
        <v>5</v>
      </c>
      <c r="N598" s="183" t="s">
        <v>43</v>
      </c>
      <c r="O598" s="42"/>
      <c r="P598" s="184">
        <f>O598*H598</f>
        <v>0</v>
      </c>
      <c r="Q598" s="184">
        <v>0</v>
      </c>
      <c r="R598" s="184">
        <f>Q598*H598</f>
        <v>0</v>
      </c>
      <c r="S598" s="184">
        <v>0</v>
      </c>
      <c r="T598" s="185">
        <f>S598*H598</f>
        <v>0</v>
      </c>
      <c r="AR598" s="24" t="s">
        <v>1059</v>
      </c>
      <c r="AT598" s="24" t="s">
        <v>142</v>
      </c>
      <c r="AU598" s="24" t="s">
        <v>23</v>
      </c>
      <c r="AY598" s="24" t="s">
        <v>140</v>
      </c>
      <c r="BE598" s="186">
        <f>IF(N598="základní",J598,0)</f>
        <v>0</v>
      </c>
      <c r="BF598" s="186">
        <f>IF(N598="snížená",J598,0)</f>
        <v>0</v>
      </c>
      <c r="BG598" s="186">
        <f>IF(N598="zákl. přenesená",J598,0)</f>
        <v>0</v>
      </c>
      <c r="BH598" s="186">
        <f>IF(N598="sníž. přenesená",J598,0)</f>
        <v>0</v>
      </c>
      <c r="BI598" s="186">
        <f>IF(N598="nulová",J598,0)</f>
        <v>0</v>
      </c>
      <c r="BJ598" s="24" t="s">
        <v>23</v>
      </c>
      <c r="BK598" s="186">
        <f>ROUND(I598*H598,2)</f>
        <v>0</v>
      </c>
      <c r="BL598" s="24" t="s">
        <v>1059</v>
      </c>
      <c r="BM598" s="24" t="s">
        <v>1060</v>
      </c>
    </row>
    <row r="599" spans="2:65" s="10" customFormat="1" ht="37.35" customHeight="1" x14ac:dyDescent="0.35">
      <c r="B599" s="160"/>
      <c r="D599" s="161" t="s">
        <v>71</v>
      </c>
      <c r="E599" s="162" t="s">
        <v>1061</v>
      </c>
      <c r="F599" s="162" t="s">
        <v>1062</v>
      </c>
      <c r="I599" s="163"/>
      <c r="J599" s="164">
        <f>BK599</f>
        <v>0</v>
      </c>
      <c r="L599" s="160"/>
      <c r="M599" s="165"/>
      <c r="N599" s="166"/>
      <c r="O599" s="166"/>
      <c r="P599" s="167">
        <f>P600+P602+P605</f>
        <v>0</v>
      </c>
      <c r="Q599" s="166"/>
      <c r="R599" s="167">
        <f>R600+R602+R605</f>
        <v>0</v>
      </c>
      <c r="S599" s="166"/>
      <c r="T599" s="168">
        <f>T600+T602+T605</f>
        <v>0</v>
      </c>
      <c r="AR599" s="161" t="s">
        <v>167</v>
      </c>
      <c r="AT599" s="169" t="s">
        <v>71</v>
      </c>
      <c r="AU599" s="169" t="s">
        <v>72</v>
      </c>
      <c r="AY599" s="161" t="s">
        <v>140</v>
      </c>
      <c r="BK599" s="170">
        <f>BK600+BK602+BK605</f>
        <v>0</v>
      </c>
    </row>
    <row r="600" spans="2:65" s="10" customFormat="1" ht="19.899999999999999" customHeight="1" x14ac:dyDescent="0.3">
      <c r="B600" s="160"/>
      <c r="D600" s="171" t="s">
        <v>71</v>
      </c>
      <c r="E600" s="172" t="s">
        <v>1063</v>
      </c>
      <c r="F600" s="172" t="s">
        <v>1064</v>
      </c>
      <c r="I600" s="163"/>
      <c r="J600" s="173">
        <f>BK600</f>
        <v>0</v>
      </c>
      <c r="L600" s="160"/>
      <c r="M600" s="165"/>
      <c r="N600" s="166"/>
      <c r="O600" s="166"/>
      <c r="P600" s="167">
        <f>P601</f>
        <v>0</v>
      </c>
      <c r="Q600" s="166"/>
      <c r="R600" s="167">
        <f>R601</f>
        <v>0</v>
      </c>
      <c r="S600" s="166"/>
      <c r="T600" s="168">
        <f>T601</f>
        <v>0</v>
      </c>
      <c r="AR600" s="161" t="s">
        <v>167</v>
      </c>
      <c r="AT600" s="169" t="s">
        <v>71</v>
      </c>
      <c r="AU600" s="169" t="s">
        <v>23</v>
      </c>
      <c r="AY600" s="161" t="s">
        <v>140</v>
      </c>
      <c r="BK600" s="170">
        <f>BK601</f>
        <v>0</v>
      </c>
    </row>
    <row r="601" spans="2:65" s="1" customFormat="1" ht="22.5" customHeight="1" x14ac:dyDescent="0.3">
      <c r="B601" s="174"/>
      <c r="C601" s="175" t="s">
        <v>1065</v>
      </c>
      <c r="D601" s="175" t="s">
        <v>142</v>
      </c>
      <c r="E601" s="176" t="s">
        <v>1066</v>
      </c>
      <c r="F601" s="177" t="s">
        <v>1067</v>
      </c>
      <c r="G601" s="178" t="s">
        <v>1050</v>
      </c>
      <c r="H601" s="179">
        <v>1</v>
      </c>
      <c r="I601" s="180"/>
      <c r="J601" s="181">
        <f>ROUND(I601*H601,2)</f>
        <v>0</v>
      </c>
      <c r="K601" s="177" t="s">
        <v>591</v>
      </c>
      <c r="L601" s="41"/>
      <c r="M601" s="182" t="s">
        <v>5</v>
      </c>
      <c r="N601" s="183" t="s">
        <v>43</v>
      </c>
      <c r="O601" s="42"/>
      <c r="P601" s="184">
        <f>O601*H601</f>
        <v>0</v>
      </c>
      <c r="Q601" s="184">
        <v>0</v>
      </c>
      <c r="R601" s="184">
        <f>Q601*H601</f>
        <v>0</v>
      </c>
      <c r="S601" s="184">
        <v>0</v>
      </c>
      <c r="T601" s="185">
        <f>S601*H601</f>
        <v>0</v>
      </c>
      <c r="AR601" s="24" t="s">
        <v>1068</v>
      </c>
      <c r="AT601" s="24" t="s">
        <v>142</v>
      </c>
      <c r="AU601" s="24" t="s">
        <v>81</v>
      </c>
      <c r="AY601" s="24" t="s">
        <v>140</v>
      </c>
      <c r="BE601" s="186">
        <f>IF(N601="základní",J601,0)</f>
        <v>0</v>
      </c>
      <c r="BF601" s="186">
        <f>IF(N601="snížená",J601,0)</f>
        <v>0</v>
      </c>
      <c r="BG601" s="186">
        <f>IF(N601="zákl. přenesená",J601,0)</f>
        <v>0</v>
      </c>
      <c r="BH601" s="186">
        <f>IF(N601="sníž. přenesená",J601,0)</f>
        <v>0</v>
      </c>
      <c r="BI601" s="186">
        <f>IF(N601="nulová",J601,0)</f>
        <v>0</v>
      </c>
      <c r="BJ601" s="24" t="s">
        <v>23</v>
      </c>
      <c r="BK601" s="186">
        <f>ROUND(I601*H601,2)</f>
        <v>0</v>
      </c>
      <c r="BL601" s="24" t="s">
        <v>1068</v>
      </c>
      <c r="BM601" s="24" t="s">
        <v>1069</v>
      </c>
    </row>
    <row r="602" spans="2:65" s="10" customFormat="1" ht="29.85" customHeight="1" x14ac:dyDescent="0.3">
      <c r="B602" s="160"/>
      <c r="D602" s="171" t="s">
        <v>71</v>
      </c>
      <c r="E602" s="172" t="s">
        <v>1070</v>
      </c>
      <c r="F602" s="172" t="s">
        <v>1071</v>
      </c>
      <c r="I602" s="163"/>
      <c r="J602" s="173">
        <f>BK602</f>
        <v>0</v>
      </c>
      <c r="L602" s="160"/>
      <c r="M602" s="165"/>
      <c r="N602" s="166"/>
      <c r="O602" s="166"/>
      <c r="P602" s="167">
        <f>SUM(P603:P604)</f>
        <v>0</v>
      </c>
      <c r="Q602" s="166"/>
      <c r="R602" s="167">
        <f>SUM(R603:R604)</f>
        <v>0</v>
      </c>
      <c r="S602" s="166"/>
      <c r="T602" s="168">
        <f>SUM(T603:T604)</f>
        <v>0</v>
      </c>
      <c r="AR602" s="161" t="s">
        <v>167</v>
      </c>
      <c r="AT602" s="169" t="s">
        <v>71</v>
      </c>
      <c r="AU602" s="169" t="s">
        <v>23</v>
      </c>
      <c r="AY602" s="161" t="s">
        <v>140</v>
      </c>
      <c r="BK602" s="170">
        <f>SUM(BK603:BK604)</f>
        <v>0</v>
      </c>
    </row>
    <row r="603" spans="2:65" s="1" customFormat="1" ht="22.5" customHeight="1" x14ac:dyDescent="0.3">
      <c r="B603" s="174"/>
      <c r="C603" s="175" t="s">
        <v>1072</v>
      </c>
      <c r="D603" s="175" t="s">
        <v>142</v>
      </c>
      <c r="E603" s="176" t="s">
        <v>1073</v>
      </c>
      <c r="F603" s="177" t="s">
        <v>1074</v>
      </c>
      <c r="G603" s="178" t="s">
        <v>1050</v>
      </c>
      <c r="H603" s="179">
        <v>1</v>
      </c>
      <c r="I603" s="180"/>
      <c r="J603" s="181">
        <f>ROUND(I603*H603,2)</f>
        <v>0</v>
      </c>
      <c r="K603" s="177" t="s">
        <v>1075</v>
      </c>
      <c r="L603" s="41"/>
      <c r="M603" s="182" t="s">
        <v>5</v>
      </c>
      <c r="N603" s="183" t="s">
        <v>43</v>
      </c>
      <c r="O603" s="42"/>
      <c r="P603" s="184">
        <f>O603*H603</f>
        <v>0</v>
      </c>
      <c r="Q603" s="184">
        <v>0</v>
      </c>
      <c r="R603" s="184">
        <f>Q603*H603</f>
        <v>0</v>
      </c>
      <c r="S603" s="184">
        <v>0</v>
      </c>
      <c r="T603" s="185">
        <f>S603*H603</f>
        <v>0</v>
      </c>
      <c r="AR603" s="24" t="s">
        <v>1068</v>
      </c>
      <c r="AT603" s="24" t="s">
        <v>142</v>
      </c>
      <c r="AU603" s="24" t="s">
        <v>81</v>
      </c>
      <c r="AY603" s="24" t="s">
        <v>140</v>
      </c>
      <c r="BE603" s="186">
        <f>IF(N603="základní",J603,0)</f>
        <v>0</v>
      </c>
      <c r="BF603" s="186">
        <f>IF(N603="snížená",J603,0)</f>
        <v>0</v>
      </c>
      <c r="BG603" s="186">
        <f>IF(N603="zákl. přenesená",J603,0)</f>
        <v>0</v>
      </c>
      <c r="BH603" s="186">
        <f>IF(N603="sníž. přenesená",J603,0)</f>
        <v>0</v>
      </c>
      <c r="BI603" s="186">
        <f>IF(N603="nulová",J603,0)</f>
        <v>0</v>
      </c>
      <c r="BJ603" s="24" t="s">
        <v>23</v>
      </c>
      <c r="BK603" s="186">
        <f>ROUND(I603*H603,2)</f>
        <v>0</v>
      </c>
      <c r="BL603" s="24" t="s">
        <v>1068</v>
      </c>
      <c r="BM603" s="24" t="s">
        <v>1076</v>
      </c>
    </row>
    <row r="604" spans="2:65" s="1" customFormat="1" ht="22.5" customHeight="1" x14ac:dyDescent="0.3">
      <c r="B604" s="174"/>
      <c r="C604" s="175" t="s">
        <v>1077</v>
      </c>
      <c r="D604" s="175" t="s">
        <v>142</v>
      </c>
      <c r="E604" s="176" t="s">
        <v>1078</v>
      </c>
      <c r="F604" s="177" t="s">
        <v>1079</v>
      </c>
      <c r="G604" s="178" t="s">
        <v>1050</v>
      </c>
      <c r="H604" s="179">
        <v>1</v>
      </c>
      <c r="I604" s="180"/>
      <c r="J604" s="181">
        <f>ROUND(I604*H604,2)</f>
        <v>0</v>
      </c>
      <c r="K604" s="177" t="s">
        <v>1075</v>
      </c>
      <c r="L604" s="41"/>
      <c r="M604" s="182" t="s">
        <v>5</v>
      </c>
      <c r="N604" s="183" t="s">
        <v>43</v>
      </c>
      <c r="O604" s="42"/>
      <c r="P604" s="184">
        <f>O604*H604</f>
        <v>0</v>
      </c>
      <c r="Q604" s="184">
        <v>0</v>
      </c>
      <c r="R604" s="184">
        <f>Q604*H604</f>
        <v>0</v>
      </c>
      <c r="S604" s="184">
        <v>0</v>
      </c>
      <c r="T604" s="185">
        <f>S604*H604</f>
        <v>0</v>
      </c>
      <c r="AR604" s="24" t="s">
        <v>1068</v>
      </c>
      <c r="AT604" s="24" t="s">
        <v>142</v>
      </c>
      <c r="AU604" s="24" t="s">
        <v>81</v>
      </c>
      <c r="AY604" s="24" t="s">
        <v>140</v>
      </c>
      <c r="BE604" s="186">
        <f>IF(N604="základní",J604,0)</f>
        <v>0</v>
      </c>
      <c r="BF604" s="186">
        <f>IF(N604="snížená",J604,0)</f>
        <v>0</v>
      </c>
      <c r="BG604" s="186">
        <f>IF(N604="zákl. přenesená",J604,0)</f>
        <v>0</v>
      </c>
      <c r="BH604" s="186">
        <f>IF(N604="sníž. přenesená",J604,0)</f>
        <v>0</v>
      </c>
      <c r="BI604" s="186">
        <f>IF(N604="nulová",J604,0)</f>
        <v>0</v>
      </c>
      <c r="BJ604" s="24" t="s">
        <v>23</v>
      </c>
      <c r="BK604" s="186">
        <f>ROUND(I604*H604,2)</f>
        <v>0</v>
      </c>
      <c r="BL604" s="24" t="s">
        <v>1068</v>
      </c>
      <c r="BM604" s="24" t="s">
        <v>1080</v>
      </c>
    </row>
    <row r="605" spans="2:65" s="10" customFormat="1" ht="29.85" customHeight="1" x14ac:dyDescent="0.3">
      <c r="B605" s="160"/>
      <c r="D605" s="171" t="s">
        <v>71</v>
      </c>
      <c r="E605" s="172" t="s">
        <v>1081</v>
      </c>
      <c r="F605" s="172" t="s">
        <v>1082</v>
      </c>
      <c r="I605" s="163"/>
      <c r="J605" s="173">
        <f>BK605</f>
        <v>0</v>
      </c>
      <c r="L605" s="160"/>
      <c r="M605" s="165"/>
      <c r="N605" s="166"/>
      <c r="O605" s="166"/>
      <c r="P605" s="167">
        <f>P606</f>
        <v>0</v>
      </c>
      <c r="Q605" s="166"/>
      <c r="R605" s="167">
        <f>R606</f>
        <v>0</v>
      </c>
      <c r="S605" s="166"/>
      <c r="T605" s="168">
        <f>T606</f>
        <v>0</v>
      </c>
      <c r="AR605" s="161" t="s">
        <v>167</v>
      </c>
      <c r="AT605" s="169" t="s">
        <v>71</v>
      </c>
      <c r="AU605" s="169" t="s">
        <v>23</v>
      </c>
      <c r="AY605" s="161" t="s">
        <v>140</v>
      </c>
      <c r="BK605" s="170">
        <f>BK606</f>
        <v>0</v>
      </c>
    </row>
    <row r="606" spans="2:65" s="1" customFormat="1" ht="22.5" customHeight="1" x14ac:dyDescent="0.3">
      <c r="B606" s="174"/>
      <c r="C606" s="175" t="s">
        <v>1083</v>
      </c>
      <c r="D606" s="175" t="s">
        <v>142</v>
      </c>
      <c r="E606" s="176" t="s">
        <v>1084</v>
      </c>
      <c r="F606" s="177" t="s">
        <v>1085</v>
      </c>
      <c r="G606" s="178" t="s">
        <v>1050</v>
      </c>
      <c r="H606" s="179">
        <v>1</v>
      </c>
      <c r="I606" s="180"/>
      <c r="J606" s="181">
        <f>ROUND(I606*H606,2)</f>
        <v>0</v>
      </c>
      <c r="K606" s="177" t="s">
        <v>591</v>
      </c>
      <c r="L606" s="41"/>
      <c r="M606" s="182" t="s">
        <v>5</v>
      </c>
      <c r="N606" s="240" t="s">
        <v>43</v>
      </c>
      <c r="O606" s="241"/>
      <c r="P606" s="242">
        <f>O606*H606</f>
        <v>0</v>
      </c>
      <c r="Q606" s="242">
        <v>0</v>
      </c>
      <c r="R606" s="242">
        <f>Q606*H606</f>
        <v>0</v>
      </c>
      <c r="S606" s="242">
        <v>0</v>
      </c>
      <c r="T606" s="243">
        <f>S606*H606</f>
        <v>0</v>
      </c>
      <c r="AR606" s="24" t="s">
        <v>1068</v>
      </c>
      <c r="AT606" s="24" t="s">
        <v>142</v>
      </c>
      <c r="AU606" s="24" t="s">
        <v>81</v>
      </c>
      <c r="AY606" s="24" t="s">
        <v>140</v>
      </c>
      <c r="BE606" s="186">
        <f>IF(N606="základní",J606,0)</f>
        <v>0</v>
      </c>
      <c r="BF606" s="186">
        <f>IF(N606="snížená",J606,0)</f>
        <v>0</v>
      </c>
      <c r="BG606" s="186">
        <f>IF(N606="zákl. přenesená",J606,0)</f>
        <v>0</v>
      </c>
      <c r="BH606" s="186">
        <f>IF(N606="sníž. přenesená",J606,0)</f>
        <v>0</v>
      </c>
      <c r="BI606" s="186">
        <f>IF(N606="nulová",J606,0)</f>
        <v>0</v>
      </c>
      <c r="BJ606" s="24" t="s">
        <v>23</v>
      </c>
      <c r="BK606" s="186">
        <f>ROUND(I606*H606,2)</f>
        <v>0</v>
      </c>
      <c r="BL606" s="24" t="s">
        <v>1068</v>
      </c>
      <c r="BM606" s="24" t="s">
        <v>1086</v>
      </c>
    </row>
    <row r="607" spans="2:65" s="1" customFormat="1" ht="6.95" customHeight="1" x14ac:dyDescent="0.3">
      <c r="B607" s="56"/>
      <c r="C607" s="57"/>
      <c r="D607" s="57"/>
      <c r="E607" s="57"/>
      <c r="F607" s="57"/>
      <c r="G607" s="57"/>
      <c r="H607" s="57"/>
      <c r="I607" s="127"/>
      <c r="J607" s="57"/>
      <c r="K607" s="57"/>
      <c r="L607" s="41"/>
    </row>
  </sheetData>
  <autoFilter ref="C101:K606"/>
  <mergeCells count="9">
    <mergeCell ref="E92:H92"/>
    <mergeCell ref="E94:H94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10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630"/>
  <sheetViews>
    <sheetView showGridLines="0" workbookViewId="0">
      <pane ySplit="1" topLeftCell="A2" activePane="bottomLeft" state="frozen"/>
      <selection pane="bottomLeft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9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 x14ac:dyDescent="0.3">
      <c r="A1" s="21"/>
      <c r="B1" s="100"/>
      <c r="C1" s="100"/>
      <c r="D1" s="101" t="s">
        <v>1</v>
      </c>
      <c r="E1" s="100"/>
      <c r="F1" s="102" t="s">
        <v>85</v>
      </c>
      <c r="G1" s="362" t="s">
        <v>86</v>
      </c>
      <c r="H1" s="362"/>
      <c r="I1" s="103"/>
      <c r="J1" s="102" t="s">
        <v>87</v>
      </c>
      <c r="K1" s="101" t="s">
        <v>88</v>
      </c>
      <c r="L1" s="102" t="s">
        <v>89</v>
      </c>
      <c r="M1" s="102"/>
      <c r="N1" s="102"/>
      <c r="O1" s="102"/>
      <c r="P1" s="102"/>
      <c r="Q1" s="102"/>
      <c r="R1" s="102"/>
      <c r="S1" s="102"/>
      <c r="T1" s="102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 x14ac:dyDescent="0.3">
      <c r="L2" s="324" t="s">
        <v>8</v>
      </c>
      <c r="M2" s="325"/>
      <c r="N2" s="325"/>
      <c r="O2" s="325"/>
      <c r="P2" s="325"/>
      <c r="Q2" s="325"/>
      <c r="R2" s="325"/>
      <c r="S2" s="325"/>
      <c r="T2" s="325"/>
      <c r="U2" s="325"/>
      <c r="V2" s="325"/>
      <c r="AT2" s="24" t="s">
        <v>84</v>
      </c>
    </row>
    <row r="3" spans="1:70" ht="6.95" customHeight="1" x14ac:dyDescent="0.3">
      <c r="B3" s="25"/>
      <c r="C3" s="26"/>
      <c r="D3" s="26"/>
      <c r="E3" s="26"/>
      <c r="F3" s="26"/>
      <c r="G3" s="26"/>
      <c r="H3" s="26"/>
      <c r="I3" s="104"/>
      <c r="J3" s="26"/>
      <c r="K3" s="27"/>
      <c r="AT3" s="24" t="s">
        <v>81</v>
      </c>
    </row>
    <row r="4" spans="1:70" ht="36.950000000000003" customHeight="1" x14ac:dyDescent="0.3">
      <c r="B4" s="28"/>
      <c r="C4" s="29"/>
      <c r="D4" s="30" t="s">
        <v>90</v>
      </c>
      <c r="E4" s="29"/>
      <c r="F4" s="29"/>
      <c r="G4" s="29"/>
      <c r="H4" s="29"/>
      <c r="I4" s="105"/>
      <c r="J4" s="29"/>
      <c r="K4" s="31"/>
      <c r="M4" s="32" t="s">
        <v>13</v>
      </c>
      <c r="AT4" s="24" t="s">
        <v>6</v>
      </c>
    </row>
    <row r="5" spans="1:70" ht="6.95" customHeight="1" x14ac:dyDescent="0.3">
      <c r="B5" s="28"/>
      <c r="C5" s="29"/>
      <c r="D5" s="29"/>
      <c r="E5" s="29"/>
      <c r="F5" s="29"/>
      <c r="G5" s="29"/>
      <c r="H5" s="29"/>
      <c r="I5" s="105"/>
      <c r="J5" s="29"/>
      <c r="K5" s="31"/>
    </row>
    <row r="6" spans="1:70" ht="15" x14ac:dyDescent="0.3">
      <c r="B6" s="28"/>
      <c r="C6" s="29"/>
      <c r="D6" s="37" t="s">
        <v>18</v>
      </c>
      <c r="E6" s="29"/>
      <c r="F6" s="29"/>
      <c r="G6" s="29"/>
      <c r="H6" s="29"/>
      <c r="I6" s="105"/>
      <c r="J6" s="29"/>
      <c r="K6" s="31"/>
    </row>
    <row r="7" spans="1:70" ht="22.5" customHeight="1" x14ac:dyDescent="0.3">
      <c r="B7" s="28"/>
      <c r="C7" s="29"/>
      <c r="D7" s="29"/>
      <c r="E7" s="363" t="str">
        <f>'Rekapitulace stavby'!K6</f>
        <v>Staveb.úpravy učebních hal . areál SPŠ Jedovnice, Na Větřáku 463, Jedovnice</v>
      </c>
      <c r="F7" s="364"/>
      <c r="G7" s="364"/>
      <c r="H7" s="364"/>
      <c r="I7" s="105"/>
      <c r="J7" s="29"/>
      <c r="K7" s="31"/>
    </row>
    <row r="8" spans="1:70" s="1" customFormat="1" ht="15" x14ac:dyDescent="0.3">
      <c r="B8" s="41"/>
      <c r="C8" s="42"/>
      <c r="D8" s="37" t="s">
        <v>91</v>
      </c>
      <c r="E8" s="42"/>
      <c r="F8" s="42"/>
      <c r="G8" s="42"/>
      <c r="H8" s="42"/>
      <c r="I8" s="106"/>
      <c r="J8" s="42"/>
      <c r="K8" s="45"/>
    </row>
    <row r="9" spans="1:70" s="1" customFormat="1" ht="36.950000000000003" customHeight="1" x14ac:dyDescent="0.3">
      <c r="B9" s="41"/>
      <c r="C9" s="42"/>
      <c r="D9" s="42"/>
      <c r="E9" s="365" t="s">
        <v>1087</v>
      </c>
      <c r="F9" s="366"/>
      <c r="G9" s="366"/>
      <c r="H9" s="366"/>
      <c r="I9" s="106"/>
      <c r="J9" s="42"/>
      <c r="K9" s="45"/>
    </row>
    <row r="10" spans="1:70" s="1" customFormat="1" x14ac:dyDescent="0.3">
      <c r="B10" s="41"/>
      <c r="C10" s="42"/>
      <c r="D10" s="42"/>
      <c r="E10" s="42"/>
      <c r="F10" s="42"/>
      <c r="G10" s="42"/>
      <c r="H10" s="42"/>
      <c r="I10" s="106"/>
      <c r="J10" s="42"/>
      <c r="K10" s="45"/>
    </row>
    <row r="11" spans="1:70" s="1" customFormat="1" ht="14.45" customHeight="1" x14ac:dyDescent="0.3">
      <c r="B11" s="41"/>
      <c r="C11" s="42"/>
      <c r="D11" s="37" t="s">
        <v>21</v>
      </c>
      <c r="E11" s="42"/>
      <c r="F11" s="35" t="s">
        <v>5</v>
      </c>
      <c r="G11" s="42"/>
      <c r="H11" s="42"/>
      <c r="I11" s="107" t="s">
        <v>22</v>
      </c>
      <c r="J11" s="35" t="s">
        <v>5</v>
      </c>
      <c r="K11" s="45"/>
    </row>
    <row r="12" spans="1:70" s="1" customFormat="1" ht="14.45" customHeight="1" x14ac:dyDescent="0.3">
      <c r="B12" s="41"/>
      <c r="C12" s="42"/>
      <c r="D12" s="37" t="s">
        <v>24</v>
      </c>
      <c r="E12" s="42"/>
      <c r="F12" s="35" t="s">
        <v>25</v>
      </c>
      <c r="G12" s="42"/>
      <c r="H12" s="42"/>
      <c r="I12" s="107" t="s">
        <v>26</v>
      </c>
      <c r="J12" s="108" t="str">
        <f>'Rekapitulace stavby'!AN8</f>
        <v>15. 5. 2017</v>
      </c>
      <c r="K12" s="45"/>
    </row>
    <row r="13" spans="1:70" s="1" customFormat="1" ht="10.9" customHeight="1" x14ac:dyDescent="0.3">
      <c r="B13" s="41"/>
      <c r="C13" s="42"/>
      <c r="D13" s="42"/>
      <c r="E13" s="42"/>
      <c r="F13" s="42"/>
      <c r="G13" s="42"/>
      <c r="H13" s="42"/>
      <c r="I13" s="106"/>
      <c r="J13" s="42"/>
      <c r="K13" s="45"/>
    </row>
    <row r="14" spans="1:70" s="1" customFormat="1" ht="14.45" customHeight="1" x14ac:dyDescent="0.3">
      <c r="B14" s="41"/>
      <c r="C14" s="42"/>
      <c r="D14" s="37" t="s">
        <v>30</v>
      </c>
      <c r="E14" s="42"/>
      <c r="F14" s="42"/>
      <c r="G14" s="42"/>
      <c r="H14" s="42"/>
      <c r="I14" s="107" t="s">
        <v>31</v>
      </c>
      <c r="J14" s="35" t="str">
        <f>IF('Rekapitulace stavby'!AN10="","",'Rekapitulace stavby'!AN10)</f>
        <v/>
      </c>
      <c r="K14" s="45"/>
    </row>
    <row r="15" spans="1:70" s="1" customFormat="1" ht="18" customHeight="1" x14ac:dyDescent="0.3">
      <c r="B15" s="41"/>
      <c r="C15" s="42"/>
      <c r="D15" s="42"/>
      <c r="E15" s="35" t="str">
        <f>IF('Rekapitulace stavby'!E11="","",'Rekapitulace stavby'!E11)</f>
        <v xml:space="preserve"> </v>
      </c>
      <c r="F15" s="42"/>
      <c r="G15" s="42"/>
      <c r="H15" s="42"/>
      <c r="I15" s="107" t="s">
        <v>32</v>
      </c>
      <c r="J15" s="35" t="str">
        <f>IF('Rekapitulace stavby'!AN11="","",'Rekapitulace stavby'!AN11)</f>
        <v/>
      </c>
      <c r="K15" s="45"/>
    </row>
    <row r="16" spans="1:70" s="1" customFormat="1" ht="6.95" customHeight="1" x14ac:dyDescent="0.3">
      <c r="B16" s="41"/>
      <c r="C16" s="42"/>
      <c r="D16" s="42"/>
      <c r="E16" s="42"/>
      <c r="F16" s="42"/>
      <c r="G16" s="42"/>
      <c r="H16" s="42"/>
      <c r="I16" s="106"/>
      <c r="J16" s="42"/>
      <c r="K16" s="45"/>
    </row>
    <row r="17" spans="2:11" s="1" customFormat="1" ht="14.45" customHeight="1" x14ac:dyDescent="0.3">
      <c r="B17" s="41"/>
      <c r="C17" s="42"/>
      <c r="D17" s="37" t="s">
        <v>33</v>
      </c>
      <c r="E17" s="42"/>
      <c r="F17" s="42"/>
      <c r="G17" s="42"/>
      <c r="H17" s="42"/>
      <c r="I17" s="107" t="s">
        <v>31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 x14ac:dyDescent="0.3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07" t="s">
        <v>32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5" customHeight="1" x14ac:dyDescent="0.3">
      <c r="B19" s="41"/>
      <c r="C19" s="42"/>
      <c r="D19" s="42"/>
      <c r="E19" s="42"/>
      <c r="F19" s="42"/>
      <c r="G19" s="42"/>
      <c r="H19" s="42"/>
      <c r="I19" s="106"/>
      <c r="J19" s="42"/>
      <c r="K19" s="45"/>
    </row>
    <row r="20" spans="2:11" s="1" customFormat="1" ht="14.45" customHeight="1" x14ac:dyDescent="0.3">
      <c r="B20" s="41"/>
      <c r="C20" s="42"/>
      <c r="D20" s="37" t="s">
        <v>35</v>
      </c>
      <c r="E20" s="42"/>
      <c r="F20" s="42"/>
      <c r="G20" s="42"/>
      <c r="H20" s="42"/>
      <c r="I20" s="107" t="s">
        <v>31</v>
      </c>
      <c r="J20" s="35" t="str">
        <f>IF('Rekapitulace stavby'!AN16="","",'Rekapitulace stavby'!AN16)</f>
        <v/>
      </c>
      <c r="K20" s="45"/>
    </row>
    <row r="21" spans="2:11" s="1" customFormat="1" ht="18" customHeight="1" x14ac:dyDescent="0.3">
      <c r="B21" s="41"/>
      <c r="C21" s="42"/>
      <c r="D21" s="42"/>
      <c r="E21" s="35" t="str">
        <f>IF('Rekapitulace stavby'!E17="","",'Rekapitulace stavby'!E17)</f>
        <v xml:space="preserve"> </v>
      </c>
      <c r="F21" s="42"/>
      <c r="G21" s="42"/>
      <c r="H21" s="42"/>
      <c r="I21" s="107" t="s">
        <v>32</v>
      </c>
      <c r="J21" s="35" t="str">
        <f>IF('Rekapitulace stavby'!AN17="","",'Rekapitulace stavby'!AN17)</f>
        <v/>
      </c>
      <c r="K21" s="45"/>
    </row>
    <row r="22" spans="2:11" s="1" customFormat="1" ht="6.95" customHeight="1" x14ac:dyDescent="0.3">
      <c r="B22" s="41"/>
      <c r="C22" s="42"/>
      <c r="D22" s="42"/>
      <c r="E22" s="42"/>
      <c r="F22" s="42"/>
      <c r="G22" s="42"/>
      <c r="H22" s="42"/>
      <c r="I22" s="106"/>
      <c r="J22" s="42"/>
      <c r="K22" s="45"/>
    </row>
    <row r="23" spans="2:11" s="1" customFormat="1" ht="14.45" customHeight="1" x14ac:dyDescent="0.3">
      <c r="B23" s="41"/>
      <c r="C23" s="42"/>
      <c r="D23" s="37" t="s">
        <v>37</v>
      </c>
      <c r="E23" s="42"/>
      <c r="F23" s="42"/>
      <c r="G23" s="42"/>
      <c r="H23" s="42"/>
      <c r="I23" s="106"/>
      <c r="J23" s="42"/>
      <c r="K23" s="45"/>
    </row>
    <row r="24" spans="2:11" s="6" customFormat="1" ht="22.5" customHeight="1" x14ac:dyDescent="0.3">
      <c r="B24" s="109"/>
      <c r="C24" s="110"/>
      <c r="D24" s="110"/>
      <c r="E24" s="355" t="s">
        <v>5</v>
      </c>
      <c r="F24" s="355"/>
      <c r="G24" s="355"/>
      <c r="H24" s="355"/>
      <c r="I24" s="111"/>
      <c r="J24" s="110"/>
      <c r="K24" s="112"/>
    </row>
    <row r="25" spans="2:11" s="1" customFormat="1" ht="6.95" customHeight="1" x14ac:dyDescent="0.3">
      <c r="B25" s="41"/>
      <c r="C25" s="42"/>
      <c r="D25" s="42"/>
      <c r="E25" s="42"/>
      <c r="F25" s="42"/>
      <c r="G25" s="42"/>
      <c r="H25" s="42"/>
      <c r="I25" s="106"/>
      <c r="J25" s="42"/>
      <c r="K25" s="45"/>
    </row>
    <row r="26" spans="2:11" s="1" customFormat="1" ht="6.95" customHeight="1" x14ac:dyDescent="0.3">
      <c r="B26" s="41"/>
      <c r="C26" s="42"/>
      <c r="D26" s="68"/>
      <c r="E26" s="68"/>
      <c r="F26" s="68"/>
      <c r="G26" s="68"/>
      <c r="H26" s="68"/>
      <c r="I26" s="113"/>
      <c r="J26" s="68"/>
      <c r="K26" s="114"/>
    </row>
    <row r="27" spans="2:11" s="1" customFormat="1" ht="25.35" customHeight="1" x14ac:dyDescent="0.3">
      <c r="B27" s="41"/>
      <c r="C27" s="42"/>
      <c r="D27" s="115" t="s">
        <v>38</v>
      </c>
      <c r="E27" s="42"/>
      <c r="F27" s="42"/>
      <c r="G27" s="42"/>
      <c r="H27" s="42"/>
      <c r="I27" s="106"/>
      <c r="J27" s="116">
        <f>ROUND(J101,2)</f>
        <v>0</v>
      </c>
      <c r="K27" s="45"/>
    </row>
    <row r="28" spans="2:11" s="1" customFormat="1" ht="6.95" customHeight="1" x14ac:dyDescent="0.3">
      <c r="B28" s="41"/>
      <c r="C28" s="42"/>
      <c r="D28" s="68"/>
      <c r="E28" s="68"/>
      <c r="F28" s="68"/>
      <c r="G28" s="68"/>
      <c r="H28" s="68"/>
      <c r="I28" s="113"/>
      <c r="J28" s="68"/>
      <c r="K28" s="114"/>
    </row>
    <row r="29" spans="2:11" s="1" customFormat="1" ht="14.45" customHeight="1" x14ac:dyDescent="0.3">
      <c r="B29" s="41"/>
      <c r="C29" s="42"/>
      <c r="D29" s="42"/>
      <c r="E29" s="42"/>
      <c r="F29" s="46" t="s">
        <v>40</v>
      </c>
      <c r="G29" s="42"/>
      <c r="H29" s="42"/>
      <c r="I29" s="117" t="s">
        <v>39</v>
      </c>
      <c r="J29" s="46" t="s">
        <v>41</v>
      </c>
      <c r="K29" s="45"/>
    </row>
    <row r="30" spans="2:11" s="1" customFormat="1" ht="14.45" customHeight="1" x14ac:dyDescent="0.3">
      <c r="B30" s="41"/>
      <c r="C30" s="42"/>
      <c r="D30" s="49" t="s">
        <v>42</v>
      </c>
      <c r="E30" s="49" t="s">
        <v>43</v>
      </c>
      <c r="F30" s="118">
        <f>ROUND(SUM(BE101:BE629), 2)</f>
        <v>0</v>
      </c>
      <c r="G30" s="42"/>
      <c r="H30" s="42"/>
      <c r="I30" s="119">
        <v>0.21</v>
      </c>
      <c r="J30" s="118">
        <f>ROUND(ROUND((SUM(BE101:BE629)), 2)*I30, 2)</f>
        <v>0</v>
      </c>
      <c r="K30" s="45"/>
    </row>
    <row r="31" spans="2:11" s="1" customFormat="1" ht="14.45" customHeight="1" x14ac:dyDescent="0.3">
      <c r="B31" s="41"/>
      <c r="C31" s="42"/>
      <c r="D31" s="42"/>
      <c r="E31" s="49" t="s">
        <v>44</v>
      </c>
      <c r="F31" s="118">
        <f>ROUND(SUM(BF101:BF629), 2)</f>
        <v>0</v>
      </c>
      <c r="G31" s="42"/>
      <c r="H31" s="42"/>
      <c r="I31" s="119">
        <v>0.15</v>
      </c>
      <c r="J31" s="118">
        <f>ROUND(ROUND((SUM(BF101:BF629)), 2)*I31, 2)</f>
        <v>0</v>
      </c>
      <c r="K31" s="45"/>
    </row>
    <row r="32" spans="2:11" s="1" customFormat="1" ht="14.45" hidden="1" customHeight="1" x14ac:dyDescent="0.3">
      <c r="B32" s="41"/>
      <c r="C32" s="42"/>
      <c r="D32" s="42"/>
      <c r="E32" s="49" t="s">
        <v>45</v>
      </c>
      <c r="F32" s="118">
        <f>ROUND(SUM(BG101:BG629), 2)</f>
        <v>0</v>
      </c>
      <c r="G32" s="42"/>
      <c r="H32" s="42"/>
      <c r="I32" s="119">
        <v>0.21</v>
      </c>
      <c r="J32" s="118">
        <v>0</v>
      </c>
      <c r="K32" s="45"/>
    </row>
    <row r="33" spans="2:11" s="1" customFormat="1" ht="14.45" hidden="1" customHeight="1" x14ac:dyDescent="0.3">
      <c r="B33" s="41"/>
      <c r="C33" s="42"/>
      <c r="D33" s="42"/>
      <c r="E33" s="49" t="s">
        <v>46</v>
      </c>
      <c r="F33" s="118">
        <f>ROUND(SUM(BH101:BH629), 2)</f>
        <v>0</v>
      </c>
      <c r="G33" s="42"/>
      <c r="H33" s="42"/>
      <c r="I33" s="119">
        <v>0.15</v>
      </c>
      <c r="J33" s="118">
        <v>0</v>
      </c>
      <c r="K33" s="45"/>
    </row>
    <row r="34" spans="2:11" s="1" customFormat="1" ht="14.45" hidden="1" customHeight="1" x14ac:dyDescent="0.3">
      <c r="B34" s="41"/>
      <c r="C34" s="42"/>
      <c r="D34" s="42"/>
      <c r="E34" s="49" t="s">
        <v>47</v>
      </c>
      <c r="F34" s="118">
        <f>ROUND(SUM(BI101:BI629), 2)</f>
        <v>0</v>
      </c>
      <c r="G34" s="42"/>
      <c r="H34" s="42"/>
      <c r="I34" s="119">
        <v>0</v>
      </c>
      <c r="J34" s="118">
        <v>0</v>
      </c>
      <c r="K34" s="45"/>
    </row>
    <row r="35" spans="2:11" s="1" customFormat="1" ht="6.95" customHeight="1" x14ac:dyDescent="0.3">
      <c r="B35" s="41"/>
      <c r="C35" s="42"/>
      <c r="D35" s="42"/>
      <c r="E35" s="42"/>
      <c r="F35" s="42"/>
      <c r="G35" s="42"/>
      <c r="H35" s="42"/>
      <c r="I35" s="106"/>
      <c r="J35" s="42"/>
      <c r="K35" s="45"/>
    </row>
    <row r="36" spans="2:11" s="1" customFormat="1" ht="25.35" customHeight="1" x14ac:dyDescent="0.3">
      <c r="B36" s="41"/>
      <c r="C36" s="120"/>
      <c r="D36" s="121" t="s">
        <v>48</v>
      </c>
      <c r="E36" s="71"/>
      <c r="F36" s="71"/>
      <c r="G36" s="122" t="s">
        <v>49</v>
      </c>
      <c r="H36" s="123" t="s">
        <v>50</v>
      </c>
      <c r="I36" s="124"/>
      <c r="J36" s="125">
        <f>SUM(J27:J34)</f>
        <v>0</v>
      </c>
      <c r="K36" s="126"/>
    </row>
    <row r="37" spans="2:11" s="1" customFormat="1" ht="14.45" customHeight="1" x14ac:dyDescent="0.3">
      <c r="B37" s="56"/>
      <c r="C37" s="57"/>
      <c r="D37" s="57"/>
      <c r="E37" s="57"/>
      <c r="F37" s="57"/>
      <c r="G37" s="57"/>
      <c r="H37" s="57"/>
      <c r="I37" s="127"/>
      <c r="J37" s="57"/>
      <c r="K37" s="58"/>
    </row>
    <row r="41" spans="2:11" s="1" customFormat="1" ht="6.95" customHeight="1" x14ac:dyDescent="0.3">
      <c r="B41" s="59"/>
      <c r="C41" s="60"/>
      <c r="D41" s="60"/>
      <c r="E41" s="60"/>
      <c r="F41" s="60"/>
      <c r="G41" s="60"/>
      <c r="H41" s="60"/>
      <c r="I41" s="128"/>
      <c r="J41" s="60"/>
      <c r="K41" s="129"/>
    </row>
    <row r="42" spans="2:11" s="1" customFormat="1" ht="36.950000000000003" customHeight="1" x14ac:dyDescent="0.3">
      <c r="B42" s="41"/>
      <c r="C42" s="30" t="s">
        <v>93</v>
      </c>
      <c r="D42" s="42"/>
      <c r="E42" s="42"/>
      <c r="F42" s="42"/>
      <c r="G42" s="42"/>
      <c r="H42" s="42"/>
      <c r="I42" s="106"/>
      <c r="J42" s="42"/>
      <c r="K42" s="45"/>
    </row>
    <row r="43" spans="2:11" s="1" customFormat="1" ht="6.95" customHeight="1" x14ac:dyDescent="0.3">
      <c r="B43" s="41"/>
      <c r="C43" s="42"/>
      <c r="D43" s="42"/>
      <c r="E43" s="42"/>
      <c r="F43" s="42"/>
      <c r="G43" s="42"/>
      <c r="H43" s="42"/>
      <c r="I43" s="106"/>
      <c r="J43" s="42"/>
      <c r="K43" s="45"/>
    </row>
    <row r="44" spans="2:11" s="1" customFormat="1" ht="14.45" customHeight="1" x14ac:dyDescent="0.3">
      <c r="B44" s="41"/>
      <c r="C44" s="37" t="s">
        <v>18</v>
      </c>
      <c r="D44" s="42"/>
      <c r="E44" s="42"/>
      <c r="F44" s="42"/>
      <c r="G44" s="42"/>
      <c r="H44" s="42"/>
      <c r="I44" s="106"/>
      <c r="J44" s="42"/>
      <c r="K44" s="45"/>
    </row>
    <row r="45" spans="2:11" s="1" customFormat="1" ht="22.5" customHeight="1" x14ac:dyDescent="0.3">
      <c r="B45" s="41"/>
      <c r="C45" s="42"/>
      <c r="D45" s="42"/>
      <c r="E45" s="363" t="str">
        <f>E7</f>
        <v>Staveb.úpravy učebních hal . areál SPŠ Jedovnice, Na Větřáku 463, Jedovnice</v>
      </c>
      <c r="F45" s="364"/>
      <c r="G45" s="364"/>
      <c r="H45" s="364"/>
      <c r="I45" s="106"/>
      <c r="J45" s="42"/>
      <c r="K45" s="45"/>
    </row>
    <row r="46" spans="2:11" s="1" customFormat="1" ht="14.45" customHeight="1" x14ac:dyDescent="0.3">
      <c r="B46" s="41"/>
      <c r="C46" s="37" t="s">
        <v>91</v>
      </c>
      <c r="D46" s="42"/>
      <c r="E46" s="42"/>
      <c r="F46" s="42"/>
      <c r="G46" s="42"/>
      <c r="H46" s="42"/>
      <c r="I46" s="106"/>
      <c r="J46" s="42"/>
      <c r="K46" s="45"/>
    </row>
    <row r="47" spans="2:11" s="1" customFormat="1" ht="23.25" customHeight="1" x14ac:dyDescent="0.3">
      <c r="B47" s="41"/>
      <c r="C47" s="42"/>
      <c r="D47" s="42"/>
      <c r="E47" s="365" t="str">
        <f>E9</f>
        <v>D112 - D1.1.2 Zateplení objektu _ hala D</v>
      </c>
      <c r="F47" s="366"/>
      <c r="G47" s="366"/>
      <c r="H47" s="366"/>
      <c r="I47" s="106"/>
      <c r="J47" s="42"/>
      <c r="K47" s="45"/>
    </row>
    <row r="48" spans="2:11" s="1" customFormat="1" ht="6.95" customHeight="1" x14ac:dyDescent="0.3">
      <c r="B48" s="41"/>
      <c r="C48" s="42"/>
      <c r="D48" s="42"/>
      <c r="E48" s="42"/>
      <c r="F48" s="42"/>
      <c r="G48" s="42"/>
      <c r="H48" s="42"/>
      <c r="I48" s="106"/>
      <c r="J48" s="42"/>
      <c r="K48" s="45"/>
    </row>
    <row r="49" spans="2:47" s="1" customFormat="1" ht="18" customHeight="1" x14ac:dyDescent="0.3">
      <c r="B49" s="41"/>
      <c r="C49" s="37" t="s">
        <v>24</v>
      </c>
      <c r="D49" s="42"/>
      <c r="E49" s="42"/>
      <c r="F49" s="35" t="str">
        <f>F12</f>
        <v xml:space="preserve"> </v>
      </c>
      <c r="G49" s="42"/>
      <c r="H49" s="42"/>
      <c r="I49" s="107" t="s">
        <v>26</v>
      </c>
      <c r="J49" s="108" t="str">
        <f>IF(J12="","",J12)</f>
        <v>15. 5. 2017</v>
      </c>
      <c r="K49" s="45"/>
    </row>
    <row r="50" spans="2:47" s="1" customFormat="1" ht="6.95" customHeight="1" x14ac:dyDescent="0.3">
      <c r="B50" s="41"/>
      <c r="C50" s="42"/>
      <c r="D50" s="42"/>
      <c r="E50" s="42"/>
      <c r="F50" s="42"/>
      <c r="G50" s="42"/>
      <c r="H50" s="42"/>
      <c r="I50" s="106"/>
      <c r="J50" s="42"/>
      <c r="K50" s="45"/>
    </row>
    <row r="51" spans="2:47" s="1" customFormat="1" ht="15" x14ac:dyDescent="0.3">
      <c r="B51" s="41"/>
      <c r="C51" s="37" t="s">
        <v>30</v>
      </c>
      <c r="D51" s="42"/>
      <c r="E51" s="42"/>
      <c r="F51" s="35" t="str">
        <f>E15</f>
        <v xml:space="preserve"> </v>
      </c>
      <c r="G51" s="42"/>
      <c r="H51" s="42"/>
      <c r="I51" s="107" t="s">
        <v>35</v>
      </c>
      <c r="J51" s="35" t="str">
        <f>E21</f>
        <v xml:space="preserve"> </v>
      </c>
      <c r="K51" s="45"/>
    </row>
    <row r="52" spans="2:47" s="1" customFormat="1" ht="14.45" customHeight="1" x14ac:dyDescent="0.3">
      <c r="B52" s="41"/>
      <c r="C52" s="37" t="s">
        <v>33</v>
      </c>
      <c r="D52" s="42"/>
      <c r="E52" s="42"/>
      <c r="F52" s="35" t="str">
        <f>IF(E18="","",E18)</f>
        <v/>
      </c>
      <c r="G52" s="42"/>
      <c r="H52" s="42"/>
      <c r="I52" s="106"/>
      <c r="J52" s="42"/>
      <c r="K52" s="45"/>
    </row>
    <row r="53" spans="2:47" s="1" customFormat="1" ht="10.35" customHeight="1" x14ac:dyDescent="0.3">
      <c r="B53" s="41"/>
      <c r="C53" s="42"/>
      <c r="D53" s="42"/>
      <c r="E53" s="42"/>
      <c r="F53" s="42"/>
      <c r="G53" s="42"/>
      <c r="H53" s="42"/>
      <c r="I53" s="106"/>
      <c r="J53" s="42"/>
      <c r="K53" s="45"/>
    </row>
    <row r="54" spans="2:47" s="1" customFormat="1" ht="29.25" customHeight="1" x14ac:dyDescent="0.3">
      <c r="B54" s="41"/>
      <c r="C54" s="130" t="s">
        <v>94</v>
      </c>
      <c r="D54" s="120"/>
      <c r="E54" s="120"/>
      <c r="F54" s="120"/>
      <c r="G54" s="120"/>
      <c r="H54" s="120"/>
      <c r="I54" s="131"/>
      <c r="J54" s="132" t="s">
        <v>95</v>
      </c>
      <c r="K54" s="133"/>
    </row>
    <row r="55" spans="2:47" s="1" customFormat="1" ht="10.35" customHeight="1" x14ac:dyDescent="0.3">
      <c r="B55" s="41"/>
      <c r="C55" s="42"/>
      <c r="D55" s="42"/>
      <c r="E55" s="42"/>
      <c r="F55" s="42"/>
      <c r="G55" s="42"/>
      <c r="H55" s="42"/>
      <c r="I55" s="106"/>
      <c r="J55" s="42"/>
      <c r="K55" s="45"/>
    </row>
    <row r="56" spans="2:47" s="1" customFormat="1" ht="29.25" customHeight="1" x14ac:dyDescent="0.3">
      <c r="B56" s="41"/>
      <c r="C56" s="134" t="s">
        <v>96</v>
      </c>
      <c r="D56" s="42"/>
      <c r="E56" s="42"/>
      <c r="F56" s="42"/>
      <c r="G56" s="42"/>
      <c r="H56" s="42"/>
      <c r="I56" s="106"/>
      <c r="J56" s="116">
        <f>J101</f>
        <v>0</v>
      </c>
      <c r="K56" s="45"/>
      <c r="AU56" s="24" t="s">
        <v>97</v>
      </c>
    </row>
    <row r="57" spans="2:47" s="7" customFormat="1" ht="24.95" customHeight="1" x14ac:dyDescent="0.3">
      <c r="B57" s="135"/>
      <c r="C57" s="136"/>
      <c r="D57" s="137" t="s">
        <v>98</v>
      </c>
      <c r="E57" s="138"/>
      <c r="F57" s="138"/>
      <c r="G57" s="138"/>
      <c r="H57" s="138"/>
      <c r="I57" s="139"/>
      <c r="J57" s="140">
        <f>J102</f>
        <v>0</v>
      </c>
      <c r="K57" s="141"/>
    </row>
    <row r="58" spans="2:47" s="8" customFormat="1" ht="19.899999999999999" customHeight="1" x14ac:dyDescent="0.3">
      <c r="B58" s="142"/>
      <c r="C58" s="143"/>
      <c r="D58" s="144" t="s">
        <v>99</v>
      </c>
      <c r="E58" s="145"/>
      <c r="F58" s="145"/>
      <c r="G58" s="145"/>
      <c r="H58" s="145"/>
      <c r="I58" s="146"/>
      <c r="J58" s="147">
        <f>J103</f>
        <v>0</v>
      </c>
      <c r="K58" s="148"/>
    </row>
    <row r="59" spans="2:47" s="8" customFormat="1" ht="19.899999999999999" customHeight="1" x14ac:dyDescent="0.3">
      <c r="B59" s="142"/>
      <c r="C59" s="143"/>
      <c r="D59" s="144" t="s">
        <v>100</v>
      </c>
      <c r="E59" s="145"/>
      <c r="F59" s="145"/>
      <c r="G59" s="145"/>
      <c r="H59" s="145"/>
      <c r="I59" s="146"/>
      <c r="J59" s="147">
        <f>J138</f>
        <v>0</v>
      </c>
      <c r="K59" s="148"/>
    </row>
    <row r="60" spans="2:47" s="8" customFormat="1" ht="19.899999999999999" customHeight="1" x14ac:dyDescent="0.3">
      <c r="B60" s="142"/>
      <c r="C60" s="143"/>
      <c r="D60" s="144" t="s">
        <v>101</v>
      </c>
      <c r="E60" s="145"/>
      <c r="F60" s="145"/>
      <c r="G60" s="145"/>
      <c r="H60" s="145"/>
      <c r="I60" s="146"/>
      <c r="J60" s="147">
        <f>J151</f>
        <v>0</v>
      </c>
      <c r="K60" s="148"/>
    </row>
    <row r="61" spans="2:47" s="8" customFormat="1" ht="19.899999999999999" customHeight="1" x14ac:dyDescent="0.3">
      <c r="B61" s="142"/>
      <c r="C61" s="143"/>
      <c r="D61" s="144" t="s">
        <v>1088</v>
      </c>
      <c r="E61" s="145"/>
      <c r="F61" s="145"/>
      <c r="G61" s="145"/>
      <c r="H61" s="145"/>
      <c r="I61" s="146"/>
      <c r="J61" s="147">
        <f>J306</f>
        <v>0</v>
      </c>
      <c r="K61" s="148"/>
    </row>
    <row r="62" spans="2:47" s="8" customFormat="1" ht="19.899999999999999" customHeight="1" x14ac:dyDescent="0.3">
      <c r="B62" s="142"/>
      <c r="C62" s="143"/>
      <c r="D62" s="144" t="s">
        <v>103</v>
      </c>
      <c r="E62" s="145"/>
      <c r="F62" s="145"/>
      <c r="G62" s="145"/>
      <c r="H62" s="145"/>
      <c r="I62" s="146"/>
      <c r="J62" s="147">
        <f>J386</f>
        <v>0</v>
      </c>
      <c r="K62" s="148"/>
    </row>
    <row r="63" spans="2:47" s="8" customFormat="1" ht="19.899999999999999" customHeight="1" x14ac:dyDescent="0.3">
      <c r="B63" s="142"/>
      <c r="C63" s="143"/>
      <c r="D63" s="144" t="s">
        <v>104</v>
      </c>
      <c r="E63" s="145"/>
      <c r="F63" s="145"/>
      <c r="G63" s="145"/>
      <c r="H63" s="145"/>
      <c r="I63" s="146"/>
      <c r="J63" s="147">
        <f>J388</f>
        <v>0</v>
      </c>
      <c r="K63" s="148"/>
    </row>
    <row r="64" spans="2:47" s="7" customFormat="1" ht="24.95" customHeight="1" x14ac:dyDescent="0.3">
      <c r="B64" s="135"/>
      <c r="C64" s="136"/>
      <c r="D64" s="137" t="s">
        <v>105</v>
      </c>
      <c r="E64" s="138"/>
      <c r="F64" s="138"/>
      <c r="G64" s="138"/>
      <c r="H64" s="138"/>
      <c r="I64" s="139"/>
      <c r="J64" s="140">
        <f>J395</f>
        <v>0</v>
      </c>
      <c r="K64" s="141"/>
    </row>
    <row r="65" spans="2:11" s="8" customFormat="1" ht="19.899999999999999" customHeight="1" x14ac:dyDescent="0.3">
      <c r="B65" s="142"/>
      <c r="C65" s="143"/>
      <c r="D65" s="144" t="s">
        <v>106</v>
      </c>
      <c r="E65" s="145"/>
      <c r="F65" s="145"/>
      <c r="G65" s="145"/>
      <c r="H65" s="145"/>
      <c r="I65" s="146"/>
      <c r="J65" s="147">
        <f>J396</f>
        <v>0</v>
      </c>
      <c r="K65" s="148"/>
    </row>
    <row r="66" spans="2:11" s="8" customFormat="1" ht="19.899999999999999" customHeight="1" x14ac:dyDescent="0.3">
      <c r="B66" s="142"/>
      <c r="C66" s="143"/>
      <c r="D66" s="144" t="s">
        <v>107</v>
      </c>
      <c r="E66" s="145"/>
      <c r="F66" s="145"/>
      <c r="G66" s="145"/>
      <c r="H66" s="145"/>
      <c r="I66" s="146"/>
      <c r="J66" s="147">
        <f>J441</f>
        <v>0</v>
      </c>
      <c r="K66" s="148"/>
    </row>
    <row r="67" spans="2:11" s="8" customFormat="1" ht="19.899999999999999" customHeight="1" x14ac:dyDescent="0.3">
      <c r="B67" s="142"/>
      <c r="C67" s="143"/>
      <c r="D67" s="144" t="s">
        <v>108</v>
      </c>
      <c r="E67" s="145"/>
      <c r="F67" s="145"/>
      <c r="G67" s="145"/>
      <c r="H67" s="145"/>
      <c r="I67" s="146"/>
      <c r="J67" s="147">
        <f>J453</f>
        <v>0</v>
      </c>
      <c r="K67" s="148"/>
    </row>
    <row r="68" spans="2:11" s="8" customFormat="1" ht="19.899999999999999" customHeight="1" x14ac:dyDescent="0.3">
      <c r="B68" s="142"/>
      <c r="C68" s="143"/>
      <c r="D68" s="144" t="s">
        <v>109</v>
      </c>
      <c r="E68" s="145"/>
      <c r="F68" s="145"/>
      <c r="G68" s="145"/>
      <c r="H68" s="145"/>
      <c r="I68" s="146"/>
      <c r="J68" s="147">
        <f>J466</f>
        <v>0</v>
      </c>
      <c r="K68" s="148"/>
    </row>
    <row r="69" spans="2:11" s="8" customFormat="1" ht="19.899999999999999" customHeight="1" x14ac:dyDescent="0.3">
      <c r="B69" s="142"/>
      <c r="C69" s="143"/>
      <c r="D69" s="144" t="s">
        <v>1089</v>
      </c>
      <c r="E69" s="145"/>
      <c r="F69" s="145"/>
      <c r="G69" s="145"/>
      <c r="H69" s="145"/>
      <c r="I69" s="146"/>
      <c r="J69" s="147">
        <f>J479</f>
        <v>0</v>
      </c>
      <c r="K69" s="148"/>
    </row>
    <row r="70" spans="2:11" s="8" customFormat="1" ht="19.899999999999999" customHeight="1" x14ac:dyDescent="0.3">
      <c r="B70" s="142"/>
      <c r="C70" s="143"/>
      <c r="D70" s="144" t="s">
        <v>110</v>
      </c>
      <c r="E70" s="145"/>
      <c r="F70" s="145"/>
      <c r="G70" s="145"/>
      <c r="H70" s="145"/>
      <c r="I70" s="146"/>
      <c r="J70" s="147">
        <f>J484</f>
        <v>0</v>
      </c>
      <c r="K70" s="148"/>
    </row>
    <row r="71" spans="2:11" s="8" customFormat="1" ht="19.899999999999999" customHeight="1" x14ac:dyDescent="0.3">
      <c r="B71" s="142"/>
      <c r="C71" s="143"/>
      <c r="D71" s="144" t="s">
        <v>111</v>
      </c>
      <c r="E71" s="145"/>
      <c r="F71" s="145"/>
      <c r="G71" s="145"/>
      <c r="H71" s="145"/>
      <c r="I71" s="146"/>
      <c r="J71" s="147">
        <f>J511</f>
        <v>0</v>
      </c>
      <c r="K71" s="148"/>
    </row>
    <row r="72" spans="2:11" s="8" customFormat="1" ht="19.899999999999999" customHeight="1" x14ac:dyDescent="0.3">
      <c r="B72" s="142"/>
      <c r="C72" s="143"/>
      <c r="D72" s="144" t="s">
        <v>113</v>
      </c>
      <c r="E72" s="145"/>
      <c r="F72" s="145"/>
      <c r="G72" s="145"/>
      <c r="H72" s="145"/>
      <c r="I72" s="146"/>
      <c r="J72" s="147">
        <f>J533</f>
        <v>0</v>
      </c>
      <c r="K72" s="148"/>
    </row>
    <row r="73" spans="2:11" s="8" customFormat="1" ht="19.899999999999999" customHeight="1" x14ac:dyDescent="0.3">
      <c r="B73" s="142"/>
      <c r="C73" s="143"/>
      <c r="D73" s="144" t="s">
        <v>112</v>
      </c>
      <c r="E73" s="145"/>
      <c r="F73" s="145"/>
      <c r="G73" s="145"/>
      <c r="H73" s="145"/>
      <c r="I73" s="146"/>
      <c r="J73" s="147">
        <f>J545</f>
        <v>0</v>
      </c>
      <c r="K73" s="148"/>
    </row>
    <row r="74" spans="2:11" s="8" customFormat="1" ht="19.899999999999999" customHeight="1" x14ac:dyDescent="0.3">
      <c r="B74" s="142"/>
      <c r="C74" s="143"/>
      <c r="D74" s="144" t="s">
        <v>114</v>
      </c>
      <c r="E74" s="145"/>
      <c r="F74" s="145"/>
      <c r="G74" s="145"/>
      <c r="H74" s="145"/>
      <c r="I74" s="146"/>
      <c r="J74" s="147">
        <f>J554</f>
        <v>0</v>
      </c>
      <c r="K74" s="148"/>
    </row>
    <row r="75" spans="2:11" s="8" customFormat="1" ht="19.899999999999999" customHeight="1" x14ac:dyDescent="0.3">
      <c r="B75" s="142"/>
      <c r="C75" s="143"/>
      <c r="D75" s="144" t="s">
        <v>116</v>
      </c>
      <c r="E75" s="145"/>
      <c r="F75" s="145"/>
      <c r="G75" s="145"/>
      <c r="H75" s="145"/>
      <c r="I75" s="146"/>
      <c r="J75" s="147">
        <f>J606</f>
        <v>0</v>
      </c>
      <c r="K75" s="148"/>
    </row>
    <row r="76" spans="2:11" s="8" customFormat="1" ht="19.899999999999999" customHeight="1" x14ac:dyDescent="0.3">
      <c r="B76" s="142"/>
      <c r="C76" s="143"/>
      <c r="D76" s="144" t="s">
        <v>117</v>
      </c>
      <c r="E76" s="145"/>
      <c r="F76" s="145"/>
      <c r="G76" s="145"/>
      <c r="H76" s="145"/>
      <c r="I76" s="146"/>
      <c r="J76" s="147">
        <f>J612</f>
        <v>0</v>
      </c>
      <c r="K76" s="148"/>
    </row>
    <row r="77" spans="2:11" s="8" customFormat="1" ht="19.899999999999999" customHeight="1" x14ac:dyDescent="0.3">
      <c r="B77" s="142"/>
      <c r="C77" s="143"/>
      <c r="D77" s="144" t="s">
        <v>118</v>
      </c>
      <c r="E77" s="145"/>
      <c r="F77" s="145"/>
      <c r="G77" s="145"/>
      <c r="H77" s="145"/>
      <c r="I77" s="146"/>
      <c r="J77" s="147">
        <f>J617</f>
        <v>0</v>
      </c>
      <c r="K77" s="148"/>
    </row>
    <row r="78" spans="2:11" s="7" customFormat="1" ht="24.95" customHeight="1" x14ac:dyDescent="0.3">
      <c r="B78" s="135"/>
      <c r="C78" s="136"/>
      <c r="D78" s="137" t="s">
        <v>120</v>
      </c>
      <c r="E78" s="138"/>
      <c r="F78" s="138"/>
      <c r="G78" s="138"/>
      <c r="H78" s="138"/>
      <c r="I78" s="139"/>
      <c r="J78" s="140">
        <f>J622</f>
        <v>0</v>
      </c>
      <c r="K78" s="141"/>
    </row>
    <row r="79" spans="2:11" s="8" customFormat="1" ht="19.899999999999999" customHeight="1" x14ac:dyDescent="0.3">
      <c r="B79" s="142"/>
      <c r="C79" s="143"/>
      <c r="D79" s="144" t="s">
        <v>121</v>
      </c>
      <c r="E79" s="145"/>
      <c r="F79" s="145"/>
      <c r="G79" s="145"/>
      <c r="H79" s="145"/>
      <c r="I79" s="146"/>
      <c r="J79" s="147">
        <f>J623</f>
        <v>0</v>
      </c>
      <c r="K79" s="148"/>
    </row>
    <row r="80" spans="2:11" s="8" customFormat="1" ht="19.899999999999999" customHeight="1" x14ac:dyDescent="0.3">
      <c r="B80" s="142"/>
      <c r="C80" s="143"/>
      <c r="D80" s="144" t="s">
        <v>122</v>
      </c>
      <c r="E80" s="145"/>
      <c r="F80" s="145"/>
      <c r="G80" s="145"/>
      <c r="H80" s="145"/>
      <c r="I80" s="146"/>
      <c r="J80" s="147">
        <f>J625</f>
        <v>0</v>
      </c>
      <c r="K80" s="148"/>
    </row>
    <row r="81" spans="2:12" s="8" customFormat="1" ht="19.899999999999999" customHeight="1" x14ac:dyDescent="0.3">
      <c r="B81" s="142"/>
      <c r="C81" s="143"/>
      <c r="D81" s="144" t="s">
        <v>123</v>
      </c>
      <c r="E81" s="145"/>
      <c r="F81" s="145"/>
      <c r="G81" s="145"/>
      <c r="H81" s="145"/>
      <c r="I81" s="146"/>
      <c r="J81" s="147">
        <f>J628</f>
        <v>0</v>
      </c>
      <c r="K81" s="148"/>
    </row>
    <row r="82" spans="2:12" s="1" customFormat="1" ht="21.75" customHeight="1" x14ac:dyDescent="0.3">
      <c r="B82" s="41"/>
      <c r="C82" s="42"/>
      <c r="D82" s="42"/>
      <c r="E82" s="42"/>
      <c r="F82" s="42"/>
      <c r="G82" s="42"/>
      <c r="H82" s="42"/>
      <c r="I82" s="106"/>
      <c r="J82" s="42"/>
      <c r="K82" s="45"/>
    </row>
    <row r="83" spans="2:12" s="1" customFormat="1" ht="6.95" customHeight="1" x14ac:dyDescent="0.3">
      <c r="B83" s="56"/>
      <c r="C83" s="57"/>
      <c r="D83" s="57"/>
      <c r="E83" s="57"/>
      <c r="F83" s="57"/>
      <c r="G83" s="57"/>
      <c r="H83" s="57"/>
      <c r="I83" s="127"/>
      <c r="J83" s="57"/>
      <c r="K83" s="58"/>
    </row>
    <row r="87" spans="2:12" s="1" customFormat="1" ht="6.95" customHeight="1" x14ac:dyDescent="0.3">
      <c r="B87" s="59"/>
      <c r="C87" s="60"/>
      <c r="D87" s="60"/>
      <c r="E87" s="60"/>
      <c r="F87" s="60"/>
      <c r="G87" s="60"/>
      <c r="H87" s="60"/>
      <c r="I87" s="128"/>
      <c r="J87" s="60"/>
      <c r="K87" s="60"/>
      <c r="L87" s="41"/>
    </row>
    <row r="88" spans="2:12" s="1" customFormat="1" ht="36.950000000000003" customHeight="1" x14ac:dyDescent="0.3">
      <c r="B88" s="41"/>
      <c r="C88" s="61" t="s">
        <v>124</v>
      </c>
      <c r="L88" s="41"/>
    </row>
    <row r="89" spans="2:12" s="1" customFormat="1" ht="6.95" customHeight="1" x14ac:dyDescent="0.3">
      <c r="B89" s="41"/>
      <c r="L89" s="41"/>
    </row>
    <row r="90" spans="2:12" s="1" customFormat="1" ht="14.45" customHeight="1" x14ac:dyDescent="0.3">
      <c r="B90" s="41"/>
      <c r="C90" s="63" t="s">
        <v>18</v>
      </c>
      <c r="L90" s="41"/>
    </row>
    <row r="91" spans="2:12" s="1" customFormat="1" ht="22.5" customHeight="1" x14ac:dyDescent="0.3">
      <c r="B91" s="41"/>
      <c r="E91" s="359" t="str">
        <f>E7</f>
        <v>Staveb.úpravy učebních hal . areál SPŠ Jedovnice, Na Větřáku 463, Jedovnice</v>
      </c>
      <c r="F91" s="360"/>
      <c r="G91" s="360"/>
      <c r="H91" s="360"/>
      <c r="L91" s="41"/>
    </row>
    <row r="92" spans="2:12" s="1" customFormat="1" ht="14.45" customHeight="1" x14ac:dyDescent="0.3">
      <c r="B92" s="41"/>
      <c r="C92" s="63" t="s">
        <v>91</v>
      </c>
      <c r="L92" s="41"/>
    </row>
    <row r="93" spans="2:12" s="1" customFormat="1" ht="23.25" customHeight="1" x14ac:dyDescent="0.3">
      <c r="B93" s="41"/>
      <c r="E93" s="329" t="str">
        <f>E9</f>
        <v>D112 - D1.1.2 Zateplení objektu _ hala D</v>
      </c>
      <c r="F93" s="361"/>
      <c r="G93" s="361"/>
      <c r="H93" s="361"/>
      <c r="L93" s="41"/>
    </row>
    <row r="94" spans="2:12" s="1" customFormat="1" ht="6.95" customHeight="1" x14ac:dyDescent="0.3">
      <c r="B94" s="41"/>
      <c r="L94" s="41"/>
    </row>
    <row r="95" spans="2:12" s="1" customFormat="1" ht="18" customHeight="1" x14ac:dyDescent="0.3">
      <c r="B95" s="41"/>
      <c r="C95" s="63" t="s">
        <v>24</v>
      </c>
      <c r="F95" s="149" t="str">
        <f>F12</f>
        <v xml:space="preserve"> </v>
      </c>
      <c r="I95" s="150" t="s">
        <v>26</v>
      </c>
      <c r="J95" s="67" t="str">
        <f>IF(J12="","",J12)</f>
        <v>15. 5. 2017</v>
      </c>
      <c r="L95" s="41"/>
    </row>
    <row r="96" spans="2:12" s="1" customFormat="1" ht="6.95" customHeight="1" x14ac:dyDescent="0.3">
      <c r="B96" s="41"/>
      <c r="L96" s="41"/>
    </row>
    <row r="97" spans="2:65" s="1" customFormat="1" ht="15" x14ac:dyDescent="0.3">
      <c r="B97" s="41"/>
      <c r="C97" s="63" t="s">
        <v>30</v>
      </c>
      <c r="F97" s="149" t="str">
        <f>E15</f>
        <v xml:space="preserve"> </v>
      </c>
      <c r="I97" s="150" t="s">
        <v>35</v>
      </c>
      <c r="J97" s="149" t="str">
        <f>E21</f>
        <v xml:space="preserve"> </v>
      </c>
      <c r="L97" s="41"/>
    </row>
    <row r="98" spans="2:65" s="1" customFormat="1" ht="14.45" customHeight="1" x14ac:dyDescent="0.3">
      <c r="B98" s="41"/>
      <c r="C98" s="63" t="s">
        <v>33</v>
      </c>
      <c r="F98" s="149" t="str">
        <f>IF(E18="","",E18)</f>
        <v/>
      </c>
      <c r="L98" s="41"/>
    </row>
    <row r="99" spans="2:65" s="1" customFormat="1" ht="10.35" customHeight="1" x14ac:dyDescent="0.3">
      <c r="B99" s="41"/>
      <c r="L99" s="41"/>
    </row>
    <row r="100" spans="2:65" s="9" customFormat="1" ht="29.25" customHeight="1" x14ac:dyDescent="0.3">
      <c r="B100" s="151"/>
      <c r="C100" s="152" t="s">
        <v>125</v>
      </c>
      <c r="D100" s="153" t="s">
        <v>57</v>
      </c>
      <c r="E100" s="153" t="s">
        <v>53</v>
      </c>
      <c r="F100" s="153" t="s">
        <v>126</v>
      </c>
      <c r="G100" s="153" t="s">
        <v>127</v>
      </c>
      <c r="H100" s="153" t="s">
        <v>128</v>
      </c>
      <c r="I100" s="154" t="s">
        <v>129</v>
      </c>
      <c r="J100" s="153" t="s">
        <v>95</v>
      </c>
      <c r="K100" s="155" t="s">
        <v>130</v>
      </c>
      <c r="L100" s="151"/>
      <c r="M100" s="73" t="s">
        <v>131</v>
      </c>
      <c r="N100" s="74" t="s">
        <v>42</v>
      </c>
      <c r="O100" s="74" t="s">
        <v>132</v>
      </c>
      <c r="P100" s="74" t="s">
        <v>133</v>
      </c>
      <c r="Q100" s="74" t="s">
        <v>134</v>
      </c>
      <c r="R100" s="74" t="s">
        <v>135</v>
      </c>
      <c r="S100" s="74" t="s">
        <v>136</v>
      </c>
      <c r="T100" s="75" t="s">
        <v>137</v>
      </c>
    </row>
    <row r="101" spans="2:65" s="1" customFormat="1" ht="29.25" customHeight="1" x14ac:dyDescent="0.35">
      <c r="B101" s="41"/>
      <c r="C101" s="77" t="s">
        <v>96</v>
      </c>
      <c r="J101" s="156">
        <f>BK101</f>
        <v>0</v>
      </c>
      <c r="L101" s="41"/>
      <c r="M101" s="76"/>
      <c r="N101" s="68"/>
      <c r="O101" s="68"/>
      <c r="P101" s="157">
        <f>P102+P395+P622</f>
        <v>0</v>
      </c>
      <c r="Q101" s="68"/>
      <c r="R101" s="157">
        <f>R102+R395+R622</f>
        <v>97.923755770000014</v>
      </c>
      <c r="S101" s="68"/>
      <c r="T101" s="158">
        <f>T102+T395+T622</f>
        <v>48.83947276</v>
      </c>
      <c r="AT101" s="24" t="s">
        <v>71</v>
      </c>
      <c r="AU101" s="24" t="s">
        <v>97</v>
      </c>
      <c r="BK101" s="159">
        <f>BK102+BK395+BK622</f>
        <v>0</v>
      </c>
    </row>
    <row r="102" spans="2:65" s="10" customFormat="1" ht="37.35" customHeight="1" x14ac:dyDescent="0.35">
      <c r="B102" s="160"/>
      <c r="D102" s="161" t="s">
        <v>71</v>
      </c>
      <c r="E102" s="162" t="s">
        <v>138</v>
      </c>
      <c r="F102" s="162" t="s">
        <v>139</v>
      </c>
      <c r="I102" s="163"/>
      <c r="J102" s="164">
        <f>BK102</f>
        <v>0</v>
      </c>
      <c r="L102" s="160"/>
      <c r="M102" s="165"/>
      <c r="N102" s="166"/>
      <c r="O102" s="166"/>
      <c r="P102" s="167">
        <f>P103+P138+P151+P306+P386+P388</f>
        <v>0</v>
      </c>
      <c r="Q102" s="166"/>
      <c r="R102" s="167">
        <f>R103+R138+R151+R306+R386+R388</f>
        <v>59.588385030000012</v>
      </c>
      <c r="S102" s="166"/>
      <c r="T102" s="168">
        <f>T103+T138+T151+T306+T386+T388</f>
        <v>31.682382</v>
      </c>
      <c r="AR102" s="161" t="s">
        <v>23</v>
      </c>
      <c r="AT102" s="169" t="s">
        <v>71</v>
      </c>
      <c r="AU102" s="169" t="s">
        <v>72</v>
      </c>
      <c r="AY102" s="161" t="s">
        <v>140</v>
      </c>
      <c r="BK102" s="170">
        <f>BK103+BK138+BK151+BK306+BK386+BK388</f>
        <v>0</v>
      </c>
    </row>
    <row r="103" spans="2:65" s="10" customFormat="1" ht="19.899999999999999" customHeight="1" x14ac:dyDescent="0.3">
      <c r="B103" s="160"/>
      <c r="D103" s="171" t="s">
        <v>71</v>
      </c>
      <c r="E103" s="172" t="s">
        <v>23</v>
      </c>
      <c r="F103" s="172" t="s">
        <v>141</v>
      </c>
      <c r="I103" s="163"/>
      <c r="J103" s="173">
        <f>BK103</f>
        <v>0</v>
      </c>
      <c r="L103" s="160"/>
      <c r="M103" s="165"/>
      <c r="N103" s="166"/>
      <c r="O103" s="166"/>
      <c r="P103" s="167">
        <f>SUM(P104:P137)</f>
        <v>0</v>
      </c>
      <c r="Q103" s="166"/>
      <c r="R103" s="167">
        <f>SUM(R104:R137)</f>
        <v>0</v>
      </c>
      <c r="S103" s="166"/>
      <c r="T103" s="168">
        <f>SUM(T104:T137)</f>
        <v>0</v>
      </c>
      <c r="AR103" s="161" t="s">
        <v>23</v>
      </c>
      <c r="AT103" s="169" t="s">
        <v>71</v>
      </c>
      <c r="AU103" s="169" t="s">
        <v>23</v>
      </c>
      <c r="AY103" s="161" t="s">
        <v>140</v>
      </c>
      <c r="BK103" s="170">
        <f>SUM(BK104:BK137)</f>
        <v>0</v>
      </c>
    </row>
    <row r="104" spans="2:65" s="1" customFormat="1" ht="22.5" customHeight="1" x14ac:dyDescent="0.3">
      <c r="B104" s="174"/>
      <c r="C104" s="175" t="s">
        <v>23</v>
      </c>
      <c r="D104" s="175" t="s">
        <v>142</v>
      </c>
      <c r="E104" s="176" t="s">
        <v>151</v>
      </c>
      <c r="F104" s="177" t="s">
        <v>152</v>
      </c>
      <c r="G104" s="178" t="s">
        <v>153</v>
      </c>
      <c r="H104" s="179">
        <v>33.893999999999998</v>
      </c>
      <c r="I104" s="180"/>
      <c r="J104" s="181">
        <f>ROUND(I104*H104,2)</f>
        <v>0</v>
      </c>
      <c r="K104" s="177" t="s">
        <v>146</v>
      </c>
      <c r="L104" s="41"/>
      <c r="M104" s="182" t="s">
        <v>5</v>
      </c>
      <c r="N104" s="183" t="s">
        <v>43</v>
      </c>
      <c r="O104" s="42"/>
      <c r="P104" s="184">
        <f>O104*H104</f>
        <v>0</v>
      </c>
      <c r="Q104" s="184">
        <v>0</v>
      </c>
      <c r="R104" s="184">
        <f>Q104*H104</f>
        <v>0</v>
      </c>
      <c r="S104" s="184">
        <v>0</v>
      </c>
      <c r="T104" s="185">
        <f>S104*H104</f>
        <v>0</v>
      </c>
      <c r="AR104" s="24" t="s">
        <v>147</v>
      </c>
      <c r="AT104" s="24" t="s">
        <v>142</v>
      </c>
      <c r="AU104" s="24" t="s">
        <v>81</v>
      </c>
      <c r="AY104" s="24" t="s">
        <v>140</v>
      </c>
      <c r="BE104" s="186">
        <f>IF(N104="základní",J104,0)</f>
        <v>0</v>
      </c>
      <c r="BF104" s="186">
        <f>IF(N104="snížená",J104,0)</f>
        <v>0</v>
      </c>
      <c r="BG104" s="186">
        <f>IF(N104="zákl. přenesená",J104,0)</f>
        <v>0</v>
      </c>
      <c r="BH104" s="186">
        <f>IF(N104="sníž. přenesená",J104,0)</f>
        <v>0</v>
      </c>
      <c r="BI104" s="186">
        <f>IF(N104="nulová",J104,0)</f>
        <v>0</v>
      </c>
      <c r="BJ104" s="24" t="s">
        <v>23</v>
      </c>
      <c r="BK104" s="186">
        <f>ROUND(I104*H104,2)</f>
        <v>0</v>
      </c>
      <c r="BL104" s="24" t="s">
        <v>147</v>
      </c>
      <c r="BM104" s="24" t="s">
        <v>154</v>
      </c>
    </row>
    <row r="105" spans="2:65" s="13" customFormat="1" x14ac:dyDescent="0.3">
      <c r="B105" s="209"/>
      <c r="D105" s="197" t="s">
        <v>149</v>
      </c>
      <c r="E105" s="210" t="s">
        <v>5</v>
      </c>
      <c r="F105" s="211" t="s">
        <v>1090</v>
      </c>
      <c r="H105" s="212" t="s">
        <v>5</v>
      </c>
      <c r="I105" s="213"/>
      <c r="L105" s="209"/>
      <c r="M105" s="214"/>
      <c r="N105" s="215"/>
      <c r="O105" s="215"/>
      <c r="P105" s="215"/>
      <c r="Q105" s="215"/>
      <c r="R105" s="215"/>
      <c r="S105" s="215"/>
      <c r="T105" s="216"/>
      <c r="AT105" s="212" t="s">
        <v>149</v>
      </c>
      <c r="AU105" s="212" t="s">
        <v>81</v>
      </c>
      <c r="AV105" s="13" t="s">
        <v>23</v>
      </c>
      <c r="AW105" s="13" t="s">
        <v>36</v>
      </c>
      <c r="AX105" s="13" t="s">
        <v>72</v>
      </c>
      <c r="AY105" s="212" t="s">
        <v>140</v>
      </c>
    </row>
    <row r="106" spans="2:65" s="11" customFormat="1" x14ac:dyDescent="0.3">
      <c r="B106" s="187"/>
      <c r="D106" s="197" t="s">
        <v>149</v>
      </c>
      <c r="E106" s="196" t="s">
        <v>5</v>
      </c>
      <c r="F106" s="198" t="s">
        <v>1091</v>
      </c>
      <c r="H106" s="199">
        <v>25.62</v>
      </c>
      <c r="I106" s="192"/>
      <c r="L106" s="187"/>
      <c r="M106" s="193"/>
      <c r="N106" s="194"/>
      <c r="O106" s="194"/>
      <c r="P106" s="194"/>
      <c r="Q106" s="194"/>
      <c r="R106" s="194"/>
      <c r="S106" s="194"/>
      <c r="T106" s="195"/>
      <c r="AT106" s="196" t="s">
        <v>149</v>
      </c>
      <c r="AU106" s="196" t="s">
        <v>81</v>
      </c>
      <c r="AV106" s="11" t="s">
        <v>81</v>
      </c>
      <c r="AW106" s="11" t="s">
        <v>36</v>
      </c>
      <c r="AX106" s="11" t="s">
        <v>72</v>
      </c>
      <c r="AY106" s="196" t="s">
        <v>140</v>
      </c>
    </row>
    <row r="107" spans="2:65" s="11" customFormat="1" x14ac:dyDescent="0.3">
      <c r="B107" s="187"/>
      <c r="D107" s="197" t="s">
        <v>149</v>
      </c>
      <c r="E107" s="196" t="s">
        <v>5</v>
      </c>
      <c r="F107" s="198" t="s">
        <v>1092</v>
      </c>
      <c r="H107" s="199">
        <v>8.2739999999999991</v>
      </c>
      <c r="I107" s="192"/>
      <c r="L107" s="187"/>
      <c r="M107" s="193"/>
      <c r="N107" s="194"/>
      <c r="O107" s="194"/>
      <c r="P107" s="194"/>
      <c r="Q107" s="194"/>
      <c r="R107" s="194"/>
      <c r="S107" s="194"/>
      <c r="T107" s="195"/>
      <c r="AT107" s="196" t="s">
        <v>149</v>
      </c>
      <c r="AU107" s="196" t="s">
        <v>81</v>
      </c>
      <c r="AV107" s="11" t="s">
        <v>81</v>
      </c>
      <c r="AW107" s="11" t="s">
        <v>36</v>
      </c>
      <c r="AX107" s="11" t="s">
        <v>72</v>
      </c>
      <c r="AY107" s="196" t="s">
        <v>140</v>
      </c>
    </row>
    <row r="108" spans="2:65" s="12" customFormat="1" x14ac:dyDescent="0.3">
      <c r="B108" s="200"/>
      <c r="D108" s="188" t="s">
        <v>149</v>
      </c>
      <c r="E108" s="201" t="s">
        <v>5</v>
      </c>
      <c r="F108" s="202" t="s">
        <v>157</v>
      </c>
      <c r="H108" s="203">
        <v>33.893999999999998</v>
      </c>
      <c r="I108" s="204"/>
      <c r="L108" s="200"/>
      <c r="M108" s="205"/>
      <c r="N108" s="206"/>
      <c r="O108" s="206"/>
      <c r="P108" s="206"/>
      <c r="Q108" s="206"/>
      <c r="R108" s="206"/>
      <c r="S108" s="206"/>
      <c r="T108" s="207"/>
      <c r="AT108" s="208" t="s">
        <v>149</v>
      </c>
      <c r="AU108" s="208" t="s">
        <v>81</v>
      </c>
      <c r="AV108" s="12" t="s">
        <v>147</v>
      </c>
      <c r="AW108" s="12" t="s">
        <v>36</v>
      </c>
      <c r="AX108" s="12" t="s">
        <v>23</v>
      </c>
      <c r="AY108" s="208" t="s">
        <v>140</v>
      </c>
    </row>
    <row r="109" spans="2:65" s="1" customFormat="1" ht="31.5" customHeight="1" x14ac:dyDescent="0.3">
      <c r="B109" s="174"/>
      <c r="C109" s="175" t="s">
        <v>81</v>
      </c>
      <c r="D109" s="175" t="s">
        <v>142</v>
      </c>
      <c r="E109" s="176" t="s">
        <v>159</v>
      </c>
      <c r="F109" s="177" t="s">
        <v>160</v>
      </c>
      <c r="G109" s="178" t="s">
        <v>153</v>
      </c>
      <c r="H109" s="179">
        <v>10.167999999999999</v>
      </c>
      <c r="I109" s="180"/>
      <c r="J109" s="181">
        <f>ROUND(I109*H109,2)</f>
        <v>0</v>
      </c>
      <c r="K109" s="177" t="s">
        <v>146</v>
      </c>
      <c r="L109" s="41"/>
      <c r="M109" s="182" t="s">
        <v>5</v>
      </c>
      <c r="N109" s="183" t="s">
        <v>43</v>
      </c>
      <c r="O109" s="42"/>
      <c r="P109" s="184">
        <f>O109*H109</f>
        <v>0</v>
      </c>
      <c r="Q109" s="184">
        <v>0</v>
      </c>
      <c r="R109" s="184">
        <f>Q109*H109</f>
        <v>0</v>
      </c>
      <c r="S109" s="184">
        <v>0</v>
      </c>
      <c r="T109" s="185">
        <f>S109*H109</f>
        <v>0</v>
      </c>
      <c r="AR109" s="24" t="s">
        <v>147</v>
      </c>
      <c r="AT109" s="24" t="s">
        <v>142</v>
      </c>
      <c r="AU109" s="24" t="s">
        <v>81</v>
      </c>
      <c r="AY109" s="24" t="s">
        <v>140</v>
      </c>
      <c r="BE109" s="186">
        <f>IF(N109="základní",J109,0)</f>
        <v>0</v>
      </c>
      <c r="BF109" s="186">
        <f>IF(N109="snížená",J109,0)</f>
        <v>0</v>
      </c>
      <c r="BG109" s="186">
        <f>IF(N109="zákl. přenesená",J109,0)</f>
        <v>0</v>
      </c>
      <c r="BH109" s="186">
        <f>IF(N109="sníž. přenesená",J109,0)</f>
        <v>0</v>
      </c>
      <c r="BI109" s="186">
        <f>IF(N109="nulová",J109,0)</f>
        <v>0</v>
      </c>
      <c r="BJ109" s="24" t="s">
        <v>23</v>
      </c>
      <c r="BK109" s="186">
        <f>ROUND(I109*H109,2)</f>
        <v>0</v>
      </c>
      <c r="BL109" s="24" t="s">
        <v>147</v>
      </c>
      <c r="BM109" s="24" t="s">
        <v>161</v>
      </c>
    </row>
    <row r="110" spans="2:65" s="11" customFormat="1" x14ac:dyDescent="0.3">
      <c r="B110" s="187"/>
      <c r="D110" s="188" t="s">
        <v>149</v>
      </c>
      <c r="E110" s="189" t="s">
        <v>5</v>
      </c>
      <c r="F110" s="190" t="s">
        <v>1093</v>
      </c>
      <c r="H110" s="191">
        <v>10.167999999999999</v>
      </c>
      <c r="I110" s="192"/>
      <c r="L110" s="187"/>
      <c r="M110" s="193"/>
      <c r="N110" s="194"/>
      <c r="O110" s="194"/>
      <c r="P110" s="194"/>
      <c r="Q110" s="194"/>
      <c r="R110" s="194"/>
      <c r="S110" s="194"/>
      <c r="T110" s="195"/>
      <c r="AT110" s="196" t="s">
        <v>149</v>
      </c>
      <c r="AU110" s="196" t="s">
        <v>81</v>
      </c>
      <c r="AV110" s="11" t="s">
        <v>81</v>
      </c>
      <c r="AW110" s="11" t="s">
        <v>36</v>
      </c>
      <c r="AX110" s="11" t="s">
        <v>23</v>
      </c>
      <c r="AY110" s="196" t="s">
        <v>140</v>
      </c>
    </row>
    <row r="111" spans="2:65" s="1" customFormat="1" ht="22.5" customHeight="1" x14ac:dyDescent="0.3">
      <c r="B111" s="174"/>
      <c r="C111" s="175" t="s">
        <v>158</v>
      </c>
      <c r="D111" s="175" t="s">
        <v>142</v>
      </c>
      <c r="E111" s="176" t="s">
        <v>168</v>
      </c>
      <c r="F111" s="177" t="s">
        <v>169</v>
      </c>
      <c r="G111" s="178" t="s">
        <v>153</v>
      </c>
      <c r="H111" s="179">
        <v>1.728</v>
      </c>
      <c r="I111" s="180"/>
      <c r="J111" s="181">
        <f>ROUND(I111*H111,2)</f>
        <v>0</v>
      </c>
      <c r="K111" s="177" t="s">
        <v>146</v>
      </c>
      <c r="L111" s="41"/>
      <c r="M111" s="182" t="s">
        <v>5</v>
      </c>
      <c r="N111" s="183" t="s">
        <v>43</v>
      </c>
      <c r="O111" s="42"/>
      <c r="P111" s="184">
        <f>O111*H111</f>
        <v>0</v>
      </c>
      <c r="Q111" s="184">
        <v>0</v>
      </c>
      <c r="R111" s="184">
        <f>Q111*H111</f>
        <v>0</v>
      </c>
      <c r="S111" s="184">
        <v>0</v>
      </c>
      <c r="T111" s="185">
        <f>S111*H111</f>
        <v>0</v>
      </c>
      <c r="AR111" s="24" t="s">
        <v>147</v>
      </c>
      <c r="AT111" s="24" t="s">
        <v>142</v>
      </c>
      <c r="AU111" s="24" t="s">
        <v>81</v>
      </c>
      <c r="AY111" s="24" t="s">
        <v>140</v>
      </c>
      <c r="BE111" s="186">
        <f>IF(N111="základní",J111,0)</f>
        <v>0</v>
      </c>
      <c r="BF111" s="186">
        <f>IF(N111="snížená",J111,0)</f>
        <v>0</v>
      </c>
      <c r="BG111" s="186">
        <f>IF(N111="zákl. přenesená",J111,0)</f>
        <v>0</v>
      </c>
      <c r="BH111" s="186">
        <f>IF(N111="sníž. přenesená",J111,0)</f>
        <v>0</v>
      </c>
      <c r="BI111" s="186">
        <f>IF(N111="nulová",J111,0)</f>
        <v>0</v>
      </c>
      <c r="BJ111" s="24" t="s">
        <v>23</v>
      </c>
      <c r="BK111" s="186">
        <f>ROUND(I111*H111,2)</f>
        <v>0</v>
      </c>
      <c r="BL111" s="24" t="s">
        <v>147</v>
      </c>
      <c r="BM111" s="24" t="s">
        <v>170</v>
      </c>
    </row>
    <row r="112" spans="2:65" s="13" customFormat="1" x14ac:dyDescent="0.3">
      <c r="B112" s="209"/>
      <c r="D112" s="197" t="s">
        <v>149</v>
      </c>
      <c r="E112" s="210" t="s">
        <v>5</v>
      </c>
      <c r="F112" s="211" t="s">
        <v>1094</v>
      </c>
      <c r="H112" s="212" t="s">
        <v>5</v>
      </c>
      <c r="I112" s="213"/>
      <c r="L112" s="209"/>
      <c r="M112" s="214"/>
      <c r="N112" s="215"/>
      <c r="O112" s="215"/>
      <c r="P112" s="215"/>
      <c r="Q112" s="215"/>
      <c r="R112" s="215"/>
      <c r="S112" s="215"/>
      <c r="T112" s="216"/>
      <c r="AT112" s="212" t="s">
        <v>149</v>
      </c>
      <c r="AU112" s="212" t="s">
        <v>81</v>
      </c>
      <c r="AV112" s="13" t="s">
        <v>23</v>
      </c>
      <c r="AW112" s="13" t="s">
        <v>36</v>
      </c>
      <c r="AX112" s="13" t="s">
        <v>72</v>
      </c>
      <c r="AY112" s="212" t="s">
        <v>140</v>
      </c>
    </row>
    <row r="113" spans="2:65" s="11" customFormat="1" x14ac:dyDescent="0.3">
      <c r="B113" s="187"/>
      <c r="D113" s="188" t="s">
        <v>149</v>
      </c>
      <c r="E113" s="189" t="s">
        <v>5</v>
      </c>
      <c r="F113" s="190" t="s">
        <v>1095</v>
      </c>
      <c r="H113" s="191">
        <v>1.728</v>
      </c>
      <c r="I113" s="192"/>
      <c r="L113" s="187"/>
      <c r="M113" s="193"/>
      <c r="N113" s="194"/>
      <c r="O113" s="194"/>
      <c r="P113" s="194"/>
      <c r="Q113" s="194"/>
      <c r="R113" s="194"/>
      <c r="S113" s="194"/>
      <c r="T113" s="195"/>
      <c r="AT113" s="196" t="s">
        <v>149</v>
      </c>
      <c r="AU113" s="196" t="s">
        <v>81</v>
      </c>
      <c r="AV113" s="11" t="s">
        <v>81</v>
      </c>
      <c r="AW113" s="11" t="s">
        <v>36</v>
      </c>
      <c r="AX113" s="11" t="s">
        <v>23</v>
      </c>
      <c r="AY113" s="196" t="s">
        <v>140</v>
      </c>
    </row>
    <row r="114" spans="2:65" s="1" customFormat="1" ht="22.5" customHeight="1" x14ac:dyDescent="0.3">
      <c r="B114" s="174"/>
      <c r="C114" s="175" t="s">
        <v>147</v>
      </c>
      <c r="D114" s="175" t="s">
        <v>142</v>
      </c>
      <c r="E114" s="176" t="s">
        <v>178</v>
      </c>
      <c r="F114" s="177" t="s">
        <v>179</v>
      </c>
      <c r="G114" s="178" t="s">
        <v>153</v>
      </c>
      <c r="H114" s="179">
        <v>0.51800000000000002</v>
      </c>
      <c r="I114" s="180"/>
      <c r="J114" s="181">
        <f>ROUND(I114*H114,2)</f>
        <v>0</v>
      </c>
      <c r="K114" s="177" t="s">
        <v>146</v>
      </c>
      <c r="L114" s="41"/>
      <c r="M114" s="182" t="s">
        <v>5</v>
      </c>
      <c r="N114" s="183" t="s">
        <v>43</v>
      </c>
      <c r="O114" s="42"/>
      <c r="P114" s="184">
        <f>O114*H114</f>
        <v>0</v>
      </c>
      <c r="Q114" s="184">
        <v>0</v>
      </c>
      <c r="R114" s="184">
        <f>Q114*H114</f>
        <v>0</v>
      </c>
      <c r="S114" s="184">
        <v>0</v>
      </c>
      <c r="T114" s="185">
        <f>S114*H114</f>
        <v>0</v>
      </c>
      <c r="AR114" s="24" t="s">
        <v>147</v>
      </c>
      <c r="AT114" s="24" t="s">
        <v>142</v>
      </c>
      <c r="AU114" s="24" t="s">
        <v>81</v>
      </c>
      <c r="AY114" s="24" t="s">
        <v>140</v>
      </c>
      <c r="BE114" s="186">
        <f>IF(N114="základní",J114,0)</f>
        <v>0</v>
      </c>
      <c r="BF114" s="186">
        <f>IF(N114="snížená",J114,0)</f>
        <v>0</v>
      </c>
      <c r="BG114" s="186">
        <f>IF(N114="zákl. přenesená",J114,0)</f>
        <v>0</v>
      </c>
      <c r="BH114" s="186">
        <f>IF(N114="sníž. přenesená",J114,0)</f>
        <v>0</v>
      </c>
      <c r="BI114" s="186">
        <f>IF(N114="nulová",J114,0)</f>
        <v>0</v>
      </c>
      <c r="BJ114" s="24" t="s">
        <v>23</v>
      </c>
      <c r="BK114" s="186">
        <f>ROUND(I114*H114,2)</f>
        <v>0</v>
      </c>
      <c r="BL114" s="24" t="s">
        <v>147</v>
      </c>
      <c r="BM114" s="24" t="s">
        <v>180</v>
      </c>
    </row>
    <row r="115" spans="2:65" s="11" customFormat="1" x14ac:dyDescent="0.3">
      <c r="B115" s="187"/>
      <c r="D115" s="188" t="s">
        <v>149</v>
      </c>
      <c r="E115" s="189" t="s">
        <v>5</v>
      </c>
      <c r="F115" s="190" t="s">
        <v>1096</v>
      </c>
      <c r="H115" s="191">
        <v>0.51800000000000002</v>
      </c>
      <c r="I115" s="192"/>
      <c r="L115" s="187"/>
      <c r="M115" s="193"/>
      <c r="N115" s="194"/>
      <c r="O115" s="194"/>
      <c r="P115" s="194"/>
      <c r="Q115" s="194"/>
      <c r="R115" s="194"/>
      <c r="S115" s="194"/>
      <c r="T115" s="195"/>
      <c r="AT115" s="196" t="s">
        <v>149</v>
      </c>
      <c r="AU115" s="196" t="s">
        <v>81</v>
      </c>
      <c r="AV115" s="11" t="s">
        <v>81</v>
      </c>
      <c r="AW115" s="11" t="s">
        <v>36</v>
      </c>
      <c r="AX115" s="11" t="s">
        <v>23</v>
      </c>
      <c r="AY115" s="196" t="s">
        <v>140</v>
      </c>
    </row>
    <row r="116" spans="2:65" s="1" customFormat="1" ht="22.5" customHeight="1" x14ac:dyDescent="0.3">
      <c r="B116" s="174"/>
      <c r="C116" s="175" t="s">
        <v>167</v>
      </c>
      <c r="D116" s="175" t="s">
        <v>142</v>
      </c>
      <c r="E116" s="176" t="s">
        <v>183</v>
      </c>
      <c r="F116" s="177" t="s">
        <v>184</v>
      </c>
      <c r="G116" s="178" t="s">
        <v>153</v>
      </c>
      <c r="H116" s="179">
        <v>21.617999999999999</v>
      </c>
      <c r="I116" s="180"/>
      <c r="J116" s="181">
        <f>ROUND(I116*H116,2)</f>
        <v>0</v>
      </c>
      <c r="K116" s="177" t="s">
        <v>146</v>
      </c>
      <c r="L116" s="41"/>
      <c r="M116" s="182" t="s">
        <v>5</v>
      </c>
      <c r="N116" s="183" t="s">
        <v>43</v>
      </c>
      <c r="O116" s="42"/>
      <c r="P116" s="184">
        <f>O116*H116</f>
        <v>0</v>
      </c>
      <c r="Q116" s="184">
        <v>0</v>
      </c>
      <c r="R116" s="184">
        <f>Q116*H116</f>
        <v>0</v>
      </c>
      <c r="S116" s="184">
        <v>0</v>
      </c>
      <c r="T116" s="185">
        <f>S116*H116</f>
        <v>0</v>
      </c>
      <c r="AR116" s="24" t="s">
        <v>147</v>
      </c>
      <c r="AT116" s="24" t="s">
        <v>142</v>
      </c>
      <c r="AU116" s="24" t="s">
        <v>81</v>
      </c>
      <c r="AY116" s="24" t="s">
        <v>140</v>
      </c>
      <c r="BE116" s="186">
        <f>IF(N116="základní",J116,0)</f>
        <v>0</v>
      </c>
      <c r="BF116" s="186">
        <f>IF(N116="snížená",J116,0)</f>
        <v>0</v>
      </c>
      <c r="BG116" s="186">
        <f>IF(N116="zákl. přenesená",J116,0)</f>
        <v>0</v>
      </c>
      <c r="BH116" s="186">
        <f>IF(N116="sníž. přenesená",J116,0)</f>
        <v>0</v>
      </c>
      <c r="BI116" s="186">
        <f>IF(N116="nulová",J116,0)</f>
        <v>0</v>
      </c>
      <c r="BJ116" s="24" t="s">
        <v>23</v>
      </c>
      <c r="BK116" s="186">
        <f>ROUND(I116*H116,2)</f>
        <v>0</v>
      </c>
      <c r="BL116" s="24" t="s">
        <v>147</v>
      </c>
      <c r="BM116" s="24" t="s">
        <v>185</v>
      </c>
    </row>
    <row r="117" spans="2:65" s="13" customFormat="1" x14ac:dyDescent="0.3">
      <c r="B117" s="209"/>
      <c r="D117" s="197" t="s">
        <v>149</v>
      </c>
      <c r="E117" s="210" t="s">
        <v>5</v>
      </c>
      <c r="F117" s="211" t="s">
        <v>186</v>
      </c>
      <c r="H117" s="212" t="s">
        <v>5</v>
      </c>
      <c r="I117" s="213"/>
      <c r="L117" s="209"/>
      <c r="M117" s="214"/>
      <c r="N117" s="215"/>
      <c r="O117" s="215"/>
      <c r="P117" s="215"/>
      <c r="Q117" s="215"/>
      <c r="R117" s="215"/>
      <c r="S117" s="215"/>
      <c r="T117" s="216"/>
      <c r="AT117" s="212" t="s">
        <v>149</v>
      </c>
      <c r="AU117" s="212" t="s">
        <v>81</v>
      </c>
      <c r="AV117" s="13" t="s">
        <v>23</v>
      </c>
      <c r="AW117" s="13" t="s">
        <v>36</v>
      </c>
      <c r="AX117" s="13" t="s">
        <v>72</v>
      </c>
      <c r="AY117" s="212" t="s">
        <v>140</v>
      </c>
    </row>
    <row r="118" spans="2:65" s="11" customFormat="1" x14ac:dyDescent="0.3">
      <c r="B118" s="187"/>
      <c r="D118" s="197" t="s">
        <v>149</v>
      </c>
      <c r="E118" s="196" t="s">
        <v>5</v>
      </c>
      <c r="F118" s="198" t="s">
        <v>1097</v>
      </c>
      <c r="H118" s="199">
        <v>7.1820000000000004</v>
      </c>
      <c r="I118" s="192"/>
      <c r="L118" s="187"/>
      <c r="M118" s="193"/>
      <c r="N118" s="194"/>
      <c r="O118" s="194"/>
      <c r="P118" s="194"/>
      <c r="Q118" s="194"/>
      <c r="R118" s="194"/>
      <c r="S118" s="194"/>
      <c r="T118" s="195"/>
      <c r="AT118" s="196" t="s">
        <v>149</v>
      </c>
      <c r="AU118" s="196" t="s">
        <v>81</v>
      </c>
      <c r="AV118" s="11" t="s">
        <v>81</v>
      </c>
      <c r="AW118" s="11" t="s">
        <v>36</v>
      </c>
      <c r="AX118" s="11" t="s">
        <v>72</v>
      </c>
      <c r="AY118" s="196" t="s">
        <v>140</v>
      </c>
    </row>
    <row r="119" spans="2:65" s="11" customFormat="1" x14ac:dyDescent="0.3">
      <c r="B119" s="187"/>
      <c r="D119" s="197" t="s">
        <v>149</v>
      </c>
      <c r="E119" s="196" t="s">
        <v>5</v>
      </c>
      <c r="F119" s="198" t="s">
        <v>1098</v>
      </c>
      <c r="H119" s="199">
        <v>14.436</v>
      </c>
      <c r="I119" s="192"/>
      <c r="L119" s="187"/>
      <c r="M119" s="193"/>
      <c r="N119" s="194"/>
      <c r="O119" s="194"/>
      <c r="P119" s="194"/>
      <c r="Q119" s="194"/>
      <c r="R119" s="194"/>
      <c r="S119" s="194"/>
      <c r="T119" s="195"/>
      <c r="AT119" s="196" t="s">
        <v>149</v>
      </c>
      <c r="AU119" s="196" t="s">
        <v>81</v>
      </c>
      <c r="AV119" s="11" t="s">
        <v>81</v>
      </c>
      <c r="AW119" s="11" t="s">
        <v>36</v>
      </c>
      <c r="AX119" s="11" t="s">
        <v>72</v>
      </c>
      <c r="AY119" s="196" t="s">
        <v>140</v>
      </c>
    </row>
    <row r="120" spans="2:65" s="12" customFormat="1" x14ac:dyDescent="0.3">
      <c r="B120" s="200"/>
      <c r="D120" s="188" t="s">
        <v>149</v>
      </c>
      <c r="E120" s="201" t="s">
        <v>5</v>
      </c>
      <c r="F120" s="202" t="s">
        <v>157</v>
      </c>
      <c r="H120" s="203">
        <v>21.617999999999999</v>
      </c>
      <c r="I120" s="204"/>
      <c r="L120" s="200"/>
      <c r="M120" s="205"/>
      <c r="N120" s="206"/>
      <c r="O120" s="206"/>
      <c r="P120" s="206"/>
      <c r="Q120" s="206"/>
      <c r="R120" s="206"/>
      <c r="S120" s="206"/>
      <c r="T120" s="207"/>
      <c r="AT120" s="208" t="s">
        <v>149</v>
      </c>
      <c r="AU120" s="208" t="s">
        <v>81</v>
      </c>
      <c r="AV120" s="12" t="s">
        <v>147</v>
      </c>
      <c r="AW120" s="12" t="s">
        <v>36</v>
      </c>
      <c r="AX120" s="12" t="s">
        <v>23</v>
      </c>
      <c r="AY120" s="208" t="s">
        <v>140</v>
      </c>
    </row>
    <row r="121" spans="2:65" s="1" customFormat="1" ht="31.5" customHeight="1" x14ac:dyDescent="0.3">
      <c r="B121" s="174"/>
      <c r="C121" s="175" t="s">
        <v>177</v>
      </c>
      <c r="D121" s="175" t="s">
        <v>142</v>
      </c>
      <c r="E121" s="176" t="s">
        <v>190</v>
      </c>
      <c r="F121" s="177" t="s">
        <v>191</v>
      </c>
      <c r="G121" s="178" t="s">
        <v>153</v>
      </c>
      <c r="H121" s="179">
        <v>86.471999999999994</v>
      </c>
      <c r="I121" s="180"/>
      <c r="J121" s="181">
        <f>ROUND(I121*H121,2)</f>
        <v>0</v>
      </c>
      <c r="K121" s="177" t="s">
        <v>146</v>
      </c>
      <c r="L121" s="41"/>
      <c r="M121" s="182" t="s">
        <v>5</v>
      </c>
      <c r="N121" s="183" t="s">
        <v>43</v>
      </c>
      <c r="O121" s="42"/>
      <c r="P121" s="184">
        <f>O121*H121</f>
        <v>0</v>
      </c>
      <c r="Q121" s="184">
        <v>0</v>
      </c>
      <c r="R121" s="184">
        <f>Q121*H121</f>
        <v>0</v>
      </c>
      <c r="S121" s="184">
        <v>0</v>
      </c>
      <c r="T121" s="185">
        <f>S121*H121</f>
        <v>0</v>
      </c>
      <c r="AR121" s="24" t="s">
        <v>147</v>
      </c>
      <c r="AT121" s="24" t="s">
        <v>142</v>
      </c>
      <c r="AU121" s="24" t="s">
        <v>81</v>
      </c>
      <c r="AY121" s="24" t="s">
        <v>140</v>
      </c>
      <c r="BE121" s="186">
        <f>IF(N121="základní",J121,0)</f>
        <v>0</v>
      </c>
      <c r="BF121" s="186">
        <f>IF(N121="snížená",J121,0)</f>
        <v>0</v>
      </c>
      <c r="BG121" s="186">
        <f>IF(N121="zákl. přenesená",J121,0)</f>
        <v>0</v>
      </c>
      <c r="BH121" s="186">
        <f>IF(N121="sníž. přenesená",J121,0)</f>
        <v>0</v>
      </c>
      <c r="BI121" s="186">
        <f>IF(N121="nulová",J121,0)</f>
        <v>0</v>
      </c>
      <c r="BJ121" s="24" t="s">
        <v>23</v>
      </c>
      <c r="BK121" s="186">
        <f>ROUND(I121*H121,2)</f>
        <v>0</v>
      </c>
      <c r="BL121" s="24" t="s">
        <v>147</v>
      </c>
      <c r="BM121" s="24" t="s">
        <v>192</v>
      </c>
    </row>
    <row r="122" spans="2:65" s="11" customFormat="1" x14ac:dyDescent="0.3">
      <c r="B122" s="187"/>
      <c r="D122" s="188" t="s">
        <v>149</v>
      </c>
      <c r="E122" s="189" t="s">
        <v>5</v>
      </c>
      <c r="F122" s="190" t="s">
        <v>1099</v>
      </c>
      <c r="H122" s="191">
        <v>86.471999999999994</v>
      </c>
      <c r="I122" s="192"/>
      <c r="L122" s="187"/>
      <c r="M122" s="193"/>
      <c r="N122" s="194"/>
      <c r="O122" s="194"/>
      <c r="P122" s="194"/>
      <c r="Q122" s="194"/>
      <c r="R122" s="194"/>
      <c r="S122" s="194"/>
      <c r="T122" s="195"/>
      <c r="AT122" s="196" t="s">
        <v>149</v>
      </c>
      <c r="AU122" s="196" t="s">
        <v>81</v>
      </c>
      <c r="AV122" s="11" t="s">
        <v>81</v>
      </c>
      <c r="AW122" s="11" t="s">
        <v>36</v>
      </c>
      <c r="AX122" s="11" t="s">
        <v>23</v>
      </c>
      <c r="AY122" s="196" t="s">
        <v>140</v>
      </c>
    </row>
    <row r="123" spans="2:65" s="1" customFormat="1" ht="22.5" customHeight="1" x14ac:dyDescent="0.3">
      <c r="B123" s="174"/>
      <c r="C123" s="175" t="s">
        <v>182</v>
      </c>
      <c r="D123" s="175" t="s">
        <v>142</v>
      </c>
      <c r="E123" s="176" t="s">
        <v>204</v>
      </c>
      <c r="F123" s="177" t="s">
        <v>205</v>
      </c>
      <c r="G123" s="178" t="s">
        <v>153</v>
      </c>
      <c r="H123" s="179">
        <v>21.617999999999999</v>
      </c>
      <c r="I123" s="180"/>
      <c r="J123" s="181">
        <f>ROUND(I123*H123,2)</f>
        <v>0</v>
      </c>
      <c r="K123" s="177" t="s">
        <v>146</v>
      </c>
      <c r="L123" s="41"/>
      <c r="M123" s="182" t="s">
        <v>5</v>
      </c>
      <c r="N123" s="183" t="s">
        <v>43</v>
      </c>
      <c r="O123" s="42"/>
      <c r="P123" s="184">
        <f>O123*H123</f>
        <v>0</v>
      </c>
      <c r="Q123" s="184">
        <v>0</v>
      </c>
      <c r="R123" s="184">
        <f>Q123*H123</f>
        <v>0</v>
      </c>
      <c r="S123" s="184">
        <v>0</v>
      </c>
      <c r="T123" s="185">
        <f>S123*H123</f>
        <v>0</v>
      </c>
      <c r="AR123" s="24" t="s">
        <v>147</v>
      </c>
      <c r="AT123" s="24" t="s">
        <v>142</v>
      </c>
      <c r="AU123" s="24" t="s">
        <v>81</v>
      </c>
      <c r="AY123" s="24" t="s">
        <v>140</v>
      </c>
      <c r="BE123" s="186">
        <f>IF(N123="základní",J123,0)</f>
        <v>0</v>
      </c>
      <c r="BF123" s="186">
        <f>IF(N123="snížená",J123,0)</f>
        <v>0</v>
      </c>
      <c r="BG123" s="186">
        <f>IF(N123="zákl. přenesená",J123,0)</f>
        <v>0</v>
      </c>
      <c r="BH123" s="186">
        <f>IF(N123="sníž. přenesená",J123,0)</f>
        <v>0</v>
      </c>
      <c r="BI123" s="186">
        <f>IF(N123="nulová",J123,0)</f>
        <v>0</v>
      </c>
      <c r="BJ123" s="24" t="s">
        <v>23</v>
      </c>
      <c r="BK123" s="186">
        <f>ROUND(I123*H123,2)</f>
        <v>0</v>
      </c>
      <c r="BL123" s="24" t="s">
        <v>147</v>
      </c>
      <c r="BM123" s="24" t="s">
        <v>206</v>
      </c>
    </row>
    <row r="124" spans="2:65" s="11" customFormat="1" x14ac:dyDescent="0.3">
      <c r="B124" s="187"/>
      <c r="D124" s="188" t="s">
        <v>149</v>
      </c>
      <c r="E124" s="189" t="s">
        <v>5</v>
      </c>
      <c r="F124" s="190" t="s">
        <v>1100</v>
      </c>
      <c r="H124" s="191">
        <v>21.617999999999999</v>
      </c>
      <c r="I124" s="192"/>
      <c r="L124" s="187"/>
      <c r="M124" s="193"/>
      <c r="N124" s="194"/>
      <c r="O124" s="194"/>
      <c r="P124" s="194"/>
      <c r="Q124" s="194"/>
      <c r="R124" s="194"/>
      <c r="S124" s="194"/>
      <c r="T124" s="195"/>
      <c r="AT124" s="196" t="s">
        <v>149</v>
      </c>
      <c r="AU124" s="196" t="s">
        <v>81</v>
      </c>
      <c r="AV124" s="11" t="s">
        <v>81</v>
      </c>
      <c r="AW124" s="11" t="s">
        <v>36</v>
      </c>
      <c r="AX124" s="11" t="s">
        <v>23</v>
      </c>
      <c r="AY124" s="196" t="s">
        <v>140</v>
      </c>
    </row>
    <row r="125" spans="2:65" s="1" customFormat="1" ht="22.5" customHeight="1" x14ac:dyDescent="0.3">
      <c r="B125" s="174"/>
      <c r="C125" s="175" t="s">
        <v>189</v>
      </c>
      <c r="D125" s="175" t="s">
        <v>142</v>
      </c>
      <c r="E125" s="176" t="s">
        <v>215</v>
      </c>
      <c r="F125" s="177" t="s">
        <v>216</v>
      </c>
      <c r="G125" s="178" t="s">
        <v>153</v>
      </c>
      <c r="H125" s="179">
        <v>21.617999999999999</v>
      </c>
      <c r="I125" s="180"/>
      <c r="J125" s="181">
        <f>ROUND(I125*H125,2)</f>
        <v>0</v>
      </c>
      <c r="K125" s="177" t="s">
        <v>146</v>
      </c>
      <c r="L125" s="41"/>
      <c r="M125" s="182" t="s">
        <v>5</v>
      </c>
      <c r="N125" s="183" t="s">
        <v>43</v>
      </c>
      <c r="O125" s="42"/>
      <c r="P125" s="184">
        <f>O125*H125</f>
        <v>0</v>
      </c>
      <c r="Q125" s="184">
        <v>0</v>
      </c>
      <c r="R125" s="184">
        <f>Q125*H125</f>
        <v>0</v>
      </c>
      <c r="S125" s="184">
        <v>0</v>
      </c>
      <c r="T125" s="185">
        <f>S125*H125</f>
        <v>0</v>
      </c>
      <c r="AR125" s="24" t="s">
        <v>147</v>
      </c>
      <c r="AT125" s="24" t="s">
        <v>142</v>
      </c>
      <c r="AU125" s="24" t="s">
        <v>81</v>
      </c>
      <c r="AY125" s="24" t="s">
        <v>140</v>
      </c>
      <c r="BE125" s="186">
        <f>IF(N125="základní",J125,0)</f>
        <v>0</v>
      </c>
      <c r="BF125" s="186">
        <f>IF(N125="snížená",J125,0)</f>
        <v>0</v>
      </c>
      <c r="BG125" s="186">
        <f>IF(N125="zákl. přenesená",J125,0)</f>
        <v>0</v>
      </c>
      <c r="BH125" s="186">
        <f>IF(N125="sníž. přenesená",J125,0)</f>
        <v>0</v>
      </c>
      <c r="BI125" s="186">
        <f>IF(N125="nulová",J125,0)</f>
        <v>0</v>
      </c>
      <c r="BJ125" s="24" t="s">
        <v>23</v>
      </c>
      <c r="BK125" s="186">
        <f>ROUND(I125*H125,2)</f>
        <v>0</v>
      </c>
      <c r="BL125" s="24" t="s">
        <v>147</v>
      </c>
      <c r="BM125" s="24" t="s">
        <v>217</v>
      </c>
    </row>
    <row r="126" spans="2:65" s="1" customFormat="1" ht="22.5" customHeight="1" x14ac:dyDescent="0.3">
      <c r="B126" s="174"/>
      <c r="C126" s="175" t="s">
        <v>194</v>
      </c>
      <c r="D126" s="175" t="s">
        <v>142</v>
      </c>
      <c r="E126" s="176" t="s">
        <v>220</v>
      </c>
      <c r="F126" s="177" t="s">
        <v>221</v>
      </c>
      <c r="G126" s="178" t="s">
        <v>222</v>
      </c>
      <c r="H126" s="179">
        <v>38.911999999999999</v>
      </c>
      <c r="I126" s="180"/>
      <c r="J126" s="181">
        <f>ROUND(I126*H126,2)</f>
        <v>0</v>
      </c>
      <c r="K126" s="177" t="s">
        <v>146</v>
      </c>
      <c r="L126" s="41"/>
      <c r="M126" s="182" t="s">
        <v>5</v>
      </c>
      <c r="N126" s="183" t="s">
        <v>43</v>
      </c>
      <c r="O126" s="42"/>
      <c r="P126" s="184">
        <f>O126*H126</f>
        <v>0</v>
      </c>
      <c r="Q126" s="184">
        <v>0</v>
      </c>
      <c r="R126" s="184">
        <f>Q126*H126</f>
        <v>0</v>
      </c>
      <c r="S126" s="184">
        <v>0</v>
      </c>
      <c r="T126" s="185">
        <f>S126*H126</f>
        <v>0</v>
      </c>
      <c r="AR126" s="24" t="s">
        <v>147</v>
      </c>
      <c r="AT126" s="24" t="s">
        <v>142</v>
      </c>
      <c r="AU126" s="24" t="s">
        <v>81</v>
      </c>
      <c r="AY126" s="24" t="s">
        <v>140</v>
      </c>
      <c r="BE126" s="186">
        <f>IF(N126="základní",J126,0)</f>
        <v>0</v>
      </c>
      <c r="BF126" s="186">
        <f>IF(N126="snížená",J126,0)</f>
        <v>0</v>
      </c>
      <c r="BG126" s="186">
        <f>IF(N126="zákl. přenesená",J126,0)</f>
        <v>0</v>
      </c>
      <c r="BH126" s="186">
        <f>IF(N126="sníž. přenesená",J126,0)</f>
        <v>0</v>
      </c>
      <c r="BI126" s="186">
        <f>IF(N126="nulová",J126,0)</f>
        <v>0</v>
      </c>
      <c r="BJ126" s="24" t="s">
        <v>23</v>
      </c>
      <c r="BK126" s="186">
        <f>ROUND(I126*H126,2)</f>
        <v>0</v>
      </c>
      <c r="BL126" s="24" t="s">
        <v>147</v>
      </c>
      <c r="BM126" s="24" t="s">
        <v>223</v>
      </c>
    </row>
    <row r="127" spans="2:65" s="11" customFormat="1" x14ac:dyDescent="0.3">
      <c r="B127" s="187"/>
      <c r="D127" s="188" t="s">
        <v>149</v>
      </c>
      <c r="E127" s="189" t="s">
        <v>5</v>
      </c>
      <c r="F127" s="190" t="s">
        <v>1101</v>
      </c>
      <c r="H127" s="191">
        <v>38.911999999999999</v>
      </c>
      <c r="I127" s="192"/>
      <c r="L127" s="187"/>
      <c r="M127" s="193"/>
      <c r="N127" s="194"/>
      <c r="O127" s="194"/>
      <c r="P127" s="194"/>
      <c r="Q127" s="194"/>
      <c r="R127" s="194"/>
      <c r="S127" s="194"/>
      <c r="T127" s="195"/>
      <c r="AT127" s="196" t="s">
        <v>149</v>
      </c>
      <c r="AU127" s="196" t="s">
        <v>81</v>
      </c>
      <c r="AV127" s="11" t="s">
        <v>81</v>
      </c>
      <c r="AW127" s="11" t="s">
        <v>36</v>
      </c>
      <c r="AX127" s="11" t="s">
        <v>23</v>
      </c>
      <c r="AY127" s="196" t="s">
        <v>140</v>
      </c>
    </row>
    <row r="128" spans="2:65" s="1" customFormat="1" ht="22.5" customHeight="1" x14ac:dyDescent="0.3">
      <c r="B128" s="174"/>
      <c r="C128" s="175" t="s">
        <v>28</v>
      </c>
      <c r="D128" s="175" t="s">
        <v>142</v>
      </c>
      <c r="E128" s="176" t="s">
        <v>225</v>
      </c>
      <c r="F128" s="177" t="s">
        <v>226</v>
      </c>
      <c r="G128" s="178" t="s">
        <v>153</v>
      </c>
      <c r="H128" s="179">
        <v>14.868</v>
      </c>
      <c r="I128" s="180"/>
      <c r="J128" s="181">
        <f>ROUND(I128*H128,2)</f>
        <v>0</v>
      </c>
      <c r="K128" s="177" t="s">
        <v>146</v>
      </c>
      <c r="L128" s="41"/>
      <c r="M128" s="182" t="s">
        <v>5</v>
      </c>
      <c r="N128" s="183" t="s">
        <v>43</v>
      </c>
      <c r="O128" s="42"/>
      <c r="P128" s="184">
        <f>O128*H128</f>
        <v>0</v>
      </c>
      <c r="Q128" s="184">
        <v>0</v>
      </c>
      <c r="R128" s="184">
        <f>Q128*H128</f>
        <v>0</v>
      </c>
      <c r="S128" s="184">
        <v>0</v>
      </c>
      <c r="T128" s="185">
        <f>S128*H128</f>
        <v>0</v>
      </c>
      <c r="AR128" s="24" t="s">
        <v>147</v>
      </c>
      <c r="AT128" s="24" t="s">
        <v>142</v>
      </c>
      <c r="AU128" s="24" t="s">
        <v>81</v>
      </c>
      <c r="AY128" s="24" t="s">
        <v>140</v>
      </c>
      <c r="BE128" s="186">
        <f>IF(N128="základní",J128,0)</f>
        <v>0</v>
      </c>
      <c r="BF128" s="186">
        <f>IF(N128="snížená",J128,0)</f>
        <v>0</v>
      </c>
      <c r="BG128" s="186">
        <f>IF(N128="zákl. přenesená",J128,0)</f>
        <v>0</v>
      </c>
      <c r="BH128" s="186">
        <f>IF(N128="sníž. přenesená",J128,0)</f>
        <v>0</v>
      </c>
      <c r="BI128" s="186">
        <f>IF(N128="nulová",J128,0)</f>
        <v>0</v>
      </c>
      <c r="BJ128" s="24" t="s">
        <v>23</v>
      </c>
      <c r="BK128" s="186">
        <f>ROUND(I128*H128,2)</f>
        <v>0</v>
      </c>
      <c r="BL128" s="24" t="s">
        <v>147</v>
      </c>
      <c r="BM128" s="24" t="s">
        <v>227</v>
      </c>
    </row>
    <row r="129" spans="2:65" s="13" customFormat="1" x14ac:dyDescent="0.3">
      <c r="B129" s="209"/>
      <c r="D129" s="197" t="s">
        <v>149</v>
      </c>
      <c r="E129" s="210" t="s">
        <v>5</v>
      </c>
      <c r="F129" s="211" t="s">
        <v>228</v>
      </c>
      <c r="H129" s="212" t="s">
        <v>5</v>
      </c>
      <c r="I129" s="213"/>
      <c r="L129" s="209"/>
      <c r="M129" s="214"/>
      <c r="N129" s="215"/>
      <c r="O129" s="215"/>
      <c r="P129" s="215"/>
      <c r="Q129" s="215"/>
      <c r="R129" s="215"/>
      <c r="S129" s="215"/>
      <c r="T129" s="216"/>
      <c r="AT129" s="212" t="s">
        <v>149</v>
      </c>
      <c r="AU129" s="212" t="s">
        <v>81</v>
      </c>
      <c r="AV129" s="13" t="s">
        <v>23</v>
      </c>
      <c r="AW129" s="13" t="s">
        <v>36</v>
      </c>
      <c r="AX129" s="13" t="s">
        <v>72</v>
      </c>
      <c r="AY129" s="212" t="s">
        <v>140</v>
      </c>
    </row>
    <row r="130" spans="2:65" s="11" customFormat="1" x14ac:dyDescent="0.3">
      <c r="B130" s="187"/>
      <c r="D130" s="197" t="s">
        <v>149</v>
      </c>
      <c r="E130" s="196" t="s">
        <v>5</v>
      </c>
      <c r="F130" s="198" t="s">
        <v>1102</v>
      </c>
      <c r="H130" s="199">
        <v>0.86399999999999999</v>
      </c>
      <c r="I130" s="192"/>
      <c r="L130" s="187"/>
      <c r="M130" s="193"/>
      <c r="N130" s="194"/>
      <c r="O130" s="194"/>
      <c r="P130" s="194"/>
      <c r="Q130" s="194"/>
      <c r="R130" s="194"/>
      <c r="S130" s="194"/>
      <c r="T130" s="195"/>
      <c r="AT130" s="196" t="s">
        <v>149</v>
      </c>
      <c r="AU130" s="196" t="s">
        <v>81</v>
      </c>
      <c r="AV130" s="11" t="s">
        <v>81</v>
      </c>
      <c r="AW130" s="11" t="s">
        <v>36</v>
      </c>
      <c r="AX130" s="11" t="s">
        <v>72</v>
      </c>
      <c r="AY130" s="196" t="s">
        <v>140</v>
      </c>
    </row>
    <row r="131" spans="2:65" s="13" customFormat="1" x14ac:dyDescent="0.3">
      <c r="B131" s="209"/>
      <c r="D131" s="197" t="s">
        <v>149</v>
      </c>
      <c r="E131" s="210" t="s">
        <v>5</v>
      </c>
      <c r="F131" s="211" t="s">
        <v>230</v>
      </c>
      <c r="H131" s="212" t="s">
        <v>5</v>
      </c>
      <c r="I131" s="213"/>
      <c r="L131" s="209"/>
      <c r="M131" s="214"/>
      <c r="N131" s="215"/>
      <c r="O131" s="215"/>
      <c r="P131" s="215"/>
      <c r="Q131" s="215"/>
      <c r="R131" s="215"/>
      <c r="S131" s="215"/>
      <c r="T131" s="216"/>
      <c r="AT131" s="212" t="s">
        <v>149</v>
      </c>
      <c r="AU131" s="212" t="s">
        <v>81</v>
      </c>
      <c r="AV131" s="13" t="s">
        <v>23</v>
      </c>
      <c r="AW131" s="13" t="s">
        <v>36</v>
      </c>
      <c r="AX131" s="13" t="s">
        <v>72</v>
      </c>
      <c r="AY131" s="212" t="s">
        <v>140</v>
      </c>
    </row>
    <row r="132" spans="2:65" s="11" customFormat="1" x14ac:dyDescent="0.3">
      <c r="B132" s="187"/>
      <c r="D132" s="197" t="s">
        <v>149</v>
      </c>
      <c r="E132" s="196" t="s">
        <v>5</v>
      </c>
      <c r="F132" s="198" t="s">
        <v>1102</v>
      </c>
      <c r="H132" s="199">
        <v>0.86399999999999999</v>
      </c>
      <c r="I132" s="192"/>
      <c r="L132" s="187"/>
      <c r="M132" s="193"/>
      <c r="N132" s="194"/>
      <c r="O132" s="194"/>
      <c r="P132" s="194"/>
      <c r="Q132" s="194"/>
      <c r="R132" s="194"/>
      <c r="S132" s="194"/>
      <c r="T132" s="195"/>
      <c r="AT132" s="196" t="s">
        <v>149</v>
      </c>
      <c r="AU132" s="196" t="s">
        <v>81</v>
      </c>
      <c r="AV132" s="11" t="s">
        <v>81</v>
      </c>
      <c r="AW132" s="11" t="s">
        <v>36</v>
      </c>
      <c r="AX132" s="11" t="s">
        <v>72</v>
      </c>
      <c r="AY132" s="196" t="s">
        <v>140</v>
      </c>
    </row>
    <row r="133" spans="2:65" s="13" customFormat="1" x14ac:dyDescent="0.3">
      <c r="B133" s="209"/>
      <c r="D133" s="197" t="s">
        <v>149</v>
      </c>
      <c r="E133" s="210" t="s">
        <v>5</v>
      </c>
      <c r="F133" s="211" t="s">
        <v>175</v>
      </c>
      <c r="H133" s="212" t="s">
        <v>5</v>
      </c>
      <c r="I133" s="213"/>
      <c r="L133" s="209"/>
      <c r="M133" s="214"/>
      <c r="N133" s="215"/>
      <c r="O133" s="215"/>
      <c r="P133" s="215"/>
      <c r="Q133" s="215"/>
      <c r="R133" s="215"/>
      <c r="S133" s="215"/>
      <c r="T133" s="216"/>
      <c r="AT133" s="212" t="s">
        <v>149</v>
      </c>
      <c r="AU133" s="212" t="s">
        <v>81</v>
      </c>
      <c r="AV133" s="13" t="s">
        <v>23</v>
      </c>
      <c r="AW133" s="13" t="s">
        <v>36</v>
      </c>
      <c r="AX133" s="13" t="s">
        <v>72</v>
      </c>
      <c r="AY133" s="212" t="s">
        <v>140</v>
      </c>
    </row>
    <row r="134" spans="2:65" s="11" customFormat="1" x14ac:dyDescent="0.3">
      <c r="B134" s="187"/>
      <c r="D134" s="197" t="s">
        <v>149</v>
      </c>
      <c r="E134" s="196" t="s">
        <v>5</v>
      </c>
      <c r="F134" s="198" t="s">
        <v>1102</v>
      </c>
      <c r="H134" s="199">
        <v>0.86399999999999999</v>
      </c>
      <c r="I134" s="192"/>
      <c r="L134" s="187"/>
      <c r="M134" s="193"/>
      <c r="N134" s="194"/>
      <c r="O134" s="194"/>
      <c r="P134" s="194"/>
      <c r="Q134" s="194"/>
      <c r="R134" s="194"/>
      <c r="S134" s="194"/>
      <c r="T134" s="195"/>
      <c r="AT134" s="196" t="s">
        <v>149</v>
      </c>
      <c r="AU134" s="196" t="s">
        <v>81</v>
      </c>
      <c r="AV134" s="11" t="s">
        <v>81</v>
      </c>
      <c r="AW134" s="11" t="s">
        <v>36</v>
      </c>
      <c r="AX134" s="11" t="s">
        <v>72</v>
      </c>
      <c r="AY134" s="196" t="s">
        <v>140</v>
      </c>
    </row>
    <row r="135" spans="2:65" s="11" customFormat="1" x14ac:dyDescent="0.3">
      <c r="B135" s="187"/>
      <c r="D135" s="197" t="s">
        <v>149</v>
      </c>
      <c r="E135" s="196" t="s">
        <v>5</v>
      </c>
      <c r="F135" s="198" t="s">
        <v>1103</v>
      </c>
      <c r="H135" s="199">
        <v>33.893999999999998</v>
      </c>
      <c r="I135" s="192"/>
      <c r="L135" s="187"/>
      <c r="M135" s="193"/>
      <c r="N135" s="194"/>
      <c r="O135" s="194"/>
      <c r="P135" s="194"/>
      <c r="Q135" s="194"/>
      <c r="R135" s="194"/>
      <c r="S135" s="194"/>
      <c r="T135" s="195"/>
      <c r="AT135" s="196" t="s">
        <v>149</v>
      </c>
      <c r="AU135" s="196" t="s">
        <v>81</v>
      </c>
      <c r="AV135" s="11" t="s">
        <v>81</v>
      </c>
      <c r="AW135" s="11" t="s">
        <v>36</v>
      </c>
      <c r="AX135" s="11" t="s">
        <v>72</v>
      </c>
      <c r="AY135" s="196" t="s">
        <v>140</v>
      </c>
    </row>
    <row r="136" spans="2:65" s="11" customFormat="1" x14ac:dyDescent="0.3">
      <c r="B136" s="187"/>
      <c r="D136" s="197" t="s">
        <v>149</v>
      </c>
      <c r="E136" s="196" t="s">
        <v>5</v>
      </c>
      <c r="F136" s="198" t="s">
        <v>1104</v>
      </c>
      <c r="H136" s="199">
        <v>-21.617999999999999</v>
      </c>
      <c r="I136" s="192"/>
      <c r="L136" s="187"/>
      <c r="M136" s="193"/>
      <c r="N136" s="194"/>
      <c r="O136" s="194"/>
      <c r="P136" s="194"/>
      <c r="Q136" s="194"/>
      <c r="R136" s="194"/>
      <c r="S136" s="194"/>
      <c r="T136" s="195"/>
      <c r="AT136" s="196" t="s">
        <v>149</v>
      </c>
      <c r="AU136" s="196" t="s">
        <v>81</v>
      </c>
      <c r="AV136" s="11" t="s">
        <v>81</v>
      </c>
      <c r="AW136" s="11" t="s">
        <v>36</v>
      </c>
      <c r="AX136" s="11" t="s">
        <v>72</v>
      </c>
      <c r="AY136" s="196" t="s">
        <v>140</v>
      </c>
    </row>
    <row r="137" spans="2:65" s="12" customFormat="1" x14ac:dyDescent="0.3">
      <c r="B137" s="200"/>
      <c r="D137" s="197" t="s">
        <v>149</v>
      </c>
      <c r="E137" s="217" t="s">
        <v>5</v>
      </c>
      <c r="F137" s="218" t="s">
        <v>157</v>
      </c>
      <c r="H137" s="219">
        <v>14.868</v>
      </c>
      <c r="I137" s="204"/>
      <c r="L137" s="200"/>
      <c r="M137" s="205"/>
      <c r="N137" s="206"/>
      <c r="O137" s="206"/>
      <c r="P137" s="206"/>
      <c r="Q137" s="206"/>
      <c r="R137" s="206"/>
      <c r="S137" s="206"/>
      <c r="T137" s="207"/>
      <c r="AT137" s="208" t="s">
        <v>149</v>
      </c>
      <c r="AU137" s="208" t="s">
        <v>81</v>
      </c>
      <c r="AV137" s="12" t="s">
        <v>147</v>
      </c>
      <c r="AW137" s="12" t="s">
        <v>36</v>
      </c>
      <c r="AX137" s="12" t="s">
        <v>23</v>
      </c>
      <c r="AY137" s="208" t="s">
        <v>140</v>
      </c>
    </row>
    <row r="138" spans="2:65" s="10" customFormat="1" ht="29.85" customHeight="1" x14ac:dyDescent="0.3">
      <c r="B138" s="160"/>
      <c r="D138" s="171" t="s">
        <v>71</v>
      </c>
      <c r="E138" s="172" t="s">
        <v>158</v>
      </c>
      <c r="F138" s="172" t="s">
        <v>235</v>
      </c>
      <c r="I138" s="163"/>
      <c r="J138" s="173">
        <f>BK138</f>
        <v>0</v>
      </c>
      <c r="L138" s="160"/>
      <c r="M138" s="165"/>
      <c r="N138" s="166"/>
      <c r="O138" s="166"/>
      <c r="P138" s="167">
        <f>SUM(P139:P150)</f>
        <v>0</v>
      </c>
      <c r="Q138" s="166"/>
      <c r="R138" s="167">
        <f>SUM(R139:R150)</f>
        <v>1.2427324799999999</v>
      </c>
      <c r="S138" s="166"/>
      <c r="T138" s="168">
        <f>SUM(T139:T150)</f>
        <v>0</v>
      </c>
      <c r="AR138" s="161" t="s">
        <v>23</v>
      </c>
      <c r="AT138" s="169" t="s">
        <v>71</v>
      </c>
      <c r="AU138" s="169" t="s">
        <v>23</v>
      </c>
      <c r="AY138" s="161" t="s">
        <v>140</v>
      </c>
      <c r="BK138" s="170">
        <f>SUM(BK139:BK150)</f>
        <v>0</v>
      </c>
    </row>
    <row r="139" spans="2:65" s="1" customFormat="1" ht="22.5" customHeight="1" x14ac:dyDescent="0.3">
      <c r="B139" s="174"/>
      <c r="C139" s="175" t="s">
        <v>203</v>
      </c>
      <c r="D139" s="175" t="s">
        <v>142</v>
      </c>
      <c r="E139" s="176" t="s">
        <v>1105</v>
      </c>
      <c r="F139" s="177" t="s">
        <v>1106</v>
      </c>
      <c r="G139" s="178" t="s">
        <v>153</v>
      </c>
      <c r="H139" s="179">
        <v>8.7999999999999995E-2</v>
      </c>
      <c r="I139" s="180"/>
      <c r="J139" s="181">
        <f>ROUND(I139*H139,2)</f>
        <v>0</v>
      </c>
      <c r="K139" s="177" t="s">
        <v>146</v>
      </c>
      <c r="L139" s="41"/>
      <c r="M139" s="182" t="s">
        <v>5</v>
      </c>
      <c r="N139" s="183" t="s">
        <v>43</v>
      </c>
      <c r="O139" s="42"/>
      <c r="P139" s="184">
        <f>O139*H139</f>
        <v>0</v>
      </c>
      <c r="Q139" s="184">
        <v>1.07965</v>
      </c>
      <c r="R139" s="184">
        <f>Q139*H139</f>
        <v>9.5009199999999988E-2</v>
      </c>
      <c r="S139" s="184">
        <v>0</v>
      </c>
      <c r="T139" s="185">
        <f>S139*H139</f>
        <v>0</v>
      </c>
      <c r="AR139" s="24" t="s">
        <v>147</v>
      </c>
      <c r="AT139" s="24" t="s">
        <v>142</v>
      </c>
      <c r="AU139" s="24" t="s">
        <v>81</v>
      </c>
      <c r="AY139" s="24" t="s">
        <v>140</v>
      </c>
      <c r="BE139" s="186">
        <f>IF(N139="základní",J139,0)</f>
        <v>0</v>
      </c>
      <c r="BF139" s="186">
        <f>IF(N139="snížená",J139,0)</f>
        <v>0</v>
      </c>
      <c r="BG139" s="186">
        <f>IF(N139="zákl. přenesená",J139,0)</f>
        <v>0</v>
      </c>
      <c r="BH139" s="186">
        <f>IF(N139="sníž. přenesená",J139,0)</f>
        <v>0</v>
      </c>
      <c r="BI139" s="186">
        <f>IF(N139="nulová",J139,0)</f>
        <v>0</v>
      </c>
      <c r="BJ139" s="24" t="s">
        <v>23</v>
      </c>
      <c r="BK139" s="186">
        <f>ROUND(I139*H139,2)</f>
        <v>0</v>
      </c>
      <c r="BL139" s="24" t="s">
        <v>147</v>
      </c>
      <c r="BM139" s="24" t="s">
        <v>1107</v>
      </c>
    </row>
    <row r="140" spans="2:65" s="11" customFormat="1" x14ac:dyDescent="0.3">
      <c r="B140" s="187"/>
      <c r="D140" s="188" t="s">
        <v>149</v>
      </c>
      <c r="E140" s="189" t="s">
        <v>5</v>
      </c>
      <c r="F140" s="190" t="s">
        <v>1108</v>
      </c>
      <c r="H140" s="191">
        <v>8.7999999999999995E-2</v>
      </c>
      <c r="I140" s="192"/>
      <c r="L140" s="187"/>
      <c r="M140" s="193"/>
      <c r="N140" s="194"/>
      <c r="O140" s="194"/>
      <c r="P140" s="194"/>
      <c r="Q140" s="194"/>
      <c r="R140" s="194"/>
      <c r="S140" s="194"/>
      <c r="T140" s="195"/>
      <c r="AT140" s="196" t="s">
        <v>149</v>
      </c>
      <c r="AU140" s="196" t="s">
        <v>81</v>
      </c>
      <c r="AV140" s="11" t="s">
        <v>81</v>
      </c>
      <c r="AW140" s="11" t="s">
        <v>36</v>
      </c>
      <c r="AX140" s="11" t="s">
        <v>23</v>
      </c>
      <c r="AY140" s="196" t="s">
        <v>140</v>
      </c>
    </row>
    <row r="141" spans="2:65" s="1" customFormat="1" ht="22.5" customHeight="1" x14ac:dyDescent="0.3">
      <c r="B141" s="174"/>
      <c r="C141" s="175" t="s">
        <v>209</v>
      </c>
      <c r="D141" s="175" t="s">
        <v>142</v>
      </c>
      <c r="E141" s="176" t="s">
        <v>1109</v>
      </c>
      <c r="F141" s="177" t="s">
        <v>1110</v>
      </c>
      <c r="G141" s="178" t="s">
        <v>153</v>
      </c>
      <c r="H141" s="179">
        <v>0.252</v>
      </c>
      <c r="I141" s="180"/>
      <c r="J141" s="181">
        <f>ROUND(I141*H141,2)</f>
        <v>0</v>
      </c>
      <c r="K141" s="177" t="s">
        <v>146</v>
      </c>
      <c r="L141" s="41"/>
      <c r="M141" s="182" t="s">
        <v>5</v>
      </c>
      <c r="N141" s="183" t="s">
        <v>43</v>
      </c>
      <c r="O141" s="42"/>
      <c r="P141" s="184">
        <f>O141*H141</f>
        <v>0</v>
      </c>
      <c r="Q141" s="184">
        <v>1.94302</v>
      </c>
      <c r="R141" s="184">
        <f>Q141*H141</f>
        <v>0.48964103999999997</v>
      </c>
      <c r="S141" s="184">
        <v>0</v>
      </c>
      <c r="T141" s="185">
        <f>S141*H141</f>
        <v>0</v>
      </c>
      <c r="AR141" s="24" t="s">
        <v>147</v>
      </c>
      <c r="AT141" s="24" t="s">
        <v>142</v>
      </c>
      <c r="AU141" s="24" t="s">
        <v>81</v>
      </c>
      <c r="AY141" s="24" t="s">
        <v>140</v>
      </c>
      <c r="BE141" s="186">
        <f>IF(N141="základní",J141,0)</f>
        <v>0</v>
      </c>
      <c r="BF141" s="186">
        <f>IF(N141="snížená",J141,0)</f>
        <v>0</v>
      </c>
      <c r="BG141" s="186">
        <f>IF(N141="zákl. přenesená",J141,0)</f>
        <v>0</v>
      </c>
      <c r="BH141" s="186">
        <f>IF(N141="sníž. přenesená",J141,0)</f>
        <v>0</v>
      </c>
      <c r="BI141" s="186">
        <f>IF(N141="nulová",J141,0)</f>
        <v>0</v>
      </c>
      <c r="BJ141" s="24" t="s">
        <v>23</v>
      </c>
      <c r="BK141" s="186">
        <f>ROUND(I141*H141,2)</f>
        <v>0</v>
      </c>
      <c r="BL141" s="24" t="s">
        <v>147</v>
      </c>
      <c r="BM141" s="24" t="s">
        <v>1111</v>
      </c>
    </row>
    <row r="142" spans="2:65" s="13" customFormat="1" x14ac:dyDescent="0.3">
      <c r="B142" s="209"/>
      <c r="D142" s="197" t="s">
        <v>149</v>
      </c>
      <c r="E142" s="210" t="s">
        <v>5</v>
      </c>
      <c r="F142" s="211" t="s">
        <v>1112</v>
      </c>
      <c r="H142" s="212" t="s">
        <v>5</v>
      </c>
      <c r="I142" s="213"/>
      <c r="L142" s="209"/>
      <c r="M142" s="214"/>
      <c r="N142" s="215"/>
      <c r="O142" s="215"/>
      <c r="P142" s="215"/>
      <c r="Q142" s="215"/>
      <c r="R142" s="215"/>
      <c r="S142" s="215"/>
      <c r="T142" s="216"/>
      <c r="AT142" s="212" t="s">
        <v>149</v>
      </c>
      <c r="AU142" s="212" t="s">
        <v>81</v>
      </c>
      <c r="AV142" s="13" t="s">
        <v>23</v>
      </c>
      <c r="AW142" s="13" t="s">
        <v>36</v>
      </c>
      <c r="AX142" s="13" t="s">
        <v>72</v>
      </c>
      <c r="AY142" s="212" t="s">
        <v>140</v>
      </c>
    </row>
    <row r="143" spans="2:65" s="11" customFormat="1" x14ac:dyDescent="0.3">
      <c r="B143" s="187"/>
      <c r="D143" s="188" t="s">
        <v>149</v>
      </c>
      <c r="E143" s="189" t="s">
        <v>5</v>
      </c>
      <c r="F143" s="190" t="s">
        <v>1113</v>
      </c>
      <c r="H143" s="191">
        <v>0.252</v>
      </c>
      <c r="I143" s="192"/>
      <c r="L143" s="187"/>
      <c r="M143" s="193"/>
      <c r="N143" s="194"/>
      <c r="O143" s="194"/>
      <c r="P143" s="194"/>
      <c r="Q143" s="194"/>
      <c r="R143" s="194"/>
      <c r="S143" s="194"/>
      <c r="T143" s="195"/>
      <c r="AT143" s="196" t="s">
        <v>149</v>
      </c>
      <c r="AU143" s="196" t="s">
        <v>81</v>
      </c>
      <c r="AV143" s="11" t="s">
        <v>81</v>
      </c>
      <c r="AW143" s="11" t="s">
        <v>36</v>
      </c>
      <c r="AX143" s="11" t="s">
        <v>23</v>
      </c>
      <c r="AY143" s="196" t="s">
        <v>140</v>
      </c>
    </row>
    <row r="144" spans="2:65" s="1" customFormat="1" ht="22.5" customHeight="1" x14ac:dyDescent="0.3">
      <c r="B144" s="174"/>
      <c r="C144" s="175" t="s">
        <v>214</v>
      </c>
      <c r="D144" s="175" t="s">
        <v>142</v>
      </c>
      <c r="E144" s="176" t="s">
        <v>1114</v>
      </c>
      <c r="F144" s="177" t="s">
        <v>1115</v>
      </c>
      <c r="G144" s="178" t="s">
        <v>222</v>
      </c>
      <c r="H144" s="179">
        <v>0.23300000000000001</v>
      </c>
      <c r="I144" s="180"/>
      <c r="J144" s="181">
        <f>ROUND(I144*H144,2)</f>
        <v>0</v>
      </c>
      <c r="K144" s="177" t="s">
        <v>146</v>
      </c>
      <c r="L144" s="41"/>
      <c r="M144" s="182" t="s">
        <v>5</v>
      </c>
      <c r="N144" s="183" t="s">
        <v>43</v>
      </c>
      <c r="O144" s="42"/>
      <c r="P144" s="184">
        <f>O144*H144</f>
        <v>0</v>
      </c>
      <c r="Q144" s="184">
        <v>1.0900000000000001</v>
      </c>
      <c r="R144" s="184">
        <f>Q144*H144</f>
        <v>0.25397000000000003</v>
      </c>
      <c r="S144" s="184">
        <v>0</v>
      </c>
      <c r="T144" s="185">
        <f>S144*H144</f>
        <v>0</v>
      </c>
      <c r="AR144" s="24" t="s">
        <v>147</v>
      </c>
      <c r="AT144" s="24" t="s">
        <v>142</v>
      </c>
      <c r="AU144" s="24" t="s">
        <v>81</v>
      </c>
      <c r="AY144" s="24" t="s">
        <v>140</v>
      </c>
      <c r="BE144" s="186">
        <f>IF(N144="základní",J144,0)</f>
        <v>0</v>
      </c>
      <c r="BF144" s="186">
        <f>IF(N144="snížená",J144,0)</f>
        <v>0</v>
      </c>
      <c r="BG144" s="186">
        <f>IF(N144="zákl. přenesená",J144,0)</f>
        <v>0</v>
      </c>
      <c r="BH144" s="186">
        <f>IF(N144="sníž. přenesená",J144,0)</f>
        <v>0</v>
      </c>
      <c r="BI144" s="186">
        <f>IF(N144="nulová",J144,0)</f>
        <v>0</v>
      </c>
      <c r="BJ144" s="24" t="s">
        <v>23</v>
      </c>
      <c r="BK144" s="186">
        <f>ROUND(I144*H144,2)</f>
        <v>0</v>
      </c>
      <c r="BL144" s="24" t="s">
        <v>147</v>
      </c>
      <c r="BM144" s="24" t="s">
        <v>1116</v>
      </c>
    </row>
    <row r="145" spans="2:65" s="13" customFormat="1" x14ac:dyDescent="0.3">
      <c r="B145" s="209"/>
      <c r="D145" s="197" t="s">
        <v>149</v>
      </c>
      <c r="E145" s="210" t="s">
        <v>5</v>
      </c>
      <c r="F145" s="211" t="s">
        <v>1112</v>
      </c>
      <c r="H145" s="212" t="s">
        <v>5</v>
      </c>
      <c r="I145" s="213"/>
      <c r="L145" s="209"/>
      <c r="M145" s="214"/>
      <c r="N145" s="215"/>
      <c r="O145" s="215"/>
      <c r="P145" s="215"/>
      <c r="Q145" s="215"/>
      <c r="R145" s="215"/>
      <c r="S145" s="215"/>
      <c r="T145" s="216"/>
      <c r="AT145" s="212" t="s">
        <v>149</v>
      </c>
      <c r="AU145" s="212" t="s">
        <v>81</v>
      </c>
      <c r="AV145" s="13" t="s">
        <v>23</v>
      </c>
      <c r="AW145" s="13" t="s">
        <v>36</v>
      </c>
      <c r="AX145" s="13" t="s">
        <v>72</v>
      </c>
      <c r="AY145" s="212" t="s">
        <v>140</v>
      </c>
    </row>
    <row r="146" spans="2:65" s="11" customFormat="1" x14ac:dyDescent="0.3">
      <c r="B146" s="187"/>
      <c r="D146" s="188" t="s">
        <v>149</v>
      </c>
      <c r="E146" s="189" t="s">
        <v>5</v>
      </c>
      <c r="F146" s="190" t="s">
        <v>1117</v>
      </c>
      <c r="H146" s="191">
        <v>0.23300000000000001</v>
      </c>
      <c r="I146" s="192"/>
      <c r="L146" s="187"/>
      <c r="M146" s="193"/>
      <c r="N146" s="194"/>
      <c r="O146" s="194"/>
      <c r="P146" s="194"/>
      <c r="Q146" s="194"/>
      <c r="R146" s="194"/>
      <c r="S146" s="194"/>
      <c r="T146" s="195"/>
      <c r="AT146" s="196" t="s">
        <v>149</v>
      </c>
      <c r="AU146" s="196" t="s">
        <v>81</v>
      </c>
      <c r="AV146" s="11" t="s">
        <v>81</v>
      </c>
      <c r="AW146" s="11" t="s">
        <v>36</v>
      </c>
      <c r="AX146" s="11" t="s">
        <v>23</v>
      </c>
      <c r="AY146" s="196" t="s">
        <v>140</v>
      </c>
    </row>
    <row r="147" spans="2:65" s="1" customFormat="1" ht="31.5" customHeight="1" x14ac:dyDescent="0.3">
      <c r="B147" s="174"/>
      <c r="C147" s="175" t="s">
        <v>219</v>
      </c>
      <c r="D147" s="175" t="s">
        <v>142</v>
      </c>
      <c r="E147" s="176" t="s">
        <v>267</v>
      </c>
      <c r="F147" s="177" t="s">
        <v>1118</v>
      </c>
      <c r="G147" s="178" t="s">
        <v>278</v>
      </c>
      <c r="H147" s="179">
        <v>122</v>
      </c>
      <c r="I147" s="180"/>
      <c r="J147" s="181">
        <f>ROUND(I147*H147,2)</f>
        <v>0</v>
      </c>
      <c r="K147" s="177" t="s">
        <v>5</v>
      </c>
      <c r="L147" s="41"/>
      <c r="M147" s="182" t="s">
        <v>5</v>
      </c>
      <c r="N147" s="183" t="s">
        <v>43</v>
      </c>
      <c r="O147" s="42"/>
      <c r="P147" s="184">
        <f>O147*H147</f>
        <v>0</v>
      </c>
      <c r="Q147" s="184">
        <v>0</v>
      </c>
      <c r="R147" s="184">
        <f>Q147*H147</f>
        <v>0</v>
      </c>
      <c r="S147" s="184">
        <v>0</v>
      </c>
      <c r="T147" s="185">
        <f>S147*H147</f>
        <v>0</v>
      </c>
      <c r="AR147" s="24" t="s">
        <v>147</v>
      </c>
      <c r="AT147" s="24" t="s">
        <v>142</v>
      </c>
      <c r="AU147" s="24" t="s">
        <v>81</v>
      </c>
      <c r="AY147" s="24" t="s">
        <v>140</v>
      </c>
      <c r="BE147" s="186">
        <f>IF(N147="základní",J147,0)</f>
        <v>0</v>
      </c>
      <c r="BF147" s="186">
        <f>IF(N147="snížená",J147,0)</f>
        <v>0</v>
      </c>
      <c r="BG147" s="186">
        <f>IF(N147="zákl. přenesená",J147,0)</f>
        <v>0</v>
      </c>
      <c r="BH147" s="186">
        <f>IF(N147="sníž. přenesená",J147,0)</f>
        <v>0</v>
      </c>
      <c r="BI147" s="186">
        <f>IF(N147="nulová",J147,0)</f>
        <v>0</v>
      </c>
      <c r="BJ147" s="24" t="s">
        <v>23</v>
      </c>
      <c r="BK147" s="186">
        <f>ROUND(I147*H147,2)</f>
        <v>0</v>
      </c>
      <c r="BL147" s="24" t="s">
        <v>147</v>
      </c>
      <c r="BM147" s="24" t="s">
        <v>1119</v>
      </c>
    </row>
    <row r="148" spans="2:65" s="1" customFormat="1" ht="22.5" customHeight="1" x14ac:dyDescent="0.3">
      <c r="B148" s="174"/>
      <c r="C148" s="175" t="s">
        <v>11</v>
      </c>
      <c r="D148" s="175" t="s">
        <v>142</v>
      </c>
      <c r="E148" s="176" t="s">
        <v>263</v>
      </c>
      <c r="F148" s="177" t="s">
        <v>264</v>
      </c>
      <c r="G148" s="178" t="s">
        <v>145</v>
      </c>
      <c r="H148" s="179">
        <v>2.2679999999999998</v>
      </c>
      <c r="I148" s="180"/>
      <c r="J148" s="181">
        <f>ROUND(I148*H148,2)</f>
        <v>0</v>
      </c>
      <c r="K148" s="177" t="s">
        <v>146</v>
      </c>
      <c r="L148" s="41"/>
      <c r="M148" s="182" t="s">
        <v>5</v>
      </c>
      <c r="N148" s="183" t="s">
        <v>43</v>
      </c>
      <c r="O148" s="42"/>
      <c r="P148" s="184">
        <f>O148*H148</f>
        <v>0</v>
      </c>
      <c r="Q148" s="184">
        <v>0.17818000000000001</v>
      </c>
      <c r="R148" s="184">
        <f>Q148*H148</f>
        <v>0.40411223999999996</v>
      </c>
      <c r="S148" s="184">
        <v>0</v>
      </c>
      <c r="T148" s="185">
        <f>S148*H148</f>
        <v>0</v>
      </c>
      <c r="AR148" s="24" t="s">
        <v>147</v>
      </c>
      <c r="AT148" s="24" t="s">
        <v>142</v>
      </c>
      <c r="AU148" s="24" t="s">
        <v>81</v>
      </c>
      <c r="AY148" s="24" t="s">
        <v>140</v>
      </c>
      <c r="BE148" s="186">
        <f>IF(N148="základní",J148,0)</f>
        <v>0</v>
      </c>
      <c r="BF148" s="186">
        <f>IF(N148="snížená",J148,0)</f>
        <v>0</v>
      </c>
      <c r="BG148" s="186">
        <f>IF(N148="zákl. přenesená",J148,0)</f>
        <v>0</v>
      </c>
      <c r="BH148" s="186">
        <f>IF(N148="sníž. přenesená",J148,0)</f>
        <v>0</v>
      </c>
      <c r="BI148" s="186">
        <f>IF(N148="nulová",J148,0)</f>
        <v>0</v>
      </c>
      <c r="BJ148" s="24" t="s">
        <v>23</v>
      </c>
      <c r="BK148" s="186">
        <f>ROUND(I148*H148,2)</f>
        <v>0</v>
      </c>
      <c r="BL148" s="24" t="s">
        <v>147</v>
      </c>
      <c r="BM148" s="24" t="s">
        <v>1120</v>
      </c>
    </row>
    <row r="149" spans="2:65" s="13" customFormat="1" x14ac:dyDescent="0.3">
      <c r="B149" s="209"/>
      <c r="D149" s="197" t="s">
        <v>149</v>
      </c>
      <c r="E149" s="210" t="s">
        <v>5</v>
      </c>
      <c r="F149" s="211" t="s">
        <v>1112</v>
      </c>
      <c r="H149" s="212" t="s">
        <v>5</v>
      </c>
      <c r="I149" s="213"/>
      <c r="L149" s="209"/>
      <c r="M149" s="214"/>
      <c r="N149" s="215"/>
      <c r="O149" s="215"/>
      <c r="P149" s="215"/>
      <c r="Q149" s="215"/>
      <c r="R149" s="215"/>
      <c r="S149" s="215"/>
      <c r="T149" s="216"/>
      <c r="AT149" s="212" t="s">
        <v>149</v>
      </c>
      <c r="AU149" s="212" t="s">
        <v>81</v>
      </c>
      <c r="AV149" s="13" t="s">
        <v>23</v>
      </c>
      <c r="AW149" s="13" t="s">
        <v>36</v>
      </c>
      <c r="AX149" s="13" t="s">
        <v>72</v>
      </c>
      <c r="AY149" s="212" t="s">
        <v>140</v>
      </c>
    </row>
    <row r="150" spans="2:65" s="11" customFormat="1" x14ac:dyDescent="0.3">
      <c r="B150" s="187"/>
      <c r="D150" s="197" t="s">
        <v>149</v>
      </c>
      <c r="E150" s="196" t="s">
        <v>5</v>
      </c>
      <c r="F150" s="198" t="s">
        <v>1121</v>
      </c>
      <c r="H150" s="199">
        <v>2.2679999999999998</v>
      </c>
      <c r="I150" s="192"/>
      <c r="L150" s="187"/>
      <c r="M150" s="193"/>
      <c r="N150" s="194"/>
      <c r="O150" s="194"/>
      <c r="P150" s="194"/>
      <c r="Q150" s="194"/>
      <c r="R150" s="194"/>
      <c r="S150" s="194"/>
      <c r="T150" s="195"/>
      <c r="AT150" s="196" t="s">
        <v>149</v>
      </c>
      <c r="AU150" s="196" t="s">
        <v>81</v>
      </c>
      <c r="AV150" s="11" t="s">
        <v>81</v>
      </c>
      <c r="AW150" s="11" t="s">
        <v>36</v>
      </c>
      <c r="AX150" s="11" t="s">
        <v>23</v>
      </c>
      <c r="AY150" s="196" t="s">
        <v>140</v>
      </c>
    </row>
    <row r="151" spans="2:65" s="10" customFormat="1" ht="29.85" customHeight="1" x14ac:dyDescent="0.3">
      <c r="B151" s="160"/>
      <c r="D151" s="171" t="s">
        <v>71</v>
      </c>
      <c r="E151" s="172" t="s">
        <v>177</v>
      </c>
      <c r="F151" s="172" t="s">
        <v>288</v>
      </c>
      <c r="I151" s="163"/>
      <c r="J151" s="173">
        <f>BK151</f>
        <v>0</v>
      </c>
      <c r="L151" s="160"/>
      <c r="M151" s="165"/>
      <c r="N151" s="166"/>
      <c r="O151" s="166"/>
      <c r="P151" s="167">
        <f>SUM(P152:P305)</f>
        <v>0</v>
      </c>
      <c r="Q151" s="166"/>
      <c r="R151" s="167">
        <f>SUM(R152:R305)</f>
        <v>37.369000550000003</v>
      </c>
      <c r="S151" s="166"/>
      <c r="T151" s="168">
        <f>SUM(T152:T305)</f>
        <v>0</v>
      </c>
      <c r="AR151" s="161" t="s">
        <v>23</v>
      </c>
      <c r="AT151" s="169" t="s">
        <v>71</v>
      </c>
      <c r="AU151" s="169" t="s">
        <v>23</v>
      </c>
      <c r="AY151" s="161" t="s">
        <v>140</v>
      </c>
      <c r="BK151" s="170">
        <f>SUM(BK152:BK305)</f>
        <v>0</v>
      </c>
    </row>
    <row r="152" spans="2:65" s="1" customFormat="1" ht="22.5" customHeight="1" x14ac:dyDescent="0.3">
      <c r="B152" s="174"/>
      <c r="C152" s="175" t="s">
        <v>236</v>
      </c>
      <c r="D152" s="175" t="s">
        <v>142</v>
      </c>
      <c r="E152" s="176" t="s">
        <v>303</v>
      </c>
      <c r="F152" s="177" t="s">
        <v>304</v>
      </c>
      <c r="G152" s="178" t="s">
        <v>145</v>
      </c>
      <c r="H152" s="179">
        <v>6.0679999999999996</v>
      </c>
      <c r="I152" s="180"/>
      <c r="J152" s="181">
        <f>ROUND(I152*H152,2)</f>
        <v>0</v>
      </c>
      <c r="K152" s="177" t="s">
        <v>146</v>
      </c>
      <c r="L152" s="41"/>
      <c r="M152" s="182" t="s">
        <v>5</v>
      </c>
      <c r="N152" s="183" t="s">
        <v>43</v>
      </c>
      <c r="O152" s="42"/>
      <c r="P152" s="184">
        <f>O152*H152</f>
        <v>0</v>
      </c>
      <c r="Q152" s="184">
        <v>3.0450000000000001E-2</v>
      </c>
      <c r="R152" s="184">
        <f>Q152*H152</f>
        <v>0.18477060000000001</v>
      </c>
      <c r="S152" s="184">
        <v>0</v>
      </c>
      <c r="T152" s="185">
        <f>S152*H152</f>
        <v>0</v>
      </c>
      <c r="AR152" s="24" t="s">
        <v>147</v>
      </c>
      <c r="AT152" s="24" t="s">
        <v>142</v>
      </c>
      <c r="AU152" s="24" t="s">
        <v>81</v>
      </c>
      <c r="AY152" s="24" t="s">
        <v>140</v>
      </c>
      <c r="BE152" s="186">
        <f>IF(N152="základní",J152,0)</f>
        <v>0</v>
      </c>
      <c r="BF152" s="186">
        <f>IF(N152="snížená",J152,0)</f>
        <v>0</v>
      </c>
      <c r="BG152" s="186">
        <f>IF(N152="zákl. přenesená",J152,0)</f>
        <v>0</v>
      </c>
      <c r="BH152" s="186">
        <f>IF(N152="sníž. přenesená",J152,0)</f>
        <v>0</v>
      </c>
      <c r="BI152" s="186">
        <f>IF(N152="nulová",J152,0)</f>
        <v>0</v>
      </c>
      <c r="BJ152" s="24" t="s">
        <v>23</v>
      </c>
      <c r="BK152" s="186">
        <f>ROUND(I152*H152,2)</f>
        <v>0</v>
      </c>
      <c r="BL152" s="24" t="s">
        <v>147</v>
      </c>
      <c r="BM152" s="24" t="s">
        <v>305</v>
      </c>
    </row>
    <row r="153" spans="2:65" s="13" customFormat="1" x14ac:dyDescent="0.3">
      <c r="B153" s="209"/>
      <c r="D153" s="197" t="s">
        <v>149</v>
      </c>
      <c r="E153" s="210" t="s">
        <v>5</v>
      </c>
      <c r="F153" s="211" t="s">
        <v>306</v>
      </c>
      <c r="H153" s="212" t="s">
        <v>5</v>
      </c>
      <c r="I153" s="213"/>
      <c r="L153" s="209"/>
      <c r="M153" s="214"/>
      <c r="N153" s="215"/>
      <c r="O153" s="215"/>
      <c r="P153" s="215"/>
      <c r="Q153" s="215"/>
      <c r="R153" s="215"/>
      <c r="S153" s="215"/>
      <c r="T153" s="216"/>
      <c r="AT153" s="212" t="s">
        <v>149</v>
      </c>
      <c r="AU153" s="212" t="s">
        <v>81</v>
      </c>
      <c r="AV153" s="13" t="s">
        <v>23</v>
      </c>
      <c r="AW153" s="13" t="s">
        <v>36</v>
      </c>
      <c r="AX153" s="13" t="s">
        <v>72</v>
      </c>
      <c r="AY153" s="212" t="s">
        <v>140</v>
      </c>
    </row>
    <row r="154" spans="2:65" s="13" customFormat="1" x14ac:dyDescent="0.3">
      <c r="B154" s="209"/>
      <c r="D154" s="197" t="s">
        <v>149</v>
      </c>
      <c r="E154" s="210" t="s">
        <v>5</v>
      </c>
      <c r="F154" s="211" t="s">
        <v>1122</v>
      </c>
      <c r="H154" s="212" t="s">
        <v>5</v>
      </c>
      <c r="I154" s="213"/>
      <c r="L154" s="209"/>
      <c r="M154" s="214"/>
      <c r="N154" s="215"/>
      <c r="O154" s="215"/>
      <c r="P154" s="215"/>
      <c r="Q154" s="215"/>
      <c r="R154" s="215"/>
      <c r="S154" s="215"/>
      <c r="T154" s="216"/>
      <c r="AT154" s="212" t="s">
        <v>149</v>
      </c>
      <c r="AU154" s="212" t="s">
        <v>81</v>
      </c>
      <c r="AV154" s="13" t="s">
        <v>23</v>
      </c>
      <c r="AW154" s="13" t="s">
        <v>36</v>
      </c>
      <c r="AX154" s="13" t="s">
        <v>72</v>
      </c>
      <c r="AY154" s="212" t="s">
        <v>140</v>
      </c>
    </row>
    <row r="155" spans="2:65" s="11" customFormat="1" x14ac:dyDescent="0.3">
      <c r="B155" s="187"/>
      <c r="D155" s="197" t="s">
        <v>149</v>
      </c>
      <c r="E155" s="196" t="s">
        <v>5</v>
      </c>
      <c r="F155" s="198" t="s">
        <v>1123</v>
      </c>
      <c r="H155" s="199">
        <v>9</v>
      </c>
      <c r="I155" s="192"/>
      <c r="L155" s="187"/>
      <c r="M155" s="193"/>
      <c r="N155" s="194"/>
      <c r="O155" s="194"/>
      <c r="P155" s="194"/>
      <c r="Q155" s="194"/>
      <c r="R155" s="194"/>
      <c r="S155" s="194"/>
      <c r="T155" s="195"/>
      <c r="AT155" s="196" t="s">
        <v>149</v>
      </c>
      <c r="AU155" s="196" t="s">
        <v>81</v>
      </c>
      <c r="AV155" s="11" t="s">
        <v>81</v>
      </c>
      <c r="AW155" s="11" t="s">
        <v>36</v>
      </c>
      <c r="AX155" s="11" t="s">
        <v>72</v>
      </c>
      <c r="AY155" s="196" t="s">
        <v>140</v>
      </c>
    </row>
    <row r="156" spans="2:65" s="11" customFormat="1" x14ac:dyDescent="0.3">
      <c r="B156" s="187"/>
      <c r="D156" s="197" t="s">
        <v>149</v>
      </c>
      <c r="E156" s="196" t="s">
        <v>5</v>
      </c>
      <c r="F156" s="198" t="s">
        <v>1124</v>
      </c>
      <c r="H156" s="199">
        <v>6.3</v>
      </c>
      <c r="I156" s="192"/>
      <c r="L156" s="187"/>
      <c r="M156" s="193"/>
      <c r="N156" s="194"/>
      <c r="O156" s="194"/>
      <c r="P156" s="194"/>
      <c r="Q156" s="194"/>
      <c r="R156" s="194"/>
      <c r="S156" s="194"/>
      <c r="T156" s="195"/>
      <c r="AT156" s="196" t="s">
        <v>149</v>
      </c>
      <c r="AU156" s="196" t="s">
        <v>81</v>
      </c>
      <c r="AV156" s="11" t="s">
        <v>81</v>
      </c>
      <c r="AW156" s="11" t="s">
        <v>36</v>
      </c>
      <c r="AX156" s="11" t="s">
        <v>72</v>
      </c>
      <c r="AY156" s="196" t="s">
        <v>140</v>
      </c>
    </row>
    <row r="157" spans="2:65" s="11" customFormat="1" x14ac:dyDescent="0.3">
      <c r="B157" s="187"/>
      <c r="D157" s="197" t="s">
        <v>149</v>
      </c>
      <c r="E157" s="196" t="s">
        <v>5</v>
      </c>
      <c r="F157" s="198" t="s">
        <v>1125</v>
      </c>
      <c r="H157" s="199">
        <v>11.7</v>
      </c>
      <c r="I157" s="192"/>
      <c r="L157" s="187"/>
      <c r="M157" s="193"/>
      <c r="N157" s="194"/>
      <c r="O157" s="194"/>
      <c r="P157" s="194"/>
      <c r="Q157" s="194"/>
      <c r="R157" s="194"/>
      <c r="S157" s="194"/>
      <c r="T157" s="195"/>
      <c r="AT157" s="196" t="s">
        <v>149</v>
      </c>
      <c r="AU157" s="196" t="s">
        <v>81</v>
      </c>
      <c r="AV157" s="11" t="s">
        <v>81</v>
      </c>
      <c r="AW157" s="11" t="s">
        <v>36</v>
      </c>
      <c r="AX157" s="11" t="s">
        <v>72</v>
      </c>
      <c r="AY157" s="196" t="s">
        <v>140</v>
      </c>
    </row>
    <row r="158" spans="2:65" s="13" customFormat="1" x14ac:dyDescent="0.3">
      <c r="B158" s="209"/>
      <c r="D158" s="197" t="s">
        <v>149</v>
      </c>
      <c r="E158" s="210" t="s">
        <v>5</v>
      </c>
      <c r="F158" s="211" t="s">
        <v>1126</v>
      </c>
      <c r="H158" s="212" t="s">
        <v>5</v>
      </c>
      <c r="I158" s="213"/>
      <c r="L158" s="209"/>
      <c r="M158" s="214"/>
      <c r="N158" s="215"/>
      <c r="O158" s="215"/>
      <c r="P158" s="215"/>
      <c r="Q158" s="215"/>
      <c r="R158" s="215"/>
      <c r="S158" s="215"/>
      <c r="T158" s="216"/>
      <c r="AT158" s="212" t="s">
        <v>149</v>
      </c>
      <c r="AU158" s="212" t="s">
        <v>81</v>
      </c>
      <c r="AV158" s="13" t="s">
        <v>23</v>
      </c>
      <c r="AW158" s="13" t="s">
        <v>36</v>
      </c>
      <c r="AX158" s="13" t="s">
        <v>72</v>
      </c>
      <c r="AY158" s="212" t="s">
        <v>140</v>
      </c>
    </row>
    <row r="159" spans="2:65" s="11" customFormat="1" x14ac:dyDescent="0.3">
      <c r="B159" s="187"/>
      <c r="D159" s="197" t="s">
        <v>149</v>
      </c>
      <c r="E159" s="196" t="s">
        <v>5</v>
      </c>
      <c r="F159" s="198" t="s">
        <v>1127</v>
      </c>
      <c r="H159" s="199">
        <v>5.75</v>
      </c>
      <c r="I159" s="192"/>
      <c r="L159" s="187"/>
      <c r="M159" s="193"/>
      <c r="N159" s="194"/>
      <c r="O159" s="194"/>
      <c r="P159" s="194"/>
      <c r="Q159" s="194"/>
      <c r="R159" s="194"/>
      <c r="S159" s="194"/>
      <c r="T159" s="195"/>
      <c r="AT159" s="196" t="s">
        <v>149</v>
      </c>
      <c r="AU159" s="196" t="s">
        <v>81</v>
      </c>
      <c r="AV159" s="11" t="s">
        <v>81</v>
      </c>
      <c r="AW159" s="11" t="s">
        <v>36</v>
      </c>
      <c r="AX159" s="11" t="s">
        <v>72</v>
      </c>
      <c r="AY159" s="196" t="s">
        <v>140</v>
      </c>
    </row>
    <row r="160" spans="2:65" s="11" customFormat="1" x14ac:dyDescent="0.3">
      <c r="B160" s="187"/>
      <c r="D160" s="197" t="s">
        <v>149</v>
      </c>
      <c r="E160" s="196" t="s">
        <v>5</v>
      </c>
      <c r="F160" s="198" t="s">
        <v>1128</v>
      </c>
      <c r="H160" s="199">
        <v>7.7</v>
      </c>
      <c r="I160" s="192"/>
      <c r="L160" s="187"/>
      <c r="M160" s="193"/>
      <c r="N160" s="194"/>
      <c r="O160" s="194"/>
      <c r="P160" s="194"/>
      <c r="Q160" s="194"/>
      <c r="R160" s="194"/>
      <c r="S160" s="194"/>
      <c r="T160" s="195"/>
      <c r="AT160" s="196" t="s">
        <v>149</v>
      </c>
      <c r="AU160" s="196" t="s">
        <v>81</v>
      </c>
      <c r="AV160" s="11" t="s">
        <v>81</v>
      </c>
      <c r="AW160" s="11" t="s">
        <v>36</v>
      </c>
      <c r="AX160" s="11" t="s">
        <v>72</v>
      </c>
      <c r="AY160" s="196" t="s">
        <v>140</v>
      </c>
    </row>
    <row r="161" spans="2:65" s="14" customFormat="1" x14ac:dyDescent="0.3">
      <c r="B161" s="230"/>
      <c r="D161" s="197" t="s">
        <v>149</v>
      </c>
      <c r="E161" s="231" t="s">
        <v>5</v>
      </c>
      <c r="F161" s="232" t="s">
        <v>313</v>
      </c>
      <c r="H161" s="233">
        <v>40.450000000000003</v>
      </c>
      <c r="I161" s="234"/>
      <c r="L161" s="230"/>
      <c r="M161" s="235"/>
      <c r="N161" s="236"/>
      <c r="O161" s="236"/>
      <c r="P161" s="236"/>
      <c r="Q161" s="236"/>
      <c r="R161" s="236"/>
      <c r="S161" s="236"/>
      <c r="T161" s="237"/>
      <c r="AT161" s="231" t="s">
        <v>149</v>
      </c>
      <c r="AU161" s="231" t="s">
        <v>81</v>
      </c>
      <c r="AV161" s="14" t="s">
        <v>158</v>
      </c>
      <c r="AW161" s="14" t="s">
        <v>36</v>
      </c>
      <c r="AX161" s="14" t="s">
        <v>72</v>
      </c>
      <c r="AY161" s="231" t="s">
        <v>140</v>
      </c>
    </row>
    <row r="162" spans="2:65" s="11" customFormat="1" x14ac:dyDescent="0.3">
      <c r="B162" s="187"/>
      <c r="D162" s="188" t="s">
        <v>149</v>
      </c>
      <c r="E162" s="189" t="s">
        <v>5</v>
      </c>
      <c r="F162" s="190" t="s">
        <v>1129</v>
      </c>
      <c r="H162" s="191">
        <v>6.0679999999999996</v>
      </c>
      <c r="I162" s="192"/>
      <c r="L162" s="187"/>
      <c r="M162" s="193"/>
      <c r="N162" s="194"/>
      <c r="O162" s="194"/>
      <c r="P162" s="194"/>
      <c r="Q162" s="194"/>
      <c r="R162" s="194"/>
      <c r="S162" s="194"/>
      <c r="T162" s="195"/>
      <c r="AT162" s="196" t="s">
        <v>149</v>
      </c>
      <c r="AU162" s="196" t="s">
        <v>81</v>
      </c>
      <c r="AV162" s="11" t="s">
        <v>81</v>
      </c>
      <c r="AW162" s="11" t="s">
        <v>36</v>
      </c>
      <c r="AX162" s="11" t="s">
        <v>23</v>
      </c>
      <c r="AY162" s="196" t="s">
        <v>140</v>
      </c>
    </row>
    <row r="163" spans="2:65" s="1" customFormat="1" ht="22.5" customHeight="1" x14ac:dyDescent="0.3">
      <c r="B163" s="174"/>
      <c r="C163" s="175" t="s">
        <v>244</v>
      </c>
      <c r="D163" s="175" t="s">
        <v>142</v>
      </c>
      <c r="E163" s="176" t="s">
        <v>316</v>
      </c>
      <c r="F163" s="177" t="s">
        <v>317</v>
      </c>
      <c r="G163" s="178" t="s">
        <v>145</v>
      </c>
      <c r="H163" s="179">
        <v>6.0679999999999996</v>
      </c>
      <c r="I163" s="180"/>
      <c r="J163" s="181">
        <f>ROUND(I163*H163,2)</f>
        <v>0</v>
      </c>
      <c r="K163" s="177" t="s">
        <v>146</v>
      </c>
      <c r="L163" s="41"/>
      <c r="M163" s="182" t="s">
        <v>5</v>
      </c>
      <c r="N163" s="183" t="s">
        <v>43</v>
      </c>
      <c r="O163" s="42"/>
      <c r="P163" s="184">
        <f>O163*H163</f>
        <v>0</v>
      </c>
      <c r="Q163" s="184">
        <v>3.3579999999999999E-2</v>
      </c>
      <c r="R163" s="184">
        <f>Q163*H163</f>
        <v>0.20376343999999999</v>
      </c>
      <c r="S163" s="184">
        <v>0</v>
      </c>
      <c r="T163" s="185">
        <f>S163*H163</f>
        <v>0</v>
      </c>
      <c r="AR163" s="24" t="s">
        <v>147</v>
      </c>
      <c r="AT163" s="24" t="s">
        <v>142</v>
      </c>
      <c r="AU163" s="24" t="s">
        <v>81</v>
      </c>
      <c r="AY163" s="24" t="s">
        <v>140</v>
      </c>
      <c r="BE163" s="186">
        <f>IF(N163="základní",J163,0)</f>
        <v>0</v>
      </c>
      <c r="BF163" s="186">
        <f>IF(N163="snížená",J163,0)</f>
        <v>0</v>
      </c>
      <c r="BG163" s="186">
        <f>IF(N163="zákl. přenesená",J163,0)</f>
        <v>0</v>
      </c>
      <c r="BH163" s="186">
        <f>IF(N163="sníž. přenesená",J163,0)</f>
        <v>0</v>
      </c>
      <c r="BI163" s="186">
        <f>IF(N163="nulová",J163,0)</f>
        <v>0</v>
      </c>
      <c r="BJ163" s="24" t="s">
        <v>23</v>
      </c>
      <c r="BK163" s="186">
        <f>ROUND(I163*H163,2)</f>
        <v>0</v>
      </c>
      <c r="BL163" s="24" t="s">
        <v>147</v>
      </c>
      <c r="BM163" s="24" t="s">
        <v>318</v>
      </c>
    </row>
    <row r="164" spans="2:65" s="13" customFormat="1" x14ac:dyDescent="0.3">
      <c r="B164" s="209"/>
      <c r="D164" s="197" t="s">
        <v>149</v>
      </c>
      <c r="E164" s="210" t="s">
        <v>5</v>
      </c>
      <c r="F164" s="211" t="s">
        <v>1130</v>
      </c>
      <c r="H164" s="212" t="s">
        <v>5</v>
      </c>
      <c r="I164" s="213"/>
      <c r="L164" s="209"/>
      <c r="M164" s="214"/>
      <c r="N164" s="215"/>
      <c r="O164" s="215"/>
      <c r="P164" s="215"/>
      <c r="Q164" s="215"/>
      <c r="R164" s="215"/>
      <c r="S164" s="215"/>
      <c r="T164" s="216"/>
      <c r="AT164" s="212" t="s">
        <v>149</v>
      </c>
      <c r="AU164" s="212" t="s">
        <v>81</v>
      </c>
      <c r="AV164" s="13" t="s">
        <v>23</v>
      </c>
      <c r="AW164" s="13" t="s">
        <v>36</v>
      </c>
      <c r="AX164" s="13" t="s">
        <v>72</v>
      </c>
      <c r="AY164" s="212" t="s">
        <v>140</v>
      </c>
    </row>
    <row r="165" spans="2:65" s="13" customFormat="1" x14ac:dyDescent="0.3">
      <c r="B165" s="209"/>
      <c r="D165" s="197" t="s">
        <v>149</v>
      </c>
      <c r="E165" s="210" t="s">
        <v>5</v>
      </c>
      <c r="F165" s="211" t="s">
        <v>1122</v>
      </c>
      <c r="H165" s="212" t="s">
        <v>5</v>
      </c>
      <c r="I165" s="213"/>
      <c r="L165" s="209"/>
      <c r="M165" s="214"/>
      <c r="N165" s="215"/>
      <c r="O165" s="215"/>
      <c r="P165" s="215"/>
      <c r="Q165" s="215"/>
      <c r="R165" s="215"/>
      <c r="S165" s="215"/>
      <c r="T165" s="216"/>
      <c r="AT165" s="212" t="s">
        <v>149</v>
      </c>
      <c r="AU165" s="212" t="s">
        <v>81</v>
      </c>
      <c r="AV165" s="13" t="s">
        <v>23</v>
      </c>
      <c r="AW165" s="13" t="s">
        <v>36</v>
      </c>
      <c r="AX165" s="13" t="s">
        <v>72</v>
      </c>
      <c r="AY165" s="212" t="s">
        <v>140</v>
      </c>
    </row>
    <row r="166" spans="2:65" s="11" customFormat="1" x14ac:dyDescent="0.3">
      <c r="B166" s="187"/>
      <c r="D166" s="197" t="s">
        <v>149</v>
      </c>
      <c r="E166" s="196" t="s">
        <v>5</v>
      </c>
      <c r="F166" s="198" t="s">
        <v>1123</v>
      </c>
      <c r="H166" s="199">
        <v>9</v>
      </c>
      <c r="I166" s="192"/>
      <c r="L166" s="187"/>
      <c r="M166" s="193"/>
      <c r="N166" s="194"/>
      <c r="O166" s="194"/>
      <c r="P166" s="194"/>
      <c r="Q166" s="194"/>
      <c r="R166" s="194"/>
      <c r="S166" s="194"/>
      <c r="T166" s="195"/>
      <c r="AT166" s="196" t="s">
        <v>149</v>
      </c>
      <c r="AU166" s="196" t="s">
        <v>81</v>
      </c>
      <c r="AV166" s="11" t="s">
        <v>81</v>
      </c>
      <c r="AW166" s="11" t="s">
        <v>36</v>
      </c>
      <c r="AX166" s="11" t="s">
        <v>72</v>
      </c>
      <c r="AY166" s="196" t="s">
        <v>140</v>
      </c>
    </row>
    <row r="167" spans="2:65" s="11" customFormat="1" x14ac:dyDescent="0.3">
      <c r="B167" s="187"/>
      <c r="D167" s="197" t="s">
        <v>149</v>
      </c>
      <c r="E167" s="196" t="s">
        <v>5</v>
      </c>
      <c r="F167" s="198" t="s">
        <v>1124</v>
      </c>
      <c r="H167" s="199">
        <v>6.3</v>
      </c>
      <c r="I167" s="192"/>
      <c r="L167" s="187"/>
      <c r="M167" s="193"/>
      <c r="N167" s="194"/>
      <c r="O167" s="194"/>
      <c r="P167" s="194"/>
      <c r="Q167" s="194"/>
      <c r="R167" s="194"/>
      <c r="S167" s="194"/>
      <c r="T167" s="195"/>
      <c r="AT167" s="196" t="s">
        <v>149</v>
      </c>
      <c r="AU167" s="196" t="s">
        <v>81</v>
      </c>
      <c r="AV167" s="11" t="s">
        <v>81</v>
      </c>
      <c r="AW167" s="11" t="s">
        <v>36</v>
      </c>
      <c r="AX167" s="11" t="s">
        <v>72</v>
      </c>
      <c r="AY167" s="196" t="s">
        <v>140</v>
      </c>
    </row>
    <row r="168" spans="2:65" s="11" customFormat="1" x14ac:dyDescent="0.3">
      <c r="B168" s="187"/>
      <c r="D168" s="197" t="s">
        <v>149</v>
      </c>
      <c r="E168" s="196" t="s">
        <v>5</v>
      </c>
      <c r="F168" s="198" t="s">
        <v>1125</v>
      </c>
      <c r="H168" s="199">
        <v>11.7</v>
      </c>
      <c r="I168" s="192"/>
      <c r="L168" s="187"/>
      <c r="M168" s="193"/>
      <c r="N168" s="194"/>
      <c r="O168" s="194"/>
      <c r="P168" s="194"/>
      <c r="Q168" s="194"/>
      <c r="R168" s="194"/>
      <c r="S168" s="194"/>
      <c r="T168" s="195"/>
      <c r="AT168" s="196" t="s">
        <v>149</v>
      </c>
      <c r="AU168" s="196" t="s">
        <v>81</v>
      </c>
      <c r="AV168" s="11" t="s">
        <v>81</v>
      </c>
      <c r="AW168" s="11" t="s">
        <v>36</v>
      </c>
      <c r="AX168" s="11" t="s">
        <v>72</v>
      </c>
      <c r="AY168" s="196" t="s">
        <v>140</v>
      </c>
    </row>
    <row r="169" spans="2:65" s="13" customFormat="1" x14ac:dyDescent="0.3">
      <c r="B169" s="209"/>
      <c r="D169" s="197" t="s">
        <v>149</v>
      </c>
      <c r="E169" s="210" t="s">
        <v>5</v>
      </c>
      <c r="F169" s="211" t="s">
        <v>1126</v>
      </c>
      <c r="H169" s="212" t="s">
        <v>5</v>
      </c>
      <c r="I169" s="213"/>
      <c r="L169" s="209"/>
      <c r="M169" s="214"/>
      <c r="N169" s="215"/>
      <c r="O169" s="215"/>
      <c r="P169" s="215"/>
      <c r="Q169" s="215"/>
      <c r="R169" s="215"/>
      <c r="S169" s="215"/>
      <c r="T169" s="216"/>
      <c r="AT169" s="212" t="s">
        <v>149</v>
      </c>
      <c r="AU169" s="212" t="s">
        <v>81</v>
      </c>
      <c r="AV169" s="13" t="s">
        <v>23</v>
      </c>
      <c r="AW169" s="13" t="s">
        <v>36</v>
      </c>
      <c r="AX169" s="13" t="s">
        <v>72</v>
      </c>
      <c r="AY169" s="212" t="s">
        <v>140</v>
      </c>
    </row>
    <row r="170" spans="2:65" s="11" customFormat="1" x14ac:dyDescent="0.3">
      <c r="B170" s="187"/>
      <c r="D170" s="197" t="s">
        <v>149</v>
      </c>
      <c r="E170" s="196" t="s">
        <v>5</v>
      </c>
      <c r="F170" s="198" t="s">
        <v>1127</v>
      </c>
      <c r="H170" s="199">
        <v>5.75</v>
      </c>
      <c r="I170" s="192"/>
      <c r="L170" s="187"/>
      <c r="M170" s="193"/>
      <c r="N170" s="194"/>
      <c r="O170" s="194"/>
      <c r="P170" s="194"/>
      <c r="Q170" s="194"/>
      <c r="R170" s="194"/>
      <c r="S170" s="194"/>
      <c r="T170" s="195"/>
      <c r="AT170" s="196" t="s">
        <v>149</v>
      </c>
      <c r="AU170" s="196" t="s">
        <v>81</v>
      </c>
      <c r="AV170" s="11" t="s">
        <v>81</v>
      </c>
      <c r="AW170" s="11" t="s">
        <v>36</v>
      </c>
      <c r="AX170" s="11" t="s">
        <v>72</v>
      </c>
      <c r="AY170" s="196" t="s">
        <v>140</v>
      </c>
    </row>
    <row r="171" spans="2:65" s="11" customFormat="1" x14ac:dyDescent="0.3">
      <c r="B171" s="187"/>
      <c r="D171" s="197" t="s">
        <v>149</v>
      </c>
      <c r="E171" s="196" t="s">
        <v>5</v>
      </c>
      <c r="F171" s="198" t="s">
        <v>1128</v>
      </c>
      <c r="H171" s="199">
        <v>7.7</v>
      </c>
      <c r="I171" s="192"/>
      <c r="L171" s="187"/>
      <c r="M171" s="193"/>
      <c r="N171" s="194"/>
      <c r="O171" s="194"/>
      <c r="P171" s="194"/>
      <c r="Q171" s="194"/>
      <c r="R171" s="194"/>
      <c r="S171" s="194"/>
      <c r="T171" s="195"/>
      <c r="AT171" s="196" t="s">
        <v>149</v>
      </c>
      <c r="AU171" s="196" t="s">
        <v>81</v>
      </c>
      <c r="AV171" s="11" t="s">
        <v>81</v>
      </c>
      <c r="AW171" s="11" t="s">
        <v>36</v>
      </c>
      <c r="AX171" s="11" t="s">
        <v>72</v>
      </c>
      <c r="AY171" s="196" t="s">
        <v>140</v>
      </c>
    </row>
    <row r="172" spans="2:65" s="14" customFormat="1" x14ac:dyDescent="0.3">
      <c r="B172" s="230"/>
      <c r="D172" s="197" t="s">
        <v>149</v>
      </c>
      <c r="E172" s="231" t="s">
        <v>5</v>
      </c>
      <c r="F172" s="232" t="s">
        <v>313</v>
      </c>
      <c r="H172" s="233">
        <v>40.450000000000003</v>
      </c>
      <c r="I172" s="234"/>
      <c r="L172" s="230"/>
      <c r="M172" s="235"/>
      <c r="N172" s="236"/>
      <c r="O172" s="236"/>
      <c r="P172" s="236"/>
      <c r="Q172" s="236"/>
      <c r="R172" s="236"/>
      <c r="S172" s="236"/>
      <c r="T172" s="237"/>
      <c r="AT172" s="231" t="s">
        <v>149</v>
      </c>
      <c r="AU172" s="231" t="s">
        <v>81</v>
      </c>
      <c r="AV172" s="14" t="s">
        <v>158</v>
      </c>
      <c r="AW172" s="14" t="s">
        <v>36</v>
      </c>
      <c r="AX172" s="14" t="s">
        <v>72</v>
      </c>
      <c r="AY172" s="231" t="s">
        <v>140</v>
      </c>
    </row>
    <row r="173" spans="2:65" s="11" customFormat="1" x14ac:dyDescent="0.3">
      <c r="B173" s="187"/>
      <c r="D173" s="188" t="s">
        <v>149</v>
      </c>
      <c r="E173" s="189" t="s">
        <v>5</v>
      </c>
      <c r="F173" s="190" t="s">
        <v>1129</v>
      </c>
      <c r="H173" s="191">
        <v>6.0679999999999996</v>
      </c>
      <c r="I173" s="192"/>
      <c r="L173" s="187"/>
      <c r="M173" s="193"/>
      <c r="N173" s="194"/>
      <c r="O173" s="194"/>
      <c r="P173" s="194"/>
      <c r="Q173" s="194"/>
      <c r="R173" s="194"/>
      <c r="S173" s="194"/>
      <c r="T173" s="195"/>
      <c r="AT173" s="196" t="s">
        <v>149</v>
      </c>
      <c r="AU173" s="196" t="s">
        <v>81</v>
      </c>
      <c r="AV173" s="11" t="s">
        <v>81</v>
      </c>
      <c r="AW173" s="11" t="s">
        <v>36</v>
      </c>
      <c r="AX173" s="11" t="s">
        <v>23</v>
      </c>
      <c r="AY173" s="196" t="s">
        <v>140</v>
      </c>
    </row>
    <row r="174" spans="2:65" s="1" customFormat="1" ht="22.5" customHeight="1" x14ac:dyDescent="0.3">
      <c r="B174" s="174"/>
      <c r="C174" s="175" t="s">
        <v>250</v>
      </c>
      <c r="D174" s="175" t="s">
        <v>142</v>
      </c>
      <c r="E174" s="176" t="s">
        <v>1131</v>
      </c>
      <c r="F174" s="177" t="s">
        <v>1132</v>
      </c>
      <c r="G174" s="178" t="s">
        <v>145</v>
      </c>
      <c r="H174" s="179">
        <v>61.055999999999997</v>
      </c>
      <c r="I174" s="180"/>
      <c r="J174" s="181">
        <f>ROUND(I174*H174,2)</f>
        <v>0</v>
      </c>
      <c r="K174" s="177" t="s">
        <v>146</v>
      </c>
      <c r="L174" s="41"/>
      <c r="M174" s="182" t="s">
        <v>5</v>
      </c>
      <c r="N174" s="183" t="s">
        <v>43</v>
      </c>
      <c r="O174" s="42"/>
      <c r="P174" s="184">
        <f>O174*H174</f>
        <v>0</v>
      </c>
      <c r="Q174" s="184">
        <v>1.7000000000000001E-2</v>
      </c>
      <c r="R174" s="184">
        <f>Q174*H174</f>
        <v>1.037952</v>
      </c>
      <c r="S174" s="184">
        <v>0</v>
      </c>
      <c r="T174" s="185">
        <f>S174*H174</f>
        <v>0</v>
      </c>
      <c r="AR174" s="24" t="s">
        <v>147</v>
      </c>
      <c r="AT174" s="24" t="s">
        <v>142</v>
      </c>
      <c r="AU174" s="24" t="s">
        <v>81</v>
      </c>
      <c r="AY174" s="24" t="s">
        <v>140</v>
      </c>
      <c r="BE174" s="186">
        <f>IF(N174="základní",J174,0)</f>
        <v>0</v>
      </c>
      <c r="BF174" s="186">
        <f>IF(N174="snížená",J174,0)</f>
        <v>0</v>
      </c>
      <c r="BG174" s="186">
        <f>IF(N174="zákl. přenesená",J174,0)</f>
        <v>0</v>
      </c>
      <c r="BH174" s="186">
        <f>IF(N174="sníž. přenesená",J174,0)</f>
        <v>0</v>
      </c>
      <c r="BI174" s="186">
        <f>IF(N174="nulová",J174,0)</f>
        <v>0</v>
      </c>
      <c r="BJ174" s="24" t="s">
        <v>23</v>
      </c>
      <c r="BK174" s="186">
        <f>ROUND(I174*H174,2)</f>
        <v>0</v>
      </c>
      <c r="BL174" s="24" t="s">
        <v>147</v>
      </c>
      <c r="BM174" s="24" t="s">
        <v>328</v>
      </c>
    </row>
    <row r="175" spans="2:65" s="11" customFormat="1" x14ac:dyDescent="0.3">
      <c r="B175" s="187"/>
      <c r="D175" s="197" t="s">
        <v>149</v>
      </c>
      <c r="E175" s="196" t="s">
        <v>5</v>
      </c>
      <c r="F175" s="198" t="s">
        <v>1133</v>
      </c>
      <c r="H175" s="199">
        <v>761.45</v>
      </c>
      <c r="I175" s="192"/>
      <c r="L175" s="187"/>
      <c r="M175" s="193"/>
      <c r="N175" s="194"/>
      <c r="O175" s="194"/>
      <c r="P175" s="194"/>
      <c r="Q175" s="194"/>
      <c r="R175" s="194"/>
      <c r="S175" s="194"/>
      <c r="T175" s="195"/>
      <c r="AT175" s="196" t="s">
        <v>149</v>
      </c>
      <c r="AU175" s="196" t="s">
        <v>81</v>
      </c>
      <c r="AV175" s="11" t="s">
        <v>81</v>
      </c>
      <c r="AW175" s="11" t="s">
        <v>36</v>
      </c>
      <c r="AX175" s="11" t="s">
        <v>72</v>
      </c>
      <c r="AY175" s="196" t="s">
        <v>140</v>
      </c>
    </row>
    <row r="176" spans="2:65" s="11" customFormat="1" x14ac:dyDescent="0.3">
      <c r="B176" s="187"/>
      <c r="D176" s="197" t="s">
        <v>149</v>
      </c>
      <c r="E176" s="196" t="s">
        <v>5</v>
      </c>
      <c r="F176" s="198" t="s">
        <v>1134</v>
      </c>
      <c r="H176" s="199">
        <v>-131.88</v>
      </c>
      <c r="I176" s="192"/>
      <c r="L176" s="187"/>
      <c r="M176" s="193"/>
      <c r="N176" s="194"/>
      <c r="O176" s="194"/>
      <c r="P176" s="194"/>
      <c r="Q176" s="194"/>
      <c r="R176" s="194"/>
      <c r="S176" s="194"/>
      <c r="T176" s="195"/>
      <c r="AT176" s="196" t="s">
        <v>149</v>
      </c>
      <c r="AU176" s="196" t="s">
        <v>81</v>
      </c>
      <c r="AV176" s="11" t="s">
        <v>81</v>
      </c>
      <c r="AW176" s="11" t="s">
        <v>36</v>
      </c>
      <c r="AX176" s="11" t="s">
        <v>72</v>
      </c>
      <c r="AY176" s="196" t="s">
        <v>140</v>
      </c>
    </row>
    <row r="177" spans="2:65" s="11" customFormat="1" x14ac:dyDescent="0.3">
      <c r="B177" s="187"/>
      <c r="D177" s="197" t="s">
        <v>149</v>
      </c>
      <c r="E177" s="196" t="s">
        <v>5</v>
      </c>
      <c r="F177" s="198" t="s">
        <v>1135</v>
      </c>
      <c r="H177" s="199">
        <v>-19.007999999999999</v>
      </c>
      <c r="I177" s="192"/>
      <c r="L177" s="187"/>
      <c r="M177" s="193"/>
      <c r="N177" s="194"/>
      <c r="O177" s="194"/>
      <c r="P177" s="194"/>
      <c r="Q177" s="194"/>
      <c r="R177" s="194"/>
      <c r="S177" s="194"/>
      <c r="T177" s="195"/>
      <c r="AT177" s="196" t="s">
        <v>149</v>
      </c>
      <c r="AU177" s="196" t="s">
        <v>81</v>
      </c>
      <c r="AV177" s="11" t="s">
        <v>81</v>
      </c>
      <c r="AW177" s="11" t="s">
        <v>36</v>
      </c>
      <c r="AX177" s="11" t="s">
        <v>72</v>
      </c>
      <c r="AY177" s="196" t="s">
        <v>140</v>
      </c>
    </row>
    <row r="178" spans="2:65" s="14" customFormat="1" x14ac:dyDescent="0.3">
      <c r="B178" s="230"/>
      <c r="D178" s="197" t="s">
        <v>149</v>
      </c>
      <c r="E178" s="231" t="s">
        <v>5</v>
      </c>
      <c r="F178" s="232" t="s">
        <v>313</v>
      </c>
      <c r="H178" s="233">
        <v>610.56200000000001</v>
      </c>
      <c r="I178" s="234"/>
      <c r="L178" s="230"/>
      <c r="M178" s="235"/>
      <c r="N178" s="236"/>
      <c r="O178" s="236"/>
      <c r="P178" s="236"/>
      <c r="Q178" s="236"/>
      <c r="R178" s="236"/>
      <c r="S178" s="236"/>
      <c r="T178" s="237"/>
      <c r="AT178" s="231" t="s">
        <v>149</v>
      </c>
      <c r="AU178" s="231" t="s">
        <v>81</v>
      </c>
      <c r="AV178" s="14" t="s">
        <v>158</v>
      </c>
      <c r="AW178" s="14" t="s">
        <v>36</v>
      </c>
      <c r="AX178" s="14" t="s">
        <v>72</v>
      </c>
      <c r="AY178" s="231" t="s">
        <v>140</v>
      </c>
    </row>
    <row r="179" spans="2:65" s="11" customFormat="1" x14ac:dyDescent="0.3">
      <c r="B179" s="187"/>
      <c r="D179" s="188" t="s">
        <v>149</v>
      </c>
      <c r="E179" s="189" t="s">
        <v>5</v>
      </c>
      <c r="F179" s="190" t="s">
        <v>1136</v>
      </c>
      <c r="H179" s="191">
        <v>61.055999999999997</v>
      </c>
      <c r="I179" s="192"/>
      <c r="L179" s="187"/>
      <c r="M179" s="193"/>
      <c r="N179" s="194"/>
      <c r="O179" s="194"/>
      <c r="P179" s="194"/>
      <c r="Q179" s="194"/>
      <c r="R179" s="194"/>
      <c r="S179" s="194"/>
      <c r="T179" s="195"/>
      <c r="AT179" s="196" t="s">
        <v>149</v>
      </c>
      <c r="AU179" s="196" t="s">
        <v>81</v>
      </c>
      <c r="AV179" s="11" t="s">
        <v>81</v>
      </c>
      <c r="AW179" s="11" t="s">
        <v>36</v>
      </c>
      <c r="AX179" s="11" t="s">
        <v>23</v>
      </c>
      <c r="AY179" s="196" t="s">
        <v>140</v>
      </c>
    </row>
    <row r="180" spans="2:65" s="1" customFormat="1" ht="22.5" customHeight="1" x14ac:dyDescent="0.3">
      <c r="B180" s="174"/>
      <c r="C180" s="175" t="s">
        <v>256</v>
      </c>
      <c r="D180" s="175" t="s">
        <v>142</v>
      </c>
      <c r="E180" s="176" t="s">
        <v>337</v>
      </c>
      <c r="F180" s="177" t="s">
        <v>338</v>
      </c>
      <c r="G180" s="178" t="s">
        <v>278</v>
      </c>
      <c r="H180" s="179">
        <v>54.85</v>
      </c>
      <c r="I180" s="180"/>
      <c r="J180" s="181">
        <f>ROUND(I180*H180,2)</f>
        <v>0</v>
      </c>
      <c r="K180" s="177" t="s">
        <v>146</v>
      </c>
      <c r="L180" s="41"/>
      <c r="M180" s="182" t="s">
        <v>5</v>
      </c>
      <c r="N180" s="183" t="s">
        <v>43</v>
      </c>
      <c r="O180" s="42"/>
      <c r="P180" s="184">
        <f>O180*H180</f>
        <v>0</v>
      </c>
      <c r="Q180" s="184">
        <v>1.5E-3</v>
      </c>
      <c r="R180" s="184">
        <f>Q180*H180</f>
        <v>8.2275000000000001E-2</v>
      </c>
      <c r="S180" s="184">
        <v>0</v>
      </c>
      <c r="T180" s="185">
        <f>S180*H180</f>
        <v>0</v>
      </c>
      <c r="AR180" s="24" t="s">
        <v>147</v>
      </c>
      <c r="AT180" s="24" t="s">
        <v>142</v>
      </c>
      <c r="AU180" s="24" t="s">
        <v>81</v>
      </c>
      <c r="AY180" s="24" t="s">
        <v>140</v>
      </c>
      <c r="BE180" s="186">
        <f>IF(N180="základní",J180,0)</f>
        <v>0</v>
      </c>
      <c r="BF180" s="186">
        <f>IF(N180="snížená",J180,0)</f>
        <v>0</v>
      </c>
      <c r="BG180" s="186">
        <f>IF(N180="zákl. přenesená",J180,0)</f>
        <v>0</v>
      </c>
      <c r="BH180" s="186">
        <f>IF(N180="sníž. přenesená",J180,0)</f>
        <v>0</v>
      </c>
      <c r="BI180" s="186">
        <f>IF(N180="nulová",J180,0)</f>
        <v>0</v>
      </c>
      <c r="BJ180" s="24" t="s">
        <v>23</v>
      </c>
      <c r="BK180" s="186">
        <f>ROUND(I180*H180,2)</f>
        <v>0</v>
      </c>
      <c r="BL180" s="24" t="s">
        <v>147</v>
      </c>
      <c r="BM180" s="24" t="s">
        <v>339</v>
      </c>
    </row>
    <row r="181" spans="2:65" s="13" customFormat="1" x14ac:dyDescent="0.3">
      <c r="B181" s="209"/>
      <c r="D181" s="197" t="s">
        <v>149</v>
      </c>
      <c r="E181" s="210" t="s">
        <v>5</v>
      </c>
      <c r="F181" s="211" t="s">
        <v>1137</v>
      </c>
      <c r="H181" s="212" t="s">
        <v>5</v>
      </c>
      <c r="I181" s="213"/>
      <c r="L181" s="209"/>
      <c r="M181" s="214"/>
      <c r="N181" s="215"/>
      <c r="O181" s="215"/>
      <c r="P181" s="215"/>
      <c r="Q181" s="215"/>
      <c r="R181" s="215"/>
      <c r="S181" s="215"/>
      <c r="T181" s="216"/>
      <c r="AT181" s="212" t="s">
        <v>149</v>
      </c>
      <c r="AU181" s="212" t="s">
        <v>81</v>
      </c>
      <c r="AV181" s="13" t="s">
        <v>23</v>
      </c>
      <c r="AW181" s="13" t="s">
        <v>36</v>
      </c>
      <c r="AX181" s="13" t="s">
        <v>72</v>
      </c>
      <c r="AY181" s="212" t="s">
        <v>140</v>
      </c>
    </row>
    <row r="182" spans="2:65" s="13" customFormat="1" x14ac:dyDescent="0.3">
      <c r="B182" s="209"/>
      <c r="D182" s="197" t="s">
        <v>149</v>
      </c>
      <c r="E182" s="210" t="s">
        <v>5</v>
      </c>
      <c r="F182" s="211" t="s">
        <v>1138</v>
      </c>
      <c r="H182" s="212" t="s">
        <v>5</v>
      </c>
      <c r="I182" s="213"/>
      <c r="L182" s="209"/>
      <c r="M182" s="214"/>
      <c r="N182" s="215"/>
      <c r="O182" s="215"/>
      <c r="P182" s="215"/>
      <c r="Q182" s="215"/>
      <c r="R182" s="215"/>
      <c r="S182" s="215"/>
      <c r="T182" s="216"/>
      <c r="AT182" s="212" t="s">
        <v>149</v>
      </c>
      <c r="AU182" s="212" t="s">
        <v>81</v>
      </c>
      <c r="AV182" s="13" t="s">
        <v>23</v>
      </c>
      <c r="AW182" s="13" t="s">
        <v>36</v>
      </c>
      <c r="AX182" s="13" t="s">
        <v>72</v>
      </c>
      <c r="AY182" s="212" t="s">
        <v>140</v>
      </c>
    </row>
    <row r="183" spans="2:65" s="11" customFormat="1" x14ac:dyDescent="0.3">
      <c r="B183" s="187"/>
      <c r="D183" s="197" t="s">
        <v>149</v>
      </c>
      <c r="E183" s="196" t="s">
        <v>5</v>
      </c>
      <c r="F183" s="198" t="s">
        <v>1139</v>
      </c>
      <c r="H183" s="199">
        <v>14.4</v>
      </c>
      <c r="I183" s="192"/>
      <c r="L183" s="187"/>
      <c r="M183" s="193"/>
      <c r="N183" s="194"/>
      <c r="O183" s="194"/>
      <c r="P183" s="194"/>
      <c r="Q183" s="194"/>
      <c r="R183" s="194"/>
      <c r="S183" s="194"/>
      <c r="T183" s="195"/>
      <c r="AT183" s="196" t="s">
        <v>149</v>
      </c>
      <c r="AU183" s="196" t="s">
        <v>81</v>
      </c>
      <c r="AV183" s="11" t="s">
        <v>81</v>
      </c>
      <c r="AW183" s="11" t="s">
        <v>36</v>
      </c>
      <c r="AX183" s="11" t="s">
        <v>72</v>
      </c>
      <c r="AY183" s="196" t="s">
        <v>140</v>
      </c>
    </row>
    <row r="184" spans="2:65" s="11" customFormat="1" x14ac:dyDescent="0.3">
      <c r="B184" s="187"/>
      <c r="D184" s="197" t="s">
        <v>149</v>
      </c>
      <c r="E184" s="196" t="s">
        <v>5</v>
      </c>
      <c r="F184" s="198" t="s">
        <v>1140</v>
      </c>
      <c r="H184" s="199">
        <v>9</v>
      </c>
      <c r="I184" s="192"/>
      <c r="L184" s="187"/>
      <c r="M184" s="193"/>
      <c r="N184" s="194"/>
      <c r="O184" s="194"/>
      <c r="P184" s="194"/>
      <c r="Q184" s="194"/>
      <c r="R184" s="194"/>
      <c r="S184" s="194"/>
      <c r="T184" s="195"/>
      <c r="AT184" s="196" t="s">
        <v>149</v>
      </c>
      <c r="AU184" s="196" t="s">
        <v>81</v>
      </c>
      <c r="AV184" s="11" t="s">
        <v>81</v>
      </c>
      <c r="AW184" s="11" t="s">
        <v>36</v>
      </c>
      <c r="AX184" s="11" t="s">
        <v>72</v>
      </c>
      <c r="AY184" s="196" t="s">
        <v>140</v>
      </c>
    </row>
    <row r="185" spans="2:65" s="11" customFormat="1" x14ac:dyDescent="0.3">
      <c r="B185" s="187"/>
      <c r="D185" s="197" t="s">
        <v>149</v>
      </c>
      <c r="E185" s="196" t="s">
        <v>5</v>
      </c>
      <c r="F185" s="198" t="s">
        <v>1141</v>
      </c>
      <c r="H185" s="199">
        <v>18</v>
      </c>
      <c r="I185" s="192"/>
      <c r="L185" s="187"/>
      <c r="M185" s="193"/>
      <c r="N185" s="194"/>
      <c r="O185" s="194"/>
      <c r="P185" s="194"/>
      <c r="Q185" s="194"/>
      <c r="R185" s="194"/>
      <c r="S185" s="194"/>
      <c r="T185" s="195"/>
      <c r="AT185" s="196" t="s">
        <v>149</v>
      </c>
      <c r="AU185" s="196" t="s">
        <v>81</v>
      </c>
      <c r="AV185" s="11" t="s">
        <v>81</v>
      </c>
      <c r="AW185" s="11" t="s">
        <v>36</v>
      </c>
      <c r="AX185" s="11" t="s">
        <v>72</v>
      </c>
      <c r="AY185" s="196" t="s">
        <v>140</v>
      </c>
    </row>
    <row r="186" spans="2:65" s="13" customFormat="1" x14ac:dyDescent="0.3">
      <c r="B186" s="209"/>
      <c r="D186" s="197" t="s">
        <v>149</v>
      </c>
      <c r="E186" s="210" t="s">
        <v>5</v>
      </c>
      <c r="F186" s="211" t="s">
        <v>1142</v>
      </c>
      <c r="H186" s="212" t="s">
        <v>5</v>
      </c>
      <c r="I186" s="213"/>
      <c r="L186" s="209"/>
      <c r="M186" s="214"/>
      <c r="N186" s="215"/>
      <c r="O186" s="215"/>
      <c r="P186" s="215"/>
      <c r="Q186" s="215"/>
      <c r="R186" s="215"/>
      <c r="S186" s="215"/>
      <c r="T186" s="216"/>
      <c r="AT186" s="212" t="s">
        <v>149</v>
      </c>
      <c r="AU186" s="212" t="s">
        <v>81</v>
      </c>
      <c r="AV186" s="13" t="s">
        <v>23</v>
      </c>
      <c r="AW186" s="13" t="s">
        <v>36</v>
      </c>
      <c r="AX186" s="13" t="s">
        <v>72</v>
      </c>
      <c r="AY186" s="212" t="s">
        <v>140</v>
      </c>
    </row>
    <row r="187" spans="2:65" s="11" customFormat="1" x14ac:dyDescent="0.3">
      <c r="B187" s="187"/>
      <c r="D187" s="197" t="s">
        <v>149</v>
      </c>
      <c r="E187" s="196" t="s">
        <v>5</v>
      </c>
      <c r="F187" s="198" t="s">
        <v>1143</v>
      </c>
      <c r="H187" s="199">
        <v>5.75</v>
      </c>
      <c r="I187" s="192"/>
      <c r="L187" s="187"/>
      <c r="M187" s="193"/>
      <c r="N187" s="194"/>
      <c r="O187" s="194"/>
      <c r="P187" s="194"/>
      <c r="Q187" s="194"/>
      <c r="R187" s="194"/>
      <c r="S187" s="194"/>
      <c r="T187" s="195"/>
      <c r="AT187" s="196" t="s">
        <v>149</v>
      </c>
      <c r="AU187" s="196" t="s">
        <v>81</v>
      </c>
      <c r="AV187" s="11" t="s">
        <v>81</v>
      </c>
      <c r="AW187" s="11" t="s">
        <v>36</v>
      </c>
      <c r="AX187" s="11" t="s">
        <v>72</v>
      </c>
      <c r="AY187" s="196" t="s">
        <v>140</v>
      </c>
    </row>
    <row r="188" spans="2:65" s="11" customFormat="1" x14ac:dyDescent="0.3">
      <c r="B188" s="187"/>
      <c r="D188" s="197" t="s">
        <v>149</v>
      </c>
      <c r="E188" s="196" t="s">
        <v>5</v>
      </c>
      <c r="F188" s="198" t="s">
        <v>1144</v>
      </c>
      <c r="H188" s="199">
        <v>7.7</v>
      </c>
      <c r="I188" s="192"/>
      <c r="L188" s="187"/>
      <c r="M188" s="193"/>
      <c r="N188" s="194"/>
      <c r="O188" s="194"/>
      <c r="P188" s="194"/>
      <c r="Q188" s="194"/>
      <c r="R188" s="194"/>
      <c r="S188" s="194"/>
      <c r="T188" s="195"/>
      <c r="AT188" s="196" t="s">
        <v>149</v>
      </c>
      <c r="AU188" s="196" t="s">
        <v>81</v>
      </c>
      <c r="AV188" s="11" t="s">
        <v>81</v>
      </c>
      <c r="AW188" s="11" t="s">
        <v>36</v>
      </c>
      <c r="AX188" s="11" t="s">
        <v>72</v>
      </c>
      <c r="AY188" s="196" t="s">
        <v>140</v>
      </c>
    </row>
    <row r="189" spans="2:65" s="12" customFormat="1" x14ac:dyDescent="0.3">
      <c r="B189" s="200"/>
      <c r="D189" s="188" t="s">
        <v>149</v>
      </c>
      <c r="E189" s="201" t="s">
        <v>5</v>
      </c>
      <c r="F189" s="202" t="s">
        <v>157</v>
      </c>
      <c r="H189" s="203">
        <v>54.85</v>
      </c>
      <c r="I189" s="204"/>
      <c r="L189" s="200"/>
      <c r="M189" s="205"/>
      <c r="N189" s="206"/>
      <c r="O189" s="206"/>
      <c r="P189" s="206"/>
      <c r="Q189" s="206"/>
      <c r="R189" s="206"/>
      <c r="S189" s="206"/>
      <c r="T189" s="207"/>
      <c r="AT189" s="208" t="s">
        <v>149</v>
      </c>
      <c r="AU189" s="208" t="s">
        <v>81</v>
      </c>
      <c r="AV189" s="12" t="s">
        <v>147</v>
      </c>
      <c r="AW189" s="12" t="s">
        <v>36</v>
      </c>
      <c r="AX189" s="12" t="s">
        <v>23</v>
      </c>
      <c r="AY189" s="208" t="s">
        <v>140</v>
      </c>
    </row>
    <row r="190" spans="2:65" s="1" customFormat="1" ht="22.5" customHeight="1" x14ac:dyDescent="0.3">
      <c r="B190" s="174"/>
      <c r="C190" s="175" t="s">
        <v>262</v>
      </c>
      <c r="D190" s="175" t="s">
        <v>142</v>
      </c>
      <c r="E190" s="176" t="s">
        <v>347</v>
      </c>
      <c r="F190" s="177" t="s">
        <v>348</v>
      </c>
      <c r="G190" s="178" t="s">
        <v>145</v>
      </c>
      <c r="H190" s="179">
        <v>681.01</v>
      </c>
      <c r="I190" s="180"/>
      <c r="J190" s="181">
        <f>ROUND(I190*H190,2)</f>
        <v>0</v>
      </c>
      <c r="K190" s="177" t="s">
        <v>146</v>
      </c>
      <c r="L190" s="41"/>
      <c r="M190" s="182" t="s">
        <v>5</v>
      </c>
      <c r="N190" s="183" t="s">
        <v>43</v>
      </c>
      <c r="O190" s="42"/>
      <c r="P190" s="184">
        <f>O190*H190</f>
        <v>0</v>
      </c>
      <c r="Q190" s="184">
        <v>8.5000000000000006E-3</v>
      </c>
      <c r="R190" s="184">
        <f>Q190*H190</f>
        <v>5.7885850000000003</v>
      </c>
      <c r="S190" s="184">
        <v>0</v>
      </c>
      <c r="T190" s="185">
        <f>S190*H190</f>
        <v>0</v>
      </c>
      <c r="AR190" s="24" t="s">
        <v>147</v>
      </c>
      <c r="AT190" s="24" t="s">
        <v>142</v>
      </c>
      <c r="AU190" s="24" t="s">
        <v>81</v>
      </c>
      <c r="AY190" s="24" t="s">
        <v>140</v>
      </c>
      <c r="BE190" s="186">
        <f>IF(N190="základní",J190,0)</f>
        <v>0</v>
      </c>
      <c r="BF190" s="186">
        <f>IF(N190="snížená",J190,0)</f>
        <v>0</v>
      </c>
      <c r="BG190" s="186">
        <f>IF(N190="zákl. přenesená",J190,0)</f>
        <v>0</v>
      </c>
      <c r="BH190" s="186">
        <f>IF(N190="sníž. přenesená",J190,0)</f>
        <v>0</v>
      </c>
      <c r="BI190" s="186">
        <f>IF(N190="nulová",J190,0)</f>
        <v>0</v>
      </c>
      <c r="BJ190" s="24" t="s">
        <v>23</v>
      </c>
      <c r="BK190" s="186">
        <f>ROUND(I190*H190,2)</f>
        <v>0</v>
      </c>
      <c r="BL190" s="24" t="s">
        <v>147</v>
      </c>
      <c r="BM190" s="24" t="s">
        <v>349</v>
      </c>
    </row>
    <row r="191" spans="2:65" s="13" customFormat="1" x14ac:dyDescent="0.3">
      <c r="B191" s="209"/>
      <c r="D191" s="197" t="s">
        <v>149</v>
      </c>
      <c r="E191" s="210" t="s">
        <v>5</v>
      </c>
      <c r="F191" s="211" t="s">
        <v>350</v>
      </c>
      <c r="H191" s="212" t="s">
        <v>5</v>
      </c>
      <c r="I191" s="213"/>
      <c r="L191" s="209"/>
      <c r="M191" s="214"/>
      <c r="N191" s="215"/>
      <c r="O191" s="215"/>
      <c r="P191" s="215"/>
      <c r="Q191" s="215"/>
      <c r="R191" s="215"/>
      <c r="S191" s="215"/>
      <c r="T191" s="216"/>
      <c r="AT191" s="212" t="s">
        <v>149</v>
      </c>
      <c r="AU191" s="212" t="s">
        <v>81</v>
      </c>
      <c r="AV191" s="13" t="s">
        <v>23</v>
      </c>
      <c r="AW191" s="13" t="s">
        <v>36</v>
      </c>
      <c r="AX191" s="13" t="s">
        <v>72</v>
      </c>
      <c r="AY191" s="212" t="s">
        <v>140</v>
      </c>
    </row>
    <row r="192" spans="2:65" s="11" customFormat="1" x14ac:dyDescent="0.3">
      <c r="B192" s="187"/>
      <c r="D192" s="197" t="s">
        <v>149</v>
      </c>
      <c r="E192" s="196" t="s">
        <v>5</v>
      </c>
      <c r="F192" s="198" t="s">
        <v>1145</v>
      </c>
      <c r="H192" s="199">
        <v>592.34</v>
      </c>
      <c r="I192" s="192"/>
      <c r="L192" s="187"/>
      <c r="M192" s="193"/>
      <c r="N192" s="194"/>
      <c r="O192" s="194"/>
      <c r="P192" s="194"/>
      <c r="Q192" s="194"/>
      <c r="R192" s="194"/>
      <c r="S192" s="194"/>
      <c r="T192" s="195"/>
      <c r="AT192" s="196" t="s">
        <v>149</v>
      </c>
      <c r="AU192" s="196" t="s">
        <v>81</v>
      </c>
      <c r="AV192" s="11" t="s">
        <v>81</v>
      </c>
      <c r="AW192" s="11" t="s">
        <v>36</v>
      </c>
      <c r="AX192" s="11" t="s">
        <v>72</v>
      </c>
      <c r="AY192" s="196" t="s">
        <v>140</v>
      </c>
    </row>
    <row r="193" spans="2:65" s="13" customFormat="1" x14ac:dyDescent="0.3">
      <c r="B193" s="209"/>
      <c r="D193" s="197" t="s">
        <v>149</v>
      </c>
      <c r="E193" s="210" t="s">
        <v>5</v>
      </c>
      <c r="F193" s="211" t="s">
        <v>352</v>
      </c>
      <c r="H193" s="212" t="s">
        <v>5</v>
      </c>
      <c r="I193" s="213"/>
      <c r="L193" s="209"/>
      <c r="M193" s="214"/>
      <c r="N193" s="215"/>
      <c r="O193" s="215"/>
      <c r="P193" s="215"/>
      <c r="Q193" s="215"/>
      <c r="R193" s="215"/>
      <c r="S193" s="215"/>
      <c r="T193" s="216"/>
      <c r="AT193" s="212" t="s">
        <v>149</v>
      </c>
      <c r="AU193" s="212" t="s">
        <v>81</v>
      </c>
      <c r="AV193" s="13" t="s">
        <v>23</v>
      </c>
      <c r="AW193" s="13" t="s">
        <v>36</v>
      </c>
      <c r="AX193" s="13" t="s">
        <v>72</v>
      </c>
      <c r="AY193" s="212" t="s">
        <v>140</v>
      </c>
    </row>
    <row r="194" spans="2:65" s="11" customFormat="1" x14ac:dyDescent="0.3">
      <c r="B194" s="187"/>
      <c r="D194" s="197" t="s">
        <v>149</v>
      </c>
      <c r="E194" s="196" t="s">
        <v>5</v>
      </c>
      <c r="F194" s="198" t="s">
        <v>1146</v>
      </c>
      <c r="H194" s="199">
        <v>88.67</v>
      </c>
      <c r="I194" s="192"/>
      <c r="L194" s="187"/>
      <c r="M194" s="193"/>
      <c r="N194" s="194"/>
      <c r="O194" s="194"/>
      <c r="P194" s="194"/>
      <c r="Q194" s="194"/>
      <c r="R194" s="194"/>
      <c r="S194" s="194"/>
      <c r="T194" s="195"/>
      <c r="AT194" s="196" t="s">
        <v>149</v>
      </c>
      <c r="AU194" s="196" t="s">
        <v>81</v>
      </c>
      <c r="AV194" s="11" t="s">
        <v>81</v>
      </c>
      <c r="AW194" s="11" t="s">
        <v>36</v>
      </c>
      <c r="AX194" s="11" t="s">
        <v>72</v>
      </c>
      <c r="AY194" s="196" t="s">
        <v>140</v>
      </c>
    </row>
    <row r="195" spans="2:65" s="12" customFormat="1" x14ac:dyDescent="0.3">
      <c r="B195" s="200"/>
      <c r="D195" s="188" t="s">
        <v>149</v>
      </c>
      <c r="E195" s="201" t="s">
        <v>5</v>
      </c>
      <c r="F195" s="202" t="s">
        <v>157</v>
      </c>
      <c r="H195" s="203">
        <v>681.01</v>
      </c>
      <c r="I195" s="204"/>
      <c r="L195" s="200"/>
      <c r="M195" s="205"/>
      <c r="N195" s="206"/>
      <c r="O195" s="206"/>
      <c r="P195" s="206"/>
      <c r="Q195" s="206"/>
      <c r="R195" s="206"/>
      <c r="S195" s="206"/>
      <c r="T195" s="207"/>
      <c r="AT195" s="208" t="s">
        <v>149</v>
      </c>
      <c r="AU195" s="208" t="s">
        <v>81</v>
      </c>
      <c r="AV195" s="12" t="s">
        <v>147</v>
      </c>
      <c r="AW195" s="12" t="s">
        <v>36</v>
      </c>
      <c r="AX195" s="12" t="s">
        <v>23</v>
      </c>
      <c r="AY195" s="208" t="s">
        <v>140</v>
      </c>
    </row>
    <row r="196" spans="2:65" s="1" customFormat="1" ht="22.5" customHeight="1" x14ac:dyDescent="0.3">
      <c r="B196" s="174"/>
      <c r="C196" s="220" t="s">
        <v>10</v>
      </c>
      <c r="D196" s="220" t="s">
        <v>257</v>
      </c>
      <c r="E196" s="221" t="s">
        <v>355</v>
      </c>
      <c r="F196" s="222" t="s">
        <v>356</v>
      </c>
      <c r="G196" s="223" t="s">
        <v>145</v>
      </c>
      <c r="H196" s="224">
        <v>604.18700000000001</v>
      </c>
      <c r="I196" s="225"/>
      <c r="J196" s="226">
        <f>ROUND(I196*H196,2)</f>
        <v>0</v>
      </c>
      <c r="K196" s="222" t="s">
        <v>146</v>
      </c>
      <c r="L196" s="227"/>
      <c r="M196" s="228" t="s">
        <v>5</v>
      </c>
      <c r="N196" s="229" t="s">
        <v>43</v>
      </c>
      <c r="O196" s="42"/>
      <c r="P196" s="184">
        <f>O196*H196</f>
        <v>0</v>
      </c>
      <c r="Q196" s="184">
        <v>3.2200000000000002E-3</v>
      </c>
      <c r="R196" s="184">
        <f>Q196*H196</f>
        <v>1.9454821400000002</v>
      </c>
      <c r="S196" s="184">
        <v>0</v>
      </c>
      <c r="T196" s="185">
        <f>S196*H196</f>
        <v>0</v>
      </c>
      <c r="AR196" s="24" t="s">
        <v>189</v>
      </c>
      <c r="AT196" s="24" t="s">
        <v>257</v>
      </c>
      <c r="AU196" s="24" t="s">
        <v>81</v>
      </c>
      <c r="AY196" s="24" t="s">
        <v>140</v>
      </c>
      <c r="BE196" s="186">
        <f>IF(N196="základní",J196,0)</f>
        <v>0</v>
      </c>
      <c r="BF196" s="186">
        <f>IF(N196="snížená",J196,0)</f>
        <v>0</v>
      </c>
      <c r="BG196" s="186">
        <f>IF(N196="zákl. přenesená",J196,0)</f>
        <v>0</v>
      </c>
      <c r="BH196" s="186">
        <f>IF(N196="sníž. přenesená",J196,0)</f>
        <v>0</v>
      </c>
      <c r="BI196" s="186">
        <f>IF(N196="nulová",J196,0)</f>
        <v>0</v>
      </c>
      <c r="BJ196" s="24" t="s">
        <v>23</v>
      </c>
      <c r="BK196" s="186">
        <f>ROUND(I196*H196,2)</f>
        <v>0</v>
      </c>
      <c r="BL196" s="24" t="s">
        <v>147</v>
      </c>
      <c r="BM196" s="24" t="s">
        <v>357</v>
      </c>
    </row>
    <row r="197" spans="2:65" s="11" customFormat="1" x14ac:dyDescent="0.3">
      <c r="B197" s="187"/>
      <c r="D197" s="188" t="s">
        <v>149</v>
      </c>
      <c r="E197" s="189" t="s">
        <v>5</v>
      </c>
      <c r="F197" s="190" t="s">
        <v>1147</v>
      </c>
      <c r="H197" s="191">
        <v>604.18700000000001</v>
      </c>
      <c r="I197" s="192"/>
      <c r="L197" s="187"/>
      <c r="M197" s="193"/>
      <c r="N197" s="194"/>
      <c r="O197" s="194"/>
      <c r="P197" s="194"/>
      <c r="Q197" s="194"/>
      <c r="R197" s="194"/>
      <c r="S197" s="194"/>
      <c r="T197" s="195"/>
      <c r="AT197" s="196" t="s">
        <v>149</v>
      </c>
      <c r="AU197" s="196" t="s">
        <v>81</v>
      </c>
      <c r="AV197" s="11" t="s">
        <v>81</v>
      </c>
      <c r="AW197" s="11" t="s">
        <v>36</v>
      </c>
      <c r="AX197" s="11" t="s">
        <v>23</v>
      </c>
      <c r="AY197" s="196" t="s">
        <v>140</v>
      </c>
    </row>
    <row r="198" spans="2:65" s="1" customFormat="1" ht="22.5" customHeight="1" x14ac:dyDescent="0.3">
      <c r="B198" s="174"/>
      <c r="C198" s="220" t="s">
        <v>271</v>
      </c>
      <c r="D198" s="220" t="s">
        <v>257</v>
      </c>
      <c r="E198" s="221" t="s">
        <v>360</v>
      </c>
      <c r="F198" s="222" t="s">
        <v>361</v>
      </c>
      <c r="G198" s="223" t="s">
        <v>145</v>
      </c>
      <c r="H198" s="224">
        <v>90.442999999999998</v>
      </c>
      <c r="I198" s="225"/>
      <c r="J198" s="226">
        <f>ROUND(I198*H198,2)</f>
        <v>0</v>
      </c>
      <c r="K198" s="222" t="s">
        <v>146</v>
      </c>
      <c r="L198" s="227"/>
      <c r="M198" s="228" t="s">
        <v>5</v>
      </c>
      <c r="N198" s="229" t="s">
        <v>43</v>
      </c>
      <c r="O198" s="42"/>
      <c r="P198" s="184">
        <f>O198*H198</f>
        <v>0</v>
      </c>
      <c r="Q198" s="184">
        <v>4.8999999999999998E-3</v>
      </c>
      <c r="R198" s="184">
        <f>Q198*H198</f>
        <v>0.44317069999999997</v>
      </c>
      <c r="S198" s="184">
        <v>0</v>
      </c>
      <c r="T198" s="185">
        <f>S198*H198</f>
        <v>0</v>
      </c>
      <c r="AR198" s="24" t="s">
        <v>189</v>
      </c>
      <c r="AT198" s="24" t="s">
        <v>257</v>
      </c>
      <c r="AU198" s="24" t="s">
        <v>81</v>
      </c>
      <c r="AY198" s="24" t="s">
        <v>140</v>
      </c>
      <c r="BE198" s="186">
        <f>IF(N198="základní",J198,0)</f>
        <v>0</v>
      </c>
      <c r="BF198" s="186">
        <f>IF(N198="snížená",J198,0)</f>
        <v>0</v>
      </c>
      <c r="BG198" s="186">
        <f>IF(N198="zákl. přenesená",J198,0)</f>
        <v>0</v>
      </c>
      <c r="BH198" s="186">
        <f>IF(N198="sníž. přenesená",J198,0)</f>
        <v>0</v>
      </c>
      <c r="BI198" s="186">
        <f>IF(N198="nulová",J198,0)</f>
        <v>0</v>
      </c>
      <c r="BJ198" s="24" t="s">
        <v>23</v>
      </c>
      <c r="BK198" s="186">
        <f>ROUND(I198*H198,2)</f>
        <v>0</v>
      </c>
      <c r="BL198" s="24" t="s">
        <v>147</v>
      </c>
      <c r="BM198" s="24" t="s">
        <v>362</v>
      </c>
    </row>
    <row r="199" spans="2:65" s="11" customFormat="1" x14ac:dyDescent="0.3">
      <c r="B199" s="187"/>
      <c r="D199" s="188" t="s">
        <v>149</v>
      </c>
      <c r="E199" s="189" t="s">
        <v>5</v>
      </c>
      <c r="F199" s="190" t="s">
        <v>1148</v>
      </c>
      <c r="H199" s="191">
        <v>90.442999999999998</v>
      </c>
      <c r="I199" s="192"/>
      <c r="L199" s="187"/>
      <c r="M199" s="193"/>
      <c r="N199" s="194"/>
      <c r="O199" s="194"/>
      <c r="P199" s="194"/>
      <c r="Q199" s="194"/>
      <c r="R199" s="194"/>
      <c r="S199" s="194"/>
      <c r="T199" s="195"/>
      <c r="AT199" s="196" t="s">
        <v>149</v>
      </c>
      <c r="AU199" s="196" t="s">
        <v>81</v>
      </c>
      <c r="AV199" s="11" t="s">
        <v>81</v>
      </c>
      <c r="AW199" s="11" t="s">
        <v>36</v>
      </c>
      <c r="AX199" s="11" t="s">
        <v>23</v>
      </c>
      <c r="AY199" s="196" t="s">
        <v>140</v>
      </c>
    </row>
    <row r="200" spans="2:65" s="1" customFormat="1" ht="31.5" customHeight="1" x14ac:dyDescent="0.3">
      <c r="B200" s="174"/>
      <c r="C200" s="175" t="s">
        <v>275</v>
      </c>
      <c r="D200" s="175" t="s">
        <v>142</v>
      </c>
      <c r="E200" s="176" t="s">
        <v>1149</v>
      </c>
      <c r="F200" s="177" t="s">
        <v>1150</v>
      </c>
      <c r="G200" s="178" t="s">
        <v>278</v>
      </c>
      <c r="H200" s="179">
        <v>106.45</v>
      </c>
      <c r="I200" s="180"/>
      <c r="J200" s="181">
        <f>ROUND(I200*H200,2)</f>
        <v>0</v>
      </c>
      <c r="K200" s="177" t="s">
        <v>146</v>
      </c>
      <c r="L200" s="41"/>
      <c r="M200" s="182" t="s">
        <v>5</v>
      </c>
      <c r="N200" s="183" t="s">
        <v>43</v>
      </c>
      <c r="O200" s="42"/>
      <c r="P200" s="184">
        <f>O200*H200</f>
        <v>0</v>
      </c>
      <c r="Q200" s="184">
        <v>3.31E-3</v>
      </c>
      <c r="R200" s="184">
        <f>Q200*H200</f>
        <v>0.35234950000000004</v>
      </c>
      <c r="S200" s="184">
        <v>0</v>
      </c>
      <c r="T200" s="185">
        <f>S200*H200</f>
        <v>0</v>
      </c>
      <c r="AR200" s="24" t="s">
        <v>147</v>
      </c>
      <c r="AT200" s="24" t="s">
        <v>142</v>
      </c>
      <c r="AU200" s="24" t="s">
        <v>81</v>
      </c>
      <c r="AY200" s="24" t="s">
        <v>140</v>
      </c>
      <c r="BE200" s="186">
        <f>IF(N200="základní",J200,0)</f>
        <v>0</v>
      </c>
      <c r="BF200" s="186">
        <f>IF(N200="snížená",J200,0)</f>
        <v>0</v>
      </c>
      <c r="BG200" s="186">
        <f>IF(N200="zákl. přenesená",J200,0)</f>
        <v>0</v>
      </c>
      <c r="BH200" s="186">
        <f>IF(N200="sníž. přenesená",J200,0)</f>
        <v>0</v>
      </c>
      <c r="BI200" s="186">
        <f>IF(N200="nulová",J200,0)</f>
        <v>0</v>
      </c>
      <c r="BJ200" s="24" t="s">
        <v>23</v>
      </c>
      <c r="BK200" s="186">
        <f>ROUND(I200*H200,2)</f>
        <v>0</v>
      </c>
      <c r="BL200" s="24" t="s">
        <v>147</v>
      </c>
      <c r="BM200" s="24" t="s">
        <v>1151</v>
      </c>
    </row>
    <row r="201" spans="2:65" s="13" customFormat="1" x14ac:dyDescent="0.3">
      <c r="B201" s="209"/>
      <c r="D201" s="197" t="s">
        <v>149</v>
      </c>
      <c r="E201" s="210" t="s">
        <v>5</v>
      </c>
      <c r="F201" s="211" t="s">
        <v>1152</v>
      </c>
      <c r="H201" s="212" t="s">
        <v>5</v>
      </c>
      <c r="I201" s="213"/>
      <c r="L201" s="209"/>
      <c r="M201" s="214"/>
      <c r="N201" s="215"/>
      <c r="O201" s="215"/>
      <c r="P201" s="215"/>
      <c r="Q201" s="215"/>
      <c r="R201" s="215"/>
      <c r="S201" s="215"/>
      <c r="T201" s="216"/>
      <c r="AT201" s="212" t="s">
        <v>149</v>
      </c>
      <c r="AU201" s="212" t="s">
        <v>81</v>
      </c>
      <c r="AV201" s="13" t="s">
        <v>23</v>
      </c>
      <c r="AW201" s="13" t="s">
        <v>36</v>
      </c>
      <c r="AX201" s="13" t="s">
        <v>72</v>
      </c>
      <c r="AY201" s="212" t="s">
        <v>140</v>
      </c>
    </row>
    <row r="202" spans="2:65" s="11" customFormat="1" x14ac:dyDescent="0.3">
      <c r="B202" s="187"/>
      <c r="D202" s="197" t="s">
        <v>149</v>
      </c>
      <c r="E202" s="196" t="s">
        <v>5</v>
      </c>
      <c r="F202" s="198" t="s">
        <v>1153</v>
      </c>
      <c r="H202" s="199">
        <v>54</v>
      </c>
      <c r="I202" s="192"/>
      <c r="L202" s="187"/>
      <c r="M202" s="193"/>
      <c r="N202" s="194"/>
      <c r="O202" s="194"/>
      <c r="P202" s="194"/>
      <c r="Q202" s="194"/>
      <c r="R202" s="194"/>
      <c r="S202" s="194"/>
      <c r="T202" s="195"/>
      <c r="AT202" s="196" t="s">
        <v>149</v>
      </c>
      <c r="AU202" s="196" t="s">
        <v>81</v>
      </c>
      <c r="AV202" s="11" t="s">
        <v>81</v>
      </c>
      <c r="AW202" s="11" t="s">
        <v>36</v>
      </c>
      <c r="AX202" s="11" t="s">
        <v>72</v>
      </c>
      <c r="AY202" s="196" t="s">
        <v>140</v>
      </c>
    </row>
    <row r="203" spans="2:65" s="11" customFormat="1" x14ac:dyDescent="0.3">
      <c r="B203" s="187"/>
      <c r="D203" s="197" t="s">
        <v>149</v>
      </c>
      <c r="E203" s="196" t="s">
        <v>5</v>
      </c>
      <c r="F203" s="198" t="s">
        <v>1154</v>
      </c>
      <c r="H203" s="199">
        <v>14.4</v>
      </c>
      <c r="I203" s="192"/>
      <c r="L203" s="187"/>
      <c r="M203" s="193"/>
      <c r="N203" s="194"/>
      <c r="O203" s="194"/>
      <c r="P203" s="194"/>
      <c r="Q203" s="194"/>
      <c r="R203" s="194"/>
      <c r="S203" s="194"/>
      <c r="T203" s="195"/>
      <c r="AT203" s="196" t="s">
        <v>149</v>
      </c>
      <c r="AU203" s="196" t="s">
        <v>81</v>
      </c>
      <c r="AV203" s="11" t="s">
        <v>81</v>
      </c>
      <c r="AW203" s="11" t="s">
        <v>36</v>
      </c>
      <c r="AX203" s="11" t="s">
        <v>72</v>
      </c>
      <c r="AY203" s="196" t="s">
        <v>140</v>
      </c>
    </row>
    <row r="204" spans="2:65" s="11" customFormat="1" x14ac:dyDescent="0.3">
      <c r="B204" s="187"/>
      <c r="D204" s="197" t="s">
        <v>149</v>
      </c>
      <c r="E204" s="196" t="s">
        <v>5</v>
      </c>
      <c r="F204" s="198" t="s">
        <v>1155</v>
      </c>
      <c r="H204" s="199">
        <v>12.6</v>
      </c>
      <c r="I204" s="192"/>
      <c r="L204" s="187"/>
      <c r="M204" s="193"/>
      <c r="N204" s="194"/>
      <c r="O204" s="194"/>
      <c r="P204" s="194"/>
      <c r="Q204" s="194"/>
      <c r="R204" s="194"/>
      <c r="S204" s="194"/>
      <c r="T204" s="195"/>
      <c r="AT204" s="196" t="s">
        <v>149</v>
      </c>
      <c r="AU204" s="196" t="s">
        <v>81</v>
      </c>
      <c r="AV204" s="11" t="s">
        <v>81</v>
      </c>
      <c r="AW204" s="11" t="s">
        <v>36</v>
      </c>
      <c r="AX204" s="11" t="s">
        <v>72</v>
      </c>
      <c r="AY204" s="196" t="s">
        <v>140</v>
      </c>
    </row>
    <row r="205" spans="2:65" s="13" customFormat="1" x14ac:dyDescent="0.3">
      <c r="B205" s="209"/>
      <c r="D205" s="197" t="s">
        <v>149</v>
      </c>
      <c r="E205" s="210" t="s">
        <v>5</v>
      </c>
      <c r="F205" s="211" t="s">
        <v>1156</v>
      </c>
      <c r="H205" s="212" t="s">
        <v>5</v>
      </c>
      <c r="I205" s="213"/>
      <c r="L205" s="209"/>
      <c r="M205" s="214"/>
      <c r="N205" s="215"/>
      <c r="O205" s="215"/>
      <c r="P205" s="215"/>
      <c r="Q205" s="215"/>
      <c r="R205" s="215"/>
      <c r="S205" s="215"/>
      <c r="T205" s="216"/>
      <c r="AT205" s="212" t="s">
        <v>149</v>
      </c>
      <c r="AU205" s="212" t="s">
        <v>81</v>
      </c>
      <c r="AV205" s="13" t="s">
        <v>23</v>
      </c>
      <c r="AW205" s="13" t="s">
        <v>36</v>
      </c>
      <c r="AX205" s="13" t="s">
        <v>72</v>
      </c>
      <c r="AY205" s="212" t="s">
        <v>140</v>
      </c>
    </row>
    <row r="206" spans="2:65" s="11" customFormat="1" x14ac:dyDescent="0.3">
      <c r="B206" s="187"/>
      <c r="D206" s="197" t="s">
        <v>149</v>
      </c>
      <c r="E206" s="196" t="s">
        <v>5</v>
      </c>
      <c r="F206" s="198" t="s">
        <v>1157</v>
      </c>
      <c r="H206" s="199">
        <v>11.5</v>
      </c>
      <c r="I206" s="192"/>
      <c r="L206" s="187"/>
      <c r="M206" s="193"/>
      <c r="N206" s="194"/>
      <c r="O206" s="194"/>
      <c r="P206" s="194"/>
      <c r="Q206" s="194"/>
      <c r="R206" s="194"/>
      <c r="S206" s="194"/>
      <c r="T206" s="195"/>
      <c r="AT206" s="196" t="s">
        <v>149</v>
      </c>
      <c r="AU206" s="196" t="s">
        <v>81</v>
      </c>
      <c r="AV206" s="11" t="s">
        <v>81</v>
      </c>
      <c r="AW206" s="11" t="s">
        <v>36</v>
      </c>
      <c r="AX206" s="11" t="s">
        <v>72</v>
      </c>
      <c r="AY206" s="196" t="s">
        <v>140</v>
      </c>
    </row>
    <row r="207" spans="2:65" s="13" customFormat="1" x14ac:dyDescent="0.3">
      <c r="B207" s="209"/>
      <c r="D207" s="197" t="s">
        <v>149</v>
      </c>
      <c r="E207" s="210" t="s">
        <v>5</v>
      </c>
      <c r="F207" s="211" t="s">
        <v>1126</v>
      </c>
      <c r="H207" s="212" t="s">
        <v>5</v>
      </c>
      <c r="I207" s="213"/>
      <c r="L207" s="209"/>
      <c r="M207" s="214"/>
      <c r="N207" s="215"/>
      <c r="O207" s="215"/>
      <c r="P207" s="215"/>
      <c r="Q207" s="215"/>
      <c r="R207" s="215"/>
      <c r="S207" s="215"/>
      <c r="T207" s="216"/>
      <c r="AT207" s="212" t="s">
        <v>149</v>
      </c>
      <c r="AU207" s="212" t="s">
        <v>81</v>
      </c>
      <c r="AV207" s="13" t="s">
        <v>23</v>
      </c>
      <c r="AW207" s="13" t="s">
        <v>36</v>
      </c>
      <c r="AX207" s="13" t="s">
        <v>72</v>
      </c>
      <c r="AY207" s="212" t="s">
        <v>140</v>
      </c>
    </row>
    <row r="208" spans="2:65" s="11" customFormat="1" x14ac:dyDescent="0.3">
      <c r="B208" s="187"/>
      <c r="D208" s="197" t="s">
        <v>149</v>
      </c>
      <c r="E208" s="196" t="s">
        <v>5</v>
      </c>
      <c r="F208" s="198" t="s">
        <v>1127</v>
      </c>
      <c r="H208" s="199">
        <v>5.75</v>
      </c>
      <c r="I208" s="192"/>
      <c r="L208" s="187"/>
      <c r="M208" s="193"/>
      <c r="N208" s="194"/>
      <c r="O208" s="194"/>
      <c r="P208" s="194"/>
      <c r="Q208" s="194"/>
      <c r="R208" s="194"/>
      <c r="S208" s="194"/>
      <c r="T208" s="195"/>
      <c r="AT208" s="196" t="s">
        <v>149</v>
      </c>
      <c r="AU208" s="196" t="s">
        <v>81</v>
      </c>
      <c r="AV208" s="11" t="s">
        <v>81</v>
      </c>
      <c r="AW208" s="11" t="s">
        <v>36</v>
      </c>
      <c r="AX208" s="11" t="s">
        <v>72</v>
      </c>
      <c r="AY208" s="196" t="s">
        <v>140</v>
      </c>
    </row>
    <row r="209" spans="2:65" s="13" customFormat="1" x14ac:dyDescent="0.3">
      <c r="B209" s="209"/>
      <c r="D209" s="197" t="s">
        <v>149</v>
      </c>
      <c r="E209" s="210" t="s">
        <v>5</v>
      </c>
      <c r="F209" s="211" t="s">
        <v>1158</v>
      </c>
      <c r="H209" s="212" t="s">
        <v>5</v>
      </c>
      <c r="I209" s="213"/>
      <c r="L209" s="209"/>
      <c r="M209" s="214"/>
      <c r="N209" s="215"/>
      <c r="O209" s="215"/>
      <c r="P209" s="215"/>
      <c r="Q209" s="215"/>
      <c r="R209" s="215"/>
      <c r="S209" s="215"/>
      <c r="T209" s="216"/>
      <c r="AT209" s="212" t="s">
        <v>149</v>
      </c>
      <c r="AU209" s="212" t="s">
        <v>81</v>
      </c>
      <c r="AV209" s="13" t="s">
        <v>23</v>
      </c>
      <c r="AW209" s="13" t="s">
        <v>36</v>
      </c>
      <c r="AX209" s="13" t="s">
        <v>72</v>
      </c>
      <c r="AY209" s="212" t="s">
        <v>140</v>
      </c>
    </row>
    <row r="210" spans="2:65" s="11" customFormat="1" x14ac:dyDescent="0.3">
      <c r="B210" s="187"/>
      <c r="D210" s="197" t="s">
        <v>149</v>
      </c>
      <c r="E210" s="196" t="s">
        <v>5</v>
      </c>
      <c r="F210" s="198" t="s">
        <v>1159</v>
      </c>
      <c r="H210" s="199">
        <v>8.1999999999999993</v>
      </c>
      <c r="I210" s="192"/>
      <c r="L210" s="187"/>
      <c r="M210" s="193"/>
      <c r="N210" s="194"/>
      <c r="O210" s="194"/>
      <c r="P210" s="194"/>
      <c r="Q210" s="194"/>
      <c r="R210" s="194"/>
      <c r="S210" s="194"/>
      <c r="T210" s="195"/>
      <c r="AT210" s="196" t="s">
        <v>149</v>
      </c>
      <c r="AU210" s="196" t="s">
        <v>81</v>
      </c>
      <c r="AV210" s="11" t="s">
        <v>81</v>
      </c>
      <c r="AW210" s="11" t="s">
        <v>36</v>
      </c>
      <c r="AX210" s="11" t="s">
        <v>72</v>
      </c>
      <c r="AY210" s="196" t="s">
        <v>140</v>
      </c>
    </row>
    <row r="211" spans="2:65" s="12" customFormat="1" x14ac:dyDescent="0.3">
      <c r="B211" s="200"/>
      <c r="D211" s="188" t="s">
        <v>149</v>
      </c>
      <c r="E211" s="201" t="s">
        <v>5</v>
      </c>
      <c r="F211" s="202" t="s">
        <v>157</v>
      </c>
      <c r="H211" s="203">
        <v>106.45</v>
      </c>
      <c r="I211" s="204"/>
      <c r="L211" s="200"/>
      <c r="M211" s="205"/>
      <c r="N211" s="206"/>
      <c r="O211" s="206"/>
      <c r="P211" s="206"/>
      <c r="Q211" s="206"/>
      <c r="R211" s="206"/>
      <c r="S211" s="206"/>
      <c r="T211" s="207"/>
      <c r="AT211" s="208" t="s">
        <v>149</v>
      </c>
      <c r="AU211" s="208" t="s">
        <v>81</v>
      </c>
      <c r="AV211" s="12" t="s">
        <v>147</v>
      </c>
      <c r="AW211" s="12" t="s">
        <v>36</v>
      </c>
      <c r="AX211" s="12" t="s">
        <v>23</v>
      </c>
      <c r="AY211" s="208" t="s">
        <v>140</v>
      </c>
    </row>
    <row r="212" spans="2:65" s="1" customFormat="1" ht="22.5" customHeight="1" x14ac:dyDescent="0.3">
      <c r="B212" s="174"/>
      <c r="C212" s="220" t="s">
        <v>280</v>
      </c>
      <c r="D212" s="220" t="s">
        <v>257</v>
      </c>
      <c r="E212" s="221" t="s">
        <v>1160</v>
      </c>
      <c r="F212" s="222" t="s">
        <v>1161</v>
      </c>
      <c r="G212" s="223" t="s">
        <v>145</v>
      </c>
      <c r="H212" s="224">
        <v>27.145</v>
      </c>
      <c r="I212" s="225"/>
      <c r="J212" s="226">
        <f>ROUND(I212*H212,2)</f>
        <v>0</v>
      </c>
      <c r="K212" s="222" t="s">
        <v>146</v>
      </c>
      <c r="L212" s="227"/>
      <c r="M212" s="228" t="s">
        <v>5</v>
      </c>
      <c r="N212" s="229" t="s">
        <v>43</v>
      </c>
      <c r="O212" s="42"/>
      <c r="P212" s="184">
        <f>O212*H212</f>
        <v>0</v>
      </c>
      <c r="Q212" s="184">
        <v>6.8999999999999997E-4</v>
      </c>
      <c r="R212" s="184">
        <f>Q212*H212</f>
        <v>1.8730049999999998E-2</v>
      </c>
      <c r="S212" s="184">
        <v>0</v>
      </c>
      <c r="T212" s="185">
        <f>S212*H212</f>
        <v>0</v>
      </c>
      <c r="AR212" s="24" t="s">
        <v>189</v>
      </c>
      <c r="AT212" s="24" t="s">
        <v>257</v>
      </c>
      <c r="AU212" s="24" t="s">
        <v>81</v>
      </c>
      <c r="AY212" s="24" t="s">
        <v>140</v>
      </c>
      <c r="BE212" s="186">
        <f>IF(N212="základní",J212,0)</f>
        <v>0</v>
      </c>
      <c r="BF212" s="186">
        <f>IF(N212="snížená",J212,0)</f>
        <v>0</v>
      </c>
      <c r="BG212" s="186">
        <f>IF(N212="zákl. přenesená",J212,0)</f>
        <v>0</v>
      </c>
      <c r="BH212" s="186">
        <f>IF(N212="sníž. přenesená",J212,0)</f>
        <v>0</v>
      </c>
      <c r="BI212" s="186">
        <f>IF(N212="nulová",J212,0)</f>
        <v>0</v>
      </c>
      <c r="BJ212" s="24" t="s">
        <v>23</v>
      </c>
      <c r="BK212" s="186">
        <f>ROUND(I212*H212,2)</f>
        <v>0</v>
      </c>
      <c r="BL212" s="24" t="s">
        <v>147</v>
      </c>
      <c r="BM212" s="24" t="s">
        <v>1162</v>
      </c>
    </row>
    <row r="213" spans="2:65" s="11" customFormat="1" x14ac:dyDescent="0.3">
      <c r="B213" s="187"/>
      <c r="D213" s="188" t="s">
        <v>149</v>
      </c>
      <c r="E213" s="189" t="s">
        <v>5</v>
      </c>
      <c r="F213" s="190" t="s">
        <v>1163</v>
      </c>
      <c r="H213" s="191">
        <v>27.145</v>
      </c>
      <c r="I213" s="192"/>
      <c r="L213" s="187"/>
      <c r="M213" s="193"/>
      <c r="N213" s="194"/>
      <c r="O213" s="194"/>
      <c r="P213" s="194"/>
      <c r="Q213" s="194"/>
      <c r="R213" s="194"/>
      <c r="S213" s="194"/>
      <c r="T213" s="195"/>
      <c r="AT213" s="196" t="s">
        <v>149</v>
      </c>
      <c r="AU213" s="196" t="s">
        <v>81</v>
      </c>
      <c r="AV213" s="11" t="s">
        <v>81</v>
      </c>
      <c r="AW213" s="11" t="s">
        <v>36</v>
      </c>
      <c r="AX213" s="11" t="s">
        <v>23</v>
      </c>
      <c r="AY213" s="196" t="s">
        <v>140</v>
      </c>
    </row>
    <row r="214" spans="2:65" s="1" customFormat="1" ht="31.5" customHeight="1" x14ac:dyDescent="0.3">
      <c r="B214" s="174"/>
      <c r="C214" s="175" t="s">
        <v>284</v>
      </c>
      <c r="D214" s="175" t="s">
        <v>142</v>
      </c>
      <c r="E214" s="176" t="s">
        <v>365</v>
      </c>
      <c r="F214" s="177" t="s">
        <v>366</v>
      </c>
      <c r="G214" s="178" t="s">
        <v>145</v>
      </c>
      <c r="H214" s="179">
        <v>84.88</v>
      </c>
      <c r="I214" s="180"/>
      <c r="J214" s="181">
        <f>ROUND(I214*H214,2)</f>
        <v>0</v>
      </c>
      <c r="K214" s="177" t="s">
        <v>146</v>
      </c>
      <c r="L214" s="41"/>
      <c r="M214" s="182" t="s">
        <v>5</v>
      </c>
      <c r="N214" s="183" t="s">
        <v>43</v>
      </c>
      <c r="O214" s="42"/>
      <c r="P214" s="184">
        <f>O214*H214</f>
        <v>0</v>
      </c>
      <c r="Q214" s="184">
        <v>9.4400000000000005E-3</v>
      </c>
      <c r="R214" s="184">
        <f>Q214*H214</f>
        <v>0.80126719999999996</v>
      </c>
      <c r="S214" s="184">
        <v>0</v>
      </c>
      <c r="T214" s="185">
        <f>S214*H214</f>
        <v>0</v>
      </c>
      <c r="AR214" s="24" t="s">
        <v>147</v>
      </c>
      <c r="AT214" s="24" t="s">
        <v>142</v>
      </c>
      <c r="AU214" s="24" t="s">
        <v>81</v>
      </c>
      <c r="AY214" s="24" t="s">
        <v>140</v>
      </c>
      <c r="BE214" s="186">
        <f>IF(N214="základní",J214,0)</f>
        <v>0</v>
      </c>
      <c r="BF214" s="186">
        <f>IF(N214="snížená",J214,0)</f>
        <v>0</v>
      </c>
      <c r="BG214" s="186">
        <f>IF(N214="zákl. přenesená",J214,0)</f>
        <v>0</v>
      </c>
      <c r="BH214" s="186">
        <f>IF(N214="sníž. přenesená",J214,0)</f>
        <v>0</v>
      </c>
      <c r="BI214" s="186">
        <f>IF(N214="nulová",J214,0)</f>
        <v>0</v>
      </c>
      <c r="BJ214" s="24" t="s">
        <v>23</v>
      </c>
      <c r="BK214" s="186">
        <f>ROUND(I214*H214,2)</f>
        <v>0</v>
      </c>
      <c r="BL214" s="24" t="s">
        <v>147</v>
      </c>
      <c r="BM214" s="24" t="s">
        <v>1164</v>
      </c>
    </row>
    <row r="215" spans="2:65" s="13" customFormat="1" x14ac:dyDescent="0.3">
      <c r="B215" s="209"/>
      <c r="D215" s="197" t="s">
        <v>149</v>
      </c>
      <c r="E215" s="210" t="s">
        <v>5</v>
      </c>
      <c r="F215" s="211" t="s">
        <v>1165</v>
      </c>
      <c r="H215" s="212" t="s">
        <v>5</v>
      </c>
      <c r="I215" s="213"/>
      <c r="L215" s="209"/>
      <c r="M215" s="214"/>
      <c r="N215" s="215"/>
      <c r="O215" s="215"/>
      <c r="P215" s="215"/>
      <c r="Q215" s="215"/>
      <c r="R215" s="215"/>
      <c r="S215" s="215"/>
      <c r="T215" s="216"/>
      <c r="AT215" s="212" t="s">
        <v>149</v>
      </c>
      <c r="AU215" s="212" t="s">
        <v>81</v>
      </c>
      <c r="AV215" s="13" t="s">
        <v>23</v>
      </c>
      <c r="AW215" s="13" t="s">
        <v>36</v>
      </c>
      <c r="AX215" s="13" t="s">
        <v>72</v>
      </c>
      <c r="AY215" s="212" t="s">
        <v>140</v>
      </c>
    </row>
    <row r="216" spans="2:65" s="11" customFormat="1" x14ac:dyDescent="0.3">
      <c r="B216" s="187"/>
      <c r="D216" s="188" t="s">
        <v>149</v>
      </c>
      <c r="E216" s="189" t="s">
        <v>5</v>
      </c>
      <c r="F216" s="190" t="s">
        <v>1166</v>
      </c>
      <c r="H216" s="191">
        <v>84.88</v>
      </c>
      <c r="I216" s="192"/>
      <c r="L216" s="187"/>
      <c r="M216" s="193"/>
      <c r="N216" s="194"/>
      <c r="O216" s="194"/>
      <c r="P216" s="194"/>
      <c r="Q216" s="194"/>
      <c r="R216" s="194"/>
      <c r="S216" s="194"/>
      <c r="T216" s="195"/>
      <c r="AT216" s="196" t="s">
        <v>149</v>
      </c>
      <c r="AU216" s="196" t="s">
        <v>81</v>
      </c>
      <c r="AV216" s="11" t="s">
        <v>81</v>
      </c>
      <c r="AW216" s="11" t="s">
        <v>36</v>
      </c>
      <c r="AX216" s="11" t="s">
        <v>23</v>
      </c>
      <c r="AY216" s="196" t="s">
        <v>140</v>
      </c>
    </row>
    <row r="217" spans="2:65" s="1" customFormat="1" ht="22.5" customHeight="1" x14ac:dyDescent="0.3">
      <c r="B217" s="174"/>
      <c r="C217" s="220" t="s">
        <v>289</v>
      </c>
      <c r="D217" s="220" t="s">
        <v>257</v>
      </c>
      <c r="E217" s="221" t="s">
        <v>370</v>
      </c>
      <c r="F217" s="222" t="s">
        <v>371</v>
      </c>
      <c r="G217" s="223" t="s">
        <v>145</v>
      </c>
      <c r="H217" s="224">
        <v>86.578000000000003</v>
      </c>
      <c r="I217" s="225"/>
      <c r="J217" s="226">
        <f>ROUND(I217*H217,2)</f>
        <v>0</v>
      </c>
      <c r="K217" s="222" t="s">
        <v>146</v>
      </c>
      <c r="L217" s="227"/>
      <c r="M217" s="228" t="s">
        <v>5</v>
      </c>
      <c r="N217" s="229" t="s">
        <v>43</v>
      </c>
      <c r="O217" s="42"/>
      <c r="P217" s="184">
        <f>O217*H217</f>
        <v>0</v>
      </c>
      <c r="Q217" s="184">
        <v>1.6500000000000001E-2</v>
      </c>
      <c r="R217" s="184">
        <f>Q217*H217</f>
        <v>1.4285370000000002</v>
      </c>
      <c r="S217" s="184">
        <v>0</v>
      </c>
      <c r="T217" s="185">
        <f>S217*H217</f>
        <v>0</v>
      </c>
      <c r="AR217" s="24" t="s">
        <v>189</v>
      </c>
      <c r="AT217" s="24" t="s">
        <v>257</v>
      </c>
      <c r="AU217" s="24" t="s">
        <v>81</v>
      </c>
      <c r="AY217" s="24" t="s">
        <v>140</v>
      </c>
      <c r="BE217" s="186">
        <f>IF(N217="základní",J217,0)</f>
        <v>0</v>
      </c>
      <c r="BF217" s="186">
        <f>IF(N217="snížená",J217,0)</f>
        <v>0</v>
      </c>
      <c r="BG217" s="186">
        <f>IF(N217="zákl. přenesená",J217,0)</f>
        <v>0</v>
      </c>
      <c r="BH217" s="186">
        <f>IF(N217="sníž. přenesená",J217,0)</f>
        <v>0</v>
      </c>
      <c r="BI217" s="186">
        <f>IF(N217="nulová",J217,0)</f>
        <v>0</v>
      </c>
      <c r="BJ217" s="24" t="s">
        <v>23</v>
      </c>
      <c r="BK217" s="186">
        <f>ROUND(I217*H217,2)</f>
        <v>0</v>
      </c>
      <c r="BL217" s="24" t="s">
        <v>147</v>
      </c>
      <c r="BM217" s="24" t="s">
        <v>1167</v>
      </c>
    </row>
    <row r="218" spans="2:65" s="11" customFormat="1" x14ac:dyDescent="0.3">
      <c r="B218" s="187"/>
      <c r="D218" s="188" t="s">
        <v>149</v>
      </c>
      <c r="E218" s="189" t="s">
        <v>5</v>
      </c>
      <c r="F218" s="190" t="s">
        <v>1168</v>
      </c>
      <c r="H218" s="191">
        <v>86.578000000000003</v>
      </c>
      <c r="I218" s="192"/>
      <c r="L218" s="187"/>
      <c r="M218" s="193"/>
      <c r="N218" s="194"/>
      <c r="O218" s="194"/>
      <c r="P218" s="194"/>
      <c r="Q218" s="194"/>
      <c r="R218" s="194"/>
      <c r="S218" s="194"/>
      <c r="T218" s="195"/>
      <c r="AT218" s="196" t="s">
        <v>149</v>
      </c>
      <c r="AU218" s="196" t="s">
        <v>81</v>
      </c>
      <c r="AV218" s="11" t="s">
        <v>81</v>
      </c>
      <c r="AW218" s="11" t="s">
        <v>36</v>
      </c>
      <c r="AX218" s="11" t="s">
        <v>23</v>
      </c>
      <c r="AY218" s="196" t="s">
        <v>140</v>
      </c>
    </row>
    <row r="219" spans="2:65" s="1" customFormat="1" ht="22.5" customHeight="1" x14ac:dyDescent="0.3">
      <c r="B219" s="174"/>
      <c r="C219" s="175" t="s">
        <v>297</v>
      </c>
      <c r="D219" s="175" t="s">
        <v>142</v>
      </c>
      <c r="E219" s="176" t="s">
        <v>375</v>
      </c>
      <c r="F219" s="177" t="s">
        <v>376</v>
      </c>
      <c r="G219" s="178" t="s">
        <v>278</v>
      </c>
      <c r="H219" s="179">
        <v>362.1</v>
      </c>
      <c r="I219" s="180"/>
      <c r="J219" s="181">
        <f>ROUND(I219*H219,2)</f>
        <v>0</v>
      </c>
      <c r="K219" s="177" t="s">
        <v>146</v>
      </c>
      <c r="L219" s="41"/>
      <c r="M219" s="182" t="s">
        <v>5</v>
      </c>
      <c r="N219" s="183" t="s">
        <v>43</v>
      </c>
      <c r="O219" s="42"/>
      <c r="P219" s="184">
        <f>O219*H219</f>
        <v>0</v>
      </c>
      <c r="Q219" s="184">
        <v>2.5000000000000001E-4</v>
      </c>
      <c r="R219" s="184">
        <f>Q219*H219</f>
        <v>9.0525000000000008E-2</v>
      </c>
      <c r="S219" s="184">
        <v>0</v>
      </c>
      <c r="T219" s="185">
        <f>S219*H219</f>
        <v>0</v>
      </c>
      <c r="AR219" s="24" t="s">
        <v>147</v>
      </c>
      <c r="AT219" s="24" t="s">
        <v>142</v>
      </c>
      <c r="AU219" s="24" t="s">
        <v>81</v>
      </c>
      <c r="AY219" s="24" t="s">
        <v>140</v>
      </c>
      <c r="BE219" s="186">
        <f>IF(N219="základní",J219,0)</f>
        <v>0</v>
      </c>
      <c r="BF219" s="186">
        <f>IF(N219="snížená",J219,0)</f>
        <v>0</v>
      </c>
      <c r="BG219" s="186">
        <f>IF(N219="zákl. přenesená",J219,0)</f>
        <v>0</v>
      </c>
      <c r="BH219" s="186">
        <f>IF(N219="sníž. přenesená",J219,0)</f>
        <v>0</v>
      </c>
      <c r="BI219" s="186">
        <f>IF(N219="nulová",J219,0)</f>
        <v>0</v>
      </c>
      <c r="BJ219" s="24" t="s">
        <v>23</v>
      </c>
      <c r="BK219" s="186">
        <f>ROUND(I219*H219,2)</f>
        <v>0</v>
      </c>
      <c r="BL219" s="24" t="s">
        <v>147</v>
      </c>
      <c r="BM219" s="24" t="s">
        <v>377</v>
      </c>
    </row>
    <row r="220" spans="2:65" s="11" customFormat="1" x14ac:dyDescent="0.3">
      <c r="B220" s="187"/>
      <c r="D220" s="197" t="s">
        <v>149</v>
      </c>
      <c r="E220" s="196" t="s">
        <v>5</v>
      </c>
      <c r="F220" s="198" t="s">
        <v>1169</v>
      </c>
      <c r="H220" s="199">
        <v>20.399999999999999</v>
      </c>
      <c r="I220" s="192"/>
      <c r="L220" s="187"/>
      <c r="M220" s="193"/>
      <c r="N220" s="194"/>
      <c r="O220" s="194"/>
      <c r="P220" s="194"/>
      <c r="Q220" s="194"/>
      <c r="R220" s="194"/>
      <c r="S220" s="194"/>
      <c r="T220" s="195"/>
      <c r="AT220" s="196" t="s">
        <v>149</v>
      </c>
      <c r="AU220" s="196" t="s">
        <v>81</v>
      </c>
      <c r="AV220" s="11" t="s">
        <v>81</v>
      </c>
      <c r="AW220" s="11" t="s">
        <v>36</v>
      </c>
      <c r="AX220" s="11" t="s">
        <v>72</v>
      </c>
      <c r="AY220" s="196" t="s">
        <v>140</v>
      </c>
    </row>
    <row r="221" spans="2:65" s="13" customFormat="1" x14ac:dyDescent="0.3">
      <c r="B221" s="209"/>
      <c r="D221" s="197" t="s">
        <v>149</v>
      </c>
      <c r="E221" s="210" t="s">
        <v>5</v>
      </c>
      <c r="F221" s="211" t="s">
        <v>1170</v>
      </c>
      <c r="H221" s="212" t="s">
        <v>5</v>
      </c>
      <c r="I221" s="213"/>
      <c r="L221" s="209"/>
      <c r="M221" s="214"/>
      <c r="N221" s="215"/>
      <c r="O221" s="215"/>
      <c r="P221" s="215"/>
      <c r="Q221" s="215"/>
      <c r="R221" s="215"/>
      <c r="S221" s="215"/>
      <c r="T221" s="216"/>
      <c r="AT221" s="212" t="s">
        <v>149</v>
      </c>
      <c r="AU221" s="212" t="s">
        <v>81</v>
      </c>
      <c r="AV221" s="13" t="s">
        <v>23</v>
      </c>
      <c r="AW221" s="13" t="s">
        <v>36</v>
      </c>
      <c r="AX221" s="13" t="s">
        <v>72</v>
      </c>
      <c r="AY221" s="212" t="s">
        <v>140</v>
      </c>
    </row>
    <row r="222" spans="2:65" s="13" customFormat="1" x14ac:dyDescent="0.3">
      <c r="B222" s="209"/>
      <c r="D222" s="197" t="s">
        <v>149</v>
      </c>
      <c r="E222" s="210" t="s">
        <v>5</v>
      </c>
      <c r="F222" s="211" t="s">
        <v>1122</v>
      </c>
      <c r="H222" s="212" t="s">
        <v>5</v>
      </c>
      <c r="I222" s="213"/>
      <c r="L222" s="209"/>
      <c r="M222" s="214"/>
      <c r="N222" s="215"/>
      <c r="O222" s="215"/>
      <c r="P222" s="215"/>
      <c r="Q222" s="215"/>
      <c r="R222" s="215"/>
      <c r="S222" s="215"/>
      <c r="T222" s="216"/>
      <c r="AT222" s="212" t="s">
        <v>149</v>
      </c>
      <c r="AU222" s="212" t="s">
        <v>81</v>
      </c>
      <c r="AV222" s="13" t="s">
        <v>23</v>
      </c>
      <c r="AW222" s="13" t="s">
        <v>36</v>
      </c>
      <c r="AX222" s="13" t="s">
        <v>72</v>
      </c>
      <c r="AY222" s="212" t="s">
        <v>140</v>
      </c>
    </row>
    <row r="223" spans="2:65" s="11" customFormat="1" x14ac:dyDescent="0.3">
      <c r="B223" s="187"/>
      <c r="D223" s="197" t="s">
        <v>149</v>
      </c>
      <c r="E223" s="196" t="s">
        <v>5</v>
      </c>
      <c r="F223" s="198" t="s">
        <v>1171</v>
      </c>
      <c r="H223" s="199">
        <v>9</v>
      </c>
      <c r="I223" s="192"/>
      <c r="L223" s="187"/>
      <c r="M223" s="193"/>
      <c r="N223" s="194"/>
      <c r="O223" s="194"/>
      <c r="P223" s="194"/>
      <c r="Q223" s="194"/>
      <c r="R223" s="194"/>
      <c r="S223" s="194"/>
      <c r="T223" s="195"/>
      <c r="AT223" s="196" t="s">
        <v>149</v>
      </c>
      <c r="AU223" s="196" t="s">
        <v>81</v>
      </c>
      <c r="AV223" s="11" t="s">
        <v>81</v>
      </c>
      <c r="AW223" s="11" t="s">
        <v>36</v>
      </c>
      <c r="AX223" s="11" t="s">
        <v>72</v>
      </c>
      <c r="AY223" s="196" t="s">
        <v>140</v>
      </c>
    </row>
    <row r="224" spans="2:65" s="11" customFormat="1" x14ac:dyDescent="0.3">
      <c r="B224" s="187"/>
      <c r="D224" s="197" t="s">
        <v>149</v>
      </c>
      <c r="E224" s="196" t="s">
        <v>5</v>
      </c>
      <c r="F224" s="198" t="s">
        <v>1124</v>
      </c>
      <c r="H224" s="199">
        <v>6.3</v>
      </c>
      <c r="I224" s="192"/>
      <c r="L224" s="187"/>
      <c r="M224" s="193"/>
      <c r="N224" s="194"/>
      <c r="O224" s="194"/>
      <c r="P224" s="194"/>
      <c r="Q224" s="194"/>
      <c r="R224" s="194"/>
      <c r="S224" s="194"/>
      <c r="T224" s="195"/>
      <c r="AT224" s="196" t="s">
        <v>149</v>
      </c>
      <c r="AU224" s="196" t="s">
        <v>81</v>
      </c>
      <c r="AV224" s="11" t="s">
        <v>81</v>
      </c>
      <c r="AW224" s="11" t="s">
        <v>36</v>
      </c>
      <c r="AX224" s="11" t="s">
        <v>72</v>
      </c>
      <c r="AY224" s="196" t="s">
        <v>140</v>
      </c>
    </row>
    <row r="225" spans="2:51" s="11" customFormat="1" x14ac:dyDescent="0.3">
      <c r="B225" s="187"/>
      <c r="D225" s="197" t="s">
        <v>149</v>
      </c>
      <c r="E225" s="196" t="s">
        <v>5</v>
      </c>
      <c r="F225" s="198" t="s">
        <v>1125</v>
      </c>
      <c r="H225" s="199">
        <v>11.7</v>
      </c>
      <c r="I225" s="192"/>
      <c r="L225" s="187"/>
      <c r="M225" s="193"/>
      <c r="N225" s="194"/>
      <c r="O225" s="194"/>
      <c r="P225" s="194"/>
      <c r="Q225" s="194"/>
      <c r="R225" s="194"/>
      <c r="S225" s="194"/>
      <c r="T225" s="195"/>
      <c r="AT225" s="196" t="s">
        <v>149</v>
      </c>
      <c r="AU225" s="196" t="s">
        <v>81</v>
      </c>
      <c r="AV225" s="11" t="s">
        <v>81</v>
      </c>
      <c r="AW225" s="11" t="s">
        <v>36</v>
      </c>
      <c r="AX225" s="11" t="s">
        <v>72</v>
      </c>
      <c r="AY225" s="196" t="s">
        <v>140</v>
      </c>
    </row>
    <row r="226" spans="2:51" s="13" customFormat="1" x14ac:dyDescent="0.3">
      <c r="B226" s="209"/>
      <c r="D226" s="197" t="s">
        <v>149</v>
      </c>
      <c r="E226" s="210" t="s">
        <v>5</v>
      </c>
      <c r="F226" s="211" t="s">
        <v>1126</v>
      </c>
      <c r="H226" s="212" t="s">
        <v>5</v>
      </c>
      <c r="I226" s="213"/>
      <c r="L226" s="209"/>
      <c r="M226" s="214"/>
      <c r="N226" s="215"/>
      <c r="O226" s="215"/>
      <c r="P226" s="215"/>
      <c r="Q226" s="215"/>
      <c r="R226" s="215"/>
      <c r="S226" s="215"/>
      <c r="T226" s="216"/>
      <c r="AT226" s="212" t="s">
        <v>149</v>
      </c>
      <c r="AU226" s="212" t="s">
        <v>81</v>
      </c>
      <c r="AV226" s="13" t="s">
        <v>23</v>
      </c>
      <c r="AW226" s="13" t="s">
        <v>36</v>
      </c>
      <c r="AX226" s="13" t="s">
        <v>72</v>
      </c>
      <c r="AY226" s="212" t="s">
        <v>140</v>
      </c>
    </row>
    <row r="227" spans="2:51" s="11" customFormat="1" x14ac:dyDescent="0.3">
      <c r="B227" s="187"/>
      <c r="D227" s="197" t="s">
        <v>149</v>
      </c>
      <c r="E227" s="196" t="s">
        <v>5</v>
      </c>
      <c r="F227" s="198" t="s">
        <v>1172</v>
      </c>
      <c r="H227" s="199">
        <v>5.75</v>
      </c>
      <c r="I227" s="192"/>
      <c r="L227" s="187"/>
      <c r="M227" s="193"/>
      <c r="N227" s="194"/>
      <c r="O227" s="194"/>
      <c r="P227" s="194"/>
      <c r="Q227" s="194"/>
      <c r="R227" s="194"/>
      <c r="S227" s="194"/>
      <c r="T227" s="195"/>
      <c r="AT227" s="196" t="s">
        <v>149</v>
      </c>
      <c r="AU227" s="196" t="s">
        <v>81</v>
      </c>
      <c r="AV227" s="11" t="s">
        <v>81</v>
      </c>
      <c r="AW227" s="11" t="s">
        <v>36</v>
      </c>
      <c r="AX227" s="11" t="s">
        <v>72</v>
      </c>
      <c r="AY227" s="196" t="s">
        <v>140</v>
      </c>
    </row>
    <row r="228" spans="2:51" s="11" customFormat="1" x14ac:dyDescent="0.3">
      <c r="B228" s="187"/>
      <c r="D228" s="197" t="s">
        <v>149</v>
      </c>
      <c r="E228" s="196" t="s">
        <v>5</v>
      </c>
      <c r="F228" s="198" t="s">
        <v>1128</v>
      </c>
      <c r="H228" s="199">
        <v>7.7</v>
      </c>
      <c r="I228" s="192"/>
      <c r="L228" s="187"/>
      <c r="M228" s="193"/>
      <c r="N228" s="194"/>
      <c r="O228" s="194"/>
      <c r="P228" s="194"/>
      <c r="Q228" s="194"/>
      <c r="R228" s="194"/>
      <c r="S228" s="194"/>
      <c r="T228" s="195"/>
      <c r="AT228" s="196" t="s">
        <v>149</v>
      </c>
      <c r="AU228" s="196" t="s">
        <v>81</v>
      </c>
      <c r="AV228" s="11" t="s">
        <v>81</v>
      </c>
      <c r="AW228" s="11" t="s">
        <v>36</v>
      </c>
      <c r="AX228" s="11" t="s">
        <v>72</v>
      </c>
      <c r="AY228" s="196" t="s">
        <v>140</v>
      </c>
    </row>
    <row r="229" spans="2:51" s="13" customFormat="1" x14ac:dyDescent="0.3">
      <c r="B229" s="209"/>
      <c r="D229" s="197" t="s">
        <v>149</v>
      </c>
      <c r="E229" s="210" t="s">
        <v>5</v>
      </c>
      <c r="F229" s="211" t="s">
        <v>1158</v>
      </c>
      <c r="H229" s="212" t="s">
        <v>5</v>
      </c>
      <c r="I229" s="213"/>
      <c r="L229" s="209"/>
      <c r="M229" s="214"/>
      <c r="N229" s="215"/>
      <c r="O229" s="215"/>
      <c r="P229" s="215"/>
      <c r="Q229" s="215"/>
      <c r="R229" s="215"/>
      <c r="S229" s="215"/>
      <c r="T229" s="216"/>
      <c r="AT229" s="212" t="s">
        <v>149</v>
      </c>
      <c r="AU229" s="212" t="s">
        <v>81</v>
      </c>
      <c r="AV229" s="13" t="s">
        <v>23</v>
      </c>
      <c r="AW229" s="13" t="s">
        <v>36</v>
      </c>
      <c r="AX229" s="13" t="s">
        <v>72</v>
      </c>
      <c r="AY229" s="212" t="s">
        <v>140</v>
      </c>
    </row>
    <row r="230" spans="2:51" s="11" customFormat="1" x14ac:dyDescent="0.3">
      <c r="B230" s="187"/>
      <c r="D230" s="197" t="s">
        <v>149</v>
      </c>
      <c r="E230" s="196" t="s">
        <v>5</v>
      </c>
      <c r="F230" s="198" t="s">
        <v>1159</v>
      </c>
      <c r="H230" s="199">
        <v>8.1999999999999993</v>
      </c>
      <c r="I230" s="192"/>
      <c r="L230" s="187"/>
      <c r="M230" s="193"/>
      <c r="N230" s="194"/>
      <c r="O230" s="194"/>
      <c r="P230" s="194"/>
      <c r="Q230" s="194"/>
      <c r="R230" s="194"/>
      <c r="S230" s="194"/>
      <c r="T230" s="195"/>
      <c r="AT230" s="196" t="s">
        <v>149</v>
      </c>
      <c r="AU230" s="196" t="s">
        <v>81</v>
      </c>
      <c r="AV230" s="11" t="s">
        <v>81</v>
      </c>
      <c r="AW230" s="11" t="s">
        <v>36</v>
      </c>
      <c r="AX230" s="11" t="s">
        <v>72</v>
      </c>
      <c r="AY230" s="196" t="s">
        <v>140</v>
      </c>
    </row>
    <row r="231" spans="2:51" s="13" customFormat="1" x14ac:dyDescent="0.3">
      <c r="B231" s="209"/>
      <c r="D231" s="197" t="s">
        <v>149</v>
      </c>
      <c r="E231" s="210" t="s">
        <v>5</v>
      </c>
      <c r="F231" s="211" t="s">
        <v>1173</v>
      </c>
      <c r="H231" s="212" t="s">
        <v>5</v>
      </c>
      <c r="I231" s="213"/>
      <c r="L231" s="209"/>
      <c r="M231" s="214"/>
      <c r="N231" s="215"/>
      <c r="O231" s="215"/>
      <c r="P231" s="215"/>
      <c r="Q231" s="215"/>
      <c r="R231" s="215"/>
      <c r="S231" s="215"/>
      <c r="T231" s="216"/>
      <c r="AT231" s="212" t="s">
        <v>149</v>
      </c>
      <c r="AU231" s="212" t="s">
        <v>81</v>
      </c>
      <c r="AV231" s="13" t="s">
        <v>23</v>
      </c>
      <c r="AW231" s="13" t="s">
        <v>36</v>
      </c>
      <c r="AX231" s="13" t="s">
        <v>72</v>
      </c>
      <c r="AY231" s="212" t="s">
        <v>140</v>
      </c>
    </row>
    <row r="232" spans="2:51" s="11" customFormat="1" x14ac:dyDescent="0.3">
      <c r="B232" s="187"/>
      <c r="D232" s="197" t="s">
        <v>149</v>
      </c>
      <c r="E232" s="196" t="s">
        <v>5</v>
      </c>
      <c r="F232" s="198" t="s">
        <v>1174</v>
      </c>
      <c r="H232" s="199">
        <v>54</v>
      </c>
      <c r="I232" s="192"/>
      <c r="L232" s="187"/>
      <c r="M232" s="193"/>
      <c r="N232" s="194"/>
      <c r="O232" s="194"/>
      <c r="P232" s="194"/>
      <c r="Q232" s="194"/>
      <c r="R232" s="194"/>
      <c r="S232" s="194"/>
      <c r="T232" s="195"/>
      <c r="AT232" s="196" t="s">
        <v>149</v>
      </c>
      <c r="AU232" s="196" t="s">
        <v>81</v>
      </c>
      <c r="AV232" s="11" t="s">
        <v>81</v>
      </c>
      <c r="AW232" s="11" t="s">
        <v>36</v>
      </c>
      <c r="AX232" s="11" t="s">
        <v>72</v>
      </c>
      <c r="AY232" s="196" t="s">
        <v>140</v>
      </c>
    </row>
    <row r="233" spans="2:51" s="11" customFormat="1" x14ac:dyDescent="0.3">
      <c r="B233" s="187"/>
      <c r="D233" s="197" t="s">
        <v>149</v>
      </c>
      <c r="E233" s="196" t="s">
        <v>5</v>
      </c>
      <c r="F233" s="198" t="s">
        <v>1175</v>
      </c>
      <c r="H233" s="199">
        <v>14.4</v>
      </c>
      <c r="I233" s="192"/>
      <c r="L233" s="187"/>
      <c r="M233" s="193"/>
      <c r="N233" s="194"/>
      <c r="O233" s="194"/>
      <c r="P233" s="194"/>
      <c r="Q233" s="194"/>
      <c r="R233" s="194"/>
      <c r="S233" s="194"/>
      <c r="T233" s="195"/>
      <c r="AT233" s="196" t="s">
        <v>149</v>
      </c>
      <c r="AU233" s="196" t="s">
        <v>81</v>
      </c>
      <c r="AV233" s="11" t="s">
        <v>81</v>
      </c>
      <c r="AW233" s="11" t="s">
        <v>36</v>
      </c>
      <c r="AX233" s="11" t="s">
        <v>72</v>
      </c>
      <c r="AY233" s="196" t="s">
        <v>140</v>
      </c>
    </row>
    <row r="234" spans="2:51" s="11" customFormat="1" x14ac:dyDescent="0.3">
      <c r="B234" s="187"/>
      <c r="D234" s="197" t="s">
        <v>149</v>
      </c>
      <c r="E234" s="196" t="s">
        <v>5</v>
      </c>
      <c r="F234" s="198" t="s">
        <v>1176</v>
      </c>
      <c r="H234" s="199">
        <v>12.6</v>
      </c>
      <c r="I234" s="192"/>
      <c r="L234" s="187"/>
      <c r="M234" s="193"/>
      <c r="N234" s="194"/>
      <c r="O234" s="194"/>
      <c r="P234" s="194"/>
      <c r="Q234" s="194"/>
      <c r="R234" s="194"/>
      <c r="S234" s="194"/>
      <c r="T234" s="195"/>
      <c r="AT234" s="196" t="s">
        <v>149</v>
      </c>
      <c r="AU234" s="196" t="s">
        <v>81</v>
      </c>
      <c r="AV234" s="11" t="s">
        <v>81</v>
      </c>
      <c r="AW234" s="11" t="s">
        <v>36</v>
      </c>
      <c r="AX234" s="11" t="s">
        <v>72</v>
      </c>
      <c r="AY234" s="196" t="s">
        <v>140</v>
      </c>
    </row>
    <row r="235" spans="2:51" s="13" customFormat="1" x14ac:dyDescent="0.3">
      <c r="B235" s="209"/>
      <c r="D235" s="197" t="s">
        <v>149</v>
      </c>
      <c r="E235" s="210" t="s">
        <v>5</v>
      </c>
      <c r="F235" s="211" t="s">
        <v>1156</v>
      </c>
      <c r="H235" s="212" t="s">
        <v>5</v>
      </c>
      <c r="I235" s="213"/>
      <c r="L235" s="209"/>
      <c r="M235" s="214"/>
      <c r="N235" s="215"/>
      <c r="O235" s="215"/>
      <c r="P235" s="215"/>
      <c r="Q235" s="215"/>
      <c r="R235" s="215"/>
      <c r="S235" s="215"/>
      <c r="T235" s="216"/>
      <c r="AT235" s="212" t="s">
        <v>149</v>
      </c>
      <c r="AU235" s="212" t="s">
        <v>81</v>
      </c>
      <c r="AV235" s="13" t="s">
        <v>23</v>
      </c>
      <c r="AW235" s="13" t="s">
        <v>36</v>
      </c>
      <c r="AX235" s="13" t="s">
        <v>72</v>
      </c>
      <c r="AY235" s="212" t="s">
        <v>140</v>
      </c>
    </row>
    <row r="236" spans="2:51" s="11" customFormat="1" x14ac:dyDescent="0.3">
      <c r="B236" s="187"/>
      <c r="D236" s="197" t="s">
        <v>149</v>
      </c>
      <c r="E236" s="196" t="s">
        <v>5</v>
      </c>
      <c r="F236" s="198" t="s">
        <v>1177</v>
      </c>
      <c r="H236" s="199">
        <v>11.5</v>
      </c>
      <c r="I236" s="192"/>
      <c r="L236" s="187"/>
      <c r="M236" s="193"/>
      <c r="N236" s="194"/>
      <c r="O236" s="194"/>
      <c r="P236" s="194"/>
      <c r="Q236" s="194"/>
      <c r="R236" s="194"/>
      <c r="S236" s="194"/>
      <c r="T236" s="195"/>
      <c r="AT236" s="196" t="s">
        <v>149</v>
      </c>
      <c r="AU236" s="196" t="s">
        <v>81</v>
      </c>
      <c r="AV236" s="11" t="s">
        <v>81</v>
      </c>
      <c r="AW236" s="11" t="s">
        <v>36</v>
      </c>
      <c r="AX236" s="11" t="s">
        <v>72</v>
      </c>
      <c r="AY236" s="196" t="s">
        <v>140</v>
      </c>
    </row>
    <row r="237" spans="2:51" s="14" customFormat="1" x14ac:dyDescent="0.3">
      <c r="B237" s="230"/>
      <c r="D237" s="197" t="s">
        <v>149</v>
      </c>
      <c r="E237" s="231" t="s">
        <v>5</v>
      </c>
      <c r="F237" s="232" t="s">
        <v>313</v>
      </c>
      <c r="H237" s="233">
        <v>161.55000000000001</v>
      </c>
      <c r="I237" s="234"/>
      <c r="L237" s="230"/>
      <c r="M237" s="235"/>
      <c r="N237" s="236"/>
      <c r="O237" s="236"/>
      <c r="P237" s="236"/>
      <c r="Q237" s="236"/>
      <c r="R237" s="236"/>
      <c r="S237" s="236"/>
      <c r="T237" s="237"/>
      <c r="AT237" s="231" t="s">
        <v>149</v>
      </c>
      <c r="AU237" s="231" t="s">
        <v>81</v>
      </c>
      <c r="AV237" s="14" t="s">
        <v>158</v>
      </c>
      <c r="AW237" s="14" t="s">
        <v>36</v>
      </c>
      <c r="AX237" s="14" t="s">
        <v>72</v>
      </c>
      <c r="AY237" s="231" t="s">
        <v>140</v>
      </c>
    </row>
    <row r="238" spans="2:51" s="11" customFormat="1" x14ac:dyDescent="0.3">
      <c r="B238" s="187"/>
      <c r="D238" s="197" t="s">
        <v>149</v>
      </c>
      <c r="E238" s="196" t="s">
        <v>5</v>
      </c>
      <c r="F238" s="198" t="s">
        <v>1178</v>
      </c>
      <c r="H238" s="199">
        <v>141.15</v>
      </c>
      <c r="I238" s="192"/>
      <c r="L238" s="187"/>
      <c r="M238" s="193"/>
      <c r="N238" s="194"/>
      <c r="O238" s="194"/>
      <c r="P238" s="194"/>
      <c r="Q238" s="194"/>
      <c r="R238" s="194"/>
      <c r="S238" s="194"/>
      <c r="T238" s="195"/>
      <c r="AT238" s="196" t="s">
        <v>149</v>
      </c>
      <c r="AU238" s="196" t="s">
        <v>81</v>
      </c>
      <c r="AV238" s="11" t="s">
        <v>81</v>
      </c>
      <c r="AW238" s="11" t="s">
        <v>36</v>
      </c>
      <c r="AX238" s="11" t="s">
        <v>72</v>
      </c>
      <c r="AY238" s="196" t="s">
        <v>140</v>
      </c>
    </row>
    <row r="239" spans="2:51" s="11" customFormat="1" x14ac:dyDescent="0.3">
      <c r="B239" s="187"/>
      <c r="D239" s="197" t="s">
        <v>149</v>
      </c>
      <c r="E239" s="196" t="s">
        <v>5</v>
      </c>
      <c r="F239" s="198" t="s">
        <v>1179</v>
      </c>
      <c r="H239" s="199">
        <v>59.4</v>
      </c>
      <c r="I239" s="192"/>
      <c r="L239" s="187"/>
      <c r="M239" s="193"/>
      <c r="N239" s="194"/>
      <c r="O239" s="194"/>
      <c r="P239" s="194"/>
      <c r="Q239" s="194"/>
      <c r="R239" s="194"/>
      <c r="S239" s="194"/>
      <c r="T239" s="195"/>
      <c r="AT239" s="196" t="s">
        <v>149</v>
      </c>
      <c r="AU239" s="196" t="s">
        <v>81</v>
      </c>
      <c r="AV239" s="11" t="s">
        <v>81</v>
      </c>
      <c r="AW239" s="11" t="s">
        <v>36</v>
      </c>
      <c r="AX239" s="11" t="s">
        <v>72</v>
      </c>
      <c r="AY239" s="196" t="s">
        <v>140</v>
      </c>
    </row>
    <row r="240" spans="2:51" s="12" customFormat="1" x14ac:dyDescent="0.3">
      <c r="B240" s="200"/>
      <c r="D240" s="188" t="s">
        <v>149</v>
      </c>
      <c r="E240" s="201" t="s">
        <v>5</v>
      </c>
      <c r="F240" s="202" t="s">
        <v>157</v>
      </c>
      <c r="H240" s="203">
        <v>362.1</v>
      </c>
      <c r="I240" s="204"/>
      <c r="L240" s="200"/>
      <c r="M240" s="205"/>
      <c r="N240" s="206"/>
      <c r="O240" s="206"/>
      <c r="P240" s="206"/>
      <c r="Q240" s="206"/>
      <c r="R240" s="206"/>
      <c r="S240" s="206"/>
      <c r="T240" s="207"/>
      <c r="AT240" s="208" t="s">
        <v>149</v>
      </c>
      <c r="AU240" s="208" t="s">
        <v>81</v>
      </c>
      <c r="AV240" s="12" t="s">
        <v>147</v>
      </c>
      <c r="AW240" s="12" t="s">
        <v>36</v>
      </c>
      <c r="AX240" s="12" t="s">
        <v>23</v>
      </c>
      <c r="AY240" s="208" t="s">
        <v>140</v>
      </c>
    </row>
    <row r="241" spans="2:65" s="1" customFormat="1" ht="22.5" customHeight="1" x14ac:dyDescent="0.3">
      <c r="B241" s="174"/>
      <c r="C241" s="220" t="s">
        <v>302</v>
      </c>
      <c r="D241" s="220" t="s">
        <v>257</v>
      </c>
      <c r="E241" s="221" t="s">
        <v>389</v>
      </c>
      <c r="F241" s="222" t="s">
        <v>390</v>
      </c>
      <c r="G241" s="223" t="s">
        <v>278</v>
      </c>
      <c r="H241" s="224">
        <v>148.208</v>
      </c>
      <c r="I241" s="225"/>
      <c r="J241" s="226">
        <f>ROUND(I241*H241,2)</f>
        <v>0</v>
      </c>
      <c r="K241" s="222" t="s">
        <v>146</v>
      </c>
      <c r="L241" s="227"/>
      <c r="M241" s="228" t="s">
        <v>5</v>
      </c>
      <c r="N241" s="229" t="s">
        <v>43</v>
      </c>
      <c r="O241" s="42"/>
      <c r="P241" s="184">
        <f>O241*H241</f>
        <v>0</v>
      </c>
      <c r="Q241" s="184">
        <v>3.0000000000000001E-5</v>
      </c>
      <c r="R241" s="184">
        <f>Q241*H241</f>
        <v>4.4462399999999997E-3</v>
      </c>
      <c r="S241" s="184">
        <v>0</v>
      </c>
      <c r="T241" s="185">
        <f>S241*H241</f>
        <v>0</v>
      </c>
      <c r="AR241" s="24" t="s">
        <v>189</v>
      </c>
      <c r="AT241" s="24" t="s">
        <v>257</v>
      </c>
      <c r="AU241" s="24" t="s">
        <v>81</v>
      </c>
      <c r="AY241" s="24" t="s">
        <v>140</v>
      </c>
      <c r="BE241" s="186">
        <f>IF(N241="základní",J241,0)</f>
        <v>0</v>
      </c>
      <c r="BF241" s="186">
        <f>IF(N241="snížená",J241,0)</f>
        <v>0</v>
      </c>
      <c r="BG241" s="186">
        <f>IF(N241="zákl. přenesená",J241,0)</f>
        <v>0</v>
      </c>
      <c r="BH241" s="186">
        <f>IF(N241="sníž. přenesená",J241,0)</f>
        <v>0</v>
      </c>
      <c r="BI241" s="186">
        <f>IF(N241="nulová",J241,0)</f>
        <v>0</v>
      </c>
      <c r="BJ241" s="24" t="s">
        <v>23</v>
      </c>
      <c r="BK241" s="186">
        <f>ROUND(I241*H241,2)</f>
        <v>0</v>
      </c>
      <c r="BL241" s="24" t="s">
        <v>147</v>
      </c>
      <c r="BM241" s="24" t="s">
        <v>391</v>
      </c>
    </row>
    <row r="242" spans="2:65" s="11" customFormat="1" x14ac:dyDescent="0.3">
      <c r="B242" s="187"/>
      <c r="D242" s="188" t="s">
        <v>149</v>
      </c>
      <c r="E242" s="189" t="s">
        <v>5</v>
      </c>
      <c r="F242" s="190" t="s">
        <v>1180</v>
      </c>
      <c r="H242" s="191">
        <v>148.208</v>
      </c>
      <c r="I242" s="192"/>
      <c r="L242" s="187"/>
      <c r="M242" s="193"/>
      <c r="N242" s="194"/>
      <c r="O242" s="194"/>
      <c r="P242" s="194"/>
      <c r="Q242" s="194"/>
      <c r="R242" s="194"/>
      <c r="S242" s="194"/>
      <c r="T242" s="195"/>
      <c r="AT242" s="196" t="s">
        <v>149</v>
      </c>
      <c r="AU242" s="196" t="s">
        <v>81</v>
      </c>
      <c r="AV242" s="11" t="s">
        <v>81</v>
      </c>
      <c r="AW242" s="11" t="s">
        <v>36</v>
      </c>
      <c r="AX242" s="11" t="s">
        <v>23</v>
      </c>
      <c r="AY242" s="196" t="s">
        <v>140</v>
      </c>
    </row>
    <row r="243" spans="2:65" s="1" customFormat="1" ht="22.5" customHeight="1" x14ac:dyDescent="0.3">
      <c r="B243" s="174"/>
      <c r="C243" s="220" t="s">
        <v>315</v>
      </c>
      <c r="D243" s="220" t="s">
        <v>257</v>
      </c>
      <c r="E243" s="221" t="s">
        <v>394</v>
      </c>
      <c r="F243" s="222" t="s">
        <v>395</v>
      </c>
      <c r="G243" s="223" t="s">
        <v>278</v>
      </c>
      <c r="H243" s="224">
        <v>128.678</v>
      </c>
      <c r="I243" s="225"/>
      <c r="J243" s="226">
        <f>ROUND(I243*H243,2)</f>
        <v>0</v>
      </c>
      <c r="K243" s="222" t="s">
        <v>146</v>
      </c>
      <c r="L243" s="227"/>
      <c r="M243" s="228" t="s">
        <v>5</v>
      </c>
      <c r="N243" s="229" t="s">
        <v>43</v>
      </c>
      <c r="O243" s="42"/>
      <c r="P243" s="184">
        <f>O243*H243</f>
        <v>0</v>
      </c>
      <c r="Q243" s="184">
        <v>3.0000000000000001E-5</v>
      </c>
      <c r="R243" s="184">
        <f>Q243*H243</f>
        <v>3.8603399999999999E-3</v>
      </c>
      <c r="S243" s="184">
        <v>0</v>
      </c>
      <c r="T243" s="185">
        <f>S243*H243</f>
        <v>0</v>
      </c>
      <c r="AR243" s="24" t="s">
        <v>189</v>
      </c>
      <c r="AT243" s="24" t="s">
        <v>257</v>
      </c>
      <c r="AU243" s="24" t="s">
        <v>81</v>
      </c>
      <c r="AY243" s="24" t="s">
        <v>140</v>
      </c>
      <c r="BE243" s="186">
        <f>IF(N243="základní",J243,0)</f>
        <v>0</v>
      </c>
      <c r="BF243" s="186">
        <f>IF(N243="snížená",J243,0)</f>
        <v>0</v>
      </c>
      <c r="BG243" s="186">
        <f>IF(N243="zákl. přenesená",J243,0)</f>
        <v>0</v>
      </c>
      <c r="BH243" s="186">
        <f>IF(N243="sníž. přenesená",J243,0)</f>
        <v>0</v>
      </c>
      <c r="BI243" s="186">
        <f>IF(N243="nulová",J243,0)</f>
        <v>0</v>
      </c>
      <c r="BJ243" s="24" t="s">
        <v>23</v>
      </c>
      <c r="BK243" s="186">
        <f>ROUND(I243*H243,2)</f>
        <v>0</v>
      </c>
      <c r="BL243" s="24" t="s">
        <v>147</v>
      </c>
      <c r="BM243" s="24" t="s">
        <v>396</v>
      </c>
    </row>
    <row r="244" spans="2:65" s="11" customFormat="1" x14ac:dyDescent="0.3">
      <c r="B244" s="187"/>
      <c r="D244" s="197" t="s">
        <v>149</v>
      </c>
      <c r="E244" s="196" t="s">
        <v>5</v>
      </c>
      <c r="F244" s="198" t="s">
        <v>1181</v>
      </c>
      <c r="H244" s="199">
        <v>21.42</v>
      </c>
      <c r="I244" s="192"/>
      <c r="L244" s="187"/>
      <c r="M244" s="193"/>
      <c r="N244" s="194"/>
      <c r="O244" s="194"/>
      <c r="P244" s="194"/>
      <c r="Q244" s="194"/>
      <c r="R244" s="194"/>
      <c r="S244" s="194"/>
      <c r="T244" s="195"/>
      <c r="AT244" s="196" t="s">
        <v>149</v>
      </c>
      <c r="AU244" s="196" t="s">
        <v>81</v>
      </c>
      <c r="AV244" s="11" t="s">
        <v>81</v>
      </c>
      <c r="AW244" s="11" t="s">
        <v>36</v>
      </c>
      <c r="AX244" s="11" t="s">
        <v>72</v>
      </c>
      <c r="AY244" s="196" t="s">
        <v>140</v>
      </c>
    </row>
    <row r="245" spans="2:65" s="11" customFormat="1" x14ac:dyDescent="0.3">
      <c r="B245" s="187"/>
      <c r="D245" s="197" t="s">
        <v>149</v>
      </c>
      <c r="E245" s="196" t="s">
        <v>5</v>
      </c>
      <c r="F245" s="198" t="s">
        <v>1182</v>
      </c>
      <c r="H245" s="199">
        <v>169.62799999999999</v>
      </c>
      <c r="I245" s="192"/>
      <c r="L245" s="187"/>
      <c r="M245" s="193"/>
      <c r="N245" s="194"/>
      <c r="O245" s="194"/>
      <c r="P245" s="194"/>
      <c r="Q245" s="194"/>
      <c r="R245" s="194"/>
      <c r="S245" s="194"/>
      <c r="T245" s="195"/>
      <c r="AT245" s="196" t="s">
        <v>149</v>
      </c>
      <c r="AU245" s="196" t="s">
        <v>81</v>
      </c>
      <c r="AV245" s="11" t="s">
        <v>81</v>
      </c>
      <c r="AW245" s="11" t="s">
        <v>36</v>
      </c>
      <c r="AX245" s="11" t="s">
        <v>72</v>
      </c>
      <c r="AY245" s="196" t="s">
        <v>140</v>
      </c>
    </row>
    <row r="246" spans="2:65" s="11" customFormat="1" x14ac:dyDescent="0.3">
      <c r="B246" s="187"/>
      <c r="D246" s="197" t="s">
        <v>149</v>
      </c>
      <c r="E246" s="196" t="s">
        <v>5</v>
      </c>
      <c r="F246" s="198" t="s">
        <v>1183</v>
      </c>
      <c r="H246" s="199">
        <v>-62.37</v>
      </c>
      <c r="I246" s="192"/>
      <c r="L246" s="187"/>
      <c r="M246" s="193"/>
      <c r="N246" s="194"/>
      <c r="O246" s="194"/>
      <c r="P246" s="194"/>
      <c r="Q246" s="194"/>
      <c r="R246" s="194"/>
      <c r="S246" s="194"/>
      <c r="T246" s="195"/>
      <c r="AT246" s="196" t="s">
        <v>149</v>
      </c>
      <c r="AU246" s="196" t="s">
        <v>81</v>
      </c>
      <c r="AV246" s="11" t="s">
        <v>81</v>
      </c>
      <c r="AW246" s="11" t="s">
        <v>36</v>
      </c>
      <c r="AX246" s="11" t="s">
        <v>72</v>
      </c>
      <c r="AY246" s="196" t="s">
        <v>140</v>
      </c>
    </row>
    <row r="247" spans="2:65" s="12" customFormat="1" x14ac:dyDescent="0.3">
      <c r="B247" s="200"/>
      <c r="D247" s="188" t="s">
        <v>149</v>
      </c>
      <c r="E247" s="201" t="s">
        <v>5</v>
      </c>
      <c r="F247" s="202" t="s">
        <v>157</v>
      </c>
      <c r="H247" s="203">
        <v>128.678</v>
      </c>
      <c r="I247" s="204"/>
      <c r="L247" s="200"/>
      <c r="M247" s="205"/>
      <c r="N247" s="206"/>
      <c r="O247" s="206"/>
      <c r="P247" s="206"/>
      <c r="Q247" s="206"/>
      <c r="R247" s="206"/>
      <c r="S247" s="206"/>
      <c r="T247" s="207"/>
      <c r="AT247" s="208" t="s">
        <v>149</v>
      </c>
      <c r="AU247" s="208" t="s">
        <v>81</v>
      </c>
      <c r="AV247" s="12" t="s">
        <v>147</v>
      </c>
      <c r="AW247" s="12" t="s">
        <v>36</v>
      </c>
      <c r="AX247" s="12" t="s">
        <v>23</v>
      </c>
      <c r="AY247" s="208" t="s">
        <v>140</v>
      </c>
    </row>
    <row r="248" spans="2:65" s="1" customFormat="1" ht="22.5" customHeight="1" x14ac:dyDescent="0.3">
      <c r="B248" s="174"/>
      <c r="C248" s="220" t="s">
        <v>325</v>
      </c>
      <c r="D248" s="220" t="s">
        <v>257</v>
      </c>
      <c r="E248" s="221" t="s">
        <v>401</v>
      </c>
      <c r="F248" s="222" t="s">
        <v>402</v>
      </c>
      <c r="G248" s="223" t="s">
        <v>278</v>
      </c>
      <c r="H248" s="224">
        <v>62.37</v>
      </c>
      <c r="I248" s="225"/>
      <c r="J248" s="226">
        <f>ROUND(I248*H248,2)</f>
        <v>0</v>
      </c>
      <c r="K248" s="222" t="s">
        <v>146</v>
      </c>
      <c r="L248" s="227"/>
      <c r="M248" s="228" t="s">
        <v>5</v>
      </c>
      <c r="N248" s="229" t="s">
        <v>43</v>
      </c>
      <c r="O248" s="42"/>
      <c r="P248" s="184">
        <f>O248*H248</f>
        <v>0</v>
      </c>
      <c r="Q248" s="184">
        <v>2.9999999999999997E-4</v>
      </c>
      <c r="R248" s="184">
        <f>Q248*H248</f>
        <v>1.8710999999999998E-2</v>
      </c>
      <c r="S248" s="184">
        <v>0</v>
      </c>
      <c r="T248" s="185">
        <f>S248*H248</f>
        <v>0</v>
      </c>
      <c r="AR248" s="24" t="s">
        <v>189</v>
      </c>
      <c r="AT248" s="24" t="s">
        <v>257</v>
      </c>
      <c r="AU248" s="24" t="s">
        <v>81</v>
      </c>
      <c r="AY248" s="24" t="s">
        <v>140</v>
      </c>
      <c r="BE248" s="186">
        <f>IF(N248="základní",J248,0)</f>
        <v>0</v>
      </c>
      <c r="BF248" s="186">
        <f>IF(N248="snížená",J248,0)</f>
        <v>0</v>
      </c>
      <c r="BG248" s="186">
        <f>IF(N248="zákl. přenesená",J248,0)</f>
        <v>0</v>
      </c>
      <c r="BH248" s="186">
        <f>IF(N248="sníž. přenesená",J248,0)</f>
        <v>0</v>
      </c>
      <c r="BI248" s="186">
        <f>IF(N248="nulová",J248,0)</f>
        <v>0</v>
      </c>
      <c r="BJ248" s="24" t="s">
        <v>23</v>
      </c>
      <c r="BK248" s="186">
        <f>ROUND(I248*H248,2)</f>
        <v>0</v>
      </c>
      <c r="BL248" s="24" t="s">
        <v>147</v>
      </c>
      <c r="BM248" s="24" t="s">
        <v>403</v>
      </c>
    </row>
    <row r="249" spans="2:65" s="11" customFormat="1" x14ac:dyDescent="0.3">
      <c r="B249" s="187"/>
      <c r="D249" s="188" t="s">
        <v>149</v>
      </c>
      <c r="E249" s="189" t="s">
        <v>5</v>
      </c>
      <c r="F249" s="190" t="s">
        <v>1184</v>
      </c>
      <c r="H249" s="191">
        <v>62.37</v>
      </c>
      <c r="I249" s="192"/>
      <c r="L249" s="187"/>
      <c r="M249" s="193"/>
      <c r="N249" s="194"/>
      <c r="O249" s="194"/>
      <c r="P249" s="194"/>
      <c r="Q249" s="194"/>
      <c r="R249" s="194"/>
      <c r="S249" s="194"/>
      <c r="T249" s="195"/>
      <c r="AT249" s="196" t="s">
        <v>149</v>
      </c>
      <c r="AU249" s="196" t="s">
        <v>81</v>
      </c>
      <c r="AV249" s="11" t="s">
        <v>81</v>
      </c>
      <c r="AW249" s="11" t="s">
        <v>36</v>
      </c>
      <c r="AX249" s="11" t="s">
        <v>23</v>
      </c>
      <c r="AY249" s="196" t="s">
        <v>140</v>
      </c>
    </row>
    <row r="250" spans="2:65" s="1" customFormat="1" ht="22.5" customHeight="1" x14ac:dyDescent="0.3">
      <c r="B250" s="174"/>
      <c r="C250" s="220" t="s">
        <v>336</v>
      </c>
      <c r="D250" s="220" t="s">
        <v>257</v>
      </c>
      <c r="E250" s="221" t="s">
        <v>406</v>
      </c>
      <c r="F250" s="222" t="s">
        <v>407</v>
      </c>
      <c r="G250" s="223" t="s">
        <v>278</v>
      </c>
      <c r="H250" s="224">
        <v>62.37</v>
      </c>
      <c r="I250" s="225"/>
      <c r="J250" s="226">
        <f>ROUND(I250*H250,2)</f>
        <v>0</v>
      </c>
      <c r="K250" s="222" t="s">
        <v>146</v>
      </c>
      <c r="L250" s="227"/>
      <c r="M250" s="228" t="s">
        <v>5</v>
      </c>
      <c r="N250" s="229" t="s">
        <v>43</v>
      </c>
      <c r="O250" s="42"/>
      <c r="P250" s="184">
        <f>O250*H250</f>
        <v>0</v>
      </c>
      <c r="Q250" s="184">
        <v>2.0000000000000001E-4</v>
      </c>
      <c r="R250" s="184">
        <f>Q250*H250</f>
        <v>1.2474000000000001E-2</v>
      </c>
      <c r="S250" s="184">
        <v>0</v>
      </c>
      <c r="T250" s="185">
        <f>S250*H250</f>
        <v>0</v>
      </c>
      <c r="AR250" s="24" t="s">
        <v>189</v>
      </c>
      <c r="AT250" s="24" t="s">
        <v>257</v>
      </c>
      <c r="AU250" s="24" t="s">
        <v>81</v>
      </c>
      <c r="AY250" s="24" t="s">
        <v>140</v>
      </c>
      <c r="BE250" s="186">
        <f>IF(N250="základní",J250,0)</f>
        <v>0</v>
      </c>
      <c r="BF250" s="186">
        <f>IF(N250="snížená",J250,0)</f>
        <v>0</v>
      </c>
      <c r="BG250" s="186">
        <f>IF(N250="zákl. přenesená",J250,0)</f>
        <v>0</v>
      </c>
      <c r="BH250" s="186">
        <f>IF(N250="sníž. přenesená",J250,0)</f>
        <v>0</v>
      </c>
      <c r="BI250" s="186">
        <f>IF(N250="nulová",J250,0)</f>
        <v>0</v>
      </c>
      <c r="BJ250" s="24" t="s">
        <v>23</v>
      </c>
      <c r="BK250" s="186">
        <f>ROUND(I250*H250,2)</f>
        <v>0</v>
      </c>
      <c r="BL250" s="24" t="s">
        <v>147</v>
      </c>
      <c r="BM250" s="24" t="s">
        <v>408</v>
      </c>
    </row>
    <row r="251" spans="2:65" s="11" customFormat="1" x14ac:dyDescent="0.3">
      <c r="B251" s="187"/>
      <c r="D251" s="188" t="s">
        <v>149</v>
      </c>
      <c r="E251" s="189" t="s">
        <v>5</v>
      </c>
      <c r="F251" s="190" t="s">
        <v>1185</v>
      </c>
      <c r="H251" s="191">
        <v>62.37</v>
      </c>
      <c r="I251" s="192"/>
      <c r="L251" s="187"/>
      <c r="M251" s="193"/>
      <c r="N251" s="194"/>
      <c r="O251" s="194"/>
      <c r="P251" s="194"/>
      <c r="Q251" s="194"/>
      <c r="R251" s="194"/>
      <c r="S251" s="194"/>
      <c r="T251" s="195"/>
      <c r="AT251" s="196" t="s">
        <v>149</v>
      </c>
      <c r="AU251" s="196" t="s">
        <v>81</v>
      </c>
      <c r="AV251" s="11" t="s">
        <v>81</v>
      </c>
      <c r="AW251" s="11" t="s">
        <v>36</v>
      </c>
      <c r="AX251" s="11" t="s">
        <v>23</v>
      </c>
      <c r="AY251" s="196" t="s">
        <v>140</v>
      </c>
    </row>
    <row r="252" spans="2:65" s="1" customFormat="1" ht="22.5" customHeight="1" x14ac:dyDescent="0.3">
      <c r="B252" s="174"/>
      <c r="C252" s="175" t="s">
        <v>346</v>
      </c>
      <c r="D252" s="175" t="s">
        <v>142</v>
      </c>
      <c r="E252" s="176" t="s">
        <v>411</v>
      </c>
      <c r="F252" s="177" t="s">
        <v>412</v>
      </c>
      <c r="G252" s="178" t="s">
        <v>145</v>
      </c>
      <c r="H252" s="179">
        <v>47.524999999999999</v>
      </c>
      <c r="I252" s="180"/>
      <c r="J252" s="181">
        <f>ROUND(I252*H252,2)</f>
        <v>0</v>
      </c>
      <c r="K252" s="177" t="s">
        <v>146</v>
      </c>
      <c r="L252" s="41"/>
      <c r="M252" s="182" t="s">
        <v>5</v>
      </c>
      <c r="N252" s="183" t="s">
        <v>43</v>
      </c>
      <c r="O252" s="42"/>
      <c r="P252" s="184">
        <f>O252*H252</f>
        <v>0</v>
      </c>
      <c r="Q252" s="184">
        <v>2.3099999999999999E-2</v>
      </c>
      <c r="R252" s="184">
        <f>Q252*H252</f>
        <v>1.0978275</v>
      </c>
      <c r="S252" s="184">
        <v>0</v>
      </c>
      <c r="T252" s="185">
        <f>S252*H252</f>
        <v>0</v>
      </c>
      <c r="AR252" s="24" t="s">
        <v>147</v>
      </c>
      <c r="AT252" s="24" t="s">
        <v>142</v>
      </c>
      <c r="AU252" s="24" t="s">
        <v>81</v>
      </c>
      <c r="AY252" s="24" t="s">
        <v>140</v>
      </c>
      <c r="BE252" s="186">
        <f>IF(N252="základní",J252,0)</f>
        <v>0</v>
      </c>
      <c r="BF252" s="186">
        <f>IF(N252="snížená",J252,0)</f>
        <v>0</v>
      </c>
      <c r="BG252" s="186">
        <f>IF(N252="zákl. přenesená",J252,0)</f>
        <v>0</v>
      </c>
      <c r="BH252" s="186">
        <f>IF(N252="sníž. přenesená",J252,0)</f>
        <v>0</v>
      </c>
      <c r="BI252" s="186">
        <f>IF(N252="nulová",J252,0)</f>
        <v>0</v>
      </c>
      <c r="BJ252" s="24" t="s">
        <v>23</v>
      </c>
      <c r="BK252" s="186">
        <f>ROUND(I252*H252,2)</f>
        <v>0</v>
      </c>
      <c r="BL252" s="24" t="s">
        <v>147</v>
      </c>
      <c r="BM252" s="24" t="s">
        <v>413</v>
      </c>
    </row>
    <row r="253" spans="2:65" s="13" customFormat="1" x14ac:dyDescent="0.3">
      <c r="B253" s="209"/>
      <c r="D253" s="197" t="s">
        <v>149</v>
      </c>
      <c r="E253" s="210" t="s">
        <v>5</v>
      </c>
      <c r="F253" s="211" t="s">
        <v>1186</v>
      </c>
      <c r="H253" s="212" t="s">
        <v>5</v>
      </c>
      <c r="I253" s="213"/>
      <c r="L253" s="209"/>
      <c r="M253" s="214"/>
      <c r="N253" s="215"/>
      <c r="O253" s="215"/>
      <c r="P253" s="215"/>
      <c r="Q253" s="215"/>
      <c r="R253" s="215"/>
      <c r="S253" s="215"/>
      <c r="T253" s="216"/>
      <c r="AT253" s="212" t="s">
        <v>149</v>
      </c>
      <c r="AU253" s="212" t="s">
        <v>81</v>
      </c>
      <c r="AV253" s="13" t="s">
        <v>23</v>
      </c>
      <c r="AW253" s="13" t="s">
        <v>36</v>
      </c>
      <c r="AX253" s="13" t="s">
        <v>72</v>
      </c>
      <c r="AY253" s="212" t="s">
        <v>140</v>
      </c>
    </row>
    <row r="254" spans="2:65" s="11" customFormat="1" x14ac:dyDescent="0.3">
      <c r="B254" s="187"/>
      <c r="D254" s="197" t="s">
        <v>149</v>
      </c>
      <c r="E254" s="196" t="s">
        <v>5</v>
      </c>
      <c r="F254" s="198" t="s">
        <v>1187</v>
      </c>
      <c r="H254" s="199">
        <v>39.774999999999999</v>
      </c>
      <c r="I254" s="192"/>
      <c r="L254" s="187"/>
      <c r="M254" s="193"/>
      <c r="N254" s="194"/>
      <c r="O254" s="194"/>
      <c r="P254" s="194"/>
      <c r="Q254" s="194"/>
      <c r="R254" s="194"/>
      <c r="S254" s="194"/>
      <c r="T254" s="195"/>
      <c r="AT254" s="196" t="s">
        <v>149</v>
      </c>
      <c r="AU254" s="196" t="s">
        <v>81</v>
      </c>
      <c r="AV254" s="11" t="s">
        <v>81</v>
      </c>
      <c r="AW254" s="11" t="s">
        <v>36</v>
      </c>
      <c r="AX254" s="11" t="s">
        <v>72</v>
      </c>
      <c r="AY254" s="196" t="s">
        <v>140</v>
      </c>
    </row>
    <row r="255" spans="2:65" s="11" customFormat="1" x14ac:dyDescent="0.3">
      <c r="B255" s="187"/>
      <c r="D255" s="197" t="s">
        <v>149</v>
      </c>
      <c r="E255" s="196" t="s">
        <v>5</v>
      </c>
      <c r="F255" s="198" t="s">
        <v>1188</v>
      </c>
      <c r="H255" s="199">
        <v>7.75</v>
      </c>
      <c r="I255" s="192"/>
      <c r="L255" s="187"/>
      <c r="M255" s="193"/>
      <c r="N255" s="194"/>
      <c r="O255" s="194"/>
      <c r="P255" s="194"/>
      <c r="Q255" s="194"/>
      <c r="R255" s="194"/>
      <c r="S255" s="194"/>
      <c r="T255" s="195"/>
      <c r="AT255" s="196" t="s">
        <v>149</v>
      </c>
      <c r="AU255" s="196" t="s">
        <v>81</v>
      </c>
      <c r="AV255" s="11" t="s">
        <v>81</v>
      </c>
      <c r="AW255" s="11" t="s">
        <v>36</v>
      </c>
      <c r="AX255" s="11" t="s">
        <v>72</v>
      </c>
      <c r="AY255" s="196" t="s">
        <v>140</v>
      </c>
    </row>
    <row r="256" spans="2:65" s="12" customFormat="1" x14ac:dyDescent="0.3">
      <c r="B256" s="200"/>
      <c r="D256" s="188" t="s">
        <v>149</v>
      </c>
      <c r="E256" s="201" t="s">
        <v>5</v>
      </c>
      <c r="F256" s="202" t="s">
        <v>157</v>
      </c>
      <c r="H256" s="203">
        <v>47.524999999999999</v>
      </c>
      <c r="I256" s="204"/>
      <c r="L256" s="200"/>
      <c r="M256" s="205"/>
      <c r="N256" s="206"/>
      <c r="O256" s="206"/>
      <c r="P256" s="206"/>
      <c r="Q256" s="206"/>
      <c r="R256" s="206"/>
      <c r="S256" s="206"/>
      <c r="T256" s="207"/>
      <c r="AT256" s="208" t="s">
        <v>149</v>
      </c>
      <c r="AU256" s="208" t="s">
        <v>81</v>
      </c>
      <c r="AV256" s="12" t="s">
        <v>147</v>
      </c>
      <c r="AW256" s="12" t="s">
        <v>36</v>
      </c>
      <c r="AX256" s="12" t="s">
        <v>23</v>
      </c>
      <c r="AY256" s="208" t="s">
        <v>140</v>
      </c>
    </row>
    <row r="257" spans="2:65" s="1" customFormat="1" ht="31.5" customHeight="1" x14ac:dyDescent="0.3">
      <c r="B257" s="174"/>
      <c r="C257" s="175" t="s">
        <v>354</v>
      </c>
      <c r="D257" s="175" t="s">
        <v>142</v>
      </c>
      <c r="E257" s="176" t="s">
        <v>1189</v>
      </c>
      <c r="F257" s="177" t="s">
        <v>1190</v>
      </c>
      <c r="G257" s="178" t="s">
        <v>145</v>
      </c>
      <c r="H257" s="179">
        <v>296.17</v>
      </c>
      <c r="I257" s="180"/>
      <c r="J257" s="181">
        <f>ROUND(I257*H257,2)</f>
        <v>0</v>
      </c>
      <c r="K257" s="177" t="s">
        <v>146</v>
      </c>
      <c r="L257" s="41"/>
      <c r="M257" s="182" t="s">
        <v>5</v>
      </c>
      <c r="N257" s="183" t="s">
        <v>43</v>
      </c>
      <c r="O257" s="42"/>
      <c r="P257" s="184">
        <f>O257*H257</f>
        <v>0</v>
      </c>
      <c r="Q257" s="184">
        <v>1.146E-2</v>
      </c>
      <c r="R257" s="184">
        <f>Q257*H257</f>
        <v>3.3941082000000002</v>
      </c>
      <c r="S257" s="184">
        <v>0</v>
      </c>
      <c r="T257" s="185">
        <f>S257*H257</f>
        <v>0</v>
      </c>
      <c r="AR257" s="24" t="s">
        <v>147</v>
      </c>
      <c r="AT257" s="24" t="s">
        <v>142</v>
      </c>
      <c r="AU257" s="24" t="s">
        <v>81</v>
      </c>
      <c r="AY257" s="24" t="s">
        <v>140</v>
      </c>
      <c r="BE257" s="186">
        <f>IF(N257="základní",J257,0)</f>
        <v>0</v>
      </c>
      <c r="BF257" s="186">
        <f>IF(N257="snížená",J257,0)</f>
        <v>0</v>
      </c>
      <c r="BG257" s="186">
        <f>IF(N257="zákl. přenesená",J257,0)</f>
        <v>0</v>
      </c>
      <c r="BH257" s="186">
        <f>IF(N257="sníž. přenesená",J257,0)</f>
        <v>0</v>
      </c>
      <c r="BI257" s="186">
        <f>IF(N257="nulová",J257,0)</f>
        <v>0</v>
      </c>
      <c r="BJ257" s="24" t="s">
        <v>23</v>
      </c>
      <c r="BK257" s="186">
        <f>ROUND(I257*H257,2)</f>
        <v>0</v>
      </c>
      <c r="BL257" s="24" t="s">
        <v>147</v>
      </c>
      <c r="BM257" s="24" t="s">
        <v>422</v>
      </c>
    </row>
    <row r="258" spans="2:65" s="13" customFormat="1" x14ac:dyDescent="0.3">
      <c r="B258" s="209"/>
      <c r="D258" s="197" t="s">
        <v>149</v>
      </c>
      <c r="E258" s="210" t="s">
        <v>5</v>
      </c>
      <c r="F258" s="211" t="s">
        <v>423</v>
      </c>
      <c r="H258" s="212" t="s">
        <v>5</v>
      </c>
      <c r="I258" s="213"/>
      <c r="L258" s="209"/>
      <c r="M258" s="214"/>
      <c r="N258" s="215"/>
      <c r="O258" s="215"/>
      <c r="P258" s="215"/>
      <c r="Q258" s="215"/>
      <c r="R258" s="215"/>
      <c r="S258" s="215"/>
      <c r="T258" s="216"/>
      <c r="AT258" s="212" t="s">
        <v>149</v>
      </c>
      <c r="AU258" s="212" t="s">
        <v>81</v>
      </c>
      <c r="AV258" s="13" t="s">
        <v>23</v>
      </c>
      <c r="AW258" s="13" t="s">
        <v>36</v>
      </c>
      <c r="AX258" s="13" t="s">
        <v>72</v>
      </c>
      <c r="AY258" s="212" t="s">
        <v>140</v>
      </c>
    </row>
    <row r="259" spans="2:65" s="11" customFormat="1" x14ac:dyDescent="0.3">
      <c r="B259" s="187"/>
      <c r="D259" s="188" t="s">
        <v>149</v>
      </c>
      <c r="E259" s="189" t="s">
        <v>5</v>
      </c>
      <c r="F259" s="190" t="s">
        <v>1191</v>
      </c>
      <c r="H259" s="191">
        <v>296.17</v>
      </c>
      <c r="I259" s="192"/>
      <c r="L259" s="187"/>
      <c r="M259" s="193"/>
      <c r="N259" s="194"/>
      <c r="O259" s="194"/>
      <c r="P259" s="194"/>
      <c r="Q259" s="194"/>
      <c r="R259" s="194"/>
      <c r="S259" s="194"/>
      <c r="T259" s="195"/>
      <c r="AT259" s="196" t="s">
        <v>149</v>
      </c>
      <c r="AU259" s="196" t="s">
        <v>81</v>
      </c>
      <c r="AV259" s="11" t="s">
        <v>81</v>
      </c>
      <c r="AW259" s="11" t="s">
        <v>36</v>
      </c>
      <c r="AX259" s="11" t="s">
        <v>23</v>
      </c>
      <c r="AY259" s="196" t="s">
        <v>140</v>
      </c>
    </row>
    <row r="260" spans="2:65" s="1" customFormat="1" ht="22.5" customHeight="1" x14ac:dyDescent="0.3">
      <c r="B260" s="174"/>
      <c r="C260" s="175" t="s">
        <v>359</v>
      </c>
      <c r="D260" s="175" t="s">
        <v>142</v>
      </c>
      <c r="E260" s="176" t="s">
        <v>428</v>
      </c>
      <c r="F260" s="177" t="s">
        <v>429</v>
      </c>
      <c r="G260" s="178" t="s">
        <v>145</v>
      </c>
      <c r="H260" s="179">
        <v>97.537000000000006</v>
      </c>
      <c r="I260" s="180"/>
      <c r="J260" s="181">
        <f>ROUND(I260*H260,2)</f>
        <v>0</v>
      </c>
      <c r="K260" s="177" t="s">
        <v>146</v>
      </c>
      <c r="L260" s="41"/>
      <c r="M260" s="182" t="s">
        <v>5</v>
      </c>
      <c r="N260" s="183" t="s">
        <v>43</v>
      </c>
      <c r="O260" s="42"/>
      <c r="P260" s="184">
        <f>O260*H260</f>
        <v>0</v>
      </c>
      <c r="Q260" s="184">
        <v>9.6799999999999994E-3</v>
      </c>
      <c r="R260" s="184">
        <f>Q260*H260</f>
        <v>0.94415815999999997</v>
      </c>
      <c r="S260" s="184">
        <v>0</v>
      </c>
      <c r="T260" s="185">
        <f>S260*H260</f>
        <v>0</v>
      </c>
      <c r="AR260" s="24" t="s">
        <v>147</v>
      </c>
      <c r="AT260" s="24" t="s">
        <v>142</v>
      </c>
      <c r="AU260" s="24" t="s">
        <v>81</v>
      </c>
      <c r="AY260" s="24" t="s">
        <v>140</v>
      </c>
      <c r="BE260" s="186">
        <f>IF(N260="základní",J260,0)</f>
        <v>0</v>
      </c>
      <c r="BF260" s="186">
        <f>IF(N260="snížená",J260,0)</f>
        <v>0</v>
      </c>
      <c r="BG260" s="186">
        <f>IF(N260="zákl. přenesená",J260,0)</f>
        <v>0</v>
      </c>
      <c r="BH260" s="186">
        <f>IF(N260="sníž. přenesená",J260,0)</f>
        <v>0</v>
      </c>
      <c r="BI260" s="186">
        <f>IF(N260="nulová",J260,0)</f>
        <v>0</v>
      </c>
      <c r="BJ260" s="24" t="s">
        <v>23</v>
      </c>
      <c r="BK260" s="186">
        <f>ROUND(I260*H260,2)</f>
        <v>0</v>
      </c>
      <c r="BL260" s="24" t="s">
        <v>147</v>
      </c>
      <c r="BM260" s="24" t="s">
        <v>430</v>
      </c>
    </row>
    <row r="261" spans="2:65" s="13" customFormat="1" x14ac:dyDescent="0.3">
      <c r="B261" s="209"/>
      <c r="D261" s="197" t="s">
        <v>149</v>
      </c>
      <c r="E261" s="210" t="s">
        <v>5</v>
      </c>
      <c r="F261" s="211" t="s">
        <v>1192</v>
      </c>
      <c r="H261" s="212" t="s">
        <v>5</v>
      </c>
      <c r="I261" s="213"/>
      <c r="L261" s="209"/>
      <c r="M261" s="214"/>
      <c r="N261" s="215"/>
      <c r="O261" s="215"/>
      <c r="P261" s="215"/>
      <c r="Q261" s="215"/>
      <c r="R261" s="215"/>
      <c r="S261" s="215"/>
      <c r="T261" s="216"/>
      <c r="AT261" s="212" t="s">
        <v>149</v>
      </c>
      <c r="AU261" s="212" t="s">
        <v>81</v>
      </c>
      <c r="AV261" s="13" t="s">
        <v>23</v>
      </c>
      <c r="AW261" s="13" t="s">
        <v>36</v>
      </c>
      <c r="AX261" s="13" t="s">
        <v>72</v>
      </c>
      <c r="AY261" s="212" t="s">
        <v>140</v>
      </c>
    </row>
    <row r="262" spans="2:65" s="11" customFormat="1" x14ac:dyDescent="0.3">
      <c r="B262" s="187"/>
      <c r="D262" s="188" t="s">
        <v>149</v>
      </c>
      <c r="E262" s="189" t="s">
        <v>5</v>
      </c>
      <c r="F262" s="190" t="s">
        <v>1193</v>
      </c>
      <c r="H262" s="191">
        <v>97.537000000000006</v>
      </c>
      <c r="I262" s="192"/>
      <c r="L262" s="187"/>
      <c r="M262" s="193"/>
      <c r="N262" s="194"/>
      <c r="O262" s="194"/>
      <c r="P262" s="194"/>
      <c r="Q262" s="194"/>
      <c r="R262" s="194"/>
      <c r="S262" s="194"/>
      <c r="T262" s="195"/>
      <c r="AT262" s="196" t="s">
        <v>149</v>
      </c>
      <c r="AU262" s="196" t="s">
        <v>81</v>
      </c>
      <c r="AV262" s="11" t="s">
        <v>81</v>
      </c>
      <c r="AW262" s="11" t="s">
        <v>36</v>
      </c>
      <c r="AX262" s="11" t="s">
        <v>23</v>
      </c>
      <c r="AY262" s="196" t="s">
        <v>140</v>
      </c>
    </row>
    <row r="263" spans="2:65" s="1" customFormat="1" ht="22.5" customHeight="1" x14ac:dyDescent="0.3">
      <c r="B263" s="174"/>
      <c r="C263" s="175" t="s">
        <v>364</v>
      </c>
      <c r="D263" s="175" t="s">
        <v>142</v>
      </c>
      <c r="E263" s="176" t="s">
        <v>434</v>
      </c>
      <c r="F263" s="177" t="s">
        <v>435</v>
      </c>
      <c r="G263" s="178" t="s">
        <v>145</v>
      </c>
      <c r="H263" s="179">
        <v>741.24400000000003</v>
      </c>
      <c r="I263" s="180"/>
      <c r="J263" s="181">
        <f>ROUND(I263*H263,2)</f>
        <v>0</v>
      </c>
      <c r="K263" s="177" t="s">
        <v>146</v>
      </c>
      <c r="L263" s="41"/>
      <c r="M263" s="182" t="s">
        <v>5</v>
      </c>
      <c r="N263" s="183" t="s">
        <v>43</v>
      </c>
      <c r="O263" s="42"/>
      <c r="P263" s="184">
        <f>O263*H263</f>
        <v>0</v>
      </c>
      <c r="Q263" s="184">
        <v>3.48E-3</v>
      </c>
      <c r="R263" s="184">
        <f>Q263*H263</f>
        <v>2.5795291200000001</v>
      </c>
      <c r="S263" s="184">
        <v>0</v>
      </c>
      <c r="T263" s="185">
        <f>S263*H263</f>
        <v>0</v>
      </c>
      <c r="AR263" s="24" t="s">
        <v>147</v>
      </c>
      <c r="AT263" s="24" t="s">
        <v>142</v>
      </c>
      <c r="AU263" s="24" t="s">
        <v>81</v>
      </c>
      <c r="AY263" s="24" t="s">
        <v>140</v>
      </c>
      <c r="BE263" s="186">
        <f>IF(N263="základní",J263,0)</f>
        <v>0</v>
      </c>
      <c r="BF263" s="186">
        <f>IF(N263="snížená",J263,0)</f>
        <v>0</v>
      </c>
      <c r="BG263" s="186">
        <f>IF(N263="zákl. přenesená",J263,0)</f>
        <v>0</v>
      </c>
      <c r="BH263" s="186">
        <f>IF(N263="sníž. přenesená",J263,0)</f>
        <v>0</v>
      </c>
      <c r="BI263" s="186">
        <f>IF(N263="nulová",J263,0)</f>
        <v>0</v>
      </c>
      <c r="BJ263" s="24" t="s">
        <v>23</v>
      </c>
      <c r="BK263" s="186">
        <f>ROUND(I263*H263,2)</f>
        <v>0</v>
      </c>
      <c r="BL263" s="24" t="s">
        <v>147</v>
      </c>
      <c r="BM263" s="24" t="s">
        <v>436</v>
      </c>
    </row>
    <row r="264" spans="2:65" s="13" customFormat="1" x14ac:dyDescent="0.3">
      <c r="B264" s="209"/>
      <c r="D264" s="197" t="s">
        <v>149</v>
      </c>
      <c r="E264" s="210" t="s">
        <v>5</v>
      </c>
      <c r="F264" s="211" t="s">
        <v>1194</v>
      </c>
      <c r="H264" s="212" t="s">
        <v>5</v>
      </c>
      <c r="I264" s="213"/>
      <c r="L264" s="209"/>
      <c r="M264" s="214"/>
      <c r="N264" s="215"/>
      <c r="O264" s="215"/>
      <c r="P264" s="215"/>
      <c r="Q264" s="215"/>
      <c r="R264" s="215"/>
      <c r="S264" s="215"/>
      <c r="T264" s="216"/>
      <c r="AT264" s="212" t="s">
        <v>149</v>
      </c>
      <c r="AU264" s="212" t="s">
        <v>81</v>
      </c>
      <c r="AV264" s="13" t="s">
        <v>23</v>
      </c>
      <c r="AW264" s="13" t="s">
        <v>36</v>
      </c>
      <c r="AX264" s="13" t="s">
        <v>72</v>
      </c>
      <c r="AY264" s="212" t="s">
        <v>140</v>
      </c>
    </row>
    <row r="265" spans="2:65" s="11" customFormat="1" x14ac:dyDescent="0.3">
      <c r="B265" s="187"/>
      <c r="D265" s="197" t="s">
        <v>149</v>
      </c>
      <c r="E265" s="196" t="s">
        <v>5</v>
      </c>
      <c r="F265" s="198" t="s">
        <v>1195</v>
      </c>
      <c r="H265" s="199">
        <v>649.9</v>
      </c>
      <c r="I265" s="192"/>
      <c r="L265" s="187"/>
      <c r="M265" s="193"/>
      <c r="N265" s="194"/>
      <c r="O265" s="194"/>
      <c r="P265" s="194"/>
      <c r="Q265" s="194"/>
      <c r="R265" s="194"/>
      <c r="S265" s="194"/>
      <c r="T265" s="195"/>
      <c r="AT265" s="196" t="s">
        <v>149</v>
      </c>
      <c r="AU265" s="196" t="s">
        <v>81</v>
      </c>
      <c r="AV265" s="11" t="s">
        <v>81</v>
      </c>
      <c r="AW265" s="11" t="s">
        <v>36</v>
      </c>
      <c r="AX265" s="11" t="s">
        <v>72</v>
      </c>
      <c r="AY265" s="196" t="s">
        <v>140</v>
      </c>
    </row>
    <row r="266" spans="2:65" s="11" customFormat="1" x14ac:dyDescent="0.3">
      <c r="B266" s="187"/>
      <c r="D266" s="197" t="s">
        <v>149</v>
      </c>
      <c r="E266" s="196" t="s">
        <v>5</v>
      </c>
      <c r="F266" s="198" t="s">
        <v>1196</v>
      </c>
      <c r="H266" s="199">
        <v>91.343999999999994</v>
      </c>
      <c r="I266" s="192"/>
      <c r="L266" s="187"/>
      <c r="M266" s="193"/>
      <c r="N266" s="194"/>
      <c r="O266" s="194"/>
      <c r="P266" s="194"/>
      <c r="Q266" s="194"/>
      <c r="R266" s="194"/>
      <c r="S266" s="194"/>
      <c r="T266" s="195"/>
      <c r="AT266" s="196" t="s">
        <v>149</v>
      </c>
      <c r="AU266" s="196" t="s">
        <v>81</v>
      </c>
      <c r="AV266" s="11" t="s">
        <v>81</v>
      </c>
      <c r="AW266" s="11" t="s">
        <v>36</v>
      </c>
      <c r="AX266" s="11" t="s">
        <v>72</v>
      </c>
      <c r="AY266" s="196" t="s">
        <v>140</v>
      </c>
    </row>
    <row r="267" spans="2:65" s="12" customFormat="1" x14ac:dyDescent="0.3">
      <c r="B267" s="200"/>
      <c r="D267" s="188" t="s">
        <v>149</v>
      </c>
      <c r="E267" s="201" t="s">
        <v>5</v>
      </c>
      <c r="F267" s="202" t="s">
        <v>157</v>
      </c>
      <c r="H267" s="203">
        <v>741.24400000000003</v>
      </c>
      <c r="I267" s="204"/>
      <c r="L267" s="200"/>
      <c r="M267" s="205"/>
      <c r="N267" s="206"/>
      <c r="O267" s="206"/>
      <c r="P267" s="206"/>
      <c r="Q267" s="206"/>
      <c r="R267" s="206"/>
      <c r="S267" s="206"/>
      <c r="T267" s="207"/>
      <c r="AT267" s="208" t="s">
        <v>149</v>
      </c>
      <c r="AU267" s="208" t="s">
        <v>81</v>
      </c>
      <c r="AV267" s="12" t="s">
        <v>147</v>
      </c>
      <c r="AW267" s="12" t="s">
        <v>36</v>
      </c>
      <c r="AX267" s="12" t="s">
        <v>23</v>
      </c>
      <c r="AY267" s="208" t="s">
        <v>140</v>
      </c>
    </row>
    <row r="268" spans="2:65" s="1" customFormat="1" ht="22.5" customHeight="1" x14ac:dyDescent="0.3">
      <c r="B268" s="174"/>
      <c r="C268" s="175" t="s">
        <v>369</v>
      </c>
      <c r="D268" s="175" t="s">
        <v>142</v>
      </c>
      <c r="E268" s="176" t="s">
        <v>1197</v>
      </c>
      <c r="F268" s="177" t="s">
        <v>442</v>
      </c>
      <c r="G268" s="178" t="s">
        <v>145</v>
      </c>
      <c r="H268" s="179">
        <v>838.78099999999995</v>
      </c>
      <c r="I268" s="180"/>
      <c r="J268" s="181">
        <f>ROUND(I268*H268,2)</f>
        <v>0</v>
      </c>
      <c r="K268" s="177" t="s">
        <v>5</v>
      </c>
      <c r="L268" s="41"/>
      <c r="M268" s="182" t="s">
        <v>5</v>
      </c>
      <c r="N268" s="183" t="s">
        <v>43</v>
      </c>
      <c r="O268" s="42"/>
      <c r="P268" s="184">
        <f>O268*H268</f>
        <v>0</v>
      </c>
      <c r="Q268" s="184">
        <v>1.6000000000000001E-4</v>
      </c>
      <c r="R268" s="184">
        <f>Q268*H268</f>
        <v>0.13420496000000001</v>
      </c>
      <c r="S268" s="184">
        <v>0</v>
      </c>
      <c r="T268" s="185">
        <f>S268*H268</f>
        <v>0</v>
      </c>
      <c r="AR268" s="24" t="s">
        <v>147</v>
      </c>
      <c r="AT268" s="24" t="s">
        <v>142</v>
      </c>
      <c r="AU268" s="24" t="s">
        <v>81</v>
      </c>
      <c r="AY268" s="24" t="s">
        <v>140</v>
      </c>
      <c r="BE268" s="186">
        <f>IF(N268="základní",J268,0)</f>
        <v>0</v>
      </c>
      <c r="BF268" s="186">
        <f>IF(N268="snížená",J268,0)</f>
        <v>0</v>
      </c>
      <c r="BG268" s="186">
        <f>IF(N268="zákl. přenesená",J268,0)</f>
        <v>0</v>
      </c>
      <c r="BH268" s="186">
        <f>IF(N268="sníž. přenesená",J268,0)</f>
        <v>0</v>
      </c>
      <c r="BI268" s="186">
        <f>IF(N268="nulová",J268,0)</f>
        <v>0</v>
      </c>
      <c r="BJ268" s="24" t="s">
        <v>23</v>
      </c>
      <c r="BK268" s="186">
        <f>ROUND(I268*H268,2)</f>
        <v>0</v>
      </c>
      <c r="BL268" s="24" t="s">
        <v>147</v>
      </c>
      <c r="BM268" s="24" t="s">
        <v>443</v>
      </c>
    </row>
    <row r="269" spans="2:65" s="13" customFormat="1" x14ac:dyDescent="0.3">
      <c r="B269" s="209"/>
      <c r="D269" s="197" t="s">
        <v>149</v>
      </c>
      <c r="E269" s="210" t="s">
        <v>5</v>
      </c>
      <c r="F269" s="211" t="s">
        <v>1198</v>
      </c>
      <c r="H269" s="212" t="s">
        <v>5</v>
      </c>
      <c r="I269" s="213"/>
      <c r="L269" s="209"/>
      <c r="M269" s="214"/>
      <c r="N269" s="215"/>
      <c r="O269" s="215"/>
      <c r="P269" s="215"/>
      <c r="Q269" s="215"/>
      <c r="R269" s="215"/>
      <c r="S269" s="215"/>
      <c r="T269" s="216"/>
      <c r="AT269" s="212" t="s">
        <v>149</v>
      </c>
      <c r="AU269" s="212" t="s">
        <v>81</v>
      </c>
      <c r="AV269" s="13" t="s">
        <v>23</v>
      </c>
      <c r="AW269" s="13" t="s">
        <v>36</v>
      </c>
      <c r="AX269" s="13" t="s">
        <v>72</v>
      </c>
      <c r="AY269" s="212" t="s">
        <v>140</v>
      </c>
    </row>
    <row r="270" spans="2:65" s="11" customFormat="1" x14ac:dyDescent="0.3">
      <c r="B270" s="187"/>
      <c r="D270" s="197" t="s">
        <v>149</v>
      </c>
      <c r="E270" s="196" t="s">
        <v>5</v>
      </c>
      <c r="F270" s="198" t="s">
        <v>1193</v>
      </c>
      <c r="H270" s="199">
        <v>97.537000000000006</v>
      </c>
      <c r="I270" s="192"/>
      <c r="L270" s="187"/>
      <c r="M270" s="193"/>
      <c r="N270" s="194"/>
      <c r="O270" s="194"/>
      <c r="P270" s="194"/>
      <c r="Q270" s="194"/>
      <c r="R270" s="194"/>
      <c r="S270" s="194"/>
      <c r="T270" s="195"/>
      <c r="AT270" s="196" t="s">
        <v>149</v>
      </c>
      <c r="AU270" s="196" t="s">
        <v>81</v>
      </c>
      <c r="AV270" s="11" t="s">
        <v>81</v>
      </c>
      <c r="AW270" s="11" t="s">
        <v>36</v>
      </c>
      <c r="AX270" s="11" t="s">
        <v>72</v>
      </c>
      <c r="AY270" s="196" t="s">
        <v>140</v>
      </c>
    </row>
    <row r="271" spans="2:65" s="13" customFormat="1" x14ac:dyDescent="0.3">
      <c r="B271" s="209"/>
      <c r="D271" s="197" t="s">
        <v>149</v>
      </c>
      <c r="E271" s="210" t="s">
        <v>5</v>
      </c>
      <c r="F271" s="211" t="s">
        <v>1199</v>
      </c>
      <c r="H271" s="212" t="s">
        <v>5</v>
      </c>
      <c r="I271" s="213"/>
      <c r="L271" s="209"/>
      <c r="M271" s="214"/>
      <c r="N271" s="215"/>
      <c r="O271" s="215"/>
      <c r="P271" s="215"/>
      <c r="Q271" s="215"/>
      <c r="R271" s="215"/>
      <c r="S271" s="215"/>
      <c r="T271" s="216"/>
      <c r="AT271" s="212" t="s">
        <v>149</v>
      </c>
      <c r="AU271" s="212" t="s">
        <v>81</v>
      </c>
      <c r="AV271" s="13" t="s">
        <v>23</v>
      </c>
      <c r="AW271" s="13" t="s">
        <v>36</v>
      </c>
      <c r="AX271" s="13" t="s">
        <v>72</v>
      </c>
      <c r="AY271" s="212" t="s">
        <v>140</v>
      </c>
    </row>
    <row r="272" spans="2:65" s="11" customFormat="1" x14ac:dyDescent="0.3">
      <c r="B272" s="187"/>
      <c r="D272" s="197" t="s">
        <v>149</v>
      </c>
      <c r="E272" s="196" t="s">
        <v>5</v>
      </c>
      <c r="F272" s="198" t="s">
        <v>1195</v>
      </c>
      <c r="H272" s="199">
        <v>649.9</v>
      </c>
      <c r="I272" s="192"/>
      <c r="L272" s="187"/>
      <c r="M272" s="193"/>
      <c r="N272" s="194"/>
      <c r="O272" s="194"/>
      <c r="P272" s="194"/>
      <c r="Q272" s="194"/>
      <c r="R272" s="194"/>
      <c r="S272" s="194"/>
      <c r="T272" s="195"/>
      <c r="AT272" s="196" t="s">
        <v>149</v>
      </c>
      <c r="AU272" s="196" t="s">
        <v>81</v>
      </c>
      <c r="AV272" s="11" t="s">
        <v>81</v>
      </c>
      <c r="AW272" s="11" t="s">
        <v>36</v>
      </c>
      <c r="AX272" s="11" t="s">
        <v>72</v>
      </c>
      <c r="AY272" s="196" t="s">
        <v>140</v>
      </c>
    </row>
    <row r="273" spans="2:65" s="11" customFormat="1" x14ac:dyDescent="0.3">
      <c r="B273" s="187"/>
      <c r="D273" s="197" t="s">
        <v>149</v>
      </c>
      <c r="E273" s="196" t="s">
        <v>5</v>
      </c>
      <c r="F273" s="198" t="s">
        <v>1196</v>
      </c>
      <c r="H273" s="199">
        <v>91.343999999999994</v>
      </c>
      <c r="I273" s="192"/>
      <c r="L273" s="187"/>
      <c r="M273" s="193"/>
      <c r="N273" s="194"/>
      <c r="O273" s="194"/>
      <c r="P273" s="194"/>
      <c r="Q273" s="194"/>
      <c r="R273" s="194"/>
      <c r="S273" s="194"/>
      <c r="T273" s="195"/>
      <c r="AT273" s="196" t="s">
        <v>149</v>
      </c>
      <c r="AU273" s="196" t="s">
        <v>81</v>
      </c>
      <c r="AV273" s="11" t="s">
        <v>81</v>
      </c>
      <c r="AW273" s="11" t="s">
        <v>36</v>
      </c>
      <c r="AX273" s="11" t="s">
        <v>72</v>
      </c>
      <c r="AY273" s="196" t="s">
        <v>140</v>
      </c>
    </row>
    <row r="274" spans="2:65" s="12" customFormat="1" x14ac:dyDescent="0.3">
      <c r="B274" s="200"/>
      <c r="D274" s="188" t="s">
        <v>149</v>
      </c>
      <c r="E274" s="201" t="s">
        <v>5</v>
      </c>
      <c r="F274" s="202" t="s">
        <v>157</v>
      </c>
      <c r="H274" s="203">
        <v>838.78099999999995</v>
      </c>
      <c r="I274" s="204"/>
      <c r="L274" s="200"/>
      <c r="M274" s="205"/>
      <c r="N274" s="206"/>
      <c r="O274" s="206"/>
      <c r="P274" s="206"/>
      <c r="Q274" s="206"/>
      <c r="R274" s="206"/>
      <c r="S274" s="206"/>
      <c r="T274" s="207"/>
      <c r="AT274" s="208" t="s">
        <v>149</v>
      </c>
      <c r="AU274" s="208" t="s">
        <v>81</v>
      </c>
      <c r="AV274" s="12" t="s">
        <v>147</v>
      </c>
      <c r="AW274" s="12" t="s">
        <v>36</v>
      </c>
      <c r="AX274" s="12" t="s">
        <v>23</v>
      </c>
      <c r="AY274" s="208" t="s">
        <v>140</v>
      </c>
    </row>
    <row r="275" spans="2:65" s="1" customFormat="1" ht="22.5" customHeight="1" x14ac:dyDescent="0.3">
      <c r="B275" s="174"/>
      <c r="C275" s="175" t="s">
        <v>374</v>
      </c>
      <c r="D275" s="175" t="s">
        <v>142</v>
      </c>
      <c r="E275" s="176" t="s">
        <v>449</v>
      </c>
      <c r="F275" s="177" t="s">
        <v>450</v>
      </c>
      <c r="G275" s="178" t="s">
        <v>145</v>
      </c>
      <c r="H275" s="179">
        <v>546.85500000000002</v>
      </c>
      <c r="I275" s="180"/>
      <c r="J275" s="181">
        <f>ROUND(I275*H275,2)</f>
        <v>0</v>
      </c>
      <c r="K275" s="177" t="s">
        <v>146</v>
      </c>
      <c r="L275" s="41"/>
      <c r="M275" s="182" t="s">
        <v>5</v>
      </c>
      <c r="N275" s="183" t="s">
        <v>43</v>
      </c>
      <c r="O275" s="42"/>
      <c r="P275" s="184">
        <f>O275*H275</f>
        <v>0</v>
      </c>
      <c r="Q275" s="184">
        <v>0</v>
      </c>
      <c r="R275" s="184">
        <f>Q275*H275</f>
        <v>0</v>
      </c>
      <c r="S275" s="184">
        <v>0</v>
      </c>
      <c r="T275" s="185">
        <f>S275*H275</f>
        <v>0</v>
      </c>
      <c r="AR275" s="24" t="s">
        <v>147</v>
      </c>
      <c r="AT275" s="24" t="s">
        <v>142</v>
      </c>
      <c r="AU275" s="24" t="s">
        <v>81</v>
      </c>
      <c r="AY275" s="24" t="s">
        <v>140</v>
      </c>
      <c r="BE275" s="186">
        <f>IF(N275="základní",J275,0)</f>
        <v>0</v>
      </c>
      <c r="BF275" s="186">
        <f>IF(N275="snížená",J275,0)</f>
        <v>0</v>
      </c>
      <c r="BG275" s="186">
        <f>IF(N275="zákl. přenesená",J275,0)</f>
        <v>0</v>
      </c>
      <c r="BH275" s="186">
        <f>IF(N275="sníž. přenesená",J275,0)</f>
        <v>0</v>
      </c>
      <c r="BI275" s="186">
        <f>IF(N275="nulová",J275,0)</f>
        <v>0</v>
      </c>
      <c r="BJ275" s="24" t="s">
        <v>23</v>
      </c>
      <c r="BK275" s="186">
        <f>ROUND(I275*H275,2)</f>
        <v>0</v>
      </c>
      <c r="BL275" s="24" t="s">
        <v>147</v>
      </c>
      <c r="BM275" s="24" t="s">
        <v>451</v>
      </c>
    </row>
    <row r="276" spans="2:65" s="13" customFormat="1" x14ac:dyDescent="0.3">
      <c r="B276" s="209"/>
      <c r="D276" s="197" t="s">
        <v>149</v>
      </c>
      <c r="E276" s="210" t="s">
        <v>5</v>
      </c>
      <c r="F276" s="211" t="s">
        <v>1200</v>
      </c>
      <c r="H276" s="212" t="s">
        <v>5</v>
      </c>
      <c r="I276" s="213"/>
      <c r="L276" s="209"/>
      <c r="M276" s="214"/>
      <c r="N276" s="215"/>
      <c r="O276" s="215"/>
      <c r="P276" s="215"/>
      <c r="Q276" s="215"/>
      <c r="R276" s="215"/>
      <c r="S276" s="215"/>
      <c r="T276" s="216"/>
      <c r="AT276" s="212" t="s">
        <v>149</v>
      </c>
      <c r="AU276" s="212" t="s">
        <v>81</v>
      </c>
      <c r="AV276" s="13" t="s">
        <v>23</v>
      </c>
      <c r="AW276" s="13" t="s">
        <v>36</v>
      </c>
      <c r="AX276" s="13" t="s">
        <v>72</v>
      </c>
      <c r="AY276" s="212" t="s">
        <v>140</v>
      </c>
    </row>
    <row r="277" spans="2:65" s="11" customFormat="1" x14ac:dyDescent="0.3">
      <c r="B277" s="187"/>
      <c r="D277" s="197" t="s">
        <v>149</v>
      </c>
      <c r="E277" s="196" t="s">
        <v>5</v>
      </c>
      <c r="F277" s="198" t="s">
        <v>1201</v>
      </c>
      <c r="H277" s="199">
        <v>414.63799999999998</v>
      </c>
      <c r="I277" s="192"/>
      <c r="L277" s="187"/>
      <c r="M277" s="193"/>
      <c r="N277" s="194"/>
      <c r="O277" s="194"/>
      <c r="P277" s="194"/>
      <c r="Q277" s="194"/>
      <c r="R277" s="194"/>
      <c r="S277" s="194"/>
      <c r="T277" s="195"/>
      <c r="AT277" s="196" t="s">
        <v>149</v>
      </c>
      <c r="AU277" s="196" t="s">
        <v>81</v>
      </c>
      <c r="AV277" s="11" t="s">
        <v>81</v>
      </c>
      <c r="AW277" s="11" t="s">
        <v>36</v>
      </c>
      <c r="AX277" s="11" t="s">
        <v>72</v>
      </c>
      <c r="AY277" s="196" t="s">
        <v>140</v>
      </c>
    </row>
    <row r="278" spans="2:65" s="11" customFormat="1" x14ac:dyDescent="0.3">
      <c r="B278" s="187"/>
      <c r="D278" s="197" t="s">
        <v>149</v>
      </c>
      <c r="E278" s="196" t="s">
        <v>5</v>
      </c>
      <c r="F278" s="198" t="s">
        <v>1202</v>
      </c>
      <c r="H278" s="199">
        <v>68.275999999999996</v>
      </c>
      <c r="I278" s="192"/>
      <c r="L278" s="187"/>
      <c r="M278" s="193"/>
      <c r="N278" s="194"/>
      <c r="O278" s="194"/>
      <c r="P278" s="194"/>
      <c r="Q278" s="194"/>
      <c r="R278" s="194"/>
      <c r="S278" s="194"/>
      <c r="T278" s="195"/>
      <c r="AT278" s="196" t="s">
        <v>149</v>
      </c>
      <c r="AU278" s="196" t="s">
        <v>81</v>
      </c>
      <c r="AV278" s="11" t="s">
        <v>81</v>
      </c>
      <c r="AW278" s="11" t="s">
        <v>36</v>
      </c>
      <c r="AX278" s="11" t="s">
        <v>72</v>
      </c>
      <c r="AY278" s="196" t="s">
        <v>140</v>
      </c>
    </row>
    <row r="279" spans="2:65" s="11" customFormat="1" x14ac:dyDescent="0.3">
      <c r="B279" s="187"/>
      <c r="D279" s="197" t="s">
        <v>149</v>
      </c>
      <c r="E279" s="196" t="s">
        <v>5</v>
      </c>
      <c r="F279" s="198" t="s">
        <v>1203</v>
      </c>
      <c r="H279" s="199">
        <v>63.941000000000003</v>
      </c>
      <c r="I279" s="192"/>
      <c r="L279" s="187"/>
      <c r="M279" s="193"/>
      <c r="N279" s="194"/>
      <c r="O279" s="194"/>
      <c r="P279" s="194"/>
      <c r="Q279" s="194"/>
      <c r="R279" s="194"/>
      <c r="S279" s="194"/>
      <c r="T279" s="195"/>
      <c r="AT279" s="196" t="s">
        <v>149</v>
      </c>
      <c r="AU279" s="196" t="s">
        <v>81</v>
      </c>
      <c r="AV279" s="11" t="s">
        <v>81</v>
      </c>
      <c r="AW279" s="11" t="s">
        <v>36</v>
      </c>
      <c r="AX279" s="11" t="s">
        <v>72</v>
      </c>
      <c r="AY279" s="196" t="s">
        <v>140</v>
      </c>
    </row>
    <row r="280" spans="2:65" s="12" customFormat="1" x14ac:dyDescent="0.3">
      <c r="B280" s="200"/>
      <c r="D280" s="188" t="s">
        <v>149</v>
      </c>
      <c r="E280" s="201" t="s">
        <v>5</v>
      </c>
      <c r="F280" s="202" t="s">
        <v>157</v>
      </c>
      <c r="H280" s="203">
        <v>546.85500000000002</v>
      </c>
      <c r="I280" s="204"/>
      <c r="L280" s="200"/>
      <c r="M280" s="205"/>
      <c r="N280" s="206"/>
      <c r="O280" s="206"/>
      <c r="P280" s="206"/>
      <c r="Q280" s="206"/>
      <c r="R280" s="206"/>
      <c r="S280" s="206"/>
      <c r="T280" s="207"/>
      <c r="AT280" s="208" t="s">
        <v>149</v>
      </c>
      <c r="AU280" s="208" t="s">
        <v>81</v>
      </c>
      <c r="AV280" s="12" t="s">
        <v>147</v>
      </c>
      <c r="AW280" s="12" t="s">
        <v>36</v>
      </c>
      <c r="AX280" s="12" t="s">
        <v>23</v>
      </c>
      <c r="AY280" s="208" t="s">
        <v>140</v>
      </c>
    </row>
    <row r="281" spans="2:65" s="1" customFormat="1" ht="22.5" customHeight="1" x14ac:dyDescent="0.3">
      <c r="B281" s="174"/>
      <c r="C281" s="175" t="s">
        <v>388</v>
      </c>
      <c r="D281" s="175" t="s">
        <v>142</v>
      </c>
      <c r="E281" s="176" t="s">
        <v>454</v>
      </c>
      <c r="F281" s="177" t="s">
        <v>455</v>
      </c>
      <c r="G281" s="178" t="s">
        <v>145</v>
      </c>
      <c r="H281" s="179">
        <v>118.065</v>
      </c>
      <c r="I281" s="180"/>
      <c r="J281" s="181">
        <f>ROUND(I281*H281,2)</f>
        <v>0</v>
      </c>
      <c r="K281" s="177" t="s">
        <v>146</v>
      </c>
      <c r="L281" s="41"/>
      <c r="M281" s="182" t="s">
        <v>5</v>
      </c>
      <c r="N281" s="183" t="s">
        <v>43</v>
      </c>
      <c r="O281" s="42"/>
      <c r="P281" s="184">
        <f>O281*H281</f>
        <v>0</v>
      </c>
      <c r="Q281" s="184">
        <v>1.2E-4</v>
      </c>
      <c r="R281" s="184">
        <f>Q281*H281</f>
        <v>1.4167799999999999E-2</v>
      </c>
      <c r="S281" s="184">
        <v>0</v>
      </c>
      <c r="T281" s="185">
        <f>S281*H281</f>
        <v>0</v>
      </c>
      <c r="AR281" s="24" t="s">
        <v>147</v>
      </c>
      <c r="AT281" s="24" t="s">
        <v>142</v>
      </c>
      <c r="AU281" s="24" t="s">
        <v>81</v>
      </c>
      <c r="AY281" s="24" t="s">
        <v>140</v>
      </c>
      <c r="BE281" s="186">
        <f>IF(N281="základní",J281,0)</f>
        <v>0</v>
      </c>
      <c r="BF281" s="186">
        <f>IF(N281="snížená",J281,0)</f>
        <v>0</v>
      </c>
      <c r="BG281" s="186">
        <f>IF(N281="zákl. přenesená",J281,0)</f>
        <v>0</v>
      </c>
      <c r="BH281" s="186">
        <f>IF(N281="sníž. přenesená",J281,0)</f>
        <v>0</v>
      </c>
      <c r="BI281" s="186">
        <f>IF(N281="nulová",J281,0)</f>
        <v>0</v>
      </c>
      <c r="BJ281" s="24" t="s">
        <v>23</v>
      </c>
      <c r="BK281" s="186">
        <f>ROUND(I281*H281,2)</f>
        <v>0</v>
      </c>
      <c r="BL281" s="24" t="s">
        <v>147</v>
      </c>
      <c r="BM281" s="24" t="s">
        <v>456</v>
      </c>
    </row>
    <row r="282" spans="2:65" s="13" customFormat="1" x14ac:dyDescent="0.3">
      <c r="B282" s="209"/>
      <c r="D282" s="197" t="s">
        <v>149</v>
      </c>
      <c r="E282" s="210" t="s">
        <v>5</v>
      </c>
      <c r="F282" s="211" t="s">
        <v>457</v>
      </c>
      <c r="H282" s="212" t="s">
        <v>5</v>
      </c>
      <c r="I282" s="213"/>
      <c r="L282" s="209"/>
      <c r="M282" s="214"/>
      <c r="N282" s="215"/>
      <c r="O282" s="215"/>
      <c r="P282" s="215"/>
      <c r="Q282" s="215"/>
      <c r="R282" s="215"/>
      <c r="S282" s="215"/>
      <c r="T282" s="216"/>
      <c r="AT282" s="212" t="s">
        <v>149</v>
      </c>
      <c r="AU282" s="212" t="s">
        <v>81</v>
      </c>
      <c r="AV282" s="13" t="s">
        <v>23</v>
      </c>
      <c r="AW282" s="13" t="s">
        <v>36</v>
      </c>
      <c r="AX282" s="13" t="s">
        <v>72</v>
      </c>
      <c r="AY282" s="212" t="s">
        <v>140</v>
      </c>
    </row>
    <row r="283" spans="2:65" s="13" customFormat="1" x14ac:dyDescent="0.3">
      <c r="B283" s="209"/>
      <c r="D283" s="197" t="s">
        <v>149</v>
      </c>
      <c r="E283" s="210" t="s">
        <v>5</v>
      </c>
      <c r="F283" s="211" t="s">
        <v>1204</v>
      </c>
      <c r="H283" s="212" t="s">
        <v>5</v>
      </c>
      <c r="I283" s="213"/>
      <c r="L283" s="209"/>
      <c r="M283" s="214"/>
      <c r="N283" s="215"/>
      <c r="O283" s="215"/>
      <c r="P283" s="215"/>
      <c r="Q283" s="215"/>
      <c r="R283" s="215"/>
      <c r="S283" s="215"/>
      <c r="T283" s="216"/>
      <c r="AT283" s="212" t="s">
        <v>149</v>
      </c>
      <c r="AU283" s="212" t="s">
        <v>81</v>
      </c>
      <c r="AV283" s="13" t="s">
        <v>23</v>
      </c>
      <c r="AW283" s="13" t="s">
        <v>36</v>
      </c>
      <c r="AX283" s="13" t="s">
        <v>72</v>
      </c>
      <c r="AY283" s="212" t="s">
        <v>140</v>
      </c>
    </row>
    <row r="284" spans="2:65" s="11" customFormat="1" x14ac:dyDescent="0.3">
      <c r="B284" s="187"/>
      <c r="D284" s="197" t="s">
        <v>149</v>
      </c>
      <c r="E284" s="196" t="s">
        <v>5</v>
      </c>
      <c r="F284" s="198" t="s">
        <v>1205</v>
      </c>
      <c r="H284" s="199">
        <v>9.7200000000000006</v>
      </c>
      <c r="I284" s="192"/>
      <c r="L284" s="187"/>
      <c r="M284" s="193"/>
      <c r="N284" s="194"/>
      <c r="O284" s="194"/>
      <c r="P284" s="194"/>
      <c r="Q284" s="194"/>
      <c r="R284" s="194"/>
      <c r="S284" s="194"/>
      <c r="T284" s="195"/>
      <c r="AT284" s="196" t="s">
        <v>149</v>
      </c>
      <c r="AU284" s="196" t="s">
        <v>81</v>
      </c>
      <c r="AV284" s="11" t="s">
        <v>81</v>
      </c>
      <c r="AW284" s="11" t="s">
        <v>36</v>
      </c>
      <c r="AX284" s="11" t="s">
        <v>72</v>
      </c>
      <c r="AY284" s="196" t="s">
        <v>140</v>
      </c>
    </row>
    <row r="285" spans="2:65" s="11" customFormat="1" x14ac:dyDescent="0.3">
      <c r="B285" s="187"/>
      <c r="D285" s="197" t="s">
        <v>149</v>
      </c>
      <c r="E285" s="196" t="s">
        <v>5</v>
      </c>
      <c r="F285" s="198" t="s">
        <v>1206</v>
      </c>
      <c r="H285" s="199">
        <v>4.8600000000000003</v>
      </c>
      <c r="I285" s="192"/>
      <c r="L285" s="187"/>
      <c r="M285" s="193"/>
      <c r="N285" s="194"/>
      <c r="O285" s="194"/>
      <c r="P285" s="194"/>
      <c r="Q285" s="194"/>
      <c r="R285" s="194"/>
      <c r="S285" s="194"/>
      <c r="T285" s="195"/>
      <c r="AT285" s="196" t="s">
        <v>149</v>
      </c>
      <c r="AU285" s="196" t="s">
        <v>81</v>
      </c>
      <c r="AV285" s="11" t="s">
        <v>81</v>
      </c>
      <c r="AW285" s="11" t="s">
        <v>36</v>
      </c>
      <c r="AX285" s="11" t="s">
        <v>72</v>
      </c>
      <c r="AY285" s="196" t="s">
        <v>140</v>
      </c>
    </row>
    <row r="286" spans="2:65" s="11" customFormat="1" x14ac:dyDescent="0.3">
      <c r="B286" s="187"/>
      <c r="D286" s="197" t="s">
        <v>149</v>
      </c>
      <c r="E286" s="196" t="s">
        <v>5</v>
      </c>
      <c r="F286" s="198" t="s">
        <v>1207</v>
      </c>
      <c r="H286" s="199">
        <v>5.67</v>
      </c>
      <c r="I286" s="192"/>
      <c r="L286" s="187"/>
      <c r="M286" s="193"/>
      <c r="N286" s="194"/>
      <c r="O286" s="194"/>
      <c r="P286" s="194"/>
      <c r="Q286" s="194"/>
      <c r="R286" s="194"/>
      <c r="S286" s="194"/>
      <c r="T286" s="195"/>
      <c r="AT286" s="196" t="s">
        <v>149</v>
      </c>
      <c r="AU286" s="196" t="s">
        <v>81</v>
      </c>
      <c r="AV286" s="11" t="s">
        <v>81</v>
      </c>
      <c r="AW286" s="11" t="s">
        <v>36</v>
      </c>
      <c r="AX286" s="11" t="s">
        <v>72</v>
      </c>
      <c r="AY286" s="196" t="s">
        <v>140</v>
      </c>
    </row>
    <row r="287" spans="2:65" s="13" customFormat="1" x14ac:dyDescent="0.3">
      <c r="B287" s="209"/>
      <c r="D287" s="197" t="s">
        <v>149</v>
      </c>
      <c r="E287" s="210" t="s">
        <v>5</v>
      </c>
      <c r="F287" s="211" t="s">
        <v>1126</v>
      </c>
      <c r="H287" s="212" t="s">
        <v>5</v>
      </c>
      <c r="I287" s="213"/>
      <c r="L287" s="209"/>
      <c r="M287" s="214"/>
      <c r="N287" s="215"/>
      <c r="O287" s="215"/>
      <c r="P287" s="215"/>
      <c r="Q287" s="215"/>
      <c r="R287" s="215"/>
      <c r="S287" s="215"/>
      <c r="T287" s="216"/>
      <c r="AT287" s="212" t="s">
        <v>149</v>
      </c>
      <c r="AU287" s="212" t="s">
        <v>81</v>
      </c>
      <c r="AV287" s="13" t="s">
        <v>23</v>
      </c>
      <c r="AW287" s="13" t="s">
        <v>36</v>
      </c>
      <c r="AX287" s="13" t="s">
        <v>72</v>
      </c>
      <c r="AY287" s="212" t="s">
        <v>140</v>
      </c>
    </row>
    <row r="288" spans="2:65" s="11" customFormat="1" x14ac:dyDescent="0.3">
      <c r="B288" s="187"/>
      <c r="D288" s="197" t="s">
        <v>149</v>
      </c>
      <c r="E288" s="196" t="s">
        <v>5</v>
      </c>
      <c r="F288" s="198" t="s">
        <v>1208</v>
      </c>
      <c r="H288" s="199">
        <v>3.2549999999999999</v>
      </c>
      <c r="I288" s="192"/>
      <c r="L288" s="187"/>
      <c r="M288" s="193"/>
      <c r="N288" s="194"/>
      <c r="O288" s="194"/>
      <c r="P288" s="194"/>
      <c r="Q288" s="194"/>
      <c r="R288" s="194"/>
      <c r="S288" s="194"/>
      <c r="T288" s="195"/>
      <c r="AT288" s="196" t="s">
        <v>149</v>
      </c>
      <c r="AU288" s="196" t="s">
        <v>81</v>
      </c>
      <c r="AV288" s="11" t="s">
        <v>81</v>
      </c>
      <c r="AW288" s="11" t="s">
        <v>36</v>
      </c>
      <c r="AX288" s="11" t="s">
        <v>72</v>
      </c>
      <c r="AY288" s="196" t="s">
        <v>140</v>
      </c>
    </row>
    <row r="289" spans="2:65" s="11" customFormat="1" x14ac:dyDescent="0.3">
      <c r="B289" s="187"/>
      <c r="D289" s="197" t="s">
        <v>149</v>
      </c>
      <c r="E289" s="196" t="s">
        <v>5</v>
      </c>
      <c r="F289" s="198" t="s">
        <v>1209</v>
      </c>
      <c r="H289" s="199">
        <v>7.05</v>
      </c>
      <c r="I289" s="192"/>
      <c r="L289" s="187"/>
      <c r="M289" s="193"/>
      <c r="N289" s="194"/>
      <c r="O289" s="194"/>
      <c r="P289" s="194"/>
      <c r="Q289" s="194"/>
      <c r="R289" s="194"/>
      <c r="S289" s="194"/>
      <c r="T289" s="195"/>
      <c r="AT289" s="196" t="s">
        <v>149</v>
      </c>
      <c r="AU289" s="196" t="s">
        <v>81</v>
      </c>
      <c r="AV289" s="11" t="s">
        <v>81</v>
      </c>
      <c r="AW289" s="11" t="s">
        <v>36</v>
      </c>
      <c r="AX289" s="11" t="s">
        <v>72</v>
      </c>
      <c r="AY289" s="196" t="s">
        <v>140</v>
      </c>
    </row>
    <row r="290" spans="2:65" s="14" customFormat="1" x14ac:dyDescent="0.3">
      <c r="B290" s="230"/>
      <c r="D290" s="197" t="s">
        <v>149</v>
      </c>
      <c r="E290" s="231" t="s">
        <v>5</v>
      </c>
      <c r="F290" s="232" t="s">
        <v>313</v>
      </c>
      <c r="H290" s="233">
        <v>30.555</v>
      </c>
      <c r="I290" s="234"/>
      <c r="L290" s="230"/>
      <c r="M290" s="235"/>
      <c r="N290" s="236"/>
      <c r="O290" s="236"/>
      <c r="P290" s="236"/>
      <c r="Q290" s="236"/>
      <c r="R290" s="236"/>
      <c r="S290" s="236"/>
      <c r="T290" s="237"/>
      <c r="AT290" s="231" t="s">
        <v>149</v>
      </c>
      <c r="AU290" s="231" t="s">
        <v>81</v>
      </c>
      <c r="AV290" s="14" t="s">
        <v>158</v>
      </c>
      <c r="AW290" s="14" t="s">
        <v>36</v>
      </c>
      <c r="AX290" s="14" t="s">
        <v>72</v>
      </c>
      <c r="AY290" s="231" t="s">
        <v>140</v>
      </c>
    </row>
    <row r="291" spans="2:65" s="13" customFormat="1" x14ac:dyDescent="0.3">
      <c r="B291" s="209"/>
      <c r="D291" s="197" t="s">
        <v>149</v>
      </c>
      <c r="E291" s="210" t="s">
        <v>5</v>
      </c>
      <c r="F291" s="211" t="s">
        <v>1152</v>
      </c>
      <c r="H291" s="212" t="s">
        <v>5</v>
      </c>
      <c r="I291" s="213"/>
      <c r="L291" s="209"/>
      <c r="M291" s="214"/>
      <c r="N291" s="215"/>
      <c r="O291" s="215"/>
      <c r="P291" s="215"/>
      <c r="Q291" s="215"/>
      <c r="R291" s="215"/>
      <c r="S291" s="215"/>
      <c r="T291" s="216"/>
      <c r="AT291" s="212" t="s">
        <v>149</v>
      </c>
      <c r="AU291" s="212" t="s">
        <v>81</v>
      </c>
      <c r="AV291" s="13" t="s">
        <v>23</v>
      </c>
      <c r="AW291" s="13" t="s">
        <v>36</v>
      </c>
      <c r="AX291" s="13" t="s">
        <v>72</v>
      </c>
      <c r="AY291" s="212" t="s">
        <v>140</v>
      </c>
    </row>
    <row r="292" spans="2:65" s="11" customFormat="1" x14ac:dyDescent="0.3">
      <c r="B292" s="187"/>
      <c r="D292" s="197" t="s">
        <v>149</v>
      </c>
      <c r="E292" s="196" t="s">
        <v>5</v>
      </c>
      <c r="F292" s="198" t="s">
        <v>1210</v>
      </c>
      <c r="H292" s="199">
        <v>58.32</v>
      </c>
      <c r="I292" s="192"/>
      <c r="L292" s="187"/>
      <c r="M292" s="193"/>
      <c r="N292" s="194"/>
      <c r="O292" s="194"/>
      <c r="P292" s="194"/>
      <c r="Q292" s="194"/>
      <c r="R292" s="194"/>
      <c r="S292" s="194"/>
      <c r="T292" s="195"/>
      <c r="AT292" s="196" t="s">
        <v>149</v>
      </c>
      <c r="AU292" s="196" t="s">
        <v>81</v>
      </c>
      <c r="AV292" s="11" t="s">
        <v>81</v>
      </c>
      <c r="AW292" s="11" t="s">
        <v>36</v>
      </c>
      <c r="AX292" s="11" t="s">
        <v>72</v>
      </c>
      <c r="AY292" s="196" t="s">
        <v>140</v>
      </c>
    </row>
    <row r="293" spans="2:65" s="11" customFormat="1" x14ac:dyDescent="0.3">
      <c r="B293" s="187"/>
      <c r="D293" s="197" t="s">
        <v>149</v>
      </c>
      <c r="E293" s="196" t="s">
        <v>5</v>
      </c>
      <c r="F293" s="198" t="s">
        <v>1211</v>
      </c>
      <c r="H293" s="199">
        <v>12.96</v>
      </c>
      <c r="I293" s="192"/>
      <c r="L293" s="187"/>
      <c r="M293" s="193"/>
      <c r="N293" s="194"/>
      <c r="O293" s="194"/>
      <c r="P293" s="194"/>
      <c r="Q293" s="194"/>
      <c r="R293" s="194"/>
      <c r="S293" s="194"/>
      <c r="T293" s="195"/>
      <c r="AT293" s="196" t="s">
        <v>149</v>
      </c>
      <c r="AU293" s="196" t="s">
        <v>81</v>
      </c>
      <c r="AV293" s="11" t="s">
        <v>81</v>
      </c>
      <c r="AW293" s="11" t="s">
        <v>36</v>
      </c>
      <c r="AX293" s="11" t="s">
        <v>72</v>
      </c>
      <c r="AY293" s="196" t="s">
        <v>140</v>
      </c>
    </row>
    <row r="294" spans="2:65" s="11" customFormat="1" x14ac:dyDescent="0.3">
      <c r="B294" s="187"/>
      <c r="D294" s="197" t="s">
        <v>149</v>
      </c>
      <c r="E294" s="196" t="s">
        <v>5</v>
      </c>
      <c r="F294" s="198" t="s">
        <v>1212</v>
      </c>
      <c r="H294" s="199">
        <v>9.7200000000000006</v>
      </c>
      <c r="I294" s="192"/>
      <c r="L294" s="187"/>
      <c r="M294" s="193"/>
      <c r="N294" s="194"/>
      <c r="O294" s="194"/>
      <c r="P294" s="194"/>
      <c r="Q294" s="194"/>
      <c r="R294" s="194"/>
      <c r="S294" s="194"/>
      <c r="T294" s="195"/>
      <c r="AT294" s="196" t="s">
        <v>149</v>
      </c>
      <c r="AU294" s="196" t="s">
        <v>81</v>
      </c>
      <c r="AV294" s="11" t="s">
        <v>81</v>
      </c>
      <c r="AW294" s="11" t="s">
        <v>36</v>
      </c>
      <c r="AX294" s="11" t="s">
        <v>72</v>
      </c>
      <c r="AY294" s="196" t="s">
        <v>140</v>
      </c>
    </row>
    <row r="295" spans="2:65" s="13" customFormat="1" x14ac:dyDescent="0.3">
      <c r="B295" s="209"/>
      <c r="D295" s="197" t="s">
        <v>149</v>
      </c>
      <c r="E295" s="210" t="s">
        <v>5</v>
      </c>
      <c r="F295" s="211" t="s">
        <v>1156</v>
      </c>
      <c r="H295" s="212" t="s">
        <v>5</v>
      </c>
      <c r="I295" s="213"/>
      <c r="L295" s="209"/>
      <c r="M295" s="214"/>
      <c r="N295" s="215"/>
      <c r="O295" s="215"/>
      <c r="P295" s="215"/>
      <c r="Q295" s="215"/>
      <c r="R295" s="215"/>
      <c r="S295" s="215"/>
      <c r="T295" s="216"/>
      <c r="AT295" s="212" t="s">
        <v>149</v>
      </c>
      <c r="AU295" s="212" t="s">
        <v>81</v>
      </c>
      <c r="AV295" s="13" t="s">
        <v>23</v>
      </c>
      <c r="AW295" s="13" t="s">
        <v>36</v>
      </c>
      <c r="AX295" s="13" t="s">
        <v>72</v>
      </c>
      <c r="AY295" s="212" t="s">
        <v>140</v>
      </c>
    </row>
    <row r="296" spans="2:65" s="11" customFormat="1" x14ac:dyDescent="0.3">
      <c r="B296" s="187"/>
      <c r="D296" s="197" t="s">
        <v>149</v>
      </c>
      <c r="E296" s="196" t="s">
        <v>5</v>
      </c>
      <c r="F296" s="198" t="s">
        <v>1213</v>
      </c>
      <c r="H296" s="199">
        <v>6.51</v>
      </c>
      <c r="I296" s="192"/>
      <c r="L296" s="187"/>
      <c r="M296" s="193"/>
      <c r="N296" s="194"/>
      <c r="O296" s="194"/>
      <c r="P296" s="194"/>
      <c r="Q296" s="194"/>
      <c r="R296" s="194"/>
      <c r="S296" s="194"/>
      <c r="T296" s="195"/>
      <c r="AT296" s="196" t="s">
        <v>149</v>
      </c>
      <c r="AU296" s="196" t="s">
        <v>81</v>
      </c>
      <c r="AV296" s="11" t="s">
        <v>81</v>
      </c>
      <c r="AW296" s="11" t="s">
        <v>36</v>
      </c>
      <c r="AX296" s="11" t="s">
        <v>72</v>
      </c>
      <c r="AY296" s="196" t="s">
        <v>140</v>
      </c>
    </row>
    <row r="297" spans="2:65" s="14" customFormat="1" x14ac:dyDescent="0.3">
      <c r="B297" s="230"/>
      <c r="D297" s="197" t="s">
        <v>149</v>
      </c>
      <c r="E297" s="231" t="s">
        <v>5</v>
      </c>
      <c r="F297" s="232" t="s">
        <v>313</v>
      </c>
      <c r="H297" s="233">
        <v>87.51</v>
      </c>
      <c r="I297" s="234"/>
      <c r="L297" s="230"/>
      <c r="M297" s="235"/>
      <c r="N297" s="236"/>
      <c r="O297" s="236"/>
      <c r="P297" s="236"/>
      <c r="Q297" s="236"/>
      <c r="R297" s="236"/>
      <c r="S297" s="236"/>
      <c r="T297" s="237"/>
      <c r="AT297" s="231" t="s">
        <v>149</v>
      </c>
      <c r="AU297" s="231" t="s">
        <v>81</v>
      </c>
      <c r="AV297" s="14" t="s">
        <v>158</v>
      </c>
      <c r="AW297" s="14" t="s">
        <v>36</v>
      </c>
      <c r="AX297" s="14" t="s">
        <v>72</v>
      </c>
      <c r="AY297" s="231" t="s">
        <v>140</v>
      </c>
    </row>
    <row r="298" spans="2:65" s="12" customFormat="1" x14ac:dyDescent="0.3">
      <c r="B298" s="200"/>
      <c r="D298" s="188" t="s">
        <v>149</v>
      </c>
      <c r="E298" s="201" t="s">
        <v>5</v>
      </c>
      <c r="F298" s="202" t="s">
        <v>157</v>
      </c>
      <c r="H298" s="203">
        <v>118.065</v>
      </c>
      <c r="I298" s="204"/>
      <c r="L298" s="200"/>
      <c r="M298" s="205"/>
      <c r="N298" s="206"/>
      <c r="O298" s="206"/>
      <c r="P298" s="206"/>
      <c r="Q298" s="206"/>
      <c r="R298" s="206"/>
      <c r="S298" s="206"/>
      <c r="T298" s="207"/>
      <c r="AT298" s="208" t="s">
        <v>149</v>
      </c>
      <c r="AU298" s="208" t="s">
        <v>81</v>
      </c>
      <c r="AV298" s="12" t="s">
        <v>147</v>
      </c>
      <c r="AW298" s="12" t="s">
        <v>36</v>
      </c>
      <c r="AX298" s="12" t="s">
        <v>23</v>
      </c>
      <c r="AY298" s="208" t="s">
        <v>140</v>
      </c>
    </row>
    <row r="299" spans="2:65" s="1" customFormat="1" ht="22.5" customHeight="1" x14ac:dyDescent="0.3">
      <c r="B299" s="174"/>
      <c r="C299" s="175" t="s">
        <v>393</v>
      </c>
      <c r="D299" s="175" t="s">
        <v>142</v>
      </c>
      <c r="E299" s="176" t="s">
        <v>467</v>
      </c>
      <c r="F299" s="177" t="s">
        <v>468</v>
      </c>
      <c r="G299" s="178" t="s">
        <v>145</v>
      </c>
      <c r="H299" s="179">
        <v>11.7</v>
      </c>
      <c r="I299" s="180"/>
      <c r="J299" s="181">
        <f>ROUND(I299*H299,2)</f>
        <v>0</v>
      </c>
      <c r="K299" s="177" t="s">
        <v>146</v>
      </c>
      <c r="L299" s="41"/>
      <c r="M299" s="182" t="s">
        <v>5</v>
      </c>
      <c r="N299" s="183" t="s">
        <v>43</v>
      </c>
      <c r="O299" s="42"/>
      <c r="P299" s="184">
        <f>O299*H299</f>
        <v>0</v>
      </c>
      <c r="Q299" s="184">
        <v>0.105</v>
      </c>
      <c r="R299" s="184">
        <f>Q299*H299</f>
        <v>1.2284999999999999</v>
      </c>
      <c r="S299" s="184">
        <v>0</v>
      </c>
      <c r="T299" s="185">
        <f>S299*H299</f>
        <v>0</v>
      </c>
      <c r="AR299" s="24" t="s">
        <v>147</v>
      </c>
      <c r="AT299" s="24" t="s">
        <v>142</v>
      </c>
      <c r="AU299" s="24" t="s">
        <v>81</v>
      </c>
      <c r="AY299" s="24" t="s">
        <v>140</v>
      </c>
      <c r="BE299" s="186">
        <f>IF(N299="základní",J299,0)</f>
        <v>0</v>
      </c>
      <c r="BF299" s="186">
        <f>IF(N299="snížená",J299,0)</f>
        <v>0</v>
      </c>
      <c r="BG299" s="186">
        <f>IF(N299="zákl. přenesená",J299,0)</f>
        <v>0</v>
      </c>
      <c r="BH299" s="186">
        <f>IF(N299="sníž. přenesená",J299,0)</f>
        <v>0</v>
      </c>
      <c r="BI299" s="186">
        <f>IF(N299="nulová",J299,0)</f>
        <v>0</v>
      </c>
      <c r="BJ299" s="24" t="s">
        <v>23</v>
      </c>
      <c r="BK299" s="186">
        <f>ROUND(I299*H299,2)</f>
        <v>0</v>
      </c>
      <c r="BL299" s="24" t="s">
        <v>147</v>
      </c>
      <c r="BM299" s="24" t="s">
        <v>469</v>
      </c>
    </row>
    <row r="300" spans="2:65" s="13" customFormat="1" x14ac:dyDescent="0.3">
      <c r="B300" s="209"/>
      <c r="D300" s="197" t="s">
        <v>149</v>
      </c>
      <c r="E300" s="210" t="s">
        <v>5</v>
      </c>
      <c r="F300" s="211" t="s">
        <v>1214</v>
      </c>
      <c r="H300" s="212" t="s">
        <v>5</v>
      </c>
      <c r="I300" s="213"/>
      <c r="L300" s="209"/>
      <c r="M300" s="214"/>
      <c r="N300" s="215"/>
      <c r="O300" s="215"/>
      <c r="P300" s="215"/>
      <c r="Q300" s="215"/>
      <c r="R300" s="215"/>
      <c r="S300" s="215"/>
      <c r="T300" s="216"/>
      <c r="AT300" s="212" t="s">
        <v>149</v>
      </c>
      <c r="AU300" s="212" t="s">
        <v>81</v>
      </c>
      <c r="AV300" s="13" t="s">
        <v>23</v>
      </c>
      <c r="AW300" s="13" t="s">
        <v>36</v>
      </c>
      <c r="AX300" s="13" t="s">
        <v>72</v>
      </c>
      <c r="AY300" s="212" t="s">
        <v>140</v>
      </c>
    </row>
    <row r="301" spans="2:65" s="11" customFormat="1" x14ac:dyDescent="0.3">
      <c r="B301" s="187"/>
      <c r="D301" s="188" t="s">
        <v>149</v>
      </c>
      <c r="E301" s="189" t="s">
        <v>5</v>
      </c>
      <c r="F301" s="190" t="s">
        <v>1215</v>
      </c>
      <c r="H301" s="191">
        <v>11.7</v>
      </c>
      <c r="I301" s="192"/>
      <c r="L301" s="187"/>
      <c r="M301" s="193"/>
      <c r="N301" s="194"/>
      <c r="O301" s="194"/>
      <c r="P301" s="194"/>
      <c r="Q301" s="194"/>
      <c r="R301" s="194"/>
      <c r="S301" s="194"/>
      <c r="T301" s="195"/>
      <c r="AT301" s="196" t="s">
        <v>149</v>
      </c>
      <c r="AU301" s="196" t="s">
        <v>81</v>
      </c>
      <c r="AV301" s="11" t="s">
        <v>81</v>
      </c>
      <c r="AW301" s="11" t="s">
        <v>36</v>
      </c>
      <c r="AX301" s="11" t="s">
        <v>23</v>
      </c>
      <c r="AY301" s="196" t="s">
        <v>140</v>
      </c>
    </row>
    <row r="302" spans="2:65" s="1" customFormat="1" ht="22.5" customHeight="1" x14ac:dyDescent="0.3">
      <c r="B302" s="174"/>
      <c r="C302" s="175" t="s">
        <v>400</v>
      </c>
      <c r="D302" s="175" t="s">
        <v>142</v>
      </c>
      <c r="E302" s="176" t="s">
        <v>479</v>
      </c>
      <c r="F302" s="177" t="s">
        <v>480</v>
      </c>
      <c r="G302" s="178" t="s">
        <v>145</v>
      </c>
      <c r="H302" s="179">
        <v>64.56</v>
      </c>
      <c r="I302" s="180"/>
      <c r="J302" s="181">
        <f>ROUND(I302*H302,2)</f>
        <v>0</v>
      </c>
      <c r="K302" s="177" t="s">
        <v>146</v>
      </c>
      <c r="L302" s="41"/>
      <c r="M302" s="182" t="s">
        <v>5</v>
      </c>
      <c r="N302" s="183" t="s">
        <v>43</v>
      </c>
      <c r="O302" s="42"/>
      <c r="P302" s="184">
        <f>O302*H302</f>
        <v>0</v>
      </c>
      <c r="Q302" s="184">
        <v>0.24101</v>
      </c>
      <c r="R302" s="184">
        <f>Q302*H302</f>
        <v>15.559605600000001</v>
      </c>
      <c r="S302" s="184">
        <v>0</v>
      </c>
      <c r="T302" s="185">
        <f>S302*H302</f>
        <v>0</v>
      </c>
      <c r="AR302" s="24" t="s">
        <v>147</v>
      </c>
      <c r="AT302" s="24" t="s">
        <v>142</v>
      </c>
      <c r="AU302" s="24" t="s">
        <v>81</v>
      </c>
      <c r="AY302" s="24" t="s">
        <v>140</v>
      </c>
      <c r="BE302" s="186">
        <f>IF(N302="základní",J302,0)</f>
        <v>0</v>
      </c>
      <c r="BF302" s="186">
        <f>IF(N302="snížená",J302,0)</f>
        <v>0</v>
      </c>
      <c r="BG302" s="186">
        <f>IF(N302="zákl. přenesená",J302,0)</f>
        <v>0</v>
      </c>
      <c r="BH302" s="186">
        <f>IF(N302="sníž. přenesená",J302,0)</f>
        <v>0</v>
      </c>
      <c r="BI302" s="186">
        <f>IF(N302="nulová",J302,0)</f>
        <v>0</v>
      </c>
      <c r="BJ302" s="24" t="s">
        <v>23</v>
      </c>
      <c r="BK302" s="186">
        <f>ROUND(I302*H302,2)</f>
        <v>0</v>
      </c>
      <c r="BL302" s="24" t="s">
        <v>147</v>
      </c>
      <c r="BM302" s="24" t="s">
        <v>481</v>
      </c>
    </row>
    <row r="303" spans="2:65" s="11" customFormat="1" x14ac:dyDescent="0.3">
      <c r="B303" s="187"/>
      <c r="D303" s="197" t="s">
        <v>149</v>
      </c>
      <c r="E303" s="196" t="s">
        <v>5</v>
      </c>
      <c r="F303" s="198" t="s">
        <v>1216</v>
      </c>
      <c r="H303" s="199">
        <v>48.8</v>
      </c>
      <c r="I303" s="192"/>
      <c r="L303" s="187"/>
      <c r="M303" s="193"/>
      <c r="N303" s="194"/>
      <c r="O303" s="194"/>
      <c r="P303" s="194"/>
      <c r="Q303" s="194"/>
      <c r="R303" s="194"/>
      <c r="S303" s="194"/>
      <c r="T303" s="195"/>
      <c r="AT303" s="196" t="s">
        <v>149</v>
      </c>
      <c r="AU303" s="196" t="s">
        <v>81</v>
      </c>
      <c r="AV303" s="11" t="s">
        <v>81</v>
      </c>
      <c r="AW303" s="11" t="s">
        <v>36</v>
      </c>
      <c r="AX303" s="11" t="s">
        <v>72</v>
      </c>
      <c r="AY303" s="196" t="s">
        <v>140</v>
      </c>
    </row>
    <row r="304" spans="2:65" s="11" customFormat="1" x14ac:dyDescent="0.3">
      <c r="B304" s="187"/>
      <c r="D304" s="197" t="s">
        <v>149</v>
      </c>
      <c r="E304" s="196" t="s">
        <v>5</v>
      </c>
      <c r="F304" s="198" t="s">
        <v>1217</v>
      </c>
      <c r="H304" s="199">
        <v>15.76</v>
      </c>
      <c r="I304" s="192"/>
      <c r="L304" s="187"/>
      <c r="M304" s="193"/>
      <c r="N304" s="194"/>
      <c r="O304" s="194"/>
      <c r="P304" s="194"/>
      <c r="Q304" s="194"/>
      <c r="R304" s="194"/>
      <c r="S304" s="194"/>
      <c r="T304" s="195"/>
      <c r="AT304" s="196" t="s">
        <v>149</v>
      </c>
      <c r="AU304" s="196" t="s">
        <v>81</v>
      </c>
      <c r="AV304" s="11" t="s">
        <v>81</v>
      </c>
      <c r="AW304" s="11" t="s">
        <v>36</v>
      </c>
      <c r="AX304" s="11" t="s">
        <v>72</v>
      </c>
      <c r="AY304" s="196" t="s">
        <v>140</v>
      </c>
    </row>
    <row r="305" spans="2:65" s="12" customFormat="1" x14ac:dyDescent="0.3">
      <c r="B305" s="200"/>
      <c r="D305" s="197" t="s">
        <v>149</v>
      </c>
      <c r="E305" s="217" t="s">
        <v>5</v>
      </c>
      <c r="F305" s="218" t="s">
        <v>157</v>
      </c>
      <c r="H305" s="219">
        <v>64.56</v>
      </c>
      <c r="I305" s="204"/>
      <c r="L305" s="200"/>
      <c r="M305" s="205"/>
      <c r="N305" s="206"/>
      <c r="O305" s="206"/>
      <c r="P305" s="206"/>
      <c r="Q305" s="206"/>
      <c r="R305" s="206"/>
      <c r="S305" s="206"/>
      <c r="T305" s="207"/>
      <c r="AT305" s="208" t="s">
        <v>149</v>
      </c>
      <c r="AU305" s="208" t="s">
        <v>81</v>
      </c>
      <c r="AV305" s="12" t="s">
        <v>147</v>
      </c>
      <c r="AW305" s="12" t="s">
        <v>36</v>
      </c>
      <c r="AX305" s="12" t="s">
        <v>23</v>
      </c>
      <c r="AY305" s="208" t="s">
        <v>140</v>
      </c>
    </row>
    <row r="306" spans="2:65" s="10" customFormat="1" ht="29.85" customHeight="1" x14ac:dyDescent="0.3">
      <c r="B306" s="160"/>
      <c r="D306" s="171" t="s">
        <v>71</v>
      </c>
      <c r="E306" s="172" t="s">
        <v>194</v>
      </c>
      <c r="F306" s="172" t="s">
        <v>1218</v>
      </c>
      <c r="I306" s="163"/>
      <c r="J306" s="173">
        <f>BK306</f>
        <v>0</v>
      </c>
      <c r="L306" s="160"/>
      <c r="M306" s="165"/>
      <c r="N306" s="166"/>
      <c r="O306" s="166"/>
      <c r="P306" s="167">
        <f>SUM(P307:P385)</f>
        <v>0</v>
      </c>
      <c r="Q306" s="166"/>
      <c r="R306" s="167">
        <f>SUM(R307:R385)</f>
        <v>20.976652000000005</v>
      </c>
      <c r="S306" s="166"/>
      <c r="T306" s="168">
        <f>SUM(T307:T385)</f>
        <v>31.682382</v>
      </c>
      <c r="AR306" s="161" t="s">
        <v>23</v>
      </c>
      <c r="AT306" s="169" t="s">
        <v>71</v>
      </c>
      <c r="AU306" s="169" t="s">
        <v>23</v>
      </c>
      <c r="AY306" s="161" t="s">
        <v>140</v>
      </c>
      <c r="BK306" s="170">
        <f>SUM(BK307:BK385)</f>
        <v>0</v>
      </c>
    </row>
    <row r="307" spans="2:65" s="1" customFormat="1" ht="22.5" customHeight="1" x14ac:dyDescent="0.3">
      <c r="B307" s="174"/>
      <c r="C307" s="175" t="s">
        <v>405</v>
      </c>
      <c r="D307" s="175" t="s">
        <v>142</v>
      </c>
      <c r="E307" s="176" t="s">
        <v>486</v>
      </c>
      <c r="F307" s="177" t="s">
        <v>487</v>
      </c>
      <c r="G307" s="178" t="s">
        <v>278</v>
      </c>
      <c r="H307" s="179">
        <v>161.4</v>
      </c>
      <c r="I307" s="180"/>
      <c r="J307" s="181">
        <f>ROUND(I307*H307,2)</f>
        <v>0</v>
      </c>
      <c r="K307" s="177" t="s">
        <v>146</v>
      </c>
      <c r="L307" s="41"/>
      <c r="M307" s="182" t="s">
        <v>5</v>
      </c>
      <c r="N307" s="183" t="s">
        <v>43</v>
      </c>
      <c r="O307" s="42"/>
      <c r="P307" s="184">
        <f>O307*H307</f>
        <v>0</v>
      </c>
      <c r="Q307" s="184">
        <v>0.10095</v>
      </c>
      <c r="R307" s="184">
        <f>Q307*H307</f>
        <v>16.293330000000001</v>
      </c>
      <c r="S307" s="184">
        <v>0</v>
      </c>
      <c r="T307" s="185">
        <f>S307*H307</f>
        <v>0</v>
      </c>
      <c r="AR307" s="24" t="s">
        <v>147</v>
      </c>
      <c r="AT307" s="24" t="s">
        <v>142</v>
      </c>
      <c r="AU307" s="24" t="s">
        <v>81</v>
      </c>
      <c r="AY307" s="24" t="s">
        <v>140</v>
      </c>
      <c r="BE307" s="186">
        <f>IF(N307="základní",J307,0)</f>
        <v>0</v>
      </c>
      <c r="BF307" s="186">
        <f>IF(N307="snížená",J307,0)</f>
        <v>0</v>
      </c>
      <c r="BG307" s="186">
        <f>IF(N307="zákl. přenesená",J307,0)</f>
        <v>0</v>
      </c>
      <c r="BH307" s="186">
        <f>IF(N307="sníž. přenesená",J307,0)</f>
        <v>0</v>
      </c>
      <c r="BI307" s="186">
        <f>IF(N307="nulová",J307,0)</f>
        <v>0</v>
      </c>
      <c r="BJ307" s="24" t="s">
        <v>23</v>
      </c>
      <c r="BK307" s="186">
        <f>ROUND(I307*H307,2)</f>
        <v>0</v>
      </c>
      <c r="BL307" s="24" t="s">
        <v>147</v>
      </c>
      <c r="BM307" s="24" t="s">
        <v>488</v>
      </c>
    </row>
    <row r="308" spans="2:65" s="11" customFormat="1" x14ac:dyDescent="0.3">
      <c r="B308" s="187"/>
      <c r="D308" s="197" t="s">
        <v>149</v>
      </c>
      <c r="E308" s="196" t="s">
        <v>5</v>
      </c>
      <c r="F308" s="198" t="s">
        <v>1219</v>
      </c>
      <c r="H308" s="199">
        <v>124.4</v>
      </c>
      <c r="I308" s="192"/>
      <c r="L308" s="187"/>
      <c r="M308" s="193"/>
      <c r="N308" s="194"/>
      <c r="O308" s="194"/>
      <c r="P308" s="194"/>
      <c r="Q308" s="194"/>
      <c r="R308" s="194"/>
      <c r="S308" s="194"/>
      <c r="T308" s="195"/>
      <c r="AT308" s="196" t="s">
        <v>149</v>
      </c>
      <c r="AU308" s="196" t="s">
        <v>81</v>
      </c>
      <c r="AV308" s="11" t="s">
        <v>81</v>
      </c>
      <c r="AW308" s="11" t="s">
        <v>36</v>
      </c>
      <c r="AX308" s="11" t="s">
        <v>72</v>
      </c>
      <c r="AY308" s="196" t="s">
        <v>140</v>
      </c>
    </row>
    <row r="309" spans="2:65" s="11" customFormat="1" x14ac:dyDescent="0.3">
      <c r="B309" s="187"/>
      <c r="D309" s="197" t="s">
        <v>149</v>
      </c>
      <c r="E309" s="196" t="s">
        <v>5</v>
      </c>
      <c r="F309" s="198" t="s">
        <v>1220</v>
      </c>
      <c r="H309" s="199">
        <v>37</v>
      </c>
      <c r="I309" s="192"/>
      <c r="L309" s="187"/>
      <c r="M309" s="193"/>
      <c r="N309" s="194"/>
      <c r="O309" s="194"/>
      <c r="P309" s="194"/>
      <c r="Q309" s="194"/>
      <c r="R309" s="194"/>
      <c r="S309" s="194"/>
      <c r="T309" s="195"/>
      <c r="AT309" s="196" t="s">
        <v>149</v>
      </c>
      <c r="AU309" s="196" t="s">
        <v>81</v>
      </c>
      <c r="AV309" s="11" t="s">
        <v>81</v>
      </c>
      <c r="AW309" s="11" t="s">
        <v>36</v>
      </c>
      <c r="AX309" s="11" t="s">
        <v>72</v>
      </c>
      <c r="AY309" s="196" t="s">
        <v>140</v>
      </c>
    </row>
    <row r="310" spans="2:65" s="12" customFormat="1" x14ac:dyDescent="0.3">
      <c r="B310" s="200"/>
      <c r="D310" s="188" t="s">
        <v>149</v>
      </c>
      <c r="E310" s="201" t="s">
        <v>5</v>
      </c>
      <c r="F310" s="202" t="s">
        <v>157</v>
      </c>
      <c r="H310" s="203">
        <v>161.4</v>
      </c>
      <c r="I310" s="204"/>
      <c r="L310" s="200"/>
      <c r="M310" s="205"/>
      <c r="N310" s="206"/>
      <c r="O310" s="206"/>
      <c r="P310" s="206"/>
      <c r="Q310" s="206"/>
      <c r="R310" s="206"/>
      <c r="S310" s="206"/>
      <c r="T310" s="207"/>
      <c r="AT310" s="208" t="s">
        <v>149</v>
      </c>
      <c r="AU310" s="208" t="s">
        <v>81</v>
      </c>
      <c r="AV310" s="12" t="s">
        <v>147</v>
      </c>
      <c r="AW310" s="12" t="s">
        <v>36</v>
      </c>
      <c r="AX310" s="12" t="s">
        <v>23</v>
      </c>
      <c r="AY310" s="208" t="s">
        <v>140</v>
      </c>
    </row>
    <row r="311" spans="2:65" s="1" customFormat="1" ht="22.5" customHeight="1" x14ac:dyDescent="0.3">
      <c r="B311" s="174"/>
      <c r="C311" s="220" t="s">
        <v>410</v>
      </c>
      <c r="D311" s="220" t="s">
        <v>257</v>
      </c>
      <c r="E311" s="221" t="s">
        <v>492</v>
      </c>
      <c r="F311" s="222" t="s">
        <v>493</v>
      </c>
      <c r="G311" s="223" t="s">
        <v>247</v>
      </c>
      <c r="H311" s="224">
        <v>326.02800000000002</v>
      </c>
      <c r="I311" s="225"/>
      <c r="J311" s="226">
        <f>ROUND(I311*H311,2)</f>
        <v>0</v>
      </c>
      <c r="K311" s="222" t="s">
        <v>146</v>
      </c>
      <c r="L311" s="227"/>
      <c r="M311" s="228" t="s">
        <v>5</v>
      </c>
      <c r="N311" s="229" t="s">
        <v>43</v>
      </c>
      <c r="O311" s="42"/>
      <c r="P311" s="184">
        <f>O311*H311</f>
        <v>0</v>
      </c>
      <c r="Q311" s="184">
        <v>1.4E-2</v>
      </c>
      <c r="R311" s="184">
        <f>Q311*H311</f>
        <v>4.5643920000000007</v>
      </c>
      <c r="S311" s="184">
        <v>0</v>
      </c>
      <c r="T311" s="185">
        <f>S311*H311</f>
        <v>0</v>
      </c>
      <c r="AR311" s="24" t="s">
        <v>189</v>
      </c>
      <c r="AT311" s="24" t="s">
        <v>257</v>
      </c>
      <c r="AU311" s="24" t="s">
        <v>81</v>
      </c>
      <c r="AY311" s="24" t="s">
        <v>140</v>
      </c>
      <c r="BE311" s="186">
        <f>IF(N311="základní",J311,0)</f>
        <v>0</v>
      </c>
      <c r="BF311" s="186">
        <f>IF(N311="snížená",J311,0)</f>
        <v>0</v>
      </c>
      <c r="BG311" s="186">
        <f>IF(N311="zákl. přenesená",J311,0)</f>
        <v>0</v>
      </c>
      <c r="BH311" s="186">
        <f>IF(N311="sníž. přenesená",J311,0)</f>
        <v>0</v>
      </c>
      <c r="BI311" s="186">
        <f>IF(N311="nulová",J311,0)</f>
        <v>0</v>
      </c>
      <c r="BJ311" s="24" t="s">
        <v>23</v>
      </c>
      <c r="BK311" s="186">
        <f>ROUND(I311*H311,2)</f>
        <v>0</v>
      </c>
      <c r="BL311" s="24" t="s">
        <v>147</v>
      </c>
      <c r="BM311" s="24" t="s">
        <v>494</v>
      </c>
    </row>
    <row r="312" spans="2:65" s="11" customFormat="1" x14ac:dyDescent="0.3">
      <c r="B312" s="187"/>
      <c r="D312" s="188" t="s">
        <v>149</v>
      </c>
      <c r="E312" s="189" t="s">
        <v>5</v>
      </c>
      <c r="F312" s="190" t="s">
        <v>1221</v>
      </c>
      <c r="H312" s="191">
        <v>326.02800000000002</v>
      </c>
      <c r="I312" s="192"/>
      <c r="L312" s="187"/>
      <c r="M312" s="193"/>
      <c r="N312" s="194"/>
      <c r="O312" s="194"/>
      <c r="P312" s="194"/>
      <c r="Q312" s="194"/>
      <c r="R312" s="194"/>
      <c r="S312" s="194"/>
      <c r="T312" s="195"/>
      <c r="AT312" s="196" t="s">
        <v>149</v>
      </c>
      <c r="AU312" s="196" t="s">
        <v>81</v>
      </c>
      <c r="AV312" s="11" t="s">
        <v>81</v>
      </c>
      <c r="AW312" s="11" t="s">
        <v>36</v>
      </c>
      <c r="AX312" s="11" t="s">
        <v>23</v>
      </c>
      <c r="AY312" s="196" t="s">
        <v>140</v>
      </c>
    </row>
    <row r="313" spans="2:65" s="1" customFormat="1" ht="22.5" customHeight="1" x14ac:dyDescent="0.3">
      <c r="B313" s="174"/>
      <c r="C313" s="175" t="s">
        <v>419</v>
      </c>
      <c r="D313" s="175" t="s">
        <v>142</v>
      </c>
      <c r="E313" s="176" t="s">
        <v>497</v>
      </c>
      <c r="F313" s="177" t="s">
        <v>498</v>
      </c>
      <c r="G313" s="178" t="s">
        <v>145</v>
      </c>
      <c r="H313" s="179">
        <v>954.8</v>
      </c>
      <c r="I313" s="180"/>
      <c r="J313" s="181">
        <f>ROUND(I313*H313,2)</f>
        <v>0</v>
      </c>
      <c r="K313" s="177" t="s">
        <v>146</v>
      </c>
      <c r="L313" s="41"/>
      <c r="M313" s="182" t="s">
        <v>5</v>
      </c>
      <c r="N313" s="183" t="s">
        <v>43</v>
      </c>
      <c r="O313" s="42"/>
      <c r="P313" s="184">
        <f>O313*H313</f>
        <v>0</v>
      </c>
      <c r="Q313" s="184">
        <v>0</v>
      </c>
      <c r="R313" s="184">
        <f>Q313*H313</f>
        <v>0</v>
      </c>
      <c r="S313" s="184">
        <v>0</v>
      </c>
      <c r="T313" s="185">
        <f>S313*H313</f>
        <v>0</v>
      </c>
      <c r="AR313" s="24" t="s">
        <v>147</v>
      </c>
      <c r="AT313" s="24" t="s">
        <v>142</v>
      </c>
      <c r="AU313" s="24" t="s">
        <v>81</v>
      </c>
      <c r="AY313" s="24" t="s">
        <v>140</v>
      </c>
      <c r="BE313" s="186">
        <f>IF(N313="základní",J313,0)</f>
        <v>0</v>
      </c>
      <c r="BF313" s="186">
        <f>IF(N313="snížená",J313,0)</f>
        <v>0</v>
      </c>
      <c r="BG313" s="186">
        <f>IF(N313="zákl. přenesená",J313,0)</f>
        <v>0</v>
      </c>
      <c r="BH313" s="186">
        <f>IF(N313="sníž. přenesená",J313,0)</f>
        <v>0</v>
      </c>
      <c r="BI313" s="186">
        <f>IF(N313="nulová",J313,0)</f>
        <v>0</v>
      </c>
      <c r="BJ313" s="24" t="s">
        <v>23</v>
      </c>
      <c r="BK313" s="186">
        <f>ROUND(I313*H313,2)</f>
        <v>0</v>
      </c>
      <c r="BL313" s="24" t="s">
        <v>147</v>
      </c>
      <c r="BM313" s="24" t="s">
        <v>499</v>
      </c>
    </row>
    <row r="314" spans="2:65" s="13" customFormat="1" x14ac:dyDescent="0.3">
      <c r="B314" s="209"/>
      <c r="D314" s="197" t="s">
        <v>149</v>
      </c>
      <c r="E314" s="210" t="s">
        <v>5</v>
      </c>
      <c r="F314" s="211" t="s">
        <v>500</v>
      </c>
      <c r="H314" s="212" t="s">
        <v>5</v>
      </c>
      <c r="I314" s="213"/>
      <c r="L314" s="209"/>
      <c r="M314" s="214"/>
      <c r="N314" s="215"/>
      <c r="O314" s="215"/>
      <c r="P314" s="215"/>
      <c r="Q314" s="215"/>
      <c r="R314" s="215"/>
      <c r="S314" s="215"/>
      <c r="T314" s="216"/>
      <c r="AT314" s="212" t="s">
        <v>149</v>
      </c>
      <c r="AU314" s="212" t="s">
        <v>81</v>
      </c>
      <c r="AV314" s="13" t="s">
        <v>23</v>
      </c>
      <c r="AW314" s="13" t="s">
        <v>36</v>
      </c>
      <c r="AX314" s="13" t="s">
        <v>72</v>
      </c>
      <c r="AY314" s="212" t="s">
        <v>140</v>
      </c>
    </row>
    <row r="315" spans="2:65" s="11" customFormat="1" x14ac:dyDescent="0.3">
      <c r="B315" s="187"/>
      <c r="D315" s="197" t="s">
        <v>149</v>
      </c>
      <c r="E315" s="196" t="s">
        <v>5</v>
      </c>
      <c r="F315" s="198" t="s">
        <v>1222</v>
      </c>
      <c r="H315" s="199">
        <v>513.6</v>
      </c>
      <c r="I315" s="192"/>
      <c r="L315" s="187"/>
      <c r="M315" s="193"/>
      <c r="N315" s="194"/>
      <c r="O315" s="194"/>
      <c r="P315" s="194"/>
      <c r="Q315" s="194"/>
      <c r="R315" s="194"/>
      <c r="S315" s="194"/>
      <c r="T315" s="195"/>
      <c r="AT315" s="196" t="s">
        <v>149</v>
      </c>
      <c r="AU315" s="196" t="s">
        <v>81</v>
      </c>
      <c r="AV315" s="11" t="s">
        <v>81</v>
      </c>
      <c r="AW315" s="11" t="s">
        <v>36</v>
      </c>
      <c r="AX315" s="11" t="s">
        <v>72</v>
      </c>
      <c r="AY315" s="196" t="s">
        <v>140</v>
      </c>
    </row>
    <row r="316" spans="2:65" s="11" customFormat="1" x14ac:dyDescent="0.3">
      <c r="B316" s="187"/>
      <c r="D316" s="197" t="s">
        <v>149</v>
      </c>
      <c r="E316" s="196" t="s">
        <v>5</v>
      </c>
      <c r="F316" s="198" t="s">
        <v>1223</v>
      </c>
      <c r="H316" s="199">
        <v>205.7</v>
      </c>
      <c r="I316" s="192"/>
      <c r="L316" s="187"/>
      <c r="M316" s="193"/>
      <c r="N316" s="194"/>
      <c r="O316" s="194"/>
      <c r="P316" s="194"/>
      <c r="Q316" s="194"/>
      <c r="R316" s="194"/>
      <c r="S316" s="194"/>
      <c r="T316" s="195"/>
      <c r="AT316" s="196" t="s">
        <v>149</v>
      </c>
      <c r="AU316" s="196" t="s">
        <v>81</v>
      </c>
      <c r="AV316" s="11" t="s">
        <v>81</v>
      </c>
      <c r="AW316" s="11" t="s">
        <v>36</v>
      </c>
      <c r="AX316" s="11" t="s">
        <v>72</v>
      </c>
      <c r="AY316" s="196" t="s">
        <v>140</v>
      </c>
    </row>
    <row r="317" spans="2:65" s="14" customFormat="1" x14ac:dyDescent="0.3">
      <c r="B317" s="230"/>
      <c r="D317" s="197" t="s">
        <v>149</v>
      </c>
      <c r="E317" s="231" t="s">
        <v>5</v>
      </c>
      <c r="F317" s="232" t="s">
        <v>313</v>
      </c>
      <c r="H317" s="233">
        <v>719.3</v>
      </c>
      <c r="I317" s="234"/>
      <c r="L317" s="230"/>
      <c r="M317" s="235"/>
      <c r="N317" s="236"/>
      <c r="O317" s="236"/>
      <c r="P317" s="236"/>
      <c r="Q317" s="236"/>
      <c r="R317" s="236"/>
      <c r="S317" s="236"/>
      <c r="T317" s="237"/>
      <c r="AT317" s="231" t="s">
        <v>149</v>
      </c>
      <c r="AU317" s="231" t="s">
        <v>81</v>
      </c>
      <c r="AV317" s="14" t="s">
        <v>158</v>
      </c>
      <c r="AW317" s="14" t="s">
        <v>36</v>
      </c>
      <c r="AX317" s="14" t="s">
        <v>72</v>
      </c>
      <c r="AY317" s="231" t="s">
        <v>140</v>
      </c>
    </row>
    <row r="318" spans="2:65" s="13" customFormat="1" x14ac:dyDescent="0.3">
      <c r="B318" s="209"/>
      <c r="D318" s="197" t="s">
        <v>149</v>
      </c>
      <c r="E318" s="210" t="s">
        <v>5</v>
      </c>
      <c r="F318" s="211" t="s">
        <v>503</v>
      </c>
      <c r="H318" s="212" t="s">
        <v>5</v>
      </c>
      <c r="I318" s="213"/>
      <c r="L318" s="209"/>
      <c r="M318" s="214"/>
      <c r="N318" s="215"/>
      <c r="O318" s="215"/>
      <c r="P318" s="215"/>
      <c r="Q318" s="215"/>
      <c r="R318" s="215"/>
      <c r="S318" s="215"/>
      <c r="T318" s="216"/>
      <c r="AT318" s="212" t="s">
        <v>149</v>
      </c>
      <c r="AU318" s="212" t="s">
        <v>81</v>
      </c>
      <c r="AV318" s="13" t="s">
        <v>23</v>
      </c>
      <c r="AW318" s="13" t="s">
        <v>36</v>
      </c>
      <c r="AX318" s="13" t="s">
        <v>72</v>
      </c>
      <c r="AY318" s="212" t="s">
        <v>140</v>
      </c>
    </row>
    <row r="319" spans="2:65" s="11" customFormat="1" x14ac:dyDescent="0.3">
      <c r="B319" s="187"/>
      <c r="D319" s="197" t="s">
        <v>149</v>
      </c>
      <c r="E319" s="196" t="s">
        <v>5</v>
      </c>
      <c r="F319" s="198" t="s">
        <v>1224</v>
      </c>
      <c r="H319" s="199">
        <v>235.5</v>
      </c>
      <c r="I319" s="192"/>
      <c r="L319" s="187"/>
      <c r="M319" s="193"/>
      <c r="N319" s="194"/>
      <c r="O319" s="194"/>
      <c r="P319" s="194"/>
      <c r="Q319" s="194"/>
      <c r="R319" s="194"/>
      <c r="S319" s="194"/>
      <c r="T319" s="195"/>
      <c r="AT319" s="196" t="s">
        <v>149</v>
      </c>
      <c r="AU319" s="196" t="s">
        <v>81</v>
      </c>
      <c r="AV319" s="11" t="s">
        <v>81</v>
      </c>
      <c r="AW319" s="11" t="s">
        <v>36</v>
      </c>
      <c r="AX319" s="11" t="s">
        <v>72</v>
      </c>
      <c r="AY319" s="196" t="s">
        <v>140</v>
      </c>
    </row>
    <row r="320" spans="2:65" s="12" customFormat="1" x14ac:dyDescent="0.3">
      <c r="B320" s="200"/>
      <c r="D320" s="188" t="s">
        <v>149</v>
      </c>
      <c r="E320" s="201" t="s">
        <v>5</v>
      </c>
      <c r="F320" s="202" t="s">
        <v>157</v>
      </c>
      <c r="H320" s="203">
        <v>954.8</v>
      </c>
      <c r="I320" s="204"/>
      <c r="L320" s="200"/>
      <c r="M320" s="205"/>
      <c r="N320" s="206"/>
      <c r="O320" s="206"/>
      <c r="P320" s="206"/>
      <c r="Q320" s="206"/>
      <c r="R320" s="206"/>
      <c r="S320" s="206"/>
      <c r="T320" s="207"/>
      <c r="AT320" s="208" t="s">
        <v>149</v>
      </c>
      <c r="AU320" s="208" t="s">
        <v>81</v>
      </c>
      <c r="AV320" s="12" t="s">
        <v>147</v>
      </c>
      <c r="AW320" s="12" t="s">
        <v>36</v>
      </c>
      <c r="AX320" s="12" t="s">
        <v>23</v>
      </c>
      <c r="AY320" s="208" t="s">
        <v>140</v>
      </c>
    </row>
    <row r="321" spans="2:65" s="1" customFormat="1" ht="31.5" customHeight="1" x14ac:dyDescent="0.3">
      <c r="B321" s="174"/>
      <c r="C321" s="175" t="s">
        <v>427</v>
      </c>
      <c r="D321" s="175" t="s">
        <v>142</v>
      </c>
      <c r="E321" s="176" t="s">
        <v>506</v>
      </c>
      <c r="F321" s="177" t="s">
        <v>507</v>
      </c>
      <c r="G321" s="178" t="s">
        <v>145</v>
      </c>
      <c r="H321" s="179">
        <v>62254</v>
      </c>
      <c r="I321" s="180"/>
      <c r="J321" s="181">
        <f>ROUND(I321*H321,2)</f>
        <v>0</v>
      </c>
      <c r="K321" s="177" t="s">
        <v>146</v>
      </c>
      <c r="L321" s="41"/>
      <c r="M321" s="182" t="s">
        <v>5</v>
      </c>
      <c r="N321" s="183" t="s">
        <v>43</v>
      </c>
      <c r="O321" s="42"/>
      <c r="P321" s="184">
        <f>O321*H321</f>
        <v>0</v>
      </c>
      <c r="Q321" s="184">
        <v>0</v>
      </c>
      <c r="R321" s="184">
        <f>Q321*H321</f>
        <v>0</v>
      </c>
      <c r="S321" s="184">
        <v>0</v>
      </c>
      <c r="T321" s="185">
        <f>S321*H321</f>
        <v>0</v>
      </c>
      <c r="AR321" s="24" t="s">
        <v>147</v>
      </c>
      <c r="AT321" s="24" t="s">
        <v>142</v>
      </c>
      <c r="AU321" s="24" t="s">
        <v>81</v>
      </c>
      <c r="AY321" s="24" t="s">
        <v>140</v>
      </c>
      <c r="BE321" s="186">
        <f>IF(N321="základní",J321,0)</f>
        <v>0</v>
      </c>
      <c r="BF321" s="186">
        <f>IF(N321="snížená",J321,0)</f>
        <v>0</v>
      </c>
      <c r="BG321" s="186">
        <f>IF(N321="zákl. přenesená",J321,0)</f>
        <v>0</v>
      </c>
      <c r="BH321" s="186">
        <f>IF(N321="sníž. přenesená",J321,0)</f>
        <v>0</v>
      </c>
      <c r="BI321" s="186">
        <f>IF(N321="nulová",J321,0)</f>
        <v>0</v>
      </c>
      <c r="BJ321" s="24" t="s">
        <v>23</v>
      </c>
      <c r="BK321" s="186">
        <f>ROUND(I321*H321,2)</f>
        <v>0</v>
      </c>
      <c r="BL321" s="24" t="s">
        <v>147</v>
      </c>
      <c r="BM321" s="24" t="s">
        <v>508</v>
      </c>
    </row>
    <row r="322" spans="2:65" s="11" customFormat="1" x14ac:dyDescent="0.3">
      <c r="B322" s="187"/>
      <c r="D322" s="197" t="s">
        <v>149</v>
      </c>
      <c r="E322" s="196" t="s">
        <v>5</v>
      </c>
      <c r="F322" s="198" t="s">
        <v>1225</v>
      </c>
      <c r="H322" s="199">
        <v>57544</v>
      </c>
      <c r="I322" s="192"/>
      <c r="L322" s="187"/>
      <c r="M322" s="193"/>
      <c r="N322" s="194"/>
      <c r="O322" s="194"/>
      <c r="P322" s="194"/>
      <c r="Q322" s="194"/>
      <c r="R322" s="194"/>
      <c r="S322" s="194"/>
      <c r="T322" s="195"/>
      <c r="AT322" s="196" t="s">
        <v>149</v>
      </c>
      <c r="AU322" s="196" t="s">
        <v>81</v>
      </c>
      <c r="AV322" s="11" t="s">
        <v>81</v>
      </c>
      <c r="AW322" s="11" t="s">
        <v>36</v>
      </c>
      <c r="AX322" s="11" t="s">
        <v>72</v>
      </c>
      <c r="AY322" s="196" t="s">
        <v>140</v>
      </c>
    </row>
    <row r="323" spans="2:65" s="13" customFormat="1" x14ac:dyDescent="0.3">
      <c r="B323" s="209"/>
      <c r="D323" s="197" t="s">
        <v>149</v>
      </c>
      <c r="E323" s="210" t="s">
        <v>5</v>
      </c>
      <c r="F323" s="211" t="s">
        <v>503</v>
      </c>
      <c r="H323" s="212" t="s">
        <v>5</v>
      </c>
      <c r="I323" s="213"/>
      <c r="L323" s="209"/>
      <c r="M323" s="214"/>
      <c r="N323" s="215"/>
      <c r="O323" s="215"/>
      <c r="P323" s="215"/>
      <c r="Q323" s="215"/>
      <c r="R323" s="215"/>
      <c r="S323" s="215"/>
      <c r="T323" s="216"/>
      <c r="AT323" s="212" t="s">
        <v>149</v>
      </c>
      <c r="AU323" s="212" t="s">
        <v>81</v>
      </c>
      <c r="AV323" s="13" t="s">
        <v>23</v>
      </c>
      <c r="AW323" s="13" t="s">
        <v>36</v>
      </c>
      <c r="AX323" s="13" t="s">
        <v>72</v>
      </c>
      <c r="AY323" s="212" t="s">
        <v>140</v>
      </c>
    </row>
    <row r="324" spans="2:65" s="11" customFormat="1" x14ac:dyDescent="0.3">
      <c r="B324" s="187"/>
      <c r="D324" s="197" t="s">
        <v>149</v>
      </c>
      <c r="E324" s="196" t="s">
        <v>5</v>
      </c>
      <c r="F324" s="198" t="s">
        <v>1226</v>
      </c>
      <c r="H324" s="199">
        <v>4710</v>
      </c>
      <c r="I324" s="192"/>
      <c r="L324" s="187"/>
      <c r="M324" s="193"/>
      <c r="N324" s="194"/>
      <c r="O324" s="194"/>
      <c r="P324" s="194"/>
      <c r="Q324" s="194"/>
      <c r="R324" s="194"/>
      <c r="S324" s="194"/>
      <c r="T324" s="195"/>
      <c r="AT324" s="196" t="s">
        <v>149</v>
      </c>
      <c r="AU324" s="196" t="s">
        <v>81</v>
      </c>
      <c r="AV324" s="11" t="s">
        <v>81</v>
      </c>
      <c r="AW324" s="11" t="s">
        <v>36</v>
      </c>
      <c r="AX324" s="11" t="s">
        <v>72</v>
      </c>
      <c r="AY324" s="196" t="s">
        <v>140</v>
      </c>
    </row>
    <row r="325" spans="2:65" s="12" customFormat="1" x14ac:dyDescent="0.3">
      <c r="B325" s="200"/>
      <c r="D325" s="188" t="s">
        <v>149</v>
      </c>
      <c r="E325" s="201" t="s">
        <v>5</v>
      </c>
      <c r="F325" s="202" t="s">
        <v>157</v>
      </c>
      <c r="H325" s="203">
        <v>62254</v>
      </c>
      <c r="I325" s="204"/>
      <c r="L325" s="200"/>
      <c r="M325" s="205"/>
      <c r="N325" s="206"/>
      <c r="O325" s="206"/>
      <c r="P325" s="206"/>
      <c r="Q325" s="206"/>
      <c r="R325" s="206"/>
      <c r="S325" s="206"/>
      <c r="T325" s="207"/>
      <c r="AT325" s="208" t="s">
        <v>149</v>
      </c>
      <c r="AU325" s="208" t="s">
        <v>81</v>
      </c>
      <c r="AV325" s="12" t="s">
        <v>147</v>
      </c>
      <c r="AW325" s="12" t="s">
        <v>36</v>
      </c>
      <c r="AX325" s="12" t="s">
        <v>23</v>
      </c>
      <c r="AY325" s="208" t="s">
        <v>140</v>
      </c>
    </row>
    <row r="326" spans="2:65" s="1" customFormat="1" ht="31.5" customHeight="1" x14ac:dyDescent="0.3">
      <c r="B326" s="174"/>
      <c r="C326" s="175" t="s">
        <v>433</v>
      </c>
      <c r="D326" s="175" t="s">
        <v>142</v>
      </c>
      <c r="E326" s="176" t="s">
        <v>512</v>
      </c>
      <c r="F326" s="177" t="s">
        <v>513</v>
      </c>
      <c r="G326" s="178" t="s">
        <v>145</v>
      </c>
      <c r="H326" s="179">
        <v>954.8</v>
      </c>
      <c r="I326" s="180"/>
      <c r="J326" s="181">
        <f>ROUND(I326*H326,2)</f>
        <v>0</v>
      </c>
      <c r="K326" s="177" t="s">
        <v>146</v>
      </c>
      <c r="L326" s="41"/>
      <c r="M326" s="182" t="s">
        <v>5</v>
      </c>
      <c r="N326" s="183" t="s">
        <v>43</v>
      </c>
      <c r="O326" s="42"/>
      <c r="P326" s="184">
        <f>O326*H326</f>
        <v>0</v>
      </c>
      <c r="Q326" s="184">
        <v>0</v>
      </c>
      <c r="R326" s="184">
        <f>Q326*H326</f>
        <v>0</v>
      </c>
      <c r="S326" s="184">
        <v>0</v>
      </c>
      <c r="T326" s="185">
        <f>S326*H326</f>
        <v>0</v>
      </c>
      <c r="AR326" s="24" t="s">
        <v>147</v>
      </c>
      <c r="AT326" s="24" t="s">
        <v>142</v>
      </c>
      <c r="AU326" s="24" t="s">
        <v>81</v>
      </c>
      <c r="AY326" s="24" t="s">
        <v>140</v>
      </c>
      <c r="BE326" s="186">
        <f>IF(N326="základní",J326,0)</f>
        <v>0</v>
      </c>
      <c r="BF326" s="186">
        <f>IF(N326="snížená",J326,0)</f>
        <v>0</v>
      </c>
      <c r="BG326" s="186">
        <f>IF(N326="zákl. přenesená",J326,0)</f>
        <v>0</v>
      </c>
      <c r="BH326" s="186">
        <f>IF(N326="sníž. přenesená",J326,0)</f>
        <v>0</v>
      </c>
      <c r="BI326" s="186">
        <f>IF(N326="nulová",J326,0)</f>
        <v>0</v>
      </c>
      <c r="BJ326" s="24" t="s">
        <v>23</v>
      </c>
      <c r="BK326" s="186">
        <f>ROUND(I326*H326,2)</f>
        <v>0</v>
      </c>
      <c r="BL326" s="24" t="s">
        <v>147</v>
      </c>
      <c r="BM326" s="24" t="s">
        <v>514</v>
      </c>
    </row>
    <row r="327" spans="2:65" s="11" customFormat="1" x14ac:dyDescent="0.3">
      <c r="B327" s="187"/>
      <c r="D327" s="188" t="s">
        <v>149</v>
      </c>
      <c r="E327" s="189" t="s">
        <v>5</v>
      </c>
      <c r="F327" s="190" t="s">
        <v>1227</v>
      </c>
      <c r="H327" s="191">
        <v>954.8</v>
      </c>
      <c r="I327" s="192"/>
      <c r="L327" s="187"/>
      <c r="M327" s="193"/>
      <c r="N327" s="194"/>
      <c r="O327" s="194"/>
      <c r="P327" s="194"/>
      <c r="Q327" s="194"/>
      <c r="R327" s="194"/>
      <c r="S327" s="194"/>
      <c r="T327" s="195"/>
      <c r="AT327" s="196" t="s">
        <v>149</v>
      </c>
      <c r="AU327" s="196" t="s">
        <v>81</v>
      </c>
      <c r="AV327" s="11" t="s">
        <v>81</v>
      </c>
      <c r="AW327" s="11" t="s">
        <v>36</v>
      </c>
      <c r="AX327" s="11" t="s">
        <v>23</v>
      </c>
      <c r="AY327" s="196" t="s">
        <v>140</v>
      </c>
    </row>
    <row r="328" spans="2:65" s="1" customFormat="1" ht="22.5" customHeight="1" x14ac:dyDescent="0.3">
      <c r="B328" s="174"/>
      <c r="C328" s="175" t="s">
        <v>440</v>
      </c>
      <c r="D328" s="175" t="s">
        <v>142</v>
      </c>
      <c r="E328" s="176" t="s">
        <v>517</v>
      </c>
      <c r="F328" s="177" t="s">
        <v>518</v>
      </c>
      <c r="G328" s="178" t="s">
        <v>145</v>
      </c>
      <c r="H328" s="179">
        <v>719.3</v>
      </c>
      <c r="I328" s="180"/>
      <c r="J328" s="181">
        <f>ROUND(I328*H328,2)</f>
        <v>0</v>
      </c>
      <c r="K328" s="177" t="s">
        <v>146</v>
      </c>
      <c r="L328" s="41"/>
      <c r="M328" s="182" t="s">
        <v>5</v>
      </c>
      <c r="N328" s="183" t="s">
        <v>43</v>
      </c>
      <c r="O328" s="42"/>
      <c r="P328" s="184">
        <f>O328*H328</f>
        <v>0</v>
      </c>
      <c r="Q328" s="184">
        <v>0</v>
      </c>
      <c r="R328" s="184">
        <f>Q328*H328</f>
        <v>0</v>
      </c>
      <c r="S328" s="184">
        <v>0</v>
      </c>
      <c r="T328" s="185">
        <f>S328*H328</f>
        <v>0</v>
      </c>
      <c r="AR328" s="24" t="s">
        <v>147</v>
      </c>
      <c r="AT328" s="24" t="s">
        <v>142</v>
      </c>
      <c r="AU328" s="24" t="s">
        <v>81</v>
      </c>
      <c r="AY328" s="24" t="s">
        <v>140</v>
      </c>
      <c r="BE328" s="186">
        <f>IF(N328="základní",J328,0)</f>
        <v>0</v>
      </c>
      <c r="BF328" s="186">
        <f>IF(N328="snížená",J328,0)</f>
        <v>0</v>
      </c>
      <c r="BG328" s="186">
        <f>IF(N328="zákl. přenesená",J328,0)</f>
        <v>0</v>
      </c>
      <c r="BH328" s="186">
        <f>IF(N328="sníž. přenesená",J328,0)</f>
        <v>0</v>
      </c>
      <c r="BI328" s="186">
        <f>IF(N328="nulová",J328,0)</f>
        <v>0</v>
      </c>
      <c r="BJ328" s="24" t="s">
        <v>23</v>
      </c>
      <c r="BK328" s="186">
        <f>ROUND(I328*H328,2)</f>
        <v>0</v>
      </c>
      <c r="BL328" s="24" t="s">
        <v>147</v>
      </c>
      <c r="BM328" s="24" t="s">
        <v>519</v>
      </c>
    </row>
    <row r="329" spans="2:65" s="11" customFormat="1" x14ac:dyDescent="0.3">
      <c r="B329" s="187"/>
      <c r="D329" s="188" t="s">
        <v>149</v>
      </c>
      <c r="E329" s="189" t="s">
        <v>5</v>
      </c>
      <c r="F329" s="190" t="s">
        <v>1228</v>
      </c>
      <c r="H329" s="191">
        <v>719.3</v>
      </c>
      <c r="I329" s="192"/>
      <c r="L329" s="187"/>
      <c r="M329" s="193"/>
      <c r="N329" s="194"/>
      <c r="O329" s="194"/>
      <c r="P329" s="194"/>
      <c r="Q329" s="194"/>
      <c r="R329" s="194"/>
      <c r="S329" s="194"/>
      <c r="T329" s="195"/>
      <c r="AT329" s="196" t="s">
        <v>149</v>
      </c>
      <c r="AU329" s="196" t="s">
        <v>81</v>
      </c>
      <c r="AV329" s="11" t="s">
        <v>81</v>
      </c>
      <c r="AW329" s="11" t="s">
        <v>36</v>
      </c>
      <c r="AX329" s="11" t="s">
        <v>23</v>
      </c>
      <c r="AY329" s="196" t="s">
        <v>140</v>
      </c>
    </row>
    <row r="330" spans="2:65" s="1" customFormat="1" ht="22.5" customHeight="1" x14ac:dyDescent="0.3">
      <c r="B330" s="174"/>
      <c r="C330" s="175" t="s">
        <v>448</v>
      </c>
      <c r="D330" s="175" t="s">
        <v>142</v>
      </c>
      <c r="E330" s="176" t="s">
        <v>522</v>
      </c>
      <c r="F330" s="177" t="s">
        <v>523</v>
      </c>
      <c r="G330" s="178" t="s">
        <v>145</v>
      </c>
      <c r="H330" s="179">
        <v>57544</v>
      </c>
      <c r="I330" s="180"/>
      <c r="J330" s="181">
        <f>ROUND(I330*H330,2)</f>
        <v>0</v>
      </c>
      <c r="K330" s="177" t="s">
        <v>146</v>
      </c>
      <c r="L330" s="41"/>
      <c r="M330" s="182" t="s">
        <v>5</v>
      </c>
      <c r="N330" s="183" t="s">
        <v>43</v>
      </c>
      <c r="O330" s="42"/>
      <c r="P330" s="184">
        <f>O330*H330</f>
        <v>0</v>
      </c>
      <c r="Q330" s="184">
        <v>0</v>
      </c>
      <c r="R330" s="184">
        <f>Q330*H330</f>
        <v>0</v>
      </c>
      <c r="S330" s="184">
        <v>0</v>
      </c>
      <c r="T330" s="185">
        <f>S330*H330</f>
        <v>0</v>
      </c>
      <c r="AR330" s="24" t="s">
        <v>147</v>
      </c>
      <c r="AT330" s="24" t="s">
        <v>142</v>
      </c>
      <c r="AU330" s="24" t="s">
        <v>81</v>
      </c>
      <c r="AY330" s="24" t="s">
        <v>140</v>
      </c>
      <c r="BE330" s="186">
        <f>IF(N330="základní",J330,0)</f>
        <v>0</v>
      </c>
      <c r="BF330" s="186">
        <f>IF(N330="snížená",J330,0)</f>
        <v>0</v>
      </c>
      <c r="BG330" s="186">
        <f>IF(N330="zákl. přenesená",J330,0)</f>
        <v>0</v>
      </c>
      <c r="BH330" s="186">
        <f>IF(N330="sníž. přenesená",J330,0)</f>
        <v>0</v>
      </c>
      <c r="BI330" s="186">
        <f>IF(N330="nulová",J330,0)</f>
        <v>0</v>
      </c>
      <c r="BJ330" s="24" t="s">
        <v>23</v>
      </c>
      <c r="BK330" s="186">
        <f>ROUND(I330*H330,2)</f>
        <v>0</v>
      </c>
      <c r="BL330" s="24" t="s">
        <v>147</v>
      </c>
      <c r="BM330" s="24" t="s">
        <v>524</v>
      </c>
    </row>
    <row r="331" spans="2:65" s="11" customFormat="1" x14ac:dyDescent="0.3">
      <c r="B331" s="187"/>
      <c r="D331" s="188" t="s">
        <v>149</v>
      </c>
      <c r="E331" s="189" t="s">
        <v>5</v>
      </c>
      <c r="F331" s="190" t="s">
        <v>1229</v>
      </c>
      <c r="H331" s="191">
        <v>57544</v>
      </c>
      <c r="I331" s="192"/>
      <c r="L331" s="187"/>
      <c r="M331" s="193"/>
      <c r="N331" s="194"/>
      <c r="O331" s="194"/>
      <c r="P331" s="194"/>
      <c r="Q331" s="194"/>
      <c r="R331" s="194"/>
      <c r="S331" s="194"/>
      <c r="T331" s="195"/>
      <c r="AT331" s="196" t="s">
        <v>149</v>
      </c>
      <c r="AU331" s="196" t="s">
        <v>81</v>
      </c>
      <c r="AV331" s="11" t="s">
        <v>81</v>
      </c>
      <c r="AW331" s="11" t="s">
        <v>36</v>
      </c>
      <c r="AX331" s="11" t="s">
        <v>23</v>
      </c>
      <c r="AY331" s="196" t="s">
        <v>140</v>
      </c>
    </row>
    <row r="332" spans="2:65" s="1" customFormat="1" ht="22.5" customHeight="1" x14ac:dyDescent="0.3">
      <c r="B332" s="174"/>
      <c r="C332" s="175" t="s">
        <v>453</v>
      </c>
      <c r="D332" s="175" t="s">
        <v>142</v>
      </c>
      <c r="E332" s="176" t="s">
        <v>527</v>
      </c>
      <c r="F332" s="177" t="s">
        <v>528</v>
      </c>
      <c r="G332" s="178" t="s">
        <v>145</v>
      </c>
      <c r="H332" s="179">
        <v>719.3</v>
      </c>
      <c r="I332" s="180"/>
      <c r="J332" s="181">
        <f>ROUND(I332*H332,2)</f>
        <v>0</v>
      </c>
      <c r="K332" s="177" t="s">
        <v>146</v>
      </c>
      <c r="L332" s="41"/>
      <c r="M332" s="182" t="s">
        <v>5</v>
      </c>
      <c r="N332" s="183" t="s">
        <v>43</v>
      </c>
      <c r="O332" s="42"/>
      <c r="P332" s="184">
        <f>O332*H332</f>
        <v>0</v>
      </c>
      <c r="Q332" s="184">
        <v>0</v>
      </c>
      <c r="R332" s="184">
        <f>Q332*H332</f>
        <v>0</v>
      </c>
      <c r="S332" s="184">
        <v>0</v>
      </c>
      <c r="T332" s="185">
        <f>S332*H332</f>
        <v>0</v>
      </c>
      <c r="AR332" s="24" t="s">
        <v>147</v>
      </c>
      <c r="AT332" s="24" t="s">
        <v>142</v>
      </c>
      <c r="AU332" s="24" t="s">
        <v>81</v>
      </c>
      <c r="AY332" s="24" t="s">
        <v>140</v>
      </c>
      <c r="BE332" s="186">
        <f>IF(N332="základní",J332,0)</f>
        <v>0</v>
      </c>
      <c r="BF332" s="186">
        <f>IF(N332="snížená",J332,0)</f>
        <v>0</v>
      </c>
      <c r="BG332" s="186">
        <f>IF(N332="zákl. přenesená",J332,0)</f>
        <v>0</v>
      </c>
      <c r="BH332" s="186">
        <f>IF(N332="sníž. přenesená",J332,0)</f>
        <v>0</v>
      </c>
      <c r="BI332" s="186">
        <f>IF(N332="nulová",J332,0)</f>
        <v>0</v>
      </c>
      <c r="BJ332" s="24" t="s">
        <v>23</v>
      </c>
      <c r="BK332" s="186">
        <f>ROUND(I332*H332,2)</f>
        <v>0</v>
      </c>
      <c r="BL332" s="24" t="s">
        <v>147</v>
      </c>
      <c r="BM332" s="24" t="s">
        <v>529</v>
      </c>
    </row>
    <row r="333" spans="2:65" s="11" customFormat="1" x14ac:dyDescent="0.3">
      <c r="B333" s="187"/>
      <c r="D333" s="188" t="s">
        <v>149</v>
      </c>
      <c r="E333" s="189" t="s">
        <v>5</v>
      </c>
      <c r="F333" s="190" t="s">
        <v>1230</v>
      </c>
      <c r="H333" s="191">
        <v>719.3</v>
      </c>
      <c r="I333" s="192"/>
      <c r="L333" s="187"/>
      <c r="M333" s="193"/>
      <c r="N333" s="194"/>
      <c r="O333" s="194"/>
      <c r="P333" s="194"/>
      <c r="Q333" s="194"/>
      <c r="R333" s="194"/>
      <c r="S333" s="194"/>
      <c r="T333" s="195"/>
      <c r="AT333" s="196" t="s">
        <v>149</v>
      </c>
      <c r="AU333" s="196" t="s">
        <v>81</v>
      </c>
      <c r="AV333" s="11" t="s">
        <v>81</v>
      </c>
      <c r="AW333" s="11" t="s">
        <v>36</v>
      </c>
      <c r="AX333" s="11" t="s">
        <v>23</v>
      </c>
      <c r="AY333" s="196" t="s">
        <v>140</v>
      </c>
    </row>
    <row r="334" spans="2:65" s="1" customFormat="1" ht="31.5" customHeight="1" x14ac:dyDescent="0.3">
      <c r="B334" s="174"/>
      <c r="C334" s="175" t="s">
        <v>466</v>
      </c>
      <c r="D334" s="175" t="s">
        <v>142</v>
      </c>
      <c r="E334" s="176" t="s">
        <v>531</v>
      </c>
      <c r="F334" s="177" t="s">
        <v>532</v>
      </c>
      <c r="G334" s="178" t="s">
        <v>145</v>
      </c>
      <c r="H334" s="179">
        <v>21</v>
      </c>
      <c r="I334" s="180"/>
      <c r="J334" s="181">
        <f>ROUND(I334*H334,2)</f>
        <v>0</v>
      </c>
      <c r="K334" s="177" t="s">
        <v>146</v>
      </c>
      <c r="L334" s="41"/>
      <c r="M334" s="182" t="s">
        <v>5</v>
      </c>
      <c r="N334" s="183" t="s">
        <v>43</v>
      </c>
      <c r="O334" s="42"/>
      <c r="P334" s="184">
        <f>O334*H334</f>
        <v>0</v>
      </c>
      <c r="Q334" s="184">
        <v>1.2999999999999999E-4</v>
      </c>
      <c r="R334" s="184">
        <f>Q334*H334</f>
        <v>2.7299999999999998E-3</v>
      </c>
      <c r="S334" s="184">
        <v>0</v>
      </c>
      <c r="T334" s="185">
        <f>S334*H334</f>
        <v>0</v>
      </c>
      <c r="AR334" s="24" t="s">
        <v>147</v>
      </c>
      <c r="AT334" s="24" t="s">
        <v>142</v>
      </c>
      <c r="AU334" s="24" t="s">
        <v>81</v>
      </c>
      <c r="AY334" s="24" t="s">
        <v>140</v>
      </c>
      <c r="BE334" s="186">
        <f>IF(N334="základní",J334,0)</f>
        <v>0</v>
      </c>
      <c r="BF334" s="186">
        <f>IF(N334="snížená",J334,0)</f>
        <v>0</v>
      </c>
      <c r="BG334" s="186">
        <f>IF(N334="zákl. přenesená",J334,0)</f>
        <v>0</v>
      </c>
      <c r="BH334" s="186">
        <f>IF(N334="sníž. přenesená",J334,0)</f>
        <v>0</v>
      </c>
      <c r="BI334" s="186">
        <f>IF(N334="nulová",J334,0)</f>
        <v>0</v>
      </c>
      <c r="BJ334" s="24" t="s">
        <v>23</v>
      </c>
      <c r="BK334" s="186">
        <f>ROUND(I334*H334,2)</f>
        <v>0</v>
      </c>
      <c r="BL334" s="24" t="s">
        <v>147</v>
      </c>
      <c r="BM334" s="24" t="s">
        <v>1231</v>
      </c>
    </row>
    <row r="335" spans="2:65" s="13" customFormat="1" x14ac:dyDescent="0.3">
      <c r="B335" s="209"/>
      <c r="D335" s="197" t="s">
        <v>149</v>
      </c>
      <c r="E335" s="210" t="s">
        <v>5</v>
      </c>
      <c r="F335" s="211" t="s">
        <v>534</v>
      </c>
      <c r="H335" s="212" t="s">
        <v>5</v>
      </c>
      <c r="I335" s="213"/>
      <c r="L335" s="209"/>
      <c r="M335" s="214"/>
      <c r="N335" s="215"/>
      <c r="O335" s="215"/>
      <c r="P335" s="215"/>
      <c r="Q335" s="215"/>
      <c r="R335" s="215"/>
      <c r="S335" s="215"/>
      <c r="T335" s="216"/>
      <c r="AT335" s="212" t="s">
        <v>149</v>
      </c>
      <c r="AU335" s="212" t="s">
        <v>81</v>
      </c>
      <c r="AV335" s="13" t="s">
        <v>23</v>
      </c>
      <c r="AW335" s="13" t="s">
        <v>36</v>
      </c>
      <c r="AX335" s="13" t="s">
        <v>72</v>
      </c>
      <c r="AY335" s="212" t="s">
        <v>140</v>
      </c>
    </row>
    <row r="336" spans="2:65" s="13" customFormat="1" x14ac:dyDescent="0.3">
      <c r="B336" s="209"/>
      <c r="D336" s="197" t="s">
        <v>149</v>
      </c>
      <c r="E336" s="210" t="s">
        <v>5</v>
      </c>
      <c r="F336" s="211" t="s">
        <v>1204</v>
      </c>
      <c r="H336" s="212" t="s">
        <v>5</v>
      </c>
      <c r="I336" s="213"/>
      <c r="L336" s="209"/>
      <c r="M336" s="214"/>
      <c r="N336" s="215"/>
      <c r="O336" s="215"/>
      <c r="P336" s="215"/>
      <c r="Q336" s="215"/>
      <c r="R336" s="215"/>
      <c r="S336" s="215"/>
      <c r="T336" s="216"/>
      <c r="AT336" s="212" t="s">
        <v>149</v>
      </c>
      <c r="AU336" s="212" t="s">
        <v>81</v>
      </c>
      <c r="AV336" s="13" t="s">
        <v>23</v>
      </c>
      <c r="AW336" s="13" t="s">
        <v>36</v>
      </c>
      <c r="AX336" s="13" t="s">
        <v>72</v>
      </c>
      <c r="AY336" s="212" t="s">
        <v>140</v>
      </c>
    </row>
    <row r="337" spans="2:65" s="11" customFormat="1" x14ac:dyDescent="0.3">
      <c r="B337" s="187"/>
      <c r="D337" s="197" t="s">
        <v>149</v>
      </c>
      <c r="E337" s="196" t="s">
        <v>5</v>
      </c>
      <c r="F337" s="198" t="s">
        <v>1232</v>
      </c>
      <c r="H337" s="199">
        <v>18</v>
      </c>
      <c r="I337" s="192"/>
      <c r="L337" s="187"/>
      <c r="M337" s="193"/>
      <c r="N337" s="194"/>
      <c r="O337" s="194"/>
      <c r="P337" s="194"/>
      <c r="Q337" s="194"/>
      <c r="R337" s="194"/>
      <c r="S337" s="194"/>
      <c r="T337" s="195"/>
      <c r="AT337" s="196" t="s">
        <v>149</v>
      </c>
      <c r="AU337" s="196" t="s">
        <v>81</v>
      </c>
      <c r="AV337" s="11" t="s">
        <v>81</v>
      </c>
      <c r="AW337" s="11" t="s">
        <v>36</v>
      </c>
      <c r="AX337" s="11" t="s">
        <v>72</v>
      </c>
      <c r="AY337" s="196" t="s">
        <v>140</v>
      </c>
    </row>
    <row r="338" spans="2:65" s="13" customFormat="1" x14ac:dyDescent="0.3">
      <c r="B338" s="209"/>
      <c r="D338" s="197" t="s">
        <v>149</v>
      </c>
      <c r="E338" s="210" t="s">
        <v>5</v>
      </c>
      <c r="F338" s="211" t="s">
        <v>1126</v>
      </c>
      <c r="H338" s="212" t="s">
        <v>5</v>
      </c>
      <c r="I338" s="213"/>
      <c r="L338" s="209"/>
      <c r="M338" s="214"/>
      <c r="N338" s="215"/>
      <c r="O338" s="215"/>
      <c r="P338" s="215"/>
      <c r="Q338" s="215"/>
      <c r="R338" s="215"/>
      <c r="S338" s="215"/>
      <c r="T338" s="216"/>
      <c r="AT338" s="212" t="s">
        <v>149</v>
      </c>
      <c r="AU338" s="212" t="s">
        <v>81</v>
      </c>
      <c r="AV338" s="13" t="s">
        <v>23</v>
      </c>
      <c r="AW338" s="13" t="s">
        <v>36</v>
      </c>
      <c r="AX338" s="13" t="s">
        <v>72</v>
      </c>
      <c r="AY338" s="212" t="s">
        <v>140</v>
      </c>
    </row>
    <row r="339" spans="2:65" s="11" customFormat="1" x14ac:dyDescent="0.3">
      <c r="B339" s="187"/>
      <c r="D339" s="197" t="s">
        <v>149</v>
      </c>
      <c r="E339" s="196" t="s">
        <v>5</v>
      </c>
      <c r="F339" s="198" t="s">
        <v>1233</v>
      </c>
      <c r="H339" s="199">
        <v>3</v>
      </c>
      <c r="I339" s="192"/>
      <c r="L339" s="187"/>
      <c r="M339" s="193"/>
      <c r="N339" s="194"/>
      <c r="O339" s="194"/>
      <c r="P339" s="194"/>
      <c r="Q339" s="194"/>
      <c r="R339" s="194"/>
      <c r="S339" s="194"/>
      <c r="T339" s="195"/>
      <c r="AT339" s="196" t="s">
        <v>149</v>
      </c>
      <c r="AU339" s="196" t="s">
        <v>81</v>
      </c>
      <c r="AV339" s="11" t="s">
        <v>81</v>
      </c>
      <c r="AW339" s="11" t="s">
        <v>36</v>
      </c>
      <c r="AX339" s="11" t="s">
        <v>72</v>
      </c>
      <c r="AY339" s="196" t="s">
        <v>140</v>
      </c>
    </row>
    <row r="340" spans="2:65" s="12" customFormat="1" x14ac:dyDescent="0.3">
      <c r="B340" s="200"/>
      <c r="D340" s="188" t="s">
        <v>149</v>
      </c>
      <c r="E340" s="201" t="s">
        <v>5</v>
      </c>
      <c r="F340" s="202" t="s">
        <v>157</v>
      </c>
      <c r="H340" s="203">
        <v>21</v>
      </c>
      <c r="I340" s="204"/>
      <c r="L340" s="200"/>
      <c r="M340" s="205"/>
      <c r="N340" s="206"/>
      <c r="O340" s="206"/>
      <c r="P340" s="206"/>
      <c r="Q340" s="206"/>
      <c r="R340" s="206"/>
      <c r="S340" s="206"/>
      <c r="T340" s="207"/>
      <c r="AT340" s="208" t="s">
        <v>149</v>
      </c>
      <c r="AU340" s="208" t="s">
        <v>81</v>
      </c>
      <c r="AV340" s="12" t="s">
        <v>147</v>
      </c>
      <c r="AW340" s="12" t="s">
        <v>36</v>
      </c>
      <c r="AX340" s="12" t="s">
        <v>23</v>
      </c>
      <c r="AY340" s="208" t="s">
        <v>140</v>
      </c>
    </row>
    <row r="341" spans="2:65" s="1" customFormat="1" ht="22.5" customHeight="1" x14ac:dyDescent="0.3">
      <c r="B341" s="174"/>
      <c r="C341" s="175" t="s">
        <v>472</v>
      </c>
      <c r="D341" s="175" t="s">
        <v>142</v>
      </c>
      <c r="E341" s="176" t="s">
        <v>538</v>
      </c>
      <c r="F341" s="177" t="s">
        <v>539</v>
      </c>
      <c r="G341" s="178" t="s">
        <v>145</v>
      </c>
      <c r="H341" s="179">
        <v>3178</v>
      </c>
      <c r="I341" s="180"/>
      <c r="J341" s="181">
        <f>ROUND(I341*H341,2)</f>
        <v>0</v>
      </c>
      <c r="K341" s="177" t="s">
        <v>146</v>
      </c>
      <c r="L341" s="41"/>
      <c r="M341" s="182" t="s">
        <v>5</v>
      </c>
      <c r="N341" s="183" t="s">
        <v>43</v>
      </c>
      <c r="O341" s="42"/>
      <c r="P341" s="184">
        <f>O341*H341</f>
        <v>0</v>
      </c>
      <c r="Q341" s="184">
        <v>0</v>
      </c>
      <c r="R341" s="184">
        <f>Q341*H341</f>
        <v>0</v>
      </c>
      <c r="S341" s="184">
        <v>0</v>
      </c>
      <c r="T341" s="185">
        <f>S341*H341</f>
        <v>0</v>
      </c>
      <c r="AR341" s="24" t="s">
        <v>147</v>
      </c>
      <c r="AT341" s="24" t="s">
        <v>142</v>
      </c>
      <c r="AU341" s="24" t="s">
        <v>81</v>
      </c>
      <c r="AY341" s="24" t="s">
        <v>140</v>
      </c>
      <c r="BE341" s="186">
        <f>IF(N341="základní",J341,0)</f>
        <v>0</v>
      </c>
      <c r="BF341" s="186">
        <f>IF(N341="snížená",J341,0)</f>
        <v>0</v>
      </c>
      <c r="BG341" s="186">
        <f>IF(N341="zákl. přenesená",J341,0)</f>
        <v>0</v>
      </c>
      <c r="BH341" s="186">
        <f>IF(N341="sníž. přenesená",J341,0)</f>
        <v>0</v>
      </c>
      <c r="BI341" s="186">
        <f>IF(N341="nulová",J341,0)</f>
        <v>0</v>
      </c>
      <c r="BJ341" s="24" t="s">
        <v>23</v>
      </c>
      <c r="BK341" s="186">
        <f>ROUND(I341*H341,2)</f>
        <v>0</v>
      </c>
      <c r="BL341" s="24" t="s">
        <v>147</v>
      </c>
      <c r="BM341" s="24" t="s">
        <v>540</v>
      </c>
    </row>
    <row r="342" spans="2:65" s="11" customFormat="1" x14ac:dyDescent="0.3">
      <c r="B342" s="187"/>
      <c r="D342" s="197" t="s">
        <v>149</v>
      </c>
      <c r="E342" s="196" t="s">
        <v>5</v>
      </c>
      <c r="F342" s="198" t="s">
        <v>1234</v>
      </c>
      <c r="H342" s="199">
        <v>2178</v>
      </c>
      <c r="I342" s="192"/>
      <c r="L342" s="187"/>
      <c r="M342" s="193"/>
      <c r="N342" s="194"/>
      <c r="O342" s="194"/>
      <c r="P342" s="194"/>
      <c r="Q342" s="194"/>
      <c r="R342" s="194"/>
      <c r="S342" s="194"/>
      <c r="T342" s="195"/>
      <c r="AT342" s="196" t="s">
        <v>149</v>
      </c>
      <c r="AU342" s="196" t="s">
        <v>81</v>
      </c>
      <c r="AV342" s="11" t="s">
        <v>81</v>
      </c>
      <c r="AW342" s="11" t="s">
        <v>36</v>
      </c>
      <c r="AX342" s="11" t="s">
        <v>72</v>
      </c>
      <c r="AY342" s="196" t="s">
        <v>140</v>
      </c>
    </row>
    <row r="343" spans="2:65" s="11" customFormat="1" x14ac:dyDescent="0.3">
      <c r="B343" s="187"/>
      <c r="D343" s="197" t="s">
        <v>149</v>
      </c>
      <c r="E343" s="196" t="s">
        <v>5</v>
      </c>
      <c r="F343" s="198" t="s">
        <v>1235</v>
      </c>
      <c r="H343" s="199">
        <v>1000</v>
      </c>
      <c r="I343" s="192"/>
      <c r="L343" s="187"/>
      <c r="M343" s="193"/>
      <c r="N343" s="194"/>
      <c r="O343" s="194"/>
      <c r="P343" s="194"/>
      <c r="Q343" s="194"/>
      <c r="R343" s="194"/>
      <c r="S343" s="194"/>
      <c r="T343" s="195"/>
      <c r="AT343" s="196" t="s">
        <v>149</v>
      </c>
      <c r="AU343" s="196" t="s">
        <v>81</v>
      </c>
      <c r="AV343" s="11" t="s">
        <v>81</v>
      </c>
      <c r="AW343" s="11" t="s">
        <v>36</v>
      </c>
      <c r="AX343" s="11" t="s">
        <v>72</v>
      </c>
      <c r="AY343" s="196" t="s">
        <v>140</v>
      </c>
    </row>
    <row r="344" spans="2:65" s="12" customFormat="1" x14ac:dyDescent="0.3">
      <c r="B344" s="200"/>
      <c r="D344" s="188" t="s">
        <v>149</v>
      </c>
      <c r="E344" s="201" t="s">
        <v>5</v>
      </c>
      <c r="F344" s="202" t="s">
        <v>157</v>
      </c>
      <c r="H344" s="203">
        <v>3178</v>
      </c>
      <c r="I344" s="204"/>
      <c r="L344" s="200"/>
      <c r="M344" s="205"/>
      <c r="N344" s="206"/>
      <c r="O344" s="206"/>
      <c r="P344" s="206"/>
      <c r="Q344" s="206"/>
      <c r="R344" s="206"/>
      <c r="S344" s="206"/>
      <c r="T344" s="207"/>
      <c r="AT344" s="208" t="s">
        <v>149</v>
      </c>
      <c r="AU344" s="208" t="s">
        <v>81</v>
      </c>
      <c r="AV344" s="12" t="s">
        <v>147</v>
      </c>
      <c r="AW344" s="12" t="s">
        <v>36</v>
      </c>
      <c r="AX344" s="12" t="s">
        <v>23</v>
      </c>
      <c r="AY344" s="208" t="s">
        <v>140</v>
      </c>
    </row>
    <row r="345" spans="2:65" s="1" customFormat="1" ht="22.5" customHeight="1" x14ac:dyDescent="0.3">
      <c r="B345" s="174"/>
      <c r="C345" s="175" t="s">
        <v>478</v>
      </c>
      <c r="D345" s="175" t="s">
        <v>142</v>
      </c>
      <c r="E345" s="176" t="s">
        <v>544</v>
      </c>
      <c r="F345" s="177" t="s">
        <v>545</v>
      </c>
      <c r="G345" s="178" t="s">
        <v>247</v>
      </c>
      <c r="H345" s="179">
        <v>6</v>
      </c>
      <c r="I345" s="180"/>
      <c r="J345" s="181">
        <f>ROUND(I345*H345,2)</f>
        <v>0</v>
      </c>
      <c r="K345" s="177" t="s">
        <v>146</v>
      </c>
      <c r="L345" s="41"/>
      <c r="M345" s="182" t="s">
        <v>5</v>
      </c>
      <c r="N345" s="183" t="s">
        <v>43</v>
      </c>
      <c r="O345" s="42"/>
      <c r="P345" s="184">
        <f>O345*H345</f>
        <v>0</v>
      </c>
      <c r="Q345" s="184">
        <v>1.8339999999999999E-2</v>
      </c>
      <c r="R345" s="184">
        <f>Q345*H345</f>
        <v>0.11004</v>
      </c>
      <c r="S345" s="184">
        <v>0</v>
      </c>
      <c r="T345" s="185">
        <f>S345*H345</f>
        <v>0</v>
      </c>
      <c r="AR345" s="24" t="s">
        <v>147</v>
      </c>
      <c r="AT345" s="24" t="s">
        <v>142</v>
      </c>
      <c r="AU345" s="24" t="s">
        <v>81</v>
      </c>
      <c r="AY345" s="24" t="s">
        <v>140</v>
      </c>
      <c r="BE345" s="186">
        <f>IF(N345="základní",J345,0)</f>
        <v>0</v>
      </c>
      <c r="BF345" s="186">
        <f>IF(N345="snížená",J345,0)</f>
        <v>0</v>
      </c>
      <c r="BG345" s="186">
        <f>IF(N345="zákl. přenesená",J345,0)</f>
        <v>0</v>
      </c>
      <c r="BH345" s="186">
        <f>IF(N345="sníž. přenesená",J345,0)</f>
        <v>0</v>
      </c>
      <c r="BI345" s="186">
        <f>IF(N345="nulová",J345,0)</f>
        <v>0</v>
      </c>
      <c r="BJ345" s="24" t="s">
        <v>23</v>
      </c>
      <c r="BK345" s="186">
        <f>ROUND(I345*H345,2)</f>
        <v>0</v>
      </c>
      <c r="BL345" s="24" t="s">
        <v>147</v>
      </c>
      <c r="BM345" s="24" t="s">
        <v>546</v>
      </c>
    </row>
    <row r="346" spans="2:65" s="13" customFormat="1" x14ac:dyDescent="0.3">
      <c r="B346" s="209"/>
      <c r="D346" s="197" t="s">
        <v>149</v>
      </c>
      <c r="E346" s="210" t="s">
        <v>5</v>
      </c>
      <c r="F346" s="211" t="s">
        <v>1236</v>
      </c>
      <c r="H346" s="212" t="s">
        <v>5</v>
      </c>
      <c r="I346" s="213"/>
      <c r="L346" s="209"/>
      <c r="M346" s="214"/>
      <c r="N346" s="215"/>
      <c r="O346" s="215"/>
      <c r="P346" s="215"/>
      <c r="Q346" s="215"/>
      <c r="R346" s="215"/>
      <c r="S346" s="215"/>
      <c r="T346" s="216"/>
      <c r="AT346" s="212" t="s">
        <v>149</v>
      </c>
      <c r="AU346" s="212" t="s">
        <v>81</v>
      </c>
      <c r="AV346" s="13" t="s">
        <v>23</v>
      </c>
      <c r="AW346" s="13" t="s">
        <v>36</v>
      </c>
      <c r="AX346" s="13" t="s">
        <v>72</v>
      </c>
      <c r="AY346" s="212" t="s">
        <v>140</v>
      </c>
    </row>
    <row r="347" spans="2:65" s="11" customFormat="1" x14ac:dyDescent="0.3">
      <c r="B347" s="187"/>
      <c r="D347" s="197" t="s">
        <v>149</v>
      </c>
      <c r="E347" s="196" t="s">
        <v>5</v>
      </c>
      <c r="F347" s="198" t="s">
        <v>1237</v>
      </c>
      <c r="H347" s="199">
        <v>1</v>
      </c>
      <c r="I347" s="192"/>
      <c r="L347" s="187"/>
      <c r="M347" s="193"/>
      <c r="N347" s="194"/>
      <c r="O347" s="194"/>
      <c r="P347" s="194"/>
      <c r="Q347" s="194"/>
      <c r="R347" s="194"/>
      <c r="S347" s="194"/>
      <c r="T347" s="195"/>
      <c r="AT347" s="196" t="s">
        <v>149</v>
      </c>
      <c r="AU347" s="196" t="s">
        <v>81</v>
      </c>
      <c r="AV347" s="11" t="s">
        <v>81</v>
      </c>
      <c r="AW347" s="11" t="s">
        <v>36</v>
      </c>
      <c r="AX347" s="11" t="s">
        <v>72</v>
      </c>
      <c r="AY347" s="196" t="s">
        <v>140</v>
      </c>
    </row>
    <row r="348" spans="2:65" s="11" customFormat="1" x14ac:dyDescent="0.3">
      <c r="B348" s="187"/>
      <c r="D348" s="197" t="s">
        <v>149</v>
      </c>
      <c r="E348" s="196" t="s">
        <v>5</v>
      </c>
      <c r="F348" s="198" t="s">
        <v>1238</v>
      </c>
      <c r="H348" s="199">
        <v>2</v>
      </c>
      <c r="I348" s="192"/>
      <c r="L348" s="187"/>
      <c r="M348" s="193"/>
      <c r="N348" s="194"/>
      <c r="O348" s="194"/>
      <c r="P348" s="194"/>
      <c r="Q348" s="194"/>
      <c r="R348" s="194"/>
      <c r="S348" s="194"/>
      <c r="T348" s="195"/>
      <c r="AT348" s="196" t="s">
        <v>149</v>
      </c>
      <c r="AU348" s="196" t="s">
        <v>81</v>
      </c>
      <c r="AV348" s="11" t="s">
        <v>81</v>
      </c>
      <c r="AW348" s="11" t="s">
        <v>36</v>
      </c>
      <c r="AX348" s="11" t="s">
        <v>72</v>
      </c>
      <c r="AY348" s="196" t="s">
        <v>140</v>
      </c>
    </row>
    <row r="349" spans="2:65" s="11" customFormat="1" x14ac:dyDescent="0.3">
      <c r="B349" s="187"/>
      <c r="D349" s="197" t="s">
        <v>149</v>
      </c>
      <c r="E349" s="196" t="s">
        <v>5</v>
      </c>
      <c r="F349" s="198" t="s">
        <v>1239</v>
      </c>
      <c r="H349" s="199">
        <v>3</v>
      </c>
      <c r="I349" s="192"/>
      <c r="L349" s="187"/>
      <c r="M349" s="193"/>
      <c r="N349" s="194"/>
      <c r="O349" s="194"/>
      <c r="P349" s="194"/>
      <c r="Q349" s="194"/>
      <c r="R349" s="194"/>
      <c r="S349" s="194"/>
      <c r="T349" s="195"/>
      <c r="AT349" s="196" t="s">
        <v>149</v>
      </c>
      <c r="AU349" s="196" t="s">
        <v>81</v>
      </c>
      <c r="AV349" s="11" t="s">
        <v>81</v>
      </c>
      <c r="AW349" s="11" t="s">
        <v>36</v>
      </c>
      <c r="AX349" s="11" t="s">
        <v>72</v>
      </c>
      <c r="AY349" s="196" t="s">
        <v>140</v>
      </c>
    </row>
    <row r="350" spans="2:65" s="12" customFormat="1" x14ac:dyDescent="0.3">
      <c r="B350" s="200"/>
      <c r="D350" s="188" t="s">
        <v>149</v>
      </c>
      <c r="E350" s="201" t="s">
        <v>5</v>
      </c>
      <c r="F350" s="202" t="s">
        <v>157</v>
      </c>
      <c r="H350" s="203">
        <v>6</v>
      </c>
      <c r="I350" s="204"/>
      <c r="L350" s="200"/>
      <c r="M350" s="205"/>
      <c r="N350" s="206"/>
      <c r="O350" s="206"/>
      <c r="P350" s="206"/>
      <c r="Q350" s="206"/>
      <c r="R350" s="206"/>
      <c r="S350" s="206"/>
      <c r="T350" s="207"/>
      <c r="AT350" s="208" t="s">
        <v>149</v>
      </c>
      <c r="AU350" s="208" t="s">
        <v>81</v>
      </c>
      <c r="AV350" s="12" t="s">
        <v>147</v>
      </c>
      <c r="AW350" s="12" t="s">
        <v>36</v>
      </c>
      <c r="AX350" s="12" t="s">
        <v>23</v>
      </c>
      <c r="AY350" s="208" t="s">
        <v>140</v>
      </c>
    </row>
    <row r="351" spans="2:65" s="1" customFormat="1" ht="22.5" customHeight="1" x14ac:dyDescent="0.3">
      <c r="B351" s="174"/>
      <c r="C351" s="220" t="s">
        <v>485</v>
      </c>
      <c r="D351" s="220" t="s">
        <v>257</v>
      </c>
      <c r="E351" s="221" t="s">
        <v>1240</v>
      </c>
      <c r="F351" s="222" t="s">
        <v>1241</v>
      </c>
      <c r="G351" s="223" t="s">
        <v>247</v>
      </c>
      <c r="H351" s="224">
        <v>1</v>
      </c>
      <c r="I351" s="225"/>
      <c r="J351" s="226">
        <f>ROUND(I351*H351,2)</f>
        <v>0</v>
      </c>
      <c r="K351" s="222" t="s">
        <v>5</v>
      </c>
      <c r="L351" s="227"/>
      <c r="M351" s="228" t="s">
        <v>5</v>
      </c>
      <c r="N351" s="229" t="s">
        <v>43</v>
      </c>
      <c r="O351" s="42"/>
      <c r="P351" s="184">
        <f>O351*H351</f>
        <v>0</v>
      </c>
      <c r="Q351" s="184">
        <v>1E-3</v>
      </c>
      <c r="R351" s="184">
        <f>Q351*H351</f>
        <v>1E-3</v>
      </c>
      <c r="S351" s="184">
        <v>0</v>
      </c>
      <c r="T351" s="185">
        <f>S351*H351</f>
        <v>0</v>
      </c>
      <c r="AR351" s="24" t="s">
        <v>189</v>
      </c>
      <c r="AT351" s="24" t="s">
        <v>257</v>
      </c>
      <c r="AU351" s="24" t="s">
        <v>81</v>
      </c>
      <c r="AY351" s="24" t="s">
        <v>140</v>
      </c>
      <c r="BE351" s="186">
        <f>IF(N351="základní",J351,0)</f>
        <v>0</v>
      </c>
      <c r="BF351" s="186">
        <f>IF(N351="snížená",J351,0)</f>
        <v>0</v>
      </c>
      <c r="BG351" s="186">
        <f>IF(N351="zákl. přenesená",J351,0)</f>
        <v>0</v>
      </c>
      <c r="BH351" s="186">
        <f>IF(N351="sníž. přenesená",J351,0)</f>
        <v>0</v>
      </c>
      <c r="BI351" s="186">
        <f>IF(N351="nulová",J351,0)</f>
        <v>0</v>
      </c>
      <c r="BJ351" s="24" t="s">
        <v>23</v>
      </c>
      <c r="BK351" s="186">
        <f>ROUND(I351*H351,2)</f>
        <v>0</v>
      </c>
      <c r="BL351" s="24" t="s">
        <v>147</v>
      </c>
      <c r="BM351" s="24" t="s">
        <v>1242</v>
      </c>
    </row>
    <row r="352" spans="2:65" s="1" customFormat="1" ht="22.5" customHeight="1" x14ac:dyDescent="0.3">
      <c r="B352" s="174"/>
      <c r="C352" s="220" t="s">
        <v>491</v>
      </c>
      <c r="D352" s="220" t="s">
        <v>257</v>
      </c>
      <c r="E352" s="221" t="s">
        <v>1243</v>
      </c>
      <c r="F352" s="222" t="s">
        <v>1244</v>
      </c>
      <c r="G352" s="223" t="s">
        <v>247</v>
      </c>
      <c r="H352" s="224">
        <v>2</v>
      </c>
      <c r="I352" s="225"/>
      <c r="J352" s="226">
        <f>ROUND(I352*H352,2)</f>
        <v>0</v>
      </c>
      <c r="K352" s="222" t="s">
        <v>5</v>
      </c>
      <c r="L352" s="227"/>
      <c r="M352" s="228" t="s">
        <v>5</v>
      </c>
      <c r="N352" s="229" t="s">
        <v>43</v>
      </c>
      <c r="O352" s="42"/>
      <c r="P352" s="184">
        <f>O352*H352</f>
        <v>0</v>
      </c>
      <c r="Q352" s="184">
        <v>1E-3</v>
      </c>
      <c r="R352" s="184">
        <f>Q352*H352</f>
        <v>2E-3</v>
      </c>
      <c r="S352" s="184">
        <v>0</v>
      </c>
      <c r="T352" s="185">
        <f>S352*H352</f>
        <v>0</v>
      </c>
      <c r="AR352" s="24" t="s">
        <v>189</v>
      </c>
      <c r="AT352" s="24" t="s">
        <v>257</v>
      </c>
      <c r="AU352" s="24" t="s">
        <v>81</v>
      </c>
      <c r="AY352" s="24" t="s">
        <v>140</v>
      </c>
      <c r="BE352" s="186">
        <f>IF(N352="základní",J352,0)</f>
        <v>0</v>
      </c>
      <c r="BF352" s="186">
        <f>IF(N352="snížená",J352,0)</f>
        <v>0</v>
      </c>
      <c r="BG352" s="186">
        <f>IF(N352="zákl. přenesená",J352,0)</f>
        <v>0</v>
      </c>
      <c r="BH352" s="186">
        <f>IF(N352="sníž. přenesená",J352,0)</f>
        <v>0</v>
      </c>
      <c r="BI352" s="186">
        <f>IF(N352="nulová",J352,0)</f>
        <v>0</v>
      </c>
      <c r="BJ352" s="24" t="s">
        <v>23</v>
      </c>
      <c r="BK352" s="186">
        <f>ROUND(I352*H352,2)</f>
        <v>0</v>
      </c>
      <c r="BL352" s="24" t="s">
        <v>147</v>
      </c>
      <c r="BM352" s="24" t="s">
        <v>1245</v>
      </c>
    </row>
    <row r="353" spans="2:65" s="1" customFormat="1" ht="22.5" customHeight="1" x14ac:dyDescent="0.3">
      <c r="B353" s="174"/>
      <c r="C353" s="220" t="s">
        <v>496</v>
      </c>
      <c r="D353" s="220" t="s">
        <v>257</v>
      </c>
      <c r="E353" s="221" t="s">
        <v>1246</v>
      </c>
      <c r="F353" s="222" t="s">
        <v>1247</v>
      </c>
      <c r="G353" s="223" t="s">
        <v>247</v>
      </c>
      <c r="H353" s="224">
        <v>3</v>
      </c>
      <c r="I353" s="225"/>
      <c r="J353" s="226">
        <f>ROUND(I353*H353,2)</f>
        <v>0</v>
      </c>
      <c r="K353" s="222" t="s">
        <v>5</v>
      </c>
      <c r="L353" s="227"/>
      <c r="M353" s="228" t="s">
        <v>5</v>
      </c>
      <c r="N353" s="229" t="s">
        <v>43</v>
      </c>
      <c r="O353" s="42"/>
      <c r="P353" s="184">
        <f>O353*H353</f>
        <v>0</v>
      </c>
      <c r="Q353" s="184">
        <v>1E-3</v>
      </c>
      <c r="R353" s="184">
        <f>Q353*H353</f>
        <v>3.0000000000000001E-3</v>
      </c>
      <c r="S353" s="184">
        <v>0</v>
      </c>
      <c r="T353" s="185">
        <f>S353*H353</f>
        <v>0</v>
      </c>
      <c r="AR353" s="24" t="s">
        <v>189</v>
      </c>
      <c r="AT353" s="24" t="s">
        <v>257</v>
      </c>
      <c r="AU353" s="24" t="s">
        <v>81</v>
      </c>
      <c r="AY353" s="24" t="s">
        <v>140</v>
      </c>
      <c r="BE353" s="186">
        <f>IF(N353="základní",J353,0)</f>
        <v>0</v>
      </c>
      <c r="BF353" s="186">
        <f>IF(N353="snížená",J353,0)</f>
        <v>0</v>
      </c>
      <c r="BG353" s="186">
        <f>IF(N353="zákl. přenesená",J353,0)</f>
        <v>0</v>
      </c>
      <c r="BH353" s="186">
        <f>IF(N353="sníž. přenesená",J353,0)</f>
        <v>0</v>
      </c>
      <c r="BI353" s="186">
        <f>IF(N353="nulová",J353,0)</f>
        <v>0</v>
      </c>
      <c r="BJ353" s="24" t="s">
        <v>23</v>
      </c>
      <c r="BK353" s="186">
        <f>ROUND(I353*H353,2)</f>
        <v>0</v>
      </c>
      <c r="BL353" s="24" t="s">
        <v>147</v>
      </c>
      <c r="BM353" s="24" t="s">
        <v>1248</v>
      </c>
    </row>
    <row r="354" spans="2:65" s="1" customFormat="1" ht="22.5" customHeight="1" x14ac:dyDescent="0.3">
      <c r="B354" s="174"/>
      <c r="C354" s="175" t="s">
        <v>505</v>
      </c>
      <c r="D354" s="175" t="s">
        <v>142</v>
      </c>
      <c r="E354" s="176" t="s">
        <v>558</v>
      </c>
      <c r="F354" s="177" t="s">
        <v>559</v>
      </c>
      <c r="G354" s="178" t="s">
        <v>247</v>
      </c>
      <c r="H354" s="179">
        <v>16</v>
      </c>
      <c r="I354" s="180"/>
      <c r="J354" s="181">
        <f>ROUND(I354*H354,2)</f>
        <v>0</v>
      </c>
      <c r="K354" s="177" t="s">
        <v>146</v>
      </c>
      <c r="L354" s="41"/>
      <c r="M354" s="182" t="s">
        <v>5</v>
      </c>
      <c r="N354" s="183" t="s">
        <v>43</v>
      </c>
      <c r="O354" s="42"/>
      <c r="P354" s="184">
        <f>O354*H354</f>
        <v>0</v>
      </c>
      <c r="Q354" s="184">
        <v>1.0000000000000001E-5</v>
      </c>
      <c r="R354" s="184">
        <f>Q354*H354</f>
        <v>1.6000000000000001E-4</v>
      </c>
      <c r="S354" s="184">
        <v>0</v>
      </c>
      <c r="T354" s="185">
        <f>S354*H354</f>
        <v>0</v>
      </c>
      <c r="AR354" s="24" t="s">
        <v>147</v>
      </c>
      <c r="AT354" s="24" t="s">
        <v>142</v>
      </c>
      <c r="AU354" s="24" t="s">
        <v>81</v>
      </c>
      <c r="AY354" s="24" t="s">
        <v>140</v>
      </c>
      <c r="BE354" s="186">
        <f>IF(N354="základní",J354,0)</f>
        <v>0</v>
      </c>
      <c r="BF354" s="186">
        <f>IF(N354="snížená",J354,0)</f>
        <v>0</v>
      </c>
      <c r="BG354" s="186">
        <f>IF(N354="zákl. přenesená",J354,0)</f>
        <v>0</v>
      </c>
      <c r="BH354" s="186">
        <f>IF(N354="sníž. přenesená",J354,0)</f>
        <v>0</v>
      </c>
      <c r="BI354" s="186">
        <f>IF(N354="nulová",J354,0)</f>
        <v>0</v>
      </c>
      <c r="BJ354" s="24" t="s">
        <v>23</v>
      </c>
      <c r="BK354" s="186">
        <f>ROUND(I354*H354,2)</f>
        <v>0</v>
      </c>
      <c r="BL354" s="24" t="s">
        <v>147</v>
      </c>
      <c r="BM354" s="24" t="s">
        <v>560</v>
      </c>
    </row>
    <row r="355" spans="2:65" s="11" customFormat="1" x14ac:dyDescent="0.3">
      <c r="B355" s="187"/>
      <c r="D355" s="188" t="s">
        <v>149</v>
      </c>
      <c r="E355" s="189" t="s">
        <v>5</v>
      </c>
      <c r="F355" s="190" t="s">
        <v>1249</v>
      </c>
      <c r="H355" s="191">
        <v>16</v>
      </c>
      <c r="I355" s="192"/>
      <c r="L355" s="187"/>
      <c r="M355" s="193"/>
      <c r="N355" s="194"/>
      <c r="O355" s="194"/>
      <c r="P355" s="194"/>
      <c r="Q355" s="194"/>
      <c r="R355" s="194"/>
      <c r="S355" s="194"/>
      <c r="T355" s="195"/>
      <c r="AT355" s="196" t="s">
        <v>149</v>
      </c>
      <c r="AU355" s="196" t="s">
        <v>81</v>
      </c>
      <c r="AV355" s="11" t="s">
        <v>81</v>
      </c>
      <c r="AW355" s="11" t="s">
        <v>36</v>
      </c>
      <c r="AX355" s="11" t="s">
        <v>23</v>
      </c>
      <c r="AY355" s="196" t="s">
        <v>140</v>
      </c>
    </row>
    <row r="356" spans="2:65" s="1" customFormat="1" ht="31.5" customHeight="1" x14ac:dyDescent="0.3">
      <c r="B356" s="174"/>
      <c r="C356" s="175" t="s">
        <v>511</v>
      </c>
      <c r="D356" s="175" t="s">
        <v>142</v>
      </c>
      <c r="E356" s="176" t="s">
        <v>1250</v>
      </c>
      <c r="F356" s="177" t="s">
        <v>1251</v>
      </c>
      <c r="G356" s="178" t="s">
        <v>153</v>
      </c>
      <c r="H356" s="179">
        <v>8.7200000000000006</v>
      </c>
      <c r="I356" s="180"/>
      <c r="J356" s="181">
        <f>ROUND(I356*H356,2)</f>
        <v>0</v>
      </c>
      <c r="K356" s="177" t="s">
        <v>146</v>
      </c>
      <c r="L356" s="41"/>
      <c r="M356" s="182" t="s">
        <v>5</v>
      </c>
      <c r="N356" s="183" t="s">
        <v>43</v>
      </c>
      <c r="O356" s="42"/>
      <c r="P356" s="184">
        <f>O356*H356</f>
        <v>0</v>
      </c>
      <c r="Q356" s="184">
        <v>0</v>
      </c>
      <c r="R356" s="184">
        <f>Q356*H356</f>
        <v>0</v>
      </c>
      <c r="S356" s="184">
        <v>2.2000000000000002</v>
      </c>
      <c r="T356" s="185">
        <f>S356*H356</f>
        <v>19.184000000000005</v>
      </c>
      <c r="AR356" s="24" t="s">
        <v>147</v>
      </c>
      <c r="AT356" s="24" t="s">
        <v>142</v>
      </c>
      <c r="AU356" s="24" t="s">
        <v>81</v>
      </c>
      <c r="AY356" s="24" t="s">
        <v>140</v>
      </c>
      <c r="BE356" s="186">
        <f>IF(N356="základní",J356,0)</f>
        <v>0</v>
      </c>
      <c r="BF356" s="186">
        <f>IF(N356="snížená",J356,0)</f>
        <v>0</v>
      </c>
      <c r="BG356" s="186">
        <f>IF(N356="zákl. přenesená",J356,0)</f>
        <v>0</v>
      </c>
      <c r="BH356" s="186">
        <f>IF(N356="sníž. přenesená",J356,0)</f>
        <v>0</v>
      </c>
      <c r="BI356" s="186">
        <f>IF(N356="nulová",J356,0)</f>
        <v>0</v>
      </c>
      <c r="BJ356" s="24" t="s">
        <v>23</v>
      </c>
      <c r="BK356" s="186">
        <f>ROUND(I356*H356,2)</f>
        <v>0</v>
      </c>
      <c r="BL356" s="24" t="s">
        <v>147</v>
      </c>
      <c r="BM356" s="24" t="s">
        <v>1252</v>
      </c>
    </row>
    <row r="357" spans="2:65" s="11" customFormat="1" x14ac:dyDescent="0.3">
      <c r="B357" s="187"/>
      <c r="D357" s="197" t="s">
        <v>149</v>
      </c>
      <c r="E357" s="196" t="s">
        <v>5</v>
      </c>
      <c r="F357" s="198" t="s">
        <v>1253</v>
      </c>
      <c r="H357" s="199">
        <v>8.0449999999999999</v>
      </c>
      <c r="I357" s="192"/>
      <c r="L357" s="187"/>
      <c r="M357" s="193"/>
      <c r="N357" s="194"/>
      <c r="O357" s="194"/>
      <c r="P357" s="194"/>
      <c r="Q357" s="194"/>
      <c r="R357" s="194"/>
      <c r="S357" s="194"/>
      <c r="T357" s="195"/>
      <c r="AT357" s="196" t="s">
        <v>149</v>
      </c>
      <c r="AU357" s="196" t="s">
        <v>81</v>
      </c>
      <c r="AV357" s="11" t="s">
        <v>81</v>
      </c>
      <c r="AW357" s="11" t="s">
        <v>36</v>
      </c>
      <c r="AX357" s="11" t="s">
        <v>72</v>
      </c>
      <c r="AY357" s="196" t="s">
        <v>140</v>
      </c>
    </row>
    <row r="358" spans="2:65" s="11" customFormat="1" x14ac:dyDescent="0.3">
      <c r="B358" s="187"/>
      <c r="D358" s="197" t="s">
        <v>149</v>
      </c>
      <c r="E358" s="196" t="s">
        <v>5</v>
      </c>
      <c r="F358" s="198" t="s">
        <v>1254</v>
      </c>
      <c r="H358" s="199">
        <v>0.67500000000000004</v>
      </c>
      <c r="I358" s="192"/>
      <c r="L358" s="187"/>
      <c r="M358" s="193"/>
      <c r="N358" s="194"/>
      <c r="O358" s="194"/>
      <c r="P358" s="194"/>
      <c r="Q358" s="194"/>
      <c r="R358" s="194"/>
      <c r="S358" s="194"/>
      <c r="T358" s="195"/>
      <c r="AT358" s="196" t="s">
        <v>149</v>
      </c>
      <c r="AU358" s="196" t="s">
        <v>81</v>
      </c>
      <c r="AV358" s="11" t="s">
        <v>81</v>
      </c>
      <c r="AW358" s="11" t="s">
        <v>36</v>
      </c>
      <c r="AX358" s="11" t="s">
        <v>72</v>
      </c>
      <c r="AY358" s="196" t="s">
        <v>140</v>
      </c>
    </row>
    <row r="359" spans="2:65" s="12" customFormat="1" x14ac:dyDescent="0.3">
      <c r="B359" s="200"/>
      <c r="D359" s="188" t="s">
        <v>149</v>
      </c>
      <c r="E359" s="201" t="s">
        <v>5</v>
      </c>
      <c r="F359" s="202" t="s">
        <v>157</v>
      </c>
      <c r="H359" s="203">
        <v>8.7200000000000006</v>
      </c>
      <c r="I359" s="204"/>
      <c r="L359" s="200"/>
      <c r="M359" s="205"/>
      <c r="N359" s="206"/>
      <c r="O359" s="206"/>
      <c r="P359" s="206"/>
      <c r="Q359" s="206"/>
      <c r="R359" s="206"/>
      <c r="S359" s="206"/>
      <c r="T359" s="207"/>
      <c r="AT359" s="208" t="s">
        <v>149</v>
      </c>
      <c r="AU359" s="208" t="s">
        <v>81</v>
      </c>
      <c r="AV359" s="12" t="s">
        <v>147</v>
      </c>
      <c r="AW359" s="12" t="s">
        <v>36</v>
      </c>
      <c r="AX359" s="12" t="s">
        <v>23</v>
      </c>
      <c r="AY359" s="208" t="s">
        <v>140</v>
      </c>
    </row>
    <row r="360" spans="2:65" s="1" customFormat="1" ht="22.5" customHeight="1" x14ac:dyDescent="0.3">
      <c r="B360" s="174"/>
      <c r="C360" s="175" t="s">
        <v>516</v>
      </c>
      <c r="D360" s="175" t="s">
        <v>142</v>
      </c>
      <c r="E360" s="176" t="s">
        <v>1255</v>
      </c>
      <c r="F360" s="177" t="s">
        <v>1256</v>
      </c>
      <c r="G360" s="178" t="s">
        <v>145</v>
      </c>
      <c r="H360" s="179">
        <v>1.35</v>
      </c>
      <c r="I360" s="180"/>
      <c r="J360" s="181">
        <f>ROUND(I360*H360,2)</f>
        <v>0</v>
      </c>
      <c r="K360" s="177" t="s">
        <v>146</v>
      </c>
      <c r="L360" s="41"/>
      <c r="M360" s="182" t="s">
        <v>5</v>
      </c>
      <c r="N360" s="183" t="s">
        <v>43</v>
      </c>
      <c r="O360" s="42"/>
      <c r="P360" s="184">
        <f>O360*H360</f>
        <v>0</v>
      </c>
      <c r="Q360" s="184">
        <v>0</v>
      </c>
      <c r="R360" s="184">
        <f>Q360*H360</f>
        <v>0</v>
      </c>
      <c r="S360" s="184">
        <v>5.5E-2</v>
      </c>
      <c r="T360" s="185">
        <f>S360*H360</f>
        <v>7.425000000000001E-2</v>
      </c>
      <c r="AR360" s="24" t="s">
        <v>147</v>
      </c>
      <c r="AT360" s="24" t="s">
        <v>142</v>
      </c>
      <c r="AU360" s="24" t="s">
        <v>81</v>
      </c>
      <c r="AY360" s="24" t="s">
        <v>140</v>
      </c>
      <c r="BE360" s="186">
        <f>IF(N360="základní",J360,0)</f>
        <v>0</v>
      </c>
      <c r="BF360" s="186">
        <f>IF(N360="snížená",J360,0)</f>
        <v>0</v>
      </c>
      <c r="BG360" s="186">
        <f>IF(N360="zákl. přenesená",J360,0)</f>
        <v>0</v>
      </c>
      <c r="BH360" s="186">
        <f>IF(N360="sníž. přenesená",J360,0)</f>
        <v>0</v>
      </c>
      <c r="BI360" s="186">
        <f>IF(N360="nulová",J360,0)</f>
        <v>0</v>
      </c>
      <c r="BJ360" s="24" t="s">
        <v>23</v>
      </c>
      <c r="BK360" s="186">
        <f>ROUND(I360*H360,2)</f>
        <v>0</v>
      </c>
      <c r="BL360" s="24" t="s">
        <v>147</v>
      </c>
      <c r="BM360" s="24" t="s">
        <v>1257</v>
      </c>
    </row>
    <row r="361" spans="2:65" s="11" customFormat="1" x14ac:dyDescent="0.3">
      <c r="B361" s="187"/>
      <c r="D361" s="188" t="s">
        <v>149</v>
      </c>
      <c r="E361" s="189" t="s">
        <v>5</v>
      </c>
      <c r="F361" s="190" t="s">
        <v>1258</v>
      </c>
      <c r="H361" s="191">
        <v>1.35</v>
      </c>
      <c r="I361" s="192"/>
      <c r="L361" s="187"/>
      <c r="M361" s="193"/>
      <c r="N361" s="194"/>
      <c r="O361" s="194"/>
      <c r="P361" s="194"/>
      <c r="Q361" s="194"/>
      <c r="R361" s="194"/>
      <c r="S361" s="194"/>
      <c r="T361" s="195"/>
      <c r="AT361" s="196" t="s">
        <v>149</v>
      </c>
      <c r="AU361" s="196" t="s">
        <v>81</v>
      </c>
      <c r="AV361" s="11" t="s">
        <v>81</v>
      </c>
      <c r="AW361" s="11" t="s">
        <v>36</v>
      </c>
      <c r="AX361" s="11" t="s">
        <v>23</v>
      </c>
      <c r="AY361" s="196" t="s">
        <v>140</v>
      </c>
    </row>
    <row r="362" spans="2:65" s="1" customFormat="1" ht="22.5" customHeight="1" x14ac:dyDescent="0.3">
      <c r="B362" s="174"/>
      <c r="C362" s="175" t="s">
        <v>521</v>
      </c>
      <c r="D362" s="175" t="s">
        <v>142</v>
      </c>
      <c r="E362" s="176" t="s">
        <v>574</v>
      </c>
      <c r="F362" s="177" t="s">
        <v>575</v>
      </c>
      <c r="G362" s="178" t="s">
        <v>145</v>
      </c>
      <c r="H362" s="179">
        <v>14.58</v>
      </c>
      <c r="I362" s="180"/>
      <c r="J362" s="181">
        <f>ROUND(I362*H362,2)</f>
        <v>0</v>
      </c>
      <c r="K362" s="177" t="s">
        <v>146</v>
      </c>
      <c r="L362" s="41"/>
      <c r="M362" s="182" t="s">
        <v>5</v>
      </c>
      <c r="N362" s="183" t="s">
        <v>43</v>
      </c>
      <c r="O362" s="42"/>
      <c r="P362" s="184">
        <f>O362*H362</f>
        <v>0</v>
      </c>
      <c r="Q362" s="184">
        <v>0</v>
      </c>
      <c r="R362" s="184">
        <f>Q362*H362</f>
        <v>0</v>
      </c>
      <c r="S362" s="184">
        <v>0.05</v>
      </c>
      <c r="T362" s="185">
        <f>S362*H362</f>
        <v>0.72900000000000009</v>
      </c>
      <c r="AR362" s="24" t="s">
        <v>147</v>
      </c>
      <c r="AT362" s="24" t="s">
        <v>142</v>
      </c>
      <c r="AU362" s="24" t="s">
        <v>81</v>
      </c>
      <c r="AY362" s="24" t="s">
        <v>140</v>
      </c>
      <c r="BE362" s="186">
        <f>IF(N362="základní",J362,0)</f>
        <v>0</v>
      </c>
      <c r="BF362" s="186">
        <f>IF(N362="snížená",J362,0)</f>
        <v>0</v>
      </c>
      <c r="BG362" s="186">
        <f>IF(N362="zákl. přenesená",J362,0)</f>
        <v>0</v>
      </c>
      <c r="BH362" s="186">
        <f>IF(N362="sníž. přenesená",J362,0)</f>
        <v>0</v>
      </c>
      <c r="BI362" s="186">
        <f>IF(N362="nulová",J362,0)</f>
        <v>0</v>
      </c>
      <c r="BJ362" s="24" t="s">
        <v>23</v>
      </c>
      <c r="BK362" s="186">
        <f>ROUND(I362*H362,2)</f>
        <v>0</v>
      </c>
      <c r="BL362" s="24" t="s">
        <v>147</v>
      </c>
      <c r="BM362" s="24" t="s">
        <v>576</v>
      </c>
    </row>
    <row r="363" spans="2:65" s="11" customFormat="1" x14ac:dyDescent="0.3">
      <c r="B363" s="187"/>
      <c r="D363" s="188" t="s">
        <v>149</v>
      </c>
      <c r="E363" s="189" t="s">
        <v>5</v>
      </c>
      <c r="F363" s="190" t="s">
        <v>1259</v>
      </c>
      <c r="H363" s="191">
        <v>14.58</v>
      </c>
      <c r="I363" s="192"/>
      <c r="L363" s="187"/>
      <c r="M363" s="193"/>
      <c r="N363" s="194"/>
      <c r="O363" s="194"/>
      <c r="P363" s="194"/>
      <c r="Q363" s="194"/>
      <c r="R363" s="194"/>
      <c r="S363" s="194"/>
      <c r="T363" s="195"/>
      <c r="AT363" s="196" t="s">
        <v>149</v>
      </c>
      <c r="AU363" s="196" t="s">
        <v>81</v>
      </c>
      <c r="AV363" s="11" t="s">
        <v>81</v>
      </c>
      <c r="AW363" s="11" t="s">
        <v>36</v>
      </c>
      <c r="AX363" s="11" t="s">
        <v>23</v>
      </c>
      <c r="AY363" s="196" t="s">
        <v>140</v>
      </c>
    </row>
    <row r="364" spans="2:65" s="1" customFormat="1" ht="22.5" customHeight="1" x14ac:dyDescent="0.3">
      <c r="B364" s="174"/>
      <c r="C364" s="175" t="s">
        <v>526</v>
      </c>
      <c r="D364" s="175" t="s">
        <v>142</v>
      </c>
      <c r="E364" s="176" t="s">
        <v>1260</v>
      </c>
      <c r="F364" s="177" t="s">
        <v>1261</v>
      </c>
      <c r="G364" s="178" t="s">
        <v>145</v>
      </c>
      <c r="H364" s="179">
        <v>10.305</v>
      </c>
      <c r="I364" s="180"/>
      <c r="J364" s="181">
        <f>ROUND(I364*H364,2)</f>
        <v>0</v>
      </c>
      <c r="K364" s="177" t="s">
        <v>146</v>
      </c>
      <c r="L364" s="41"/>
      <c r="M364" s="182" t="s">
        <v>5</v>
      </c>
      <c r="N364" s="183" t="s">
        <v>43</v>
      </c>
      <c r="O364" s="42"/>
      <c r="P364" s="184">
        <f>O364*H364</f>
        <v>0</v>
      </c>
      <c r="Q364" s="184">
        <v>0</v>
      </c>
      <c r="R364" s="184">
        <f>Q364*H364</f>
        <v>0</v>
      </c>
      <c r="S364" s="184">
        <v>6.3E-2</v>
      </c>
      <c r="T364" s="185">
        <f>S364*H364</f>
        <v>0.64921499999999999</v>
      </c>
      <c r="AR364" s="24" t="s">
        <v>147</v>
      </c>
      <c r="AT364" s="24" t="s">
        <v>142</v>
      </c>
      <c r="AU364" s="24" t="s">
        <v>81</v>
      </c>
      <c r="AY364" s="24" t="s">
        <v>140</v>
      </c>
      <c r="BE364" s="186">
        <f>IF(N364="základní",J364,0)</f>
        <v>0</v>
      </c>
      <c r="BF364" s="186">
        <f>IF(N364="snížená",J364,0)</f>
        <v>0</v>
      </c>
      <c r="BG364" s="186">
        <f>IF(N364="zákl. přenesená",J364,0)</f>
        <v>0</v>
      </c>
      <c r="BH364" s="186">
        <f>IF(N364="sníž. přenesená",J364,0)</f>
        <v>0</v>
      </c>
      <c r="BI364" s="186">
        <f>IF(N364="nulová",J364,0)</f>
        <v>0</v>
      </c>
      <c r="BJ364" s="24" t="s">
        <v>23</v>
      </c>
      <c r="BK364" s="186">
        <f>ROUND(I364*H364,2)</f>
        <v>0</v>
      </c>
      <c r="BL364" s="24" t="s">
        <v>147</v>
      </c>
      <c r="BM364" s="24" t="s">
        <v>585</v>
      </c>
    </row>
    <row r="365" spans="2:65" s="11" customFormat="1" x14ac:dyDescent="0.3">
      <c r="B365" s="187"/>
      <c r="D365" s="197" t="s">
        <v>149</v>
      </c>
      <c r="E365" s="196" t="s">
        <v>5</v>
      </c>
      <c r="F365" s="198" t="s">
        <v>1262</v>
      </c>
      <c r="H365" s="199">
        <v>3.2549999999999999</v>
      </c>
      <c r="I365" s="192"/>
      <c r="L365" s="187"/>
      <c r="M365" s="193"/>
      <c r="N365" s="194"/>
      <c r="O365" s="194"/>
      <c r="P365" s="194"/>
      <c r="Q365" s="194"/>
      <c r="R365" s="194"/>
      <c r="S365" s="194"/>
      <c r="T365" s="195"/>
      <c r="AT365" s="196" t="s">
        <v>149</v>
      </c>
      <c r="AU365" s="196" t="s">
        <v>81</v>
      </c>
      <c r="AV365" s="11" t="s">
        <v>81</v>
      </c>
      <c r="AW365" s="11" t="s">
        <v>36</v>
      </c>
      <c r="AX365" s="11" t="s">
        <v>72</v>
      </c>
      <c r="AY365" s="196" t="s">
        <v>140</v>
      </c>
    </row>
    <row r="366" spans="2:65" s="11" customFormat="1" x14ac:dyDescent="0.3">
      <c r="B366" s="187"/>
      <c r="D366" s="197" t="s">
        <v>149</v>
      </c>
      <c r="E366" s="196" t="s">
        <v>5</v>
      </c>
      <c r="F366" s="198" t="s">
        <v>1263</v>
      </c>
      <c r="H366" s="199">
        <v>7.05</v>
      </c>
      <c r="I366" s="192"/>
      <c r="L366" s="187"/>
      <c r="M366" s="193"/>
      <c r="N366" s="194"/>
      <c r="O366" s="194"/>
      <c r="P366" s="194"/>
      <c r="Q366" s="194"/>
      <c r="R366" s="194"/>
      <c r="S366" s="194"/>
      <c r="T366" s="195"/>
      <c r="AT366" s="196" t="s">
        <v>149</v>
      </c>
      <c r="AU366" s="196" t="s">
        <v>81</v>
      </c>
      <c r="AV366" s="11" t="s">
        <v>81</v>
      </c>
      <c r="AW366" s="11" t="s">
        <v>36</v>
      </c>
      <c r="AX366" s="11" t="s">
        <v>72</v>
      </c>
      <c r="AY366" s="196" t="s">
        <v>140</v>
      </c>
    </row>
    <row r="367" spans="2:65" s="12" customFormat="1" x14ac:dyDescent="0.3">
      <c r="B367" s="200"/>
      <c r="D367" s="188" t="s">
        <v>149</v>
      </c>
      <c r="E367" s="201" t="s">
        <v>5</v>
      </c>
      <c r="F367" s="202" t="s">
        <v>157</v>
      </c>
      <c r="H367" s="203">
        <v>10.305</v>
      </c>
      <c r="I367" s="204"/>
      <c r="L367" s="200"/>
      <c r="M367" s="205"/>
      <c r="N367" s="206"/>
      <c r="O367" s="206"/>
      <c r="P367" s="206"/>
      <c r="Q367" s="206"/>
      <c r="R367" s="206"/>
      <c r="S367" s="206"/>
      <c r="T367" s="207"/>
      <c r="AT367" s="208" t="s">
        <v>149</v>
      </c>
      <c r="AU367" s="208" t="s">
        <v>81</v>
      </c>
      <c r="AV367" s="12" t="s">
        <v>147</v>
      </c>
      <c r="AW367" s="12" t="s">
        <v>36</v>
      </c>
      <c r="AX367" s="12" t="s">
        <v>23</v>
      </c>
      <c r="AY367" s="208" t="s">
        <v>140</v>
      </c>
    </row>
    <row r="368" spans="2:65" s="1" customFormat="1" ht="22.5" customHeight="1" x14ac:dyDescent="0.3">
      <c r="B368" s="174"/>
      <c r="C368" s="175" t="s">
        <v>530</v>
      </c>
      <c r="D368" s="175" t="s">
        <v>142</v>
      </c>
      <c r="E368" s="176" t="s">
        <v>1264</v>
      </c>
      <c r="F368" s="177" t="s">
        <v>1265</v>
      </c>
      <c r="G368" s="178" t="s">
        <v>153</v>
      </c>
      <c r="H368" s="179">
        <v>1.4179999999999999</v>
      </c>
      <c r="I368" s="180"/>
      <c r="J368" s="181">
        <f>ROUND(I368*H368,2)</f>
        <v>0</v>
      </c>
      <c r="K368" s="177" t="s">
        <v>146</v>
      </c>
      <c r="L368" s="41"/>
      <c r="M368" s="182" t="s">
        <v>5</v>
      </c>
      <c r="N368" s="183" t="s">
        <v>43</v>
      </c>
      <c r="O368" s="42"/>
      <c r="P368" s="184">
        <f>O368*H368</f>
        <v>0</v>
      </c>
      <c r="Q368" s="184">
        <v>0</v>
      </c>
      <c r="R368" s="184">
        <f>Q368*H368</f>
        <v>0</v>
      </c>
      <c r="S368" s="184">
        <v>1.8</v>
      </c>
      <c r="T368" s="185">
        <f>S368*H368</f>
        <v>2.5524</v>
      </c>
      <c r="AR368" s="24" t="s">
        <v>147</v>
      </c>
      <c r="AT368" s="24" t="s">
        <v>142</v>
      </c>
      <c r="AU368" s="24" t="s">
        <v>81</v>
      </c>
      <c r="AY368" s="24" t="s">
        <v>140</v>
      </c>
      <c r="BE368" s="186">
        <f>IF(N368="základní",J368,0)</f>
        <v>0</v>
      </c>
      <c r="BF368" s="186">
        <f>IF(N368="snížená",J368,0)</f>
        <v>0</v>
      </c>
      <c r="BG368" s="186">
        <f>IF(N368="zákl. přenesená",J368,0)</f>
        <v>0</v>
      </c>
      <c r="BH368" s="186">
        <f>IF(N368="sníž. přenesená",J368,0)</f>
        <v>0</v>
      </c>
      <c r="BI368" s="186">
        <f>IF(N368="nulová",J368,0)</f>
        <v>0</v>
      </c>
      <c r="BJ368" s="24" t="s">
        <v>23</v>
      </c>
      <c r="BK368" s="186">
        <f>ROUND(I368*H368,2)</f>
        <v>0</v>
      </c>
      <c r="BL368" s="24" t="s">
        <v>147</v>
      </c>
      <c r="BM368" s="24" t="s">
        <v>1266</v>
      </c>
    </row>
    <row r="369" spans="2:65" s="11" customFormat="1" x14ac:dyDescent="0.3">
      <c r="B369" s="187"/>
      <c r="D369" s="188" t="s">
        <v>149</v>
      </c>
      <c r="E369" s="189" t="s">
        <v>5</v>
      </c>
      <c r="F369" s="190" t="s">
        <v>1267</v>
      </c>
      <c r="H369" s="191">
        <v>1.4179999999999999</v>
      </c>
      <c r="I369" s="192"/>
      <c r="L369" s="187"/>
      <c r="M369" s="193"/>
      <c r="N369" s="194"/>
      <c r="O369" s="194"/>
      <c r="P369" s="194"/>
      <c r="Q369" s="194"/>
      <c r="R369" s="194"/>
      <c r="S369" s="194"/>
      <c r="T369" s="195"/>
      <c r="AT369" s="196" t="s">
        <v>149</v>
      </c>
      <c r="AU369" s="196" t="s">
        <v>81</v>
      </c>
      <c r="AV369" s="11" t="s">
        <v>81</v>
      </c>
      <c r="AW369" s="11" t="s">
        <v>36</v>
      </c>
      <c r="AX369" s="11" t="s">
        <v>23</v>
      </c>
      <c r="AY369" s="196" t="s">
        <v>140</v>
      </c>
    </row>
    <row r="370" spans="2:65" s="1" customFormat="1" ht="22.5" customHeight="1" x14ac:dyDescent="0.3">
      <c r="B370" s="174"/>
      <c r="C370" s="175" t="s">
        <v>537</v>
      </c>
      <c r="D370" s="175" t="s">
        <v>142</v>
      </c>
      <c r="E370" s="176" t="s">
        <v>1268</v>
      </c>
      <c r="F370" s="177" t="s">
        <v>1269</v>
      </c>
      <c r="G370" s="178" t="s">
        <v>278</v>
      </c>
      <c r="H370" s="179">
        <v>18</v>
      </c>
      <c r="I370" s="180"/>
      <c r="J370" s="181">
        <f>ROUND(I370*H370,2)</f>
        <v>0</v>
      </c>
      <c r="K370" s="177" t="s">
        <v>146</v>
      </c>
      <c r="L370" s="41"/>
      <c r="M370" s="182" t="s">
        <v>5</v>
      </c>
      <c r="N370" s="183" t="s">
        <v>43</v>
      </c>
      <c r="O370" s="42"/>
      <c r="P370" s="184">
        <f>O370*H370</f>
        <v>0</v>
      </c>
      <c r="Q370" s="184">
        <v>0</v>
      </c>
      <c r="R370" s="184">
        <f>Q370*H370</f>
        <v>0</v>
      </c>
      <c r="S370" s="184">
        <v>4.2000000000000003E-2</v>
      </c>
      <c r="T370" s="185">
        <f>S370*H370</f>
        <v>0.75600000000000001</v>
      </c>
      <c r="AR370" s="24" t="s">
        <v>147</v>
      </c>
      <c r="AT370" s="24" t="s">
        <v>142</v>
      </c>
      <c r="AU370" s="24" t="s">
        <v>81</v>
      </c>
      <c r="AY370" s="24" t="s">
        <v>140</v>
      </c>
      <c r="BE370" s="186">
        <f>IF(N370="základní",J370,0)</f>
        <v>0</v>
      </c>
      <c r="BF370" s="186">
        <f>IF(N370="snížená",J370,0)</f>
        <v>0</v>
      </c>
      <c r="BG370" s="186">
        <f>IF(N370="zákl. přenesená",J370,0)</f>
        <v>0</v>
      </c>
      <c r="BH370" s="186">
        <f>IF(N370="sníž. přenesená",J370,0)</f>
        <v>0</v>
      </c>
      <c r="BI370" s="186">
        <f>IF(N370="nulová",J370,0)</f>
        <v>0</v>
      </c>
      <c r="BJ370" s="24" t="s">
        <v>23</v>
      </c>
      <c r="BK370" s="186">
        <f>ROUND(I370*H370,2)</f>
        <v>0</v>
      </c>
      <c r="BL370" s="24" t="s">
        <v>147</v>
      </c>
      <c r="BM370" s="24" t="s">
        <v>1270</v>
      </c>
    </row>
    <row r="371" spans="2:65" s="13" customFormat="1" x14ac:dyDescent="0.3">
      <c r="B371" s="209"/>
      <c r="D371" s="197" t="s">
        <v>149</v>
      </c>
      <c r="E371" s="210" t="s">
        <v>5</v>
      </c>
      <c r="F371" s="211" t="s">
        <v>1112</v>
      </c>
      <c r="H371" s="212" t="s">
        <v>5</v>
      </c>
      <c r="I371" s="213"/>
      <c r="L371" s="209"/>
      <c r="M371" s="214"/>
      <c r="N371" s="215"/>
      <c r="O371" s="215"/>
      <c r="P371" s="215"/>
      <c r="Q371" s="215"/>
      <c r="R371" s="215"/>
      <c r="S371" s="215"/>
      <c r="T371" s="216"/>
      <c r="AT371" s="212" t="s">
        <v>149</v>
      </c>
      <c r="AU371" s="212" t="s">
        <v>81</v>
      </c>
      <c r="AV371" s="13" t="s">
        <v>23</v>
      </c>
      <c r="AW371" s="13" t="s">
        <v>36</v>
      </c>
      <c r="AX371" s="13" t="s">
        <v>72</v>
      </c>
      <c r="AY371" s="212" t="s">
        <v>140</v>
      </c>
    </row>
    <row r="372" spans="2:65" s="11" customFormat="1" x14ac:dyDescent="0.3">
      <c r="B372" s="187"/>
      <c r="D372" s="188" t="s">
        <v>149</v>
      </c>
      <c r="E372" s="189" t="s">
        <v>5</v>
      </c>
      <c r="F372" s="190" t="s">
        <v>1271</v>
      </c>
      <c r="H372" s="191">
        <v>18</v>
      </c>
      <c r="I372" s="192"/>
      <c r="L372" s="187"/>
      <c r="M372" s="193"/>
      <c r="N372" s="194"/>
      <c r="O372" s="194"/>
      <c r="P372" s="194"/>
      <c r="Q372" s="194"/>
      <c r="R372" s="194"/>
      <c r="S372" s="194"/>
      <c r="T372" s="195"/>
      <c r="AT372" s="196" t="s">
        <v>149</v>
      </c>
      <c r="AU372" s="196" t="s">
        <v>81</v>
      </c>
      <c r="AV372" s="11" t="s">
        <v>81</v>
      </c>
      <c r="AW372" s="11" t="s">
        <v>36</v>
      </c>
      <c r="AX372" s="11" t="s">
        <v>23</v>
      </c>
      <c r="AY372" s="196" t="s">
        <v>140</v>
      </c>
    </row>
    <row r="373" spans="2:65" s="1" customFormat="1" ht="22.5" customHeight="1" x14ac:dyDescent="0.3">
      <c r="B373" s="174"/>
      <c r="C373" s="175" t="s">
        <v>543</v>
      </c>
      <c r="D373" s="175" t="s">
        <v>142</v>
      </c>
      <c r="E373" s="176" t="s">
        <v>594</v>
      </c>
      <c r="F373" s="177" t="s">
        <v>595</v>
      </c>
      <c r="G373" s="178" t="s">
        <v>247</v>
      </c>
      <c r="H373" s="179">
        <v>6</v>
      </c>
      <c r="I373" s="180"/>
      <c r="J373" s="181">
        <f>ROUND(I373*H373,2)</f>
        <v>0</v>
      </c>
      <c r="K373" s="177" t="s">
        <v>146</v>
      </c>
      <c r="L373" s="41"/>
      <c r="M373" s="182" t="s">
        <v>5</v>
      </c>
      <c r="N373" s="183" t="s">
        <v>43</v>
      </c>
      <c r="O373" s="42"/>
      <c r="P373" s="184">
        <f>O373*H373</f>
        <v>0</v>
      </c>
      <c r="Q373" s="184">
        <v>0</v>
      </c>
      <c r="R373" s="184">
        <f>Q373*H373</f>
        <v>0</v>
      </c>
      <c r="S373" s="184">
        <v>8.9999999999999993E-3</v>
      </c>
      <c r="T373" s="185">
        <f>S373*H373</f>
        <v>5.3999999999999992E-2</v>
      </c>
      <c r="AR373" s="24" t="s">
        <v>147</v>
      </c>
      <c r="AT373" s="24" t="s">
        <v>142</v>
      </c>
      <c r="AU373" s="24" t="s">
        <v>81</v>
      </c>
      <c r="AY373" s="24" t="s">
        <v>140</v>
      </c>
      <c r="BE373" s="186">
        <f>IF(N373="základní",J373,0)</f>
        <v>0</v>
      </c>
      <c r="BF373" s="186">
        <f>IF(N373="snížená",J373,0)</f>
        <v>0</v>
      </c>
      <c r="BG373" s="186">
        <f>IF(N373="zákl. přenesená",J373,0)</f>
        <v>0</v>
      </c>
      <c r="BH373" s="186">
        <f>IF(N373="sníž. přenesená",J373,0)</f>
        <v>0</v>
      </c>
      <c r="BI373" s="186">
        <f>IF(N373="nulová",J373,0)</f>
        <v>0</v>
      </c>
      <c r="BJ373" s="24" t="s">
        <v>23</v>
      </c>
      <c r="BK373" s="186">
        <f>ROUND(I373*H373,2)</f>
        <v>0</v>
      </c>
      <c r="BL373" s="24" t="s">
        <v>147</v>
      </c>
      <c r="BM373" s="24" t="s">
        <v>596</v>
      </c>
    </row>
    <row r="374" spans="2:65" s="11" customFormat="1" x14ac:dyDescent="0.3">
      <c r="B374" s="187"/>
      <c r="D374" s="197" t="s">
        <v>149</v>
      </c>
      <c r="E374" s="196" t="s">
        <v>5</v>
      </c>
      <c r="F374" s="198" t="s">
        <v>1237</v>
      </c>
      <c r="H374" s="199">
        <v>1</v>
      </c>
      <c r="I374" s="192"/>
      <c r="L374" s="187"/>
      <c r="M374" s="193"/>
      <c r="N374" s="194"/>
      <c r="O374" s="194"/>
      <c r="P374" s="194"/>
      <c r="Q374" s="194"/>
      <c r="R374" s="194"/>
      <c r="S374" s="194"/>
      <c r="T374" s="195"/>
      <c r="AT374" s="196" t="s">
        <v>149</v>
      </c>
      <c r="AU374" s="196" t="s">
        <v>81</v>
      </c>
      <c r="AV374" s="11" t="s">
        <v>81</v>
      </c>
      <c r="AW374" s="11" t="s">
        <v>36</v>
      </c>
      <c r="AX374" s="11" t="s">
        <v>72</v>
      </c>
      <c r="AY374" s="196" t="s">
        <v>140</v>
      </c>
    </row>
    <row r="375" spans="2:65" s="11" customFormat="1" x14ac:dyDescent="0.3">
      <c r="B375" s="187"/>
      <c r="D375" s="197" t="s">
        <v>149</v>
      </c>
      <c r="E375" s="196" t="s">
        <v>5</v>
      </c>
      <c r="F375" s="198" t="s">
        <v>1238</v>
      </c>
      <c r="H375" s="199">
        <v>2</v>
      </c>
      <c r="I375" s="192"/>
      <c r="L375" s="187"/>
      <c r="M375" s="193"/>
      <c r="N375" s="194"/>
      <c r="O375" s="194"/>
      <c r="P375" s="194"/>
      <c r="Q375" s="194"/>
      <c r="R375" s="194"/>
      <c r="S375" s="194"/>
      <c r="T375" s="195"/>
      <c r="AT375" s="196" t="s">
        <v>149</v>
      </c>
      <c r="AU375" s="196" t="s">
        <v>81</v>
      </c>
      <c r="AV375" s="11" t="s">
        <v>81</v>
      </c>
      <c r="AW375" s="11" t="s">
        <v>36</v>
      </c>
      <c r="AX375" s="11" t="s">
        <v>72</v>
      </c>
      <c r="AY375" s="196" t="s">
        <v>140</v>
      </c>
    </row>
    <row r="376" spans="2:65" s="11" customFormat="1" x14ac:dyDescent="0.3">
      <c r="B376" s="187"/>
      <c r="D376" s="197" t="s">
        <v>149</v>
      </c>
      <c r="E376" s="196" t="s">
        <v>5</v>
      </c>
      <c r="F376" s="198" t="s">
        <v>1239</v>
      </c>
      <c r="H376" s="199">
        <v>3</v>
      </c>
      <c r="I376" s="192"/>
      <c r="L376" s="187"/>
      <c r="M376" s="193"/>
      <c r="N376" s="194"/>
      <c r="O376" s="194"/>
      <c r="P376" s="194"/>
      <c r="Q376" s="194"/>
      <c r="R376" s="194"/>
      <c r="S376" s="194"/>
      <c r="T376" s="195"/>
      <c r="AT376" s="196" t="s">
        <v>149</v>
      </c>
      <c r="AU376" s="196" t="s">
        <v>81</v>
      </c>
      <c r="AV376" s="11" t="s">
        <v>81</v>
      </c>
      <c r="AW376" s="11" t="s">
        <v>36</v>
      </c>
      <c r="AX376" s="11" t="s">
        <v>72</v>
      </c>
      <c r="AY376" s="196" t="s">
        <v>140</v>
      </c>
    </row>
    <row r="377" spans="2:65" s="12" customFormat="1" x14ac:dyDescent="0.3">
      <c r="B377" s="200"/>
      <c r="D377" s="188" t="s">
        <v>149</v>
      </c>
      <c r="E377" s="201" t="s">
        <v>5</v>
      </c>
      <c r="F377" s="202" t="s">
        <v>157</v>
      </c>
      <c r="H377" s="203">
        <v>6</v>
      </c>
      <c r="I377" s="204"/>
      <c r="L377" s="200"/>
      <c r="M377" s="205"/>
      <c r="N377" s="206"/>
      <c r="O377" s="206"/>
      <c r="P377" s="206"/>
      <c r="Q377" s="206"/>
      <c r="R377" s="206"/>
      <c r="S377" s="206"/>
      <c r="T377" s="207"/>
      <c r="AT377" s="208" t="s">
        <v>149</v>
      </c>
      <c r="AU377" s="208" t="s">
        <v>81</v>
      </c>
      <c r="AV377" s="12" t="s">
        <v>147</v>
      </c>
      <c r="AW377" s="12" t="s">
        <v>36</v>
      </c>
      <c r="AX377" s="12" t="s">
        <v>23</v>
      </c>
      <c r="AY377" s="208" t="s">
        <v>140</v>
      </c>
    </row>
    <row r="378" spans="2:65" s="1" customFormat="1" ht="22.5" customHeight="1" x14ac:dyDescent="0.3">
      <c r="B378" s="174"/>
      <c r="C378" s="175" t="s">
        <v>549</v>
      </c>
      <c r="D378" s="175" t="s">
        <v>142</v>
      </c>
      <c r="E378" s="176" t="s">
        <v>1272</v>
      </c>
      <c r="F378" s="177" t="s">
        <v>1273</v>
      </c>
      <c r="G378" s="178" t="s">
        <v>145</v>
      </c>
      <c r="H378" s="179">
        <v>61.055999999999997</v>
      </c>
      <c r="I378" s="180"/>
      <c r="J378" s="181">
        <f>ROUND(I378*H378,2)</f>
        <v>0</v>
      </c>
      <c r="K378" s="177" t="s">
        <v>146</v>
      </c>
      <c r="L378" s="41"/>
      <c r="M378" s="182" t="s">
        <v>5</v>
      </c>
      <c r="N378" s="183" t="s">
        <v>43</v>
      </c>
      <c r="O378" s="42"/>
      <c r="P378" s="184">
        <f>O378*H378</f>
        <v>0</v>
      </c>
      <c r="Q378" s="184">
        <v>0</v>
      </c>
      <c r="R378" s="184">
        <f>Q378*H378</f>
        <v>0</v>
      </c>
      <c r="S378" s="184">
        <v>0.01</v>
      </c>
      <c r="T378" s="185">
        <f>S378*H378</f>
        <v>0.61055999999999999</v>
      </c>
      <c r="AR378" s="24" t="s">
        <v>147</v>
      </c>
      <c r="AT378" s="24" t="s">
        <v>142</v>
      </c>
      <c r="AU378" s="24" t="s">
        <v>81</v>
      </c>
      <c r="AY378" s="24" t="s">
        <v>140</v>
      </c>
      <c r="BE378" s="186">
        <f>IF(N378="základní",J378,0)</f>
        <v>0</v>
      </c>
      <c r="BF378" s="186">
        <f>IF(N378="snížená",J378,0)</f>
        <v>0</v>
      </c>
      <c r="BG378" s="186">
        <f>IF(N378="zákl. přenesená",J378,0)</f>
        <v>0</v>
      </c>
      <c r="BH378" s="186">
        <f>IF(N378="sníž. přenesená",J378,0)</f>
        <v>0</v>
      </c>
      <c r="BI378" s="186">
        <f>IF(N378="nulová",J378,0)</f>
        <v>0</v>
      </c>
      <c r="BJ378" s="24" t="s">
        <v>23</v>
      </c>
      <c r="BK378" s="186">
        <f>ROUND(I378*H378,2)</f>
        <v>0</v>
      </c>
      <c r="BL378" s="24" t="s">
        <v>147</v>
      </c>
      <c r="BM378" s="24" t="s">
        <v>601</v>
      </c>
    </row>
    <row r="379" spans="2:65" s="11" customFormat="1" x14ac:dyDescent="0.3">
      <c r="B379" s="187"/>
      <c r="D379" s="188" t="s">
        <v>149</v>
      </c>
      <c r="E379" s="189" t="s">
        <v>5</v>
      </c>
      <c r="F379" s="190" t="s">
        <v>1274</v>
      </c>
      <c r="H379" s="191">
        <v>61.055999999999997</v>
      </c>
      <c r="I379" s="192"/>
      <c r="L379" s="187"/>
      <c r="M379" s="193"/>
      <c r="N379" s="194"/>
      <c r="O379" s="194"/>
      <c r="P379" s="194"/>
      <c r="Q379" s="194"/>
      <c r="R379" s="194"/>
      <c r="S379" s="194"/>
      <c r="T379" s="195"/>
      <c r="AT379" s="196" t="s">
        <v>149</v>
      </c>
      <c r="AU379" s="196" t="s">
        <v>81</v>
      </c>
      <c r="AV379" s="11" t="s">
        <v>81</v>
      </c>
      <c r="AW379" s="11" t="s">
        <v>36</v>
      </c>
      <c r="AX379" s="11" t="s">
        <v>23</v>
      </c>
      <c r="AY379" s="196" t="s">
        <v>140</v>
      </c>
    </row>
    <row r="380" spans="2:65" s="1" customFormat="1" ht="22.5" customHeight="1" x14ac:dyDescent="0.3">
      <c r="B380" s="174"/>
      <c r="C380" s="175" t="s">
        <v>553</v>
      </c>
      <c r="D380" s="175" t="s">
        <v>142</v>
      </c>
      <c r="E380" s="176" t="s">
        <v>1275</v>
      </c>
      <c r="F380" s="177" t="s">
        <v>1276</v>
      </c>
      <c r="G380" s="178" t="s">
        <v>145</v>
      </c>
      <c r="H380" s="179">
        <v>177.702</v>
      </c>
      <c r="I380" s="180"/>
      <c r="J380" s="181">
        <f>ROUND(I380*H380,2)</f>
        <v>0</v>
      </c>
      <c r="K380" s="177" t="s">
        <v>146</v>
      </c>
      <c r="L380" s="41"/>
      <c r="M380" s="182" t="s">
        <v>5</v>
      </c>
      <c r="N380" s="183" t="s">
        <v>43</v>
      </c>
      <c r="O380" s="42"/>
      <c r="P380" s="184">
        <f>O380*H380</f>
        <v>0</v>
      </c>
      <c r="Q380" s="184">
        <v>0</v>
      </c>
      <c r="R380" s="184">
        <f>Q380*H380</f>
        <v>0</v>
      </c>
      <c r="S380" s="184">
        <v>1.6E-2</v>
      </c>
      <c r="T380" s="185">
        <f>S380*H380</f>
        <v>2.843232</v>
      </c>
      <c r="AR380" s="24" t="s">
        <v>147</v>
      </c>
      <c r="AT380" s="24" t="s">
        <v>142</v>
      </c>
      <c r="AU380" s="24" t="s">
        <v>81</v>
      </c>
      <c r="AY380" s="24" t="s">
        <v>140</v>
      </c>
      <c r="BE380" s="186">
        <f>IF(N380="základní",J380,0)</f>
        <v>0</v>
      </c>
      <c r="BF380" s="186">
        <f>IF(N380="snížená",J380,0)</f>
        <v>0</v>
      </c>
      <c r="BG380" s="186">
        <f>IF(N380="zákl. přenesená",J380,0)</f>
        <v>0</v>
      </c>
      <c r="BH380" s="186">
        <f>IF(N380="sníž. přenesená",J380,0)</f>
        <v>0</v>
      </c>
      <c r="BI380" s="186">
        <f>IF(N380="nulová",J380,0)</f>
        <v>0</v>
      </c>
      <c r="BJ380" s="24" t="s">
        <v>23</v>
      </c>
      <c r="BK380" s="186">
        <f>ROUND(I380*H380,2)</f>
        <v>0</v>
      </c>
      <c r="BL380" s="24" t="s">
        <v>147</v>
      </c>
      <c r="BM380" s="24" t="s">
        <v>605</v>
      </c>
    </row>
    <row r="381" spans="2:65" s="11" customFormat="1" x14ac:dyDescent="0.3">
      <c r="B381" s="187"/>
      <c r="D381" s="188" t="s">
        <v>149</v>
      </c>
      <c r="E381" s="189" t="s">
        <v>5</v>
      </c>
      <c r="F381" s="190" t="s">
        <v>1277</v>
      </c>
      <c r="H381" s="191">
        <v>177.702</v>
      </c>
      <c r="I381" s="192"/>
      <c r="L381" s="187"/>
      <c r="M381" s="193"/>
      <c r="N381" s="194"/>
      <c r="O381" s="194"/>
      <c r="P381" s="194"/>
      <c r="Q381" s="194"/>
      <c r="R381" s="194"/>
      <c r="S381" s="194"/>
      <c r="T381" s="195"/>
      <c r="AT381" s="196" t="s">
        <v>149</v>
      </c>
      <c r="AU381" s="196" t="s">
        <v>81</v>
      </c>
      <c r="AV381" s="11" t="s">
        <v>81</v>
      </c>
      <c r="AW381" s="11" t="s">
        <v>36</v>
      </c>
      <c r="AX381" s="11" t="s">
        <v>23</v>
      </c>
      <c r="AY381" s="196" t="s">
        <v>140</v>
      </c>
    </row>
    <row r="382" spans="2:65" s="1" customFormat="1" ht="22.5" customHeight="1" x14ac:dyDescent="0.3">
      <c r="B382" s="174"/>
      <c r="C382" s="175" t="s">
        <v>557</v>
      </c>
      <c r="D382" s="175" t="s">
        <v>142</v>
      </c>
      <c r="E382" s="176" t="s">
        <v>1278</v>
      </c>
      <c r="F382" s="177" t="s">
        <v>1279</v>
      </c>
      <c r="G382" s="178" t="s">
        <v>145</v>
      </c>
      <c r="H382" s="179">
        <v>47.524999999999999</v>
      </c>
      <c r="I382" s="180"/>
      <c r="J382" s="181">
        <f>ROUND(I382*H382,2)</f>
        <v>0</v>
      </c>
      <c r="K382" s="177" t="s">
        <v>146</v>
      </c>
      <c r="L382" s="41"/>
      <c r="M382" s="182" t="s">
        <v>5</v>
      </c>
      <c r="N382" s="183" t="s">
        <v>43</v>
      </c>
      <c r="O382" s="42"/>
      <c r="P382" s="184">
        <f>O382*H382</f>
        <v>0</v>
      </c>
      <c r="Q382" s="184">
        <v>0</v>
      </c>
      <c r="R382" s="184">
        <f>Q382*H382</f>
        <v>0</v>
      </c>
      <c r="S382" s="184">
        <v>8.8999999999999996E-2</v>
      </c>
      <c r="T382" s="185">
        <f>S382*H382</f>
        <v>4.2297249999999993</v>
      </c>
      <c r="AR382" s="24" t="s">
        <v>147</v>
      </c>
      <c r="AT382" s="24" t="s">
        <v>142</v>
      </c>
      <c r="AU382" s="24" t="s">
        <v>81</v>
      </c>
      <c r="AY382" s="24" t="s">
        <v>140</v>
      </c>
      <c r="BE382" s="186">
        <f>IF(N382="základní",J382,0)</f>
        <v>0</v>
      </c>
      <c r="BF382" s="186">
        <f>IF(N382="snížená",J382,0)</f>
        <v>0</v>
      </c>
      <c r="BG382" s="186">
        <f>IF(N382="zákl. přenesená",J382,0)</f>
        <v>0</v>
      </c>
      <c r="BH382" s="186">
        <f>IF(N382="sníž. přenesená",J382,0)</f>
        <v>0</v>
      </c>
      <c r="BI382" s="186">
        <f>IF(N382="nulová",J382,0)</f>
        <v>0</v>
      </c>
      <c r="BJ382" s="24" t="s">
        <v>23</v>
      </c>
      <c r="BK382" s="186">
        <f>ROUND(I382*H382,2)</f>
        <v>0</v>
      </c>
      <c r="BL382" s="24" t="s">
        <v>147</v>
      </c>
      <c r="BM382" s="24" t="s">
        <v>1280</v>
      </c>
    </row>
    <row r="383" spans="2:65" s="11" customFormat="1" x14ac:dyDescent="0.3">
      <c r="B383" s="187"/>
      <c r="D383" s="197" t="s">
        <v>149</v>
      </c>
      <c r="E383" s="196" t="s">
        <v>5</v>
      </c>
      <c r="F383" s="198" t="s">
        <v>1187</v>
      </c>
      <c r="H383" s="199">
        <v>39.774999999999999</v>
      </c>
      <c r="I383" s="192"/>
      <c r="L383" s="187"/>
      <c r="M383" s="193"/>
      <c r="N383" s="194"/>
      <c r="O383" s="194"/>
      <c r="P383" s="194"/>
      <c r="Q383" s="194"/>
      <c r="R383" s="194"/>
      <c r="S383" s="194"/>
      <c r="T383" s="195"/>
      <c r="AT383" s="196" t="s">
        <v>149</v>
      </c>
      <c r="AU383" s="196" t="s">
        <v>81</v>
      </c>
      <c r="AV383" s="11" t="s">
        <v>81</v>
      </c>
      <c r="AW383" s="11" t="s">
        <v>36</v>
      </c>
      <c r="AX383" s="11" t="s">
        <v>72</v>
      </c>
      <c r="AY383" s="196" t="s">
        <v>140</v>
      </c>
    </row>
    <row r="384" spans="2:65" s="11" customFormat="1" x14ac:dyDescent="0.3">
      <c r="B384" s="187"/>
      <c r="D384" s="197" t="s">
        <v>149</v>
      </c>
      <c r="E384" s="196" t="s">
        <v>5</v>
      </c>
      <c r="F384" s="198" t="s">
        <v>1188</v>
      </c>
      <c r="H384" s="199">
        <v>7.75</v>
      </c>
      <c r="I384" s="192"/>
      <c r="L384" s="187"/>
      <c r="M384" s="193"/>
      <c r="N384" s="194"/>
      <c r="O384" s="194"/>
      <c r="P384" s="194"/>
      <c r="Q384" s="194"/>
      <c r="R384" s="194"/>
      <c r="S384" s="194"/>
      <c r="T384" s="195"/>
      <c r="AT384" s="196" t="s">
        <v>149</v>
      </c>
      <c r="AU384" s="196" t="s">
        <v>81</v>
      </c>
      <c r="AV384" s="11" t="s">
        <v>81</v>
      </c>
      <c r="AW384" s="11" t="s">
        <v>36</v>
      </c>
      <c r="AX384" s="11" t="s">
        <v>72</v>
      </c>
      <c r="AY384" s="196" t="s">
        <v>140</v>
      </c>
    </row>
    <row r="385" spans="2:65" s="12" customFormat="1" x14ac:dyDescent="0.3">
      <c r="B385" s="200"/>
      <c r="D385" s="197" t="s">
        <v>149</v>
      </c>
      <c r="E385" s="217" t="s">
        <v>5</v>
      </c>
      <c r="F385" s="218" t="s">
        <v>157</v>
      </c>
      <c r="H385" s="219">
        <v>47.524999999999999</v>
      </c>
      <c r="I385" s="204"/>
      <c r="L385" s="200"/>
      <c r="M385" s="205"/>
      <c r="N385" s="206"/>
      <c r="O385" s="206"/>
      <c r="P385" s="206"/>
      <c r="Q385" s="206"/>
      <c r="R385" s="206"/>
      <c r="S385" s="206"/>
      <c r="T385" s="207"/>
      <c r="AT385" s="208" t="s">
        <v>149</v>
      </c>
      <c r="AU385" s="208" t="s">
        <v>81</v>
      </c>
      <c r="AV385" s="12" t="s">
        <v>147</v>
      </c>
      <c r="AW385" s="12" t="s">
        <v>36</v>
      </c>
      <c r="AX385" s="12" t="s">
        <v>23</v>
      </c>
      <c r="AY385" s="208" t="s">
        <v>140</v>
      </c>
    </row>
    <row r="386" spans="2:65" s="10" customFormat="1" ht="29.85" customHeight="1" x14ac:dyDescent="0.3">
      <c r="B386" s="160"/>
      <c r="D386" s="171" t="s">
        <v>71</v>
      </c>
      <c r="E386" s="172" t="s">
        <v>607</v>
      </c>
      <c r="F386" s="172" t="s">
        <v>608</v>
      </c>
      <c r="I386" s="163"/>
      <c r="J386" s="173">
        <f>BK386</f>
        <v>0</v>
      </c>
      <c r="L386" s="160"/>
      <c r="M386" s="165"/>
      <c r="N386" s="166"/>
      <c r="O386" s="166"/>
      <c r="P386" s="167">
        <f>P387</f>
        <v>0</v>
      </c>
      <c r="Q386" s="166"/>
      <c r="R386" s="167">
        <f>R387</f>
        <v>0</v>
      </c>
      <c r="S386" s="166"/>
      <c r="T386" s="168">
        <f>T387</f>
        <v>0</v>
      </c>
      <c r="AR386" s="161" t="s">
        <v>23</v>
      </c>
      <c r="AT386" s="169" t="s">
        <v>71</v>
      </c>
      <c r="AU386" s="169" t="s">
        <v>23</v>
      </c>
      <c r="AY386" s="161" t="s">
        <v>140</v>
      </c>
      <c r="BK386" s="170">
        <f>BK387</f>
        <v>0</v>
      </c>
    </row>
    <row r="387" spans="2:65" s="1" customFormat="1" ht="22.5" customHeight="1" x14ac:dyDescent="0.3">
      <c r="B387" s="174"/>
      <c r="C387" s="175" t="s">
        <v>563</v>
      </c>
      <c r="D387" s="175" t="s">
        <v>142</v>
      </c>
      <c r="E387" s="176" t="s">
        <v>610</v>
      </c>
      <c r="F387" s="177" t="s">
        <v>611</v>
      </c>
      <c r="G387" s="178" t="s">
        <v>222</v>
      </c>
      <c r="H387" s="179">
        <v>69.200999999999993</v>
      </c>
      <c r="I387" s="180"/>
      <c r="J387" s="181">
        <f>ROUND(I387*H387,2)</f>
        <v>0</v>
      </c>
      <c r="K387" s="177" t="s">
        <v>591</v>
      </c>
      <c r="L387" s="41"/>
      <c r="M387" s="182" t="s">
        <v>5</v>
      </c>
      <c r="N387" s="183" t="s">
        <v>43</v>
      </c>
      <c r="O387" s="42"/>
      <c r="P387" s="184">
        <f>O387*H387</f>
        <v>0</v>
      </c>
      <c r="Q387" s="184">
        <v>0</v>
      </c>
      <c r="R387" s="184">
        <f>Q387*H387</f>
        <v>0</v>
      </c>
      <c r="S387" s="184">
        <v>0</v>
      </c>
      <c r="T387" s="185">
        <f>S387*H387</f>
        <v>0</v>
      </c>
      <c r="AR387" s="24" t="s">
        <v>147</v>
      </c>
      <c r="AT387" s="24" t="s">
        <v>142</v>
      </c>
      <c r="AU387" s="24" t="s">
        <v>81</v>
      </c>
      <c r="AY387" s="24" t="s">
        <v>140</v>
      </c>
      <c r="BE387" s="186">
        <f>IF(N387="základní",J387,0)</f>
        <v>0</v>
      </c>
      <c r="BF387" s="186">
        <f>IF(N387="snížená",J387,0)</f>
        <v>0</v>
      </c>
      <c r="BG387" s="186">
        <f>IF(N387="zákl. přenesená",J387,0)</f>
        <v>0</v>
      </c>
      <c r="BH387" s="186">
        <f>IF(N387="sníž. přenesená",J387,0)</f>
        <v>0</v>
      </c>
      <c r="BI387" s="186">
        <f>IF(N387="nulová",J387,0)</f>
        <v>0</v>
      </c>
      <c r="BJ387" s="24" t="s">
        <v>23</v>
      </c>
      <c r="BK387" s="186">
        <f>ROUND(I387*H387,2)</f>
        <v>0</v>
      </c>
      <c r="BL387" s="24" t="s">
        <v>147</v>
      </c>
      <c r="BM387" s="24" t="s">
        <v>612</v>
      </c>
    </row>
    <row r="388" spans="2:65" s="10" customFormat="1" ht="29.85" customHeight="1" x14ac:dyDescent="0.3">
      <c r="B388" s="160"/>
      <c r="D388" s="171" t="s">
        <v>71</v>
      </c>
      <c r="E388" s="172" t="s">
        <v>613</v>
      </c>
      <c r="F388" s="172" t="s">
        <v>614</v>
      </c>
      <c r="I388" s="163"/>
      <c r="J388" s="173">
        <f>BK388</f>
        <v>0</v>
      </c>
      <c r="L388" s="160"/>
      <c r="M388" s="165"/>
      <c r="N388" s="166"/>
      <c r="O388" s="166"/>
      <c r="P388" s="167">
        <f>SUM(P389:P394)</f>
        <v>0</v>
      </c>
      <c r="Q388" s="166"/>
      <c r="R388" s="167">
        <f>SUM(R389:R394)</f>
        <v>0</v>
      </c>
      <c r="S388" s="166"/>
      <c r="T388" s="168">
        <f>SUM(T389:T394)</f>
        <v>0</v>
      </c>
      <c r="AR388" s="161" t="s">
        <v>23</v>
      </c>
      <c r="AT388" s="169" t="s">
        <v>71</v>
      </c>
      <c r="AU388" s="169" t="s">
        <v>23</v>
      </c>
      <c r="AY388" s="161" t="s">
        <v>140</v>
      </c>
      <c r="BK388" s="170">
        <f>SUM(BK389:BK394)</f>
        <v>0</v>
      </c>
    </row>
    <row r="389" spans="2:65" s="1" customFormat="1" ht="22.5" customHeight="1" x14ac:dyDescent="0.3">
      <c r="B389" s="174"/>
      <c r="C389" s="175" t="s">
        <v>568</v>
      </c>
      <c r="D389" s="175" t="s">
        <v>142</v>
      </c>
      <c r="E389" s="176" t="s">
        <v>616</v>
      </c>
      <c r="F389" s="177" t="s">
        <v>617</v>
      </c>
      <c r="G389" s="178" t="s">
        <v>222</v>
      </c>
      <c r="H389" s="179">
        <v>48.838999999999999</v>
      </c>
      <c r="I389" s="180"/>
      <c r="J389" s="181">
        <f>ROUND(I389*H389,2)</f>
        <v>0</v>
      </c>
      <c r="K389" s="177" t="s">
        <v>146</v>
      </c>
      <c r="L389" s="41"/>
      <c r="M389" s="182" t="s">
        <v>5</v>
      </c>
      <c r="N389" s="183" t="s">
        <v>43</v>
      </c>
      <c r="O389" s="42"/>
      <c r="P389" s="184">
        <f>O389*H389</f>
        <v>0</v>
      </c>
      <c r="Q389" s="184">
        <v>0</v>
      </c>
      <c r="R389" s="184">
        <f>Q389*H389</f>
        <v>0</v>
      </c>
      <c r="S389" s="184">
        <v>0</v>
      </c>
      <c r="T389" s="185">
        <f>S389*H389</f>
        <v>0</v>
      </c>
      <c r="AR389" s="24" t="s">
        <v>147</v>
      </c>
      <c r="AT389" s="24" t="s">
        <v>142</v>
      </c>
      <c r="AU389" s="24" t="s">
        <v>81</v>
      </c>
      <c r="AY389" s="24" t="s">
        <v>140</v>
      </c>
      <c r="BE389" s="186">
        <f>IF(N389="základní",J389,0)</f>
        <v>0</v>
      </c>
      <c r="BF389" s="186">
        <f>IF(N389="snížená",J389,0)</f>
        <v>0</v>
      </c>
      <c r="BG389" s="186">
        <f>IF(N389="zákl. přenesená",J389,0)</f>
        <v>0</v>
      </c>
      <c r="BH389" s="186">
        <f>IF(N389="sníž. přenesená",J389,0)</f>
        <v>0</v>
      </c>
      <c r="BI389" s="186">
        <f>IF(N389="nulová",J389,0)</f>
        <v>0</v>
      </c>
      <c r="BJ389" s="24" t="s">
        <v>23</v>
      </c>
      <c r="BK389" s="186">
        <f>ROUND(I389*H389,2)</f>
        <v>0</v>
      </c>
      <c r="BL389" s="24" t="s">
        <v>147</v>
      </c>
      <c r="BM389" s="24" t="s">
        <v>618</v>
      </c>
    </row>
    <row r="390" spans="2:65" s="1" customFormat="1" ht="31.5" customHeight="1" x14ac:dyDescent="0.3">
      <c r="B390" s="174"/>
      <c r="C390" s="175" t="s">
        <v>573</v>
      </c>
      <c r="D390" s="175" t="s">
        <v>142</v>
      </c>
      <c r="E390" s="176" t="s">
        <v>620</v>
      </c>
      <c r="F390" s="177" t="s">
        <v>621</v>
      </c>
      <c r="G390" s="178" t="s">
        <v>222</v>
      </c>
      <c r="H390" s="179">
        <v>48.838999999999999</v>
      </c>
      <c r="I390" s="180"/>
      <c r="J390" s="181">
        <f>ROUND(I390*H390,2)</f>
        <v>0</v>
      </c>
      <c r="K390" s="177" t="s">
        <v>146</v>
      </c>
      <c r="L390" s="41"/>
      <c r="M390" s="182" t="s">
        <v>5</v>
      </c>
      <c r="N390" s="183" t="s">
        <v>43</v>
      </c>
      <c r="O390" s="42"/>
      <c r="P390" s="184">
        <f>O390*H390</f>
        <v>0</v>
      </c>
      <c r="Q390" s="184">
        <v>0</v>
      </c>
      <c r="R390" s="184">
        <f>Q390*H390</f>
        <v>0</v>
      </c>
      <c r="S390" s="184">
        <v>0</v>
      </c>
      <c r="T390" s="185">
        <f>S390*H390</f>
        <v>0</v>
      </c>
      <c r="AR390" s="24" t="s">
        <v>147</v>
      </c>
      <c r="AT390" s="24" t="s">
        <v>142</v>
      </c>
      <c r="AU390" s="24" t="s">
        <v>81</v>
      </c>
      <c r="AY390" s="24" t="s">
        <v>140</v>
      </c>
      <c r="BE390" s="186">
        <f>IF(N390="základní",J390,0)</f>
        <v>0</v>
      </c>
      <c r="BF390" s="186">
        <f>IF(N390="snížená",J390,0)</f>
        <v>0</v>
      </c>
      <c r="BG390" s="186">
        <f>IF(N390="zákl. přenesená",J390,0)</f>
        <v>0</v>
      </c>
      <c r="BH390" s="186">
        <f>IF(N390="sníž. přenesená",J390,0)</f>
        <v>0</v>
      </c>
      <c r="BI390" s="186">
        <f>IF(N390="nulová",J390,0)</f>
        <v>0</v>
      </c>
      <c r="BJ390" s="24" t="s">
        <v>23</v>
      </c>
      <c r="BK390" s="186">
        <f>ROUND(I390*H390,2)</f>
        <v>0</v>
      </c>
      <c r="BL390" s="24" t="s">
        <v>147</v>
      </c>
      <c r="BM390" s="24" t="s">
        <v>622</v>
      </c>
    </row>
    <row r="391" spans="2:65" s="1" customFormat="1" ht="22.5" customHeight="1" x14ac:dyDescent="0.3">
      <c r="B391" s="174"/>
      <c r="C391" s="175" t="s">
        <v>582</v>
      </c>
      <c r="D391" s="175" t="s">
        <v>142</v>
      </c>
      <c r="E391" s="176" t="s">
        <v>624</v>
      </c>
      <c r="F391" s="177" t="s">
        <v>625</v>
      </c>
      <c r="G391" s="178" t="s">
        <v>222</v>
      </c>
      <c r="H391" s="179">
        <v>48.838999999999999</v>
      </c>
      <c r="I391" s="180"/>
      <c r="J391" s="181">
        <f>ROUND(I391*H391,2)</f>
        <v>0</v>
      </c>
      <c r="K391" s="177" t="s">
        <v>146</v>
      </c>
      <c r="L391" s="41"/>
      <c r="M391" s="182" t="s">
        <v>5</v>
      </c>
      <c r="N391" s="183" t="s">
        <v>43</v>
      </c>
      <c r="O391" s="42"/>
      <c r="P391" s="184">
        <f>O391*H391</f>
        <v>0</v>
      </c>
      <c r="Q391" s="184">
        <v>0</v>
      </c>
      <c r="R391" s="184">
        <f>Q391*H391</f>
        <v>0</v>
      </c>
      <c r="S391" s="184">
        <v>0</v>
      </c>
      <c r="T391" s="185">
        <f>S391*H391</f>
        <v>0</v>
      </c>
      <c r="AR391" s="24" t="s">
        <v>147</v>
      </c>
      <c r="AT391" s="24" t="s">
        <v>142</v>
      </c>
      <c r="AU391" s="24" t="s">
        <v>81</v>
      </c>
      <c r="AY391" s="24" t="s">
        <v>140</v>
      </c>
      <c r="BE391" s="186">
        <f>IF(N391="základní",J391,0)</f>
        <v>0</v>
      </c>
      <c r="BF391" s="186">
        <f>IF(N391="snížená",J391,0)</f>
        <v>0</v>
      </c>
      <c r="BG391" s="186">
        <f>IF(N391="zákl. přenesená",J391,0)</f>
        <v>0</v>
      </c>
      <c r="BH391" s="186">
        <f>IF(N391="sníž. přenesená",J391,0)</f>
        <v>0</v>
      </c>
      <c r="BI391" s="186">
        <f>IF(N391="nulová",J391,0)</f>
        <v>0</v>
      </c>
      <c r="BJ391" s="24" t="s">
        <v>23</v>
      </c>
      <c r="BK391" s="186">
        <f>ROUND(I391*H391,2)</f>
        <v>0</v>
      </c>
      <c r="BL391" s="24" t="s">
        <v>147</v>
      </c>
      <c r="BM391" s="24" t="s">
        <v>626</v>
      </c>
    </row>
    <row r="392" spans="2:65" s="1" customFormat="1" ht="22.5" customHeight="1" x14ac:dyDescent="0.3">
      <c r="B392" s="174"/>
      <c r="C392" s="175" t="s">
        <v>588</v>
      </c>
      <c r="D392" s="175" t="s">
        <v>142</v>
      </c>
      <c r="E392" s="176" t="s">
        <v>628</v>
      </c>
      <c r="F392" s="177" t="s">
        <v>629</v>
      </c>
      <c r="G392" s="178" t="s">
        <v>222</v>
      </c>
      <c r="H392" s="179">
        <v>683.74599999999998</v>
      </c>
      <c r="I392" s="180"/>
      <c r="J392" s="181">
        <f>ROUND(I392*H392,2)</f>
        <v>0</v>
      </c>
      <c r="K392" s="177" t="s">
        <v>146</v>
      </c>
      <c r="L392" s="41"/>
      <c r="M392" s="182" t="s">
        <v>5</v>
      </c>
      <c r="N392" s="183" t="s">
        <v>43</v>
      </c>
      <c r="O392" s="42"/>
      <c r="P392" s="184">
        <f>O392*H392</f>
        <v>0</v>
      </c>
      <c r="Q392" s="184">
        <v>0</v>
      </c>
      <c r="R392" s="184">
        <f>Q392*H392</f>
        <v>0</v>
      </c>
      <c r="S392" s="184">
        <v>0</v>
      </c>
      <c r="T392" s="185">
        <f>S392*H392</f>
        <v>0</v>
      </c>
      <c r="AR392" s="24" t="s">
        <v>147</v>
      </c>
      <c r="AT392" s="24" t="s">
        <v>142</v>
      </c>
      <c r="AU392" s="24" t="s">
        <v>81</v>
      </c>
      <c r="AY392" s="24" t="s">
        <v>140</v>
      </c>
      <c r="BE392" s="186">
        <f>IF(N392="základní",J392,0)</f>
        <v>0</v>
      </c>
      <c r="BF392" s="186">
        <f>IF(N392="snížená",J392,0)</f>
        <v>0</v>
      </c>
      <c r="BG392" s="186">
        <f>IF(N392="zákl. přenesená",J392,0)</f>
        <v>0</v>
      </c>
      <c r="BH392" s="186">
        <f>IF(N392="sníž. přenesená",J392,0)</f>
        <v>0</v>
      </c>
      <c r="BI392" s="186">
        <f>IF(N392="nulová",J392,0)</f>
        <v>0</v>
      </c>
      <c r="BJ392" s="24" t="s">
        <v>23</v>
      </c>
      <c r="BK392" s="186">
        <f>ROUND(I392*H392,2)</f>
        <v>0</v>
      </c>
      <c r="BL392" s="24" t="s">
        <v>147</v>
      </c>
      <c r="BM392" s="24" t="s">
        <v>630</v>
      </c>
    </row>
    <row r="393" spans="2:65" s="11" customFormat="1" x14ac:dyDescent="0.3">
      <c r="B393" s="187"/>
      <c r="D393" s="188" t="s">
        <v>149</v>
      </c>
      <c r="F393" s="190" t="s">
        <v>1281</v>
      </c>
      <c r="H393" s="191">
        <v>683.74599999999998</v>
      </c>
      <c r="I393" s="192"/>
      <c r="L393" s="187"/>
      <c r="M393" s="193"/>
      <c r="N393" s="194"/>
      <c r="O393" s="194"/>
      <c r="P393" s="194"/>
      <c r="Q393" s="194"/>
      <c r="R393" s="194"/>
      <c r="S393" s="194"/>
      <c r="T393" s="195"/>
      <c r="AT393" s="196" t="s">
        <v>149</v>
      </c>
      <c r="AU393" s="196" t="s">
        <v>81</v>
      </c>
      <c r="AV393" s="11" t="s">
        <v>81</v>
      </c>
      <c r="AW393" s="11" t="s">
        <v>6</v>
      </c>
      <c r="AX393" s="11" t="s">
        <v>23</v>
      </c>
      <c r="AY393" s="196" t="s">
        <v>140</v>
      </c>
    </row>
    <row r="394" spans="2:65" s="1" customFormat="1" ht="22.5" customHeight="1" x14ac:dyDescent="0.3">
      <c r="B394" s="174"/>
      <c r="C394" s="175" t="s">
        <v>593</v>
      </c>
      <c r="D394" s="175" t="s">
        <v>142</v>
      </c>
      <c r="E394" s="176" t="s">
        <v>633</v>
      </c>
      <c r="F394" s="177" t="s">
        <v>634</v>
      </c>
      <c r="G394" s="178" t="s">
        <v>222</v>
      </c>
      <c r="H394" s="179">
        <v>48.838999999999999</v>
      </c>
      <c r="I394" s="180"/>
      <c r="J394" s="181">
        <f>ROUND(I394*H394,2)</f>
        <v>0</v>
      </c>
      <c r="K394" s="177" t="s">
        <v>146</v>
      </c>
      <c r="L394" s="41"/>
      <c r="M394" s="182" t="s">
        <v>5</v>
      </c>
      <c r="N394" s="183" t="s">
        <v>43</v>
      </c>
      <c r="O394" s="42"/>
      <c r="P394" s="184">
        <f>O394*H394</f>
        <v>0</v>
      </c>
      <c r="Q394" s="184">
        <v>0</v>
      </c>
      <c r="R394" s="184">
        <f>Q394*H394</f>
        <v>0</v>
      </c>
      <c r="S394" s="184">
        <v>0</v>
      </c>
      <c r="T394" s="185">
        <f>S394*H394</f>
        <v>0</v>
      </c>
      <c r="AR394" s="24" t="s">
        <v>147</v>
      </c>
      <c r="AT394" s="24" t="s">
        <v>142</v>
      </c>
      <c r="AU394" s="24" t="s">
        <v>81</v>
      </c>
      <c r="AY394" s="24" t="s">
        <v>140</v>
      </c>
      <c r="BE394" s="186">
        <f>IF(N394="základní",J394,0)</f>
        <v>0</v>
      </c>
      <c r="BF394" s="186">
        <f>IF(N394="snížená",J394,0)</f>
        <v>0</v>
      </c>
      <c r="BG394" s="186">
        <f>IF(N394="zákl. přenesená",J394,0)</f>
        <v>0</v>
      </c>
      <c r="BH394" s="186">
        <f>IF(N394="sníž. přenesená",J394,0)</f>
        <v>0</v>
      </c>
      <c r="BI394" s="186">
        <f>IF(N394="nulová",J394,0)</f>
        <v>0</v>
      </c>
      <c r="BJ394" s="24" t="s">
        <v>23</v>
      </c>
      <c r="BK394" s="186">
        <f>ROUND(I394*H394,2)</f>
        <v>0</v>
      </c>
      <c r="BL394" s="24" t="s">
        <v>147</v>
      </c>
      <c r="BM394" s="24" t="s">
        <v>635</v>
      </c>
    </row>
    <row r="395" spans="2:65" s="10" customFormat="1" ht="37.35" customHeight="1" x14ac:dyDescent="0.35">
      <c r="B395" s="160"/>
      <c r="D395" s="161" t="s">
        <v>71</v>
      </c>
      <c r="E395" s="162" t="s">
        <v>636</v>
      </c>
      <c r="F395" s="162" t="s">
        <v>637</v>
      </c>
      <c r="I395" s="163"/>
      <c r="J395" s="164">
        <f>BK395</f>
        <v>0</v>
      </c>
      <c r="L395" s="160"/>
      <c r="M395" s="165"/>
      <c r="N395" s="166"/>
      <c r="O395" s="166"/>
      <c r="P395" s="167">
        <f>P396+P441+P453+P466+P479+P484+P511+P533+P545+P554+P606+P612+P617</f>
        <v>0</v>
      </c>
      <c r="Q395" s="166"/>
      <c r="R395" s="167">
        <f>R396+R441+R453+R466+R479+R484+R511+R533+R545+R554+R606+R612+R617</f>
        <v>38.335370740000002</v>
      </c>
      <c r="S395" s="166"/>
      <c r="T395" s="168">
        <f>T396+T441+T453+T466+T479+T484+T511+T533+T545+T554+T606+T612+T617</f>
        <v>17.157090759999999</v>
      </c>
      <c r="AR395" s="161" t="s">
        <v>23</v>
      </c>
      <c r="AT395" s="169" t="s">
        <v>71</v>
      </c>
      <c r="AU395" s="169" t="s">
        <v>72</v>
      </c>
      <c r="AY395" s="161" t="s">
        <v>140</v>
      </c>
      <c r="BK395" s="170">
        <f>BK396+BK441+BK453+BK466+BK479+BK484+BK511+BK533+BK545+BK554+BK606+BK612+BK617</f>
        <v>0</v>
      </c>
    </row>
    <row r="396" spans="2:65" s="10" customFormat="1" ht="19.899999999999999" customHeight="1" x14ac:dyDescent="0.3">
      <c r="B396" s="160"/>
      <c r="D396" s="171" t="s">
        <v>71</v>
      </c>
      <c r="E396" s="172" t="s">
        <v>638</v>
      </c>
      <c r="F396" s="172" t="s">
        <v>639</v>
      </c>
      <c r="I396" s="163"/>
      <c r="J396" s="173">
        <f>BK396</f>
        <v>0</v>
      </c>
      <c r="L396" s="160"/>
      <c r="M396" s="165"/>
      <c r="N396" s="166"/>
      <c r="O396" s="166"/>
      <c r="P396" s="167">
        <f>SUM(P397:P440)</f>
        <v>0</v>
      </c>
      <c r="Q396" s="166"/>
      <c r="R396" s="167">
        <f>SUM(R397:R440)</f>
        <v>8.9569995799999997</v>
      </c>
      <c r="S396" s="166"/>
      <c r="T396" s="168">
        <f>SUM(T397:T440)</f>
        <v>1.3913199999999999</v>
      </c>
      <c r="AR396" s="161" t="s">
        <v>23</v>
      </c>
      <c r="AT396" s="169" t="s">
        <v>71</v>
      </c>
      <c r="AU396" s="169" t="s">
        <v>23</v>
      </c>
      <c r="AY396" s="161" t="s">
        <v>140</v>
      </c>
      <c r="BK396" s="170">
        <f>SUM(BK397:BK440)</f>
        <v>0</v>
      </c>
    </row>
    <row r="397" spans="2:65" s="1" customFormat="1" ht="22.5" customHeight="1" x14ac:dyDescent="0.3">
      <c r="B397" s="174"/>
      <c r="C397" s="175" t="s">
        <v>598</v>
      </c>
      <c r="D397" s="175" t="s">
        <v>142</v>
      </c>
      <c r="E397" s="176" t="s">
        <v>641</v>
      </c>
      <c r="F397" s="177" t="s">
        <v>642</v>
      </c>
      <c r="G397" s="178" t="s">
        <v>145</v>
      </c>
      <c r="H397" s="179">
        <v>993.8</v>
      </c>
      <c r="I397" s="180"/>
      <c r="J397" s="181">
        <f>ROUND(I397*H397,2)</f>
        <v>0</v>
      </c>
      <c r="K397" s="177" t="s">
        <v>146</v>
      </c>
      <c r="L397" s="41"/>
      <c r="M397" s="182" t="s">
        <v>5</v>
      </c>
      <c r="N397" s="183" t="s">
        <v>43</v>
      </c>
      <c r="O397" s="42"/>
      <c r="P397" s="184">
        <f>O397*H397</f>
        <v>0</v>
      </c>
      <c r="Q397" s="184">
        <v>0</v>
      </c>
      <c r="R397" s="184">
        <f>Q397*H397</f>
        <v>0</v>
      </c>
      <c r="S397" s="184">
        <v>1.4E-3</v>
      </c>
      <c r="T397" s="185">
        <f>S397*H397</f>
        <v>1.3913199999999999</v>
      </c>
      <c r="AR397" s="24" t="s">
        <v>147</v>
      </c>
      <c r="AT397" s="24" t="s">
        <v>142</v>
      </c>
      <c r="AU397" s="24" t="s">
        <v>81</v>
      </c>
      <c r="AY397" s="24" t="s">
        <v>140</v>
      </c>
      <c r="BE397" s="186">
        <f>IF(N397="základní",J397,0)</f>
        <v>0</v>
      </c>
      <c r="BF397" s="186">
        <f>IF(N397="snížená",J397,0)</f>
        <v>0</v>
      </c>
      <c r="BG397" s="186">
        <f>IF(N397="zákl. přenesená",J397,0)</f>
        <v>0</v>
      </c>
      <c r="BH397" s="186">
        <f>IF(N397="sníž. přenesená",J397,0)</f>
        <v>0</v>
      </c>
      <c r="BI397" s="186">
        <f>IF(N397="nulová",J397,0)</f>
        <v>0</v>
      </c>
      <c r="BJ397" s="24" t="s">
        <v>23</v>
      </c>
      <c r="BK397" s="186">
        <f>ROUND(I397*H397,2)</f>
        <v>0</v>
      </c>
      <c r="BL397" s="24" t="s">
        <v>147</v>
      </c>
      <c r="BM397" s="24" t="s">
        <v>643</v>
      </c>
    </row>
    <row r="398" spans="2:65" s="11" customFormat="1" x14ac:dyDescent="0.3">
      <c r="B398" s="187"/>
      <c r="D398" s="197" t="s">
        <v>149</v>
      </c>
      <c r="E398" s="196" t="s">
        <v>5</v>
      </c>
      <c r="F398" s="198" t="s">
        <v>1282</v>
      </c>
      <c r="H398" s="199">
        <v>1185.8</v>
      </c>
      <c r="I398" s="192"/>
      <c r="L398" s="187"/>
      <c r="M398" s="193"/>
      <c r="N398" s="194"/>
      <c r="O398" s="194"/>
      <c r="P398" s="194"/>
      <c r="Q398" s="194"/>
      <c r="R398" s="194"/>
      <c r="S398" s="194"/>
      <c r="T398" s="195"/>
      <c r="AT398" s="196" t="s">
        <v>149</v>
      </c>
      <c r="AU398" s="196" t="s">
        <v>81</v>
      </c>
      <c r="AV398" s="11" t="s">
        <v>81</v>
      </c>
      <c r="AW398" s="11" t="s">
        <v>36</v>
      </c>
      <c r="AX398" s="11" t="s">
        <v>72</v>
      </c>
      <c r="AY398" s="196" t="s">
        <v>140</v>
      </c>
    </row>
    <row r="399" spans="2:65" s="11" customFormat="1" x14ac:dyDescent="0.3">
      <c r="B399" s="187"/>
      <c r="D399" s="197" t="s">
        <v>149</v>
      </c>
      <c r="E399" s="196" t="s">
        <v>5</v>
      </c>
      <c r="F399" s="198" t="s">
        <v>1283</v>
      </c>
      <c r="H399" s="199">
        <v>-192</v>
      </c>
      <c r="I399" s="192"/>
      <c r="L399" s="187"/>
      <c r="M399" s="193"/>
      <c r="N399" s="194"/>
      <c r="O399" s="194"/>
      <c r="P399" s="194"/>
      <c r="Q399" s="194"/>
      <c r="R399" s="194"/>
      <c r="S399" s="194"/>
      <c r="T399" s="195"/>
      <c r="AT399" s="196" t="s">
        <v>149</v>
      </c>
      <c r="AU399" s="196" t="s">
        <v>81</v>
      </c>
      <c r="AV399" s="11" t="s">
        <v>81</v>
      </c>
      <c r="AW399" s="11" t="s">
        <v>36</v>
      </c>
      <c r="AX399" s="11" t="s">
        <v>72</v>
      </c>
      <c r="AY399" s="196" t="s">
        <v>140</v>
      </c>
    </row>
    <row r="400" spans="2:65" s="12" customFormat="1" x14ac:dyDescent="0.3">
      <c r="B400" s="200"/>
      <c r="D400" s="188" t="s">
        <v>149</v>
      </c>
      <c r="E400" s="201" t="s">
        <v>5</v>
      </c>
      <c r="F400" s="202" t="s">
        <v>157</v>
      </c>
      <c r="H400" s="203">
        <v>993.8</v>
      </c>
      <c r="I400" s="204"/>
      <c r="L400" s="200"/>
      <c r="M400" s="205"/>
      <c r="N400" s="206"/>
      <c r="O400" s="206"/>
      <c r="P400" s="206"/>
      <c r="Q400" s="206"/>
      <c r="R400" s="206"/>
      <c r="S400" s="206"/>
      <c r="T400" s="207"/>
      <c r="AT400" s="208" t="s">
        <v>149</v>
      </c>
      <c r="AU400" s="208" t="s">
        <v>81</v>
      </c>
      <c r="AV400" s="12" t="s">
        <v>147</v>
      </c>
      <c r="AW400" s="12" t="s">
        <v>36</v>
      </c>
      <c r="AX400" s="12" t="s">
        <v>23</v>
      </c>
      <c r="AY400" s="208" t="s">
        <v>140</v>
      </c>
    </row>
    <row r="401" spans="2:65" s="1" customFormat="1" ht="22.5" customHeight="1" x14ac:dyDescent="0.3">
      <c r="B401" s="174"/>
      <c r="C401" s="175" t="s">
        <v>602</v>
      </c>
      <c r="D401" s="175" t="s">
        <v>142</v>
      </c>
      <c r="E401" s="176" t="s">
        <v>647</v>
      </c>
      <c r="F401" s="177" t="s">
        <v>648</v>
      </c>
      <c r="G401" s="178" t="s">
        <v>145</v>
      </c>
      <c r="H401" s="179">
        <v>2179.6</v>
      </c>
      <c r="I401" s="180"/>
      <c r="J401" s="181">
        <f>ROUND(I401*H401,2)</f>
        <v>0</v>
      </c>
      <c r="K401" s="177" t="s">
        <v>146</v>
      </c>
      <c r="L401" s="41"/>
      <c r="M401" s="182" t="s">
        <v>5</v>
      </c>
      <c r="N401" s="183" t="s">
        <v>43</v>
      </c>
      <c r="O401" s="42"/>
      <c r="P401" s="184">
        <f>O401*H401</f>
        <v>0</v>
      </c>
      <c r="Q401" s="184">
        <v>0</v>
      </c>
      <c r="R401" s="184">
        <f>Q401*H401</f>
        <v>0</v>
      </c>
      <c r="S401" s="184">
        <v>0</v>
      </c>
      <c r="T401" s="185">
        <f>S401*H401</f>
        <v>0</v>
      </c>
      <c r="AR401" s="24" t="s">
        <v>147</v>
      </c>
      <c r="AT401" s="24" t="s">
        <v>142</v>
      </c>
      <c r="AU401" s="24" t="s">
        <v>81</v>
      </c>
      <c r="AY401" s="24" t="s">
        <v>140</v>
      </c>
      <c r="BE401" s="186">
        <f>IF(N401="základní",J401,0)</f>
        <v>0</v>
      </c>
      <c r="BF401" s="186">
        <f>IF(N401="snížená",J401,0)</f>
        <v>0</v>
      </c>
      <c r="BG401" s="186">
        <f>IF(N401="zákl. přenesená",J401,0)</f>
        <v>0</v>
      </c>
      <c r="BH401" s="186">
        <f>IF(N401="sníž. přenesená",J401,0)</f>
        <v>0</v>
      </c>
      <c r="BI401" s="186">
        <f>IF(N401="nulová",J401,0)</f>
        <v>0</v>
      </c>
      <c r="BJ401" s="24" t="s">
        <v>23</v>
      </c>
      <c r="BK401" s="186">
        <f>ROUND(I401*H401,2)</f>
        <v>0</v>
      </c>
      <c r="BL401" s="24" t="s">
        <v>147</v>
      </c>
      <c r="BM401" s="24" t="s">
        <v>649</v>
      </c>
    </row>
    <row r="402" spans="2:65" s="11" customFormat="1" x14ac:dyDescent="0.3">
      <c r="B402" s="187"/>
      <c r="D402" s="197" t="s">
        <v>149</v>
      </c>
      <c r="E402" s="196" t="s">
        <v>5</v>
      </c>
      <c r="F402" s="198" t="s">
        <v>1284</v>
      </c>
      <c r="H402" s="199">
        <v>2371.6</v>
      </c>
      <c r="I402" s="192"/>
      <c r="L402" s="187"/>
      <c r="M402" s="193"/>
      <c r="N402" s="194"/>
      <c r="O402" s="194"/>
      <c r="P402" s="194"/>
      <c r="Q402" s="194"/>
      <c r="R402" s="194"/>
      <c r="S402" s="194"/>
      <c r="T402" s="195"/>
      <c r="AT402" s="196" t="s">
        <v>149</v>
      </c>
      <c r="AU402" s="196" t="s">
        <v>81</v>
      </c>
      <c r="AV402" s="11" t="s">
        <v>81</v>
      </c>
      <c r="AW402" s="11" t="s">
        <v>36</v>
      </c>
      <c r="AX402" s="11" t="s">
        <v>72</v>
      </c>
      <c r="AY402" s="196" t="s">
        <v>140</v>
      </c>
    </row>
    <row r="403" spans="2:65" s="11" customFormat="1" x14ac:dyDescent="0.3">
      <c r="B403" s="187"/>
      <c r="D403" s="197" t="s">
        <v>149</v>
      </c>
      <c r="E403" s="196" t="s">
        <v>5</v>
      </c>
      <c r="F403" s="198" t="s">
        <v>1285</v>
      </c>
      <c r="H403" s="199">
        <v>-192</v>
      </c>
      <c r="I403" s="192"/>
      <c r="L403" s="187"/>
      <c r="M403" s="193"/>
      <c r="N403" s="194"/>
      <c r="O403" s="194"/>
      <c r="P403" s="194"/>
      <c r="Q403" s="194"/>
      <c r="R403" s="194"/>
      <c r="S403" s="194"/>
      <c r="T403" s="195"/>
      <c r="AT403" s="196" t="s">
        <v>149</v>
      </c>
      <c r="AU403" s="196" t="s">
        <v>81</v>
      </c>
      <c r="AV403" s="11" t="s">
        <v>81</v>
      </c>
      <c r="AW403" s="11" t="s">
        <v>36</v>
      </c>
      <c r="AX403" s="11" t="s">
        <v>72</v>
      </c>
      <c r="AY403" s="196" t="s">
        <v>140</v>
      </c>
    </row>
    <row r="404" spans="2:65" s="12" customFormat="1" x14ac:dyDescent="0.3">
      <c r="B404" s="200"/>
      <c r="D404" s="188" t="s">
        <v>149</v>
      </c>
      <c r="E404" s="201" t="s">
        <v>5</v>
      </c>
      <c r="F404" s="202" t="s">
        <v>157</v>
      </c>
      <c r="H404" s="203">
        <v>2179.6</v>
      </c>
      <c r="I404" s="204"/>
      <c r="L404" s="200"/>
      <c r="M404" s="205"/>
      <c r="N404" s="206"/>
      <c r="O404" s="206"/>
      <c r="P404" s="206"/>
      <c r="Q404" s="206"/>
      <c r="R404" s="206"/>
      <c r="S404" s="206"/>
      <c r="T404" s="207"/>
      <c r="AT404" s="208" t="s">
        <v>149</v>
      </c>
      <c r="AU404" s="208" t="s">
        <v>81</v>
      </c>
      <c r="AV404" s="12" t="s">
        <v>147</v>
      </c>
      <c r="AW404" s="12" t="s">
        <v>36</v>
      </c>
      <c r="AX404" s="12" t="s">
        <v>23</v>
      </c>
      <c r="AY404" s="208" t="s">
        <v>140</v>
      </c>
    </row>
    <row r="405" spans="2:65" s="1" customFormat="1" ht="22.5" customHeight="1" x14ac:dyDescent="0.3">
      <c r="B405" s="174"/>
      <c r="C405" s="220" t="s">
        <v>609</v>
      </c>
      <c r="D405" s="220" t="s">
        <v>257</v>
      </c>
      <c r="E405" s="221" t="s">
        <v>653</v>
      </c>
      <c r="F405" s="222" t="s">
        <v>654</v>
      </c>
      <c r="G405" s="223" t="s">
        <v>145</v>
      </c>
      <c r="H405" s="224">
        <v>1111.596</v>
      </c>
      <c r="I405" s="225"/>
      <c r="J405" s="226">
        <f>ROUND(I405*H405,2)</f>
        <v>0</v>
      </c>
      <c r="K405" s="222" t="s">
        <v>146</v>
      </c>
      <c r="L405" s="227"/>
      <c r="M405" s="228" t="s">
        <v>5</v>
      </c>
      <c r="N405" s="229" t="s">
        <v>43</v>
      </c>
      <c r="O405" s="42"/>
      <c r="P405" s="184">
        <f>O405*H405</f>
        <v>0</v>
      </c>
      <c r="Q405" s="184">
        <v>2.8E-3</v>
      </c>
      <c r="R405" s="184">
        <f>Q405*H405</f>
        <v>3.1124687999999998</v>
      </c>
      <c r="S405" s="184">
        <v>0</v>
      </c>
      <c r="T405" s="185">
        <f>S405*H405</f>
        <v>0</v>
      </c>
      <c r="AR405" s="24" t="s">
        <v>189</v>
      </c>
      <c r="AT405" s="24" t="s">
        <v>257</v>
      </c>
      <c r="AU405" s="24" t="s">
        <v>81</v>
      </c>
      <c r="AY405" s="24" t="s">
        <v>140</v>
      </c>
      <c r="BE405" s="186">
        <f>IF(N405="základní",J405,0)</f>
        <v>0</v>
      </c>
      <c r="BF405" s="186">
        <f>IF(N405="snížená",J405,0)</f>
        <v>0</v>
      </c>
      <c r="BG405" s="186">
        <f>IF(N405="zákl. přenesená",J405,0)</f>
        <v>0</v>
      </c>
      <c r="BH405" s="186">
        <f>IF(N405="sníž. přenesená",J405,0)</f>
        <v>0</v>
      </c>
      <c r="BI405" s="186">
        <f>IF(N405="nulová",J405,0)</f>
        <v>0</v>
      </c>
      <c r="BJ405" s="24" t="s">
        <v>23</v>
      </c>
      <c r="BK405" s="186">
        <f>ROUND(I405*H405,2)</f>
        <v>0</v>
      </c>
      <c r="BL405" s="24" t="s">
        <v>147</v>
      </c>
      <c r="BM405" s="24" t="s">
        <v>655</v>
      </c>
    </row>
    <row r="406" spans="2:65" s="11" customFormat="1" x14ac:dyDescent="0.3">
      <c r="B406" s="187"/>
      <c r="D406" s="197" t="s">
        <v>149</v>
      </c>
      <c r="E406" s="196" t="s">
        <v>5</v>
      </c>
      <c r="F406" s="198" t="s">
        <v>1286</v>
      </c>
      <c r="H406" s="199">
        <v>1209.5160000000001</v>
      </c>
      <c r="I406" s="192"/>
      <c r="L406" s="187"/>
      <c r="M406" s="193"/>
      <c r="N406" s="194"/>
      <c r="O406" s="194"/>
      <c r="P406" s="194"/>
      <c r="Q406" s="194"/>
      <c r="R406" s="194"/>
      <c r="S406" s="194"/>
      <c r="T406" s="195"/>
      <c r="AT406" s="196" t="s">
        <v>149</v>
      </c>
      <c r="AU406" s="196" t="s">
        <v>81</v>
      </c>
      <c r="AV406" s="11" t="s">
        <v>81</v>
      </c>
      <c r="AW406" s="11" t="s">
        <v>36</v>
      </c>
      <c r="AX406" s="11" t="s">
        <v>72</v>
      </c>
      <c r="AY406" s="196" t="s">
        <v>140</v>
      </c>
    </row>
    <row r="407" spans="2:65" s="11" customFormat="1" x14ac:dyDescent="0.3">
      <c r="B407" s="187"/>
      <c r="D407" s="197" t="s">
        <v>149</v>
      </c>
      <c r="E407" s="196" t="s">
        <v>5</v>
      </c>
      <c r="F407" s="198" t="s">
        <v>1287</v>
      </c>
      <c r="H407" s="199">
        <v>-97.92</v>
      </c>
      <c r="I407" s="192"/>
      <c r="L407" s="187"/>
      <c r="M407" s="193"/>
      <c r="N407" s="194"/>
      <c r="O407" s="194"/>
      <c r="P407" s="194"/>
      <c r="Q407" s="194"/>
      <c r="R407" s="194"/>
      <c r="S407" s="194"/>
      <c r="T407" s="195"/>
      <c r="AT407" s="196" t="s">
        <v>149</v>
      </c>
      <c r="AU407" s="196" t="s">
        <v>81</v>
      </c>
      <c r="AV407" s="11" t="s">
        <v>81</v>
      </c>
      <c r="AW407" s="11" t="s">
        <v>36</v>
      </c>
      <c r="AX407" s="11" t="s">
        <v>72</v>
      </c>
      <c r="AY407" s="196" t="s">
        <v>140</v>
      </c>
    </row>
    <row r="408" spans="2:65" s="12" customFormat="1" x14ac:dyDescent="0.3">
      <c r="B408" s="200"/>
      <c r="D408" s="188" t="s">
        <v>149</v>
      </c>
      <c r="E408" s="201" t="s">
        <v>5</v>
      </c>
      <c r="F408" s="202" t="s">
        <v>157</v>
      </c>
      <c r="H408" s="203">
        <v>1111.596</v>
      </c>
      <c r="I408" s="204"/>
      <c r="L408" s="200"/>
      <c r="M408" s="205"/>
      <c r="N408" s="206"/>
      <c r="O408" s="206"/>
      <c r="P408" s="206"/>
      <c r="Q408" s="206"/>
      <c r="R408" s="206"/>
      <c r="S408" s="206"/>
      <c r="T408" s="207"/>
      <c r="AT408" s="208" t="s">
        <v>149</v>
      </c>
      <c r="AU408" s="208" t="s">
        <v>81</v>
      </c>
      <c r="AV408" s="12" t="s">
        <v>147</v>
      </c>
      <c r="AW408" s="12" t="s">
        <v>36</v>
      </c>
      <c r="AX408" s="12" t="s">
        <v>23</v>
      </c>
      <c r="AY408" s="208" t="s">
        <v>140</v>
      </c>
    </row>
    <row r="409" spans="2:65" s="1" customFormat="1" ht="22.5" customHeight="1" x14ac:dyDescent="0.3">
      <c r="B409" s="174"/>
      <c r="C409" s="220" t="s">
        <v>615</v>
      </c>
      <c r="D409" s="220" t="s">
        <v>257</v>
      </c>
      <c r="E409" s="221" t="s">
        <v>659</v>
      </c>
      <c r="F409" s="222" t="s">
        <v>660</v>
      </c>
      <c r="G409" s="223" t="s">
        <v>145</v>
      </c>
      <c r="H409" s="224">
        <v>1111.596</v>
      </c>
      <c r="I409" s="225"/>
      <c r="J409" s="226">
        <f>ROUND(I409*H409,2)</f>
        <v>0</v>
      </c>
      <c r="K409" s="222" t="s">
        <v>146</v>
      </c>
      <c r="L409" s="227"/>
      <c r="M409" s="228" t="s">
        <v>5</v>
      </c>
      <c r="N409" s="229" t="s">
        <v>43</v>
      </c>
      <c r="O409" s="42"/>
      <c r="P409" s="184">
        <f>O409*H409</f>
        <v>0</v>
      </c>
      <c r="Q409" s="184">
        <v>4.4799999999999996E-3</v>
      </c>
      <c r="R409" s="184">
        <f>Q409*H409</f>
        <v>4.9799500799999992</v>
      </c>
      <c r="S409" s="184">
        <v>0</v>
      </c>
      <c r="T409" s="185">
        <f>S409*H409</f>
        <v>0</v>
      </c>
      <c r="AR409" s="24" t="s">
        <v>189</v>
      </c>
      <c r="AT409" s="24" t="s">
        <v>257</v>
      </c>
      <c r="AU409" s="24" t="s">
        <v>81</v>
      </c>
      <c r="AY409" s="24" t="s">
        <v>140</v>
      </c>
      <c r="BE409" s="186">
        <f>IF(N409="základní",J409,0)</f>
        <v>0</v>
      </c>
      <c r="BF409" s="186">
        <f>IF(N409="snížená",J409,0)</f>
        <v>0</v>
      </c>
      <c r="BG409" s="186">
        <f>IF(N409="zákl. přenesená",J409,0)</f>
        <v>0</v>
      </c>
      <c r="BH409" s="186">
        <f>IF(N409="sníž. přenesená",J409,0)</f>
        <v>0</v>
      </c>
      <c r="BI409" s="186">
        <f>IF(N409="nulová",J409,0)</f>
        <v>0</v>
      </c>
      <c r="BJ409" s="24" t="s">
        <v>23</v>
      </c>
      <c r="BK409" s="186">
        <f>ROUND(I409*H409,2)</f>
        <v>0</v>
      </c>
      <c r="BL409" s="24" t="s">
        <v>147</v>
      </c>
      <c r="BM409" s="24" t="s">
        <v>661</v>
      </c>
    </row>
    <row r="410" spans="2:65" s="11" customFormat="1" x14ac:dyDescent="0.3">
      <c r="B410" s="187"/>
      <c r="D410" s="197" t="s">
        <v>149</v>
      </c>
      <c r="E410" s="196" t="s">
        <v>5</v>
      </c>
      <c r="F410" s="198" t="s">
        <v>1286</v>
      </c>
      <c r="H410" s="199">
        <v>1209.5160000000001</v>
      </c>
      <c r="I410" s="192"/>
      <c r="L410" s="187"/>
      <c r="M410" s="193"/>
      <c r="N410" s="194"/>
      <c r="O410" s="194"/>
      <c r="P410" s="194"/>
      <c r="Q410" s="194"/>
      <c r="R410" s="194"/>
      <c r="S410" s="194"/>
      <c r="T410" s="195"/>
      <c r="AT410" s="196" t="s">
        <v>149</v>
      </c>
      <c r="AU410" s="196" t="s">
        <v>81</v>
      </c>
      <c r="AV410" s="11" t="s">
        <v>81</v>
      </c>
      <c r="AW410" s="11" t="s">
        <v>36</v>
      </c>
      <c r="AX410" s="11" t="s">
        <v>72</v>
      </c>
      <c r="AY410" s="196" t="s">
        <v>140</v>
      </c>
    </row>
    <row r="411" spans="2:65" s="11" customFormat="1" x14ac:dyDescent="0.3">
      <c r="B411" s="187"/>
      <c r="D411" s="197" t="s">
        <v>149</v>
      </c>
      <c r="E411" s="196" t="s">
        <v>5</v>
      </c>
      <c r="F411" s="198" t="s">
        <v>1287</v>
      </c>
      <c r="H411" s="199">
        <v>-97.92</v>
      </c>
      <c r="I411" s="192"/>
      <c r="L411" s="187"/>
      <c r="M411" s="193"/>
      <c r="N411" s="194"/>
      <c r="O411" s="194"/>
      <c r="P411" s="194"/>
      <c r="Q411" s="194"/>
      <c r="R411" s="194"/>
      <c r="S411" s="194"/>
      <c r="T411" s="195"/>
      <c r="AT411" s="196" t="s">
        <v>149</v>
      </c>
      <c r="AU411" s="196" t="s">
        <v>81</v>
      </c>
      <c r="AV411" s="11" t="s">
        <v>81</v>
      </c>
      <c r="AW411" s="11" t="s">
        <v>36</v>
      </c>
      <c r="AX411" s="11" t="s">
        <v>72</v>
      </c>
      <c r="AY411" s="196" t="s">
        <v>140</v>
      </c>
    </row>
    <row r="412" spans="2:65" s="12" customFormat="1" x14ac:dyDescent="0.3">
      <c r="B412" s="200"/>
      <c r="D412" s="188" t="s">
        <v>149</v>
      </c>
      <c r="E412" s="201" t="s">
        <v>5</v>
      </c>
      <c r="F412" s="202" t="s">
        <v>157</v>
      </c>
      <c r="H412" s="203">
        <v>1111.596</v>
      </c>
      <c r="I412" s="204"/>
      <c r="L412" s="200"/>
      <c r="M412" s="205"/>
      <c r="N412" s="206"/>
      <c r="O412" s="206"/>
      <c r="P412" s="206"/>
      <c r="Q412" s="206"/>
      <c r="R412" s="206"/>
      <c r="S412" s="206"/>
      <c r="T412" s="207"/>
      <c r="AT412" s="208" t="s">
        <v>149</v>
      </c>
      <c r="AU412" s="208" t="s">
        <v>81</v>
      </c>
      <c r="AV412" s="12" t="s">
        <v>147</v>
      </c>
      <c r="AW412" s="12" t="s">
        <v>36</v>
      </c>
      <c r="AX412" s="12" t="s">
        <v>23</v>
      </c>
      <c r="AY412" s="208" t="s">
        <v>140</v>
      </c>
    </row>
    <row r="413" spans="2:65" s="1" customFormat="1" ht="22.5" customHeight="1" x14ac:dyDescent="0.3">
      <c r="B413" s="174"/>
      <c r="C413" s="175" t="s">
        <v>619</v>
      </c>
      <c r="D413" s="175" t="s">
        <v>142</v>
      </c>
      <c r="E413" s="176" t="s">
        <v>1288</v>
      </c>
      <c r="F413" s="177" t="s">
        <v>1289</v>
      </c>
      <c r="G413" s="178" t="s">
        <v>145</v>
      </c>
      <c r="H413" s="179">
        <v>1017.2</v>
      </c>
      <c r="I413" s="180"/>
      <c r="J413" s="181">
        <f>ROUND(I413*H413,2)</f>
        <v>0</v>
      </c>
      <c r="K413" s="177" t="s">
        <v>146</v>
      </c>
      <c r="L413" s="41"/>
      <c r="M413" s="182" t="s">
        <v>5</v>
      </c>
      <c r="N413" s="183" t="s">
        <v>43</v>
      </c>
      <c r="O413" s="42"/>
      <c r="P413" s="184">
        <f>O413*H413</f>
        <v>0</v>
      </c>
      <c r="Q413" s="184">
        <v>0</v>
      </c>
      <c r="R413" s="184">
        <f>Q413*H413</f>
        <v>0</v>
      </c>
      <c r="S413" s="184">
        <v>0</v>
      </c>
      <c r="T413" s="185">
        <f>S413*H413</f>
        <v>0</v>
      </c>
      <c r="AR413" s="24" t="s">
        <v>147</v>
      </c>
      <c r="AT413" s="24" t="s">
        <v>142</v>
      </c>
      <c r="AU413" s="24" t="s">
        <v>81</v>
      </c>
      <c r="AY413" s="24" t="s">
        <v>140</v>
      </c>
      <c r="BE413" s="186">
        <f>IF(N413="základní",J413,0)</f>
        <v>0</v>
      </c>
      <c r="BF413" s="186">
        <f>IF(N413="snížená",J413,0)</f>
        <v>0</v>
      </c>
      <c r="BG413" s="186">
        <f>IF(N413="zákl. přenesená",J413,0)</f>
        <v>0</v>
      </c>
      <c r="BH413" s="186">
        <f>IF(N413="sníž. přenesená",J413,0)</f>
        <v>0</v>
      </c>
      <c r="BI413" s="186">
        <f>IF(N413="nulová",J413,0)</f>
        <v>0</v>
      </c>
      <c r="BJ413" s="24" t="s">
        <v>23</v>
      </c>
      <c r="BK413" s="186">
        <f>ROUND(I413*H413,2)</f>
        <v>0</v>
      </c>
      <c r="BL413" s="24" t="s">
        <v>147</v>
      </c>
      <c r="BM413" s="24" t="s">
        <v>1290</v>
      </c>
    </row>
    <row r="414" spans="2:65" s="11" customFormat="1" x14ac:dyDescent="0.3">
      <c r="B414" s="187"/>
      <c r="D414" s="197" t="s">
        <v>149</v>
      </c>
      <c r="E414" s="196" t="s">
        <v>5</v>
      </c>
      <c r="F414" s="198" t="s">
        <v>1291</v>
      </c>
      <c r="H414" s="199">
        <v>1113.2</v>
      </c>
      <c r="I414" s="192"/>
      <c r="L414" s="187"/>
      <c r="M414" s="193"/>
      <c r="N414" s="194"/>
      <c r="O414" s="194"/>
      <c r="P414" s="194"/>
      <c r="Q414" s="194"/>
      <c r="R414" s="194"/>
      <c r="S414" s="194"/>
      <c r="T414" s="195"/>
      <c r="AT414" s="196" t="s">
        <v>149</v>
      </c>
      <c r="AU414" s="196" t="s">
        <v>81</v>
      </c>
      <c r="AV414" s="11" t="s">
        <v>81</v>
      </c>
      <c r="AW414" s="11" t="s">
        <v>36</v>
      </c>
      <c r="AX414" s="11" t="s">
        <v>72</v>
      </c>
      <c r="AY414" s="196" t="s">
        <v>140</v>
      </c>
    </row>
    <row r="415" spans="2:65" s="11" customFormat="1" x14ac:dyDescent="0.3">
      <c r="B415" s="187"/>
      <c r="D415" s="197" t="s">
        <v>149</v>
      </c>
      <c r="E415" s="196" t="s">
        <v>5</v>
      </c>
      <c r="F415" s="198" t="s">
        <v>1292</v>
      </c>
      <c r="H415" s="199">
        <v>-96</v>
      </c>
      <c r="I415" s="192"/>
      <c r="L415" s="187"/>
      <c r="M415" s="193"/>
      <c r="N415" s="194"/>
      <c r="O415" s="194"/>
      <c r="P415" s="194"/>
      <c r="Q415" s="194"/>
      <c r="R415" s="194"/>
      <c r="S415" s="194"/>
      <c r="T415" s="195"/>
      <c r="AT415" s="196" t="s">
        <v>149</v>
      </c>
      <c r="AU415" s="196" t="s">
        <v>81</v>
      </c>
      <c r="AV415" s="11" t="s">
        <v>81</v>
      </c>
      <c r="AW415" s="11" t="s">
        <v>36</v>
      </c>
      <c r="AX415" s="11" t="s">
        <v>72</v>
      </c>
      <c r="AY415" s="196" t="s">
        <v>140</v>
      </c>
    </row>
    <row r="416" spans="2:65" s="12" customFormat="1" x14ac:dyDescent="0.3">
      <c r="B416" s="200"/>
      <c r="D416" s="188" t="s">
        <v>149</v>
      </c>
      <c r="E416" s="201" t="s">
        <v>5</v>
      </c>
      <c r="F416" s="202" t="s">
        <v>157</v>
      </c>
      <c r="H416" s="203">
        <v>1017.2</v>
      </c>
      <c r="I416" s="204"/>
      <c r="L416" s="200"/>
      <c r="M416" s="205"/>
      <c r="N416" s="206"/>
      <c r="O416" s="206"/>
      <c r="P416" s="206"/>
      <c r="Q416" s="206"/>
      <c r="R416" s="206"/>
      <c r="S416" s="206"/>
      <c r="T416" s="207"/>
      <c r="AT416" s="208" t="s">
        <v>149</v>
      </c>
      <c r="AU416" s="208" t="s">
        <v>81</v>
      </c>
      <c r="AV416" s="12" t="s">
        <v>147</v>
      </c>
      <c r="AW416" s="12" t="s">
        <v>36</v>
      </c>
      <c r="AX416" s="12" t="s">
        <v>23</v>
      </c>
      <c r="AY416" s="208" t="s">
        <v>140</v>
      </c>
    </row>
    <row r="417" spans="2:65" s="1" customFormat="1" ht="22.5" customHeight="1" x14ac:dyDescent="0.3">
      <c r="B417" s="174"/>
      <c r="C417" s="220" t="s">
        <v>623</v>
      </c>
      <c r="D417" s="220" t="s">
        <v>257</v>
      </c>
      <c r="E417" s="221" t="s">
        <v>1293</v>
      </c>
      <c r="F417" s="222" t="s">
        <v>1294</v>
      </c>
      <c r="G417" s="223" t="s">
        <v>145</v>
      </c>
      <c r="H417" s="224">
        <v>1068.06</v>
      </c>
      <c r="I417" s="225"/>
      <c r="J417" s="226">
        <f>ROUND(I417*H417,2)</f>
        <v>0</v>
      </c>
      <c r="K417" s="222" t="s">
        <v>146</v>
      </c>
      <c r="L417" s="227"/>
      <c r="M417" s="228" t="s">
        <v>5</v>
      </c>
      <c r="N417" s="229" t="s">
        <v>43</v>
      </c>
      <c r="O417" s="42"/>
      <c r="P417" s="184">
        <f>O417*H417</f>
        <v>0</v>
      </c>
      <c r="Q417" s="184">
        <v>1.3999999999999999E-4</v>
      </c>
      <c r="R417" s="184">
        <f>Q417*H417</f>
        <v>0.14952839999999998</v>
      </c>
      <c r="S417" s="184">
        <v>0</v>
      </c>
      <c r="T417" s="185">
        <f>S417*H417</f>
        <v>0</v>
      </c>
      <c r="AR417" s="24" t="s">
        <v>189</v>
      </c>
      <c r="AT417" s="24" t="s">
        <v>257</v>
      </c>
      <c r="AU417" s="24" t="s">
        <v>81</v>
      </c>
      <c r="AY417" s="24" t="s">
        <v>140</v>
      </c>
      <c r="BE417" s="186">
        <f>IF(N417="základní",J417,0)</f>
        <v>0</v>
      </c>
      <c r="BF417" s="186">
        <f>IF(N417="snížená",J417,0)</f>
        <v>0</v>
      </c>
      <c r="BG417" s="186">
        <f>IF(N417="zákl. přenesená",J417,0)</f>
        <v>0</v>
      </c>
      <c r="BH417" s="186">
        <f>IF(N417="sníž. přenesená",J417,0)</f>
        <v>0</v>
      </c>
      <c r="BI417" s="186">
        <f>IF(N417="nulová",J417,0)</f>
        <v>0</v>
      </c>
      <c r="BJ417" s="24" t="s">
        <v>23</v>
      </c>
      <c r="BK417" s="186">
        <f>ROUND(I417*H417,2)</f>
        <v>0</v>
      </c>
      <c r="BL417" s="24" t="s">
        <v>147</v>
      </c>
      <c r="BM417" s="24" t="s">
        <v>1295</v>
      </c>
    </row>
    <row r="418" spans="2:65" s="11" customFormat="1" x14ac:dyDescent="0.3">
      <c r="B418" s="187"/>
      <c r="D418" s="197" t="s">
        <v>149</v>
      </c>
      <c r="E418" s="196" t="s">
        <v>5</v>
      </c>
      <c r="F418" s="198" t="s">
        <v>1296</v>
      </c>
      <c r="H418" s="199">
        <v>1168.8599999999999</v>
      </c>
      <c r="I418" s="192"/>
      <c r="L418" s="187"/>
      <c r="M418" s="193"/>
      <c r="N418" s="194"/>
      <c r="O418" s="194"/>
      <c r="P418" s="194"/>
      <c r="Q418" s="194"/>
      <c r="R418" s="194"/>
      <c r="S418" s="194"/>
      <c r="T418" s="195"/>
      <c r="AT418" s="196" t="s">
        <v>149</v>
      </c>
      <c r="AU418" s="196" t="s">
        <v>81</v>
      </c>
      <c r="AV418" s="11" t="s">
        <v>81</v>
      </c>
      <c r="AW418" s="11" t="s">
        <v>36</v>
      </c>
      <c r="AX418" s="11" t="s">
        <v>72</v>
      </c>
      <c r="AY418" s="196" t="s">
        <v>140</v>
      </c>
    </row>
    <row r="419" spans="2:65" s="11" customFormat="1" x14ac:dyDescent="0.3">
      <c r="B419" s="187"/>
      <c r="D419" s="197" t="s">
        <v>149</v>
      </c>
      <c r="E419" s="196" t="s">
        <v>5</v>
      </c>
      <c r="F419" s="198" t="s">
        <v>1297</v>
      </c>
      <c r="H419" s="199">
        <v>-100.8</v>
      </c>
      <c r="I419" s="192"/>
      <c r="L419" s="187"/>
      <c r="M419" s="193"/>
      <c r="N419" s="194"/>
      <c r="O419" s="194"/>
      <c r="P419" s="194"/>
      <c r="Q419" s="194"/>
      <c r="R419" s="194"/>
      <c r="S419" s="194"/>
      <c r="T419" s="195"/>
      <c r="AT419" s="196" t="s">
        <v>149</v>
      </c>
      <c r="AU419" s="196" t="s">
        <v>81</v>
      </c>
      <c r="AV419" s="11" t="s">
        <v>81</v>
      </c>
      <c r="AW419" s="11" t="s">
        <v>36</v>
      </c>
      <c r="AX419" s="11" t="s">
        <v>72</v>
      </c>
      <c r="AY419" s="196" t="s">
        <v>140</v>
      </c>
    </row>
    <row r="420" spans="2:65" s="12" customFormat="1" x14ac:dyDescent="0.3">
      <c r="B420" s="200"/>
      <c r="D420" s="188" t="s">
        <v>149</v>
      </c>
      <c r="E420" s="201" t="s">
        <v>5</v>
      </c>
      <c r="F420" s="202" t="s">
        <v>157</v>
      </c>
      <c r="H420" s="203">
        <v>1068.06</v>
      </c>
      <c r="I420" s="204"/>
      <c r="L420" s="200"/>
      <c r="M420" s="205"/>
      <c r="N420" s="206"/>
      <c r="O420" s="206"/>
      <c r="P420" s="206"/>
      <c r="Q420" s="206"/>
      <c r="R420" s="206"/>
      <c r="S420" s="206"/>
      <c r="T420" s="207"/>
      <c r="AT420" s="208" t="s">
        <v>149</v>
      </c>
      <c r="AU420" s="208" t="s">
        <v>81</v>
      </c>
      <c r="AV420" s="12" t="s">
        <v>147</v>
      </c>
      <c r="AW420" s="12" t="s">
        <v>36</v>
      </c>
      <c r="AX420" s="12" t="s">
        <v>23</v>
      </c>
      <c r="AY420" s="208" t="s">
        <v>140</v>
      </c>
    </row>
    <row r="421" spans="2:65" s="1" customFormat="1" ht="22.5" customHeight="1" x14ac:dyDescent="0.3">
      <c r="B421" s="174"/>
      <c r="C421" s="175" t="s">
        <v>627</v>
      </c>
      <c r="D421" s="175" t="s">
        <v>142</v>
      </c>
      <c r="E421" s="176" t="s">
        <v>664</v>
      </c>
      <c r="F421" s="177" t="s">
        <v>665</v>
      </c>
      <c r="G421" s="178" t="s">
        <v>145</v>
      </c>
      <c r="H421" s="179">
        <v>48.107999999999997</v>
      </c>
      <c r="I421" s="180"/>
      <c r="J421" s="181">
        <f>ROUND(I421*H421,2)</f>
        <v>0</v>
      </c>
      <c r="K421" s="177" t="s">
        <v>146</v>
      </c>
      <c r="L421" s="41"/>
      <c r="M421" s="182" t="s">
        <v>5</v>
      </c>
      <c r="N421" s="183" t="s">
        <v>43</v>
      </c>
      <c r="O421" s="42"/>
      <c r="P421" s="184">
        <f>O421*H421</f>
        <v>0</v>
      </c>
      <c r="Q421" s="184">
        <v>6.0000000000000001E-3</v>
      </c>
      <c r="R421" s="184">
        <f>Q421*H421</f>
        <v>0.28864800000000002</v>
      </c>
      <c r="S421" s="184">
        <v>0</v>
      </c>
      <c r="T421" s="185">
        <f>S421*H421</f>
        <v>0</v>
      </c>
      <c r="AR421" s="24" t="s">
        <v>147</v>
      </c>
      <c r="AT421" s="24" t="s">
        <v>142</v>
      </c>
      <c r="AU421" s="24" t="s">
        <v>81</v>
      </c>
      <c r="AY421" s="24" t="s">
        <v>140</v>
      </c>
      <c r="BE421" s="186">
        <f>IF(N421="základní",J421,0)</f>
        <v>0</v>
      </c>
      <c r="BF421" s="186">
        <f>IF(N421="snížená",J421,0)</f>
        <v>0</v>
      </c>
      <c r="BG421" s="186">
        <f>IF(N421="zákl. přenesená",J421,0)</f>
        <v>0</v>
      </c>
      <c r="BH421" s="186">
        <f>IF(N421="sníž. přenesená",J421,0)</f>
        <v>0</v>
      </c>
      <c r="BI421" s="186">
        <f>IF(N421="nulová",J421,0)</f>
        <v>0</v>
      </c>
      <c r="BJ421" s="24" t="s">
        <v>23</v>
      </c>
      <c r="BK421" s="186">
        <f>ROUND(I421*H421,2)</f>
        <v>0</v>
      </c>
      <c r="BL421" s="24" t="s">
        <v>147</v>
      </c>
      <c r="BM421" s="24" t="s">
        <v>666</v>
      </c>
    </row>
    <row r="422" spans="2:65" s="13" customFormat="1" x14ac:dyDescent="0.3">
      <c r="B422" s="209"/>
      <c r="D422" s="197" t="s">
        <v>149</v>
      </c>
      <c r="E422" s="210" t="s">
        <v>5</v>
      </c>
      <c r="F422" s="211" t="s">
        <v>667</v>
      </c>
      <c r="H422" s="212" t="s">
        <v>5</v>
      </c>
      <c r="I422" s="213"/>
      <c r="L422" s="209"/>
      <c r="M422" s="214"/>
      <c r="N422" s="215"/>
      <c r="O422" s="215"/>
      <c r="P422" s="215"/>
      <c r="Q422" s="215"/>
      <c r="R422" s="215"/>
      <c r="S422" s="215"/>
      <c r="T422" s="216"/>
      <c r="AT422" s="212" t="s">
        <v>149</v>
      </c>
      <c r="AU422" s="212" t="s">
        <v>81</v>
      </c>
      <c r="AV422" s="13" t="s">
        <v>23</v>
      </c>
      <c r="AW422" s="13" t="s">
        <v>36</v>
      </c>
      <c r="AX422" s="13" t="s">
        <v>72</v>
      </c>
      <c r="AY422" s="212" t="s">
        <v>140</v>
      </c>
    </row>
    <row r="423" spans="2:65" s="11" customFormat="1" x14ac:dyDescent="0.3">
      <c r="B423" s="187"/>
      <c r="D423" s="197" t="s">
        <v>149</v>
      </c>
      <c r="E423" s="196" t="s">
        <v>5</v>
      </c>
      <c r="F423" s="198" t="s">
        <v>1298</v>
      </c>
      <c r="H423" s="199">
        <v>36.887999999999998</v>
      </c>
      <c r="I423" s="192"/>
      <c r="L423" s="187"/>
      <c r="M423" s="193"/>
      <c r="N423" s="194"/>
      <c r="O423" s="194"/>
      <c r="P423" s="194"/>
      <c r="Q423" s="194"/>
      <c r="R423" s="194"/>
      <c r="S423" s="194"/>
      <c r="T423" s="195"/>
      <c r="AT423" s="196" t="s">
        <v>149</v>
      </c>
      <c r="AU423" s="196" t="s">
        <v>81</v>
      </c>
      <c r="AV423" s="11" t="s">
        <v>81</v>
      </c>
      <c r="AW423" s="11" t="s">
        <v>36</v>
      </c>
      <c r="AX423" s="11" t="s">
        <v>72</v>
      </c>
      <c r="AY423" s="196" t="s">
        <v>140</v>
      </c>
    </row>
    <row r="424" spans="2:65" s="11" customFormat="1" x14ac:dyDescent="0.3">
      <c r="B424" s="187"/>
      <c r="D424" s="197" t="s">
        <v>149</v>
      </c>
      <c r="E424" s="196" t="s">
        <v>5</v>
      </c>
      <c r="F424" s="198" t="s">
        <v>1299</v>
      </c>
      <c r="H424" s="199">
        <v>11.22</v>
      </c>
      <c r="I424" s="192"/>
      <c r="L424" s="187"/>
      <c r="M424" s="193"/>
      <c r="N424" s="194"/>
      <c r="O424" s="194"/>
      <c r="P424" s="194"/>
      <c r="Q424" s="194"/>
      <c r="R424" s="194"/>
      <c r="S424" s="194"/>
      <c r="T424" s="195"/>
      <c r="AT424" s="196" t="s">
        <v>149</v>
      </c>
      <c r="AU424" s="196" t="s">
        <v>81</v>
      </c>
      <c r="AV424" s="11" t="s">
        <v>81</v>
      </c>
      <c r="AW424" s="11" t="s">
        <v>36</v>
      </c>
      <c r="AX424" s="11" t="s">
        <v>72</v>
      </c>
      <c r="AY424" s="196" t="s">
        <v>140</v>
      </c>
    </row>
    <row r="425" spans="2:65" s="12" customFormat="1" x14ac:dyDescent="0.3">
      <c r="B425" s="200"/>
      <c r="D425" s="188" t="s">
        <v>149</v>
      </c>
      <c r="E425" s="201" t="s">
        <v>5</v>
      </c>
      <c r="F425" s="202" t="s">
        <v>157</v>
      </c>
      <c r="H425" s="203">
        <v>48.107999999999997</v>
      </c>
      <c r="I425" s="204"/>
      <c r="L425" s="200"/>
      <c r="M425" s="205"/>
      <c r="N425" s="206"/>
      <c r="O425" s="206"/>
      <c r="P425" s="206"/>
      <c r="Q425" s="206"/>
      <c r="R425" s="206"/>
      <c r="S425" s="206"/>
      <c r="T425" s="207"/>
      <c r="AT425" s="208" t="s">
        <v>149</v>
      </c>
      <c r="AU425" s="208" t="s">
        <v>81</v>
      </c>
      <c r="AV425" s="12" t="s">
        <v>147</v>
      </c>
      <c r="AW425" s="12" t="s">
        <v>36</v>
      </c>
      <c r="AX425" s="12" t="s">
        <v>23</v>
      </c>
      <c r="AY425" s="208" t="s">
        <v>140</v>
      </c>
    </row>
    <row r="426" spans="2:65" s="1" customFormat="1" ht="22.5" customHeight="1" x14ac:dyDescent="0.3">
      <c r="B426" s="174"/>
      <c r="C426" s="220" t="s">
        <v>632</v>
      </c>
      <c r="D426" s="220" t="s">
        <v>257</v>
      </c>
      <c r="E426" s="221" t="s">
        <v>360</v>
      </c>
      <c r="F426" s="222" t="s">
        <v>361</v>
      </c>
      <c r="G426" s="223" t="s">
        <v>145</v>
      </c>
      <c r="H426" s="224">
        <v>49.07</v>
      </c>
      <c r="I426" s="225"/>
      <c r="J426" s="226">
        <f>ROUND(I426*H426,2)</f>
        <v>0</v>
      </c>
      <c r="K426" s="222" t="s">
        <v>146</v>
      </c>
      <c r="L426" s="227"/>
      <c r="M426" s="228" t="s">
        <v>5</v>
      </c>
      <c r="N426" s="229" t="s">
        <v>43</v>
      </c>
      <c r="O426" s="42"/>
      <c r="P426" s="184">
        <f>O426*H426</f>
        <v>0</v>
      </c>
      <c r="Q426" s="184">
        <v>4.8999999999999998E-3</v>
      </c>
      <c r="R426" s="184">
        <f>Q426*H426</f>
        <v>0.24044299999999999</v>
      </c>
      <c r="S426" s="184">
        <v>0</v>
      </c>
      <c r="T426" s="185">
        <f>S426*H426</f>
        <v>0</v>
      </c>
      <c r="AR426" s="24" t="s">
        <v>189</v>
      </c>
      <c r="AT426" s="24" t="s">
        <v>257</v>
      </c>
      <c r="AU426" s="24" t="s">
        <v>81</v>
      </c>
      <c r="AY426" s="24" t="s">
        <v>140</v>
      </c>
      <c r="BE426" s="186">
        <f>IF(N426="základní",J426,0)</f>
        <v>0</v>
      </c>
      <c r="BF426" s="186">
        <f>IF(N426="snížená",J426,0)</f>
        <v>0</v>
      </c>
      <c r="BG426" s="186">
        <f>IF(N426="zákl. přenesená",J426,0)</f>
        <v>0</v>
      </c>
      <c r="BH426" s="186">
        <f>IF(N426="sníž. přenesená",J426,0)</f>
        <v>0</v>
      </c>
      <c r="BI426" s="186">
        <f>IF(N426="nulová",J426,0)</f>
        <v>0</v>
      </c>
      <c r="BJ426" s="24" t="s">
        <v>23</v>
      </c>
      <c r="BK426" s="186">
        <f>ROUND(I426*H426,2)</f>
        <v>0</v>
      </c>
      <c r="BL426" s="24" t="s">
        <v>147</v>
      </c>
      <c r="BM426" s="24" t="s">
        <v>671</v>
      </c>
    </row>
    <row r="427" spans="2:65" s="13" customFormat="1" x14ac:dyDescent="0.3">
      <c r="B427" s="209"/>
      <c r="D427" s="197" t="s">
        <v>149</v>
      </c>
      <c r="E427" s="210" t="s">
        <v>5</v>
      </c>
      <c r="F427" s="211" t="s">
        <v>667</v>
      </c>
      <c r="H427" s="212" t="s">
        <v>5</v>
      </c>
      <c r="I427" s="213"/>
      <c r="L427" s="209"/>
      <c r="M427" s="214"/>
      <c r="N427" s="215"/>
      <c r="O427" s="215"/>
      <c r="P427" s="215"/>
      <c r="Q427" s="215"/>
      <c r="R427" s="215"/>
      <c r="S427" s="215"/>
      <c r="T427" s="216"/>
      <c r="AT427" s="212" t="s">
        <v>149</v>
      </c>
      <c r="AU427" s="212" t="s">
        <v>81</v>
      </c>
      <c r="AV427" s="13" t="s">
        <v>23</v>
      </c>
      <c r="AW427" s="13" t="s">
        <v>36</v>
      </c>
      <c r="AX427" s="13" t="s">
        <v>72</v>
      </c>
      <c r="AY427" s="212" t="s">
        <v>140</v>
      </c>
    </row>
    <row r="428" spans="2:65" s="11" customFormat="1" x14ac:dyDescent="0.3">
      <c r="B428" s="187"/>
      <c r="D428" s="197" t="s">
        <v>149</v>
      </c>
      <c r="E428" s="196" t="s">
        <v>5</v>
      </c>
      <c r="F428" s="198" t="s">
        <v>1300</v>
      </c>
      <c r="H428" s="199">
        <v>37.625999999999998</v>
      </c>
      <c r="I428" s="192"/>
      <c r="L428" s="187"/>
      <c r="M428" s="193"/>
      <c r="N428" s="194"/>
      <c r="O428" s="194"/>
      <c r="P428" s="194"/>
      <c r="Q428" s="194"/>
      <c r="R428" s="194"/>
      <c r="S428" s="194"/>
      <c r="T428" s="195"/>
      <c r="AT428" s="196" t="s">
        <v>149</v>
      </c>
      <c r="AU428" s="196" t="s">
        <v>81</v>
      </c>
      <c r="AV428" s="11" t="s">
        <v>81</v>
      </c>
      <c r="AW428" s="11" t="s">
        <v>36</v>
      </c>
      <c r="AX428" s="11" t="s">
        <v>72</v>
      </c>
      <c r="AY428" s="196" t="s">
        <v>140</v>
      </c>
    </row>
    <row r="429" spans="2:65" s="11" customFormat="1" x14ac:dyDescent="0.3">
      <c r="B429" s="187"/>
      <c r="D429" s="197" t="s">
        <v>149</v>
      </c>
      <c r="E429" s="196" t="s">
        <v>5</v>
      </c>
      <c r="F429" s="198" t="s">
        <v>1301</v>
      </c>
      <c r="H429" s="199">
        <v>11.444000000000001</v>
      </c>
      <c r="I429" s="192"/>
      <c r="L429" s="187"/>
      <c r="M429" s="193"/>
      <c r="N429" s="194"/>
      <c r="O429" s="194"/>
      <c r="P429" s="194"/>
      <c r="Q429" s="194"/>
      <c r="R429" s="194"/>
      <c r="S429" s="194"/>
      <c r="T429" s="195"/>
      <c r="AT429" s="196" t="s">
        <v>149</v>
      </c>
      <c r="AU429" s="196" t="s">
        <v>81</v>
      </c>
      <c r="AV429" s="11" t="s">
        <v>81</v>
      </c>
      <c r="AW429" s="11" t="s">
        <v>36</v>
      </c>
      <c r="AX429" s="11" t="s">
        <v>72</v>
      </c>
      <c r="AY429" s="196" t="s">
        <v>140</v>
      </c>
    </row>
    <row r="430" spans="2:65" s="12" customFormat="1" x14ac:dyDescent="0.3">
      <c r="B430" s="200"/>
      <c r="D430" s="188" t="s">
        <v>149</v>
      </c>
      <c r="E430" s="201" t="s">
        <v>5</v>
      </c>
      <c r="F430" s="202" t="s">
        <v>157</v>
      </c>
      <c r="H430" s="203">
        <v>49.07</v>
      </c>
      <c r="I430" s="204"/>
      <c r="L430" s="200"/>
      <c r="M430" s="205"/>
      <c r="N430" s="206"/>
      <c r="O430" s="206"/>
      <c r="P430" s="206"/>
      <c r="Q430" s="206"/>
      <c r="R430" s="206"/>
      <c r="S430" s="206"/>
      <c r="T430" s="207"/>
      <c r="AT430" s="208" t="s">
        <v>149</v>
      </c>
      <c r="AU430" s="208" t="s">
        <v>81</v>
      </c>
      <c r="AV430" s="12" t="s">
        <v>147</v>
      </c>
      <c r="AW430" s="12" t="s">
        <v>36</v>
      </c>
      <c r="AX430" s="12" t="s">
        <v>23</v>
      </c>
      <c r="AY430" s="208" t="s">
        <v>140</v>
      </c>
    </row>
    <row r="431" spans="2:65" s="1" customFormat="1" ht="22.5" customHeight="1" x14ac:dyDescent="0.3">
      <c r="B431" s="174"/>
      <c r="C431" s="175" t="s">
        <v>640</v>
      </c>
      <c r="D431" s="175" t="s">
        <v>142</v>
      </c>
      <c r="E431" s="176" t="s">
        <v>675</v>
      </c>
      <c r="F431" s="177" t="s">
        <v>676</v>
      </c>
      <c r="G431" s="178" t="s">
        <v>145</v>
      </c>
      <c r="H431" s="179">
        <v>1089.8</v>
      </c>
      <c r="I431" s="180"/>
      <c r="J431" s="181">
        <f>ROUND(I431*H431,2)</f>
        <v>0</v>
      </c>
      <c r="K431" s="177" t="s">
        <v>146</v>
      </c>
      <c r="L431" s="41"/>
      <c r="M431" s="182" t="s">
        <v>5</v>
      </c>
      <c r="N431" s="183" t="s">
        <v>43</v>
      </c>
      <c r="O431" s="42"/>
      <c r="P431" s="184">
        <f>O431*H431</f>
        <v>0</v>
      </c>
      <c r="Q431" s="184">
        <v>0</v>
      </c>
      <c r="R431" s="184">
        <f>Q431*H431</f>
        <v>0</v>
      </c>
      <c r="S431" s="184">
        <v>0</v>
      </c>
      <c r="T431" s="185">
        <f>S431*H431</f>
        <v>0</v>
      </c>
      <c r="AR431" s="24" t="s">
        <v>147</v>
      </c>
      <c r="AT431" s="24" t="s">
        <v>142</v>
      </c>
      <c r="AU431" s="24" t="s">
        <v>81</v>
      </c>
      <c r="AY431" s="24" t="s">
        <v>140</v>
      </c>
      <c r="BE431" s="186">
        <f>IF(N431="základní",J431,0)</f>
        <v>0</v>
      </c>
      <c r="BF431" s="186">
        <f>IF(N431="snížená",J431,0)</f>
        <v>0</v>
      </c>
      <c r="BG431" s="186">
        <f>IF(N431="zákl. přenesená",J431,0)</f>
        <v>0</v>
      </c>
      <c r="BH431" s="186">
        <f>IF(N431="sníž. přenesená",J431,0)</f>
        <v>0</v>
      </c>
      <c r="BI431" s="186">
        <f>IF(N431="nulová",J431,0)</f>
        <v>0</v>
      </c>
      <c r="BJ431" s="24" t="s">
        <v>23</v>
      </c>
      <c r="BK431" s="186">
        <f>ROUND(I431*H431,2)</f>
        <v>0</v>
      </c>
      <c r="BL431" s="24" t="s">
        <v>147</v>
      </c>
      <c r="BM431" s="24" t="s">
        <v>677</v>
      </c>
    </row>
    <row r="432" spans="2:65" s="11" customFormat="1" x14ac:dyDescent="0.3">
      <c r="B432" s="187"/>
      <c r="D432" s="197" t="s">
        <v>149</v>
      </c>
      <c r="E432" s="196" t="s">
        <v>5</v>
      </c>
      <c r="F432" s="198" t="s">
        <v>1302</v>
      </c>
      <c r="H432" s="199">
        <v>1185.8</v>
      </c>
      <c r="I432" s="192"/>
      <c r="L432" s="187"/>
      <c r="M432" s="193"/>
      <c r="N432" s="194"/>
      <c r="O432" s="194"/>
      <c r="P432" s="194"/>
      <c r="Q432" s="194"/>
      <c r="R432" s="194"/>
      <c r="S432" s="194"/>
      <c r="T432" s="195"/>
      <c r="AT432" s="196" t="s">
        <v>149</v>
      </c>
      <c r="AU432" s="196" t="s">
        <v>81</v>
      </c>
      <c r="AV432" s="11" t="s">
        <v>81</v>
      </c>
      <c r="AW432" s="11" t="s">
        <v>36</v>
      </c>
      <c r="AX432" s="11" t="s">
        <v>72</v>
      </c>
      <c r="AY432" s="196" t="s">
        <v>140</v>
      </c>
    </row>
    <row r="433" spans="2:65" s="11" customFormat="1" x14ac:dyDescent="0.3">
      <c r="B433" s="187"/>
      <c r="D433" s="197" t="s">
        <v>149</v>
      </c>
      <c r="E433" s="196" t="s">
        <v>5</v>
      </c>
      <c r="F433" s="198" t="s">
        <v>1292</v>
      </c>
      <c r="H433" s="199">
        <v>-96</v>
      </c>
      <c r="I433" s="192"/>
      <c r="L433" s="187"/>
      <c r="M433" s="193"/>
      <c r="N433" s="194"/>
      <c r="O433" s="194"/>
      <c r="P433" s="194"/>
      <c r="Q433" s="194"/>
      <c r="R433" s="194"/>
      <c r="S433" s="194"/>
      <c r="T433" s="195"/>
      <c r="AT433" s="196" t="s">
        <v>149</v>
      </c>
      <c r="AU433" s="196" t="s">
        <v>81</v>
      </c>
      <c r="AV433" s="11" t="s">
        <v>81</v>
      </c>
      <c r="AW433" s="11" t="s">
        <v>36</v>
      </c>
      <c r="AX433" s="11" t="s">
        <v>72</v>
      </c>
      <c r="AY433" s="196" t="s">
        <v>140</v>
      </c>
    </row>
    <row r="434" spans="2:65" s="12" customFormat="1" x14ac:dyDescent="0.3">
      <c r="B434" s="200"/>
      <c r="D434" s="188" t="s">
        <v>149</v>
      </c>
      <c r="E434" s="201" t="s">
        <v>5</v>
      </c>
      <c r="F434" s="202" t="s">
        <v>157</v>
      </c>
      <c r="H434" s="203">
        <v>1089.8</v>
      </c>
      <c r="I434" s="204"/>
      <c r="L434" s="200"/>
      <c r="M434" s="205"/>
      <c r="N434" s="206"/>
      <c r="O434" s="206"/>
      <c r="P434" s="206"/>
      <c r="Q434" s="206"/>
      <c r="R434" s="206"/>
      <c r="S434" s="206"/>
      <c r="T434" s="207"/>
      <c r="AT434" s="208" t="s">
        <v>149</v>
      </c>
      <c r="AU434" s="208" t="s">
        <v>81</v>
      </c>
      <c r="AV434" s="12" t="s">
        <v>147</v>
      </c>
      <c r="AW434" s="12" t="s">
        <v>36</v>
      </c>
      <c r="AX434" s="12" t="s">
        <v>23</v>
      </c>
      <c r="AY434" s="208" t="s">
        <v>140</v>
      </c>
    </row>
    <row r="435" spans="2:65" s="1" customFormat="1" ht="22.5" customHeight="1" x14ac:dyDescent="0.3">
      <c r="B435" s="174"/>
      <c r="C435" s="220" t="s">
        <v>646</v>
      </c>
      <c r="D435" s="220" t="s">
        <v>257</v>
      </c>
      <c r="E435" s="221" t="s">
        <v>681</v>
      </c>
      <c r="F435" s="222" t="s">
        <v>682</v>
      </c>
      <c r="G435" s="223" t="s">
        <v>145</v>
      </c>
      <c r="H435" s="224">
        <v>1093.8900000000001</v>
      </c>
      <c r="I435" s="225"/>
      <c r="J435" s="226">
        <f>ROUND(I435*H435,2)</f>
        <v>0</v>
      </c>
      <c r="K435" s="222" t="s">
        <v>146</v>
      </c>
      <c r="L435" s="227"/>
      <c r="M435" s="228" t="s">
        <v>5</v>
      </c>
      <c r="N435" s="229" t="s">
        <v>43</v>
      </c>
      <c r="O435" s="42"/>
      <c r="P435" s="184">
        <f>O435*H435</f>
        <v>0</v>
      </c>
      <c r="Q435" s="184">
        <v>1.7000000000000001E-4</v>
      </c>
      <c r="R435" s="184">
        <f>Q435*H435</f>
        <v>0.18596130000000002</v>
      </c>
      <c r="S435" s="184">
        <v>0</v>
      </c>
      <c r="T435" s="185">
        <f>S435*H435</f>
        <v>0</v>
      </c>
      <c r="AR435" s="24" t="s">
        <v>189</v>
      </c>
      <c r="AT435" s="24" t="s">
        <v>257</v>
      </c>
      <c r="AU435" s="24" t="s">
        <v>81</v>
      </c>
      <c r="AY435" s="24" t="s">
        <v>140</v>
      </c>
      <c r="BE435" s="186">
        <f>IF(N435="základní",J435,0)</f>
        <v>0</v>
      </c>
      <c r="BF435" s="186">
        <f>IF(N435="snížená",J435,0)</f>
        <v>0</v>
      </c>
      <c r="BG435" s="186">
        <f>IF(N435="zákl. přenesená",J435,0)</f>
        <v>0</v>
      </c>
      <c r="BH435" s="186">
        <f>IF(N435="sníž. přenesená",J435,0)</f>
        <v>0</v>
      </c>
      <c r="BI435" s="186">
        <f>IF(N435="nulová",J435,0)</f>
        <v>0</v>
      </c>
      <c r="BJ435" s="24" t="s">
        <v>23</v>
      </c>
      <c r="BK435" s="186">
        <f>ROUND(I435*H435,2)</f>
        <v>0</v>
      </c>
      <c r="BL435" s="24" t="s">
        <v>147</v>
      </c>
      <c r="BM435" s="24" t="s">
        <v>683</v>
      </c>
    </row>
    <row r="436" spans="2:65" s="11" customFormat="1" x14ac:dyDescent="0.3">
      <c r="B436" s="187"/>
      <c r="D436" s="197" t="s">
        <v>149</v>
      </c>
      <c r="E436" s="196" t="s">
        <v>5</v>
      </c>
      <c r="F436" s="198" t="s">
        <v>1303</v>
      </c>
      <c r="H436" s="199">
        <v>1245.0899999999999</v>
      </c>
      <c r="I436" s="192"/>
      <c r="L436" s="187"/>
      <c r="M436" s="193"/>
      <c r="N436" s="194"/>
      <c r="O436" s="194"/>
      <c r="P436" s="194"/>
      <c r="Q436" s="194"/>
      <c r="R436" s="194"/>
      <c r="S436" s="194"/>
      <c r="T436" s="195"/>
      <c r="AT436" s="196" t="s">
        <v>149</v>
      </c>
      <c r="AU436" s="196" t="s">
        <v>81</v>
      </c>
      <c r="AV436" s="11" t="s">
        <v>81</v>
      </c>
      <c r="AW436" s="11" t="s">
        <v>36</v>
      </c>
      <c r="AX436" s="11" t="s">
        <v>72</v>
      </c>
      <c r="AY436" s="196" t="s">
        <v>140</v>
      </c>
    </row>
    <row r="437" spans="2:65" s="11" customFormat="1" x14ac:dyDescent="0.3">
      <c r="B437" s="187"/>
      <c r="D437" s="197" t="s">
        <v>149</v>
      </c>
      <c r="E437" s="196" t="s">
        <v>5</v>
      </c>
      <c r="F437" s="198" t="s">
        <v>685</v>
      </c>
      <c r="H437" s="199">
        <v>-151.19999999999999</v>
      </c>
      <c r="I437" s="192"/>
      <c r="L437" s="187"/>
      <c r="M437" s="193"/>
      <c r="N437" s="194"/>
      <c r="O437" s="194"/>
      <c r="P437" s="194"/>
      <c r="Q437" s="194"/>
      <c r="R437" s="194"/>
      <c r="S437" s="194"/>
      <c r="T437" s="195"/>
      <c r="AT437" s="196" t="s">
        <v>149</v>
      </c>
      <c r="AU437" s="196" t="s">
        <v>81</v>
      </c>
      <c r="AV437" s="11" t="s">
        <v>81</v>
      </c>
      <c r="AW437" s="11" t="s">
        <v>36</v>
      </c>
      <c r="AX437" s="11" t="s">
        <v>72</v>
      </c>
      <c r="AY437" s="196" t="s">
        <v>140</v>
      </c>
    </row>
    <row r="438" spans="2:65" s="12" customFormat="1" x14ac:dyDescent="0.3">
      <c r="B438" s="200"/>
      <c r="D438" s="188" t="s">
        <v>149</v>
      </c>
      <c r="E438" s="201" t="s">
        <v>5</v>
      </c>
      <c r="F438" s="202" t="s">
        <v>157</v>
      </c>
      <c r="H438" s="203">
        <v>1093.8900000000001</v>
      </c>
      <c r="I438" s="204"/>
      <c r="L438" s="200"/>
      <c r="M438" s="205"/>
      <c r="N438" s="206"/>
      <c r="O438" s="206"/>
      <c r="P438" s="206"/>
      <c r="Q438" s="206"/>
      <c r="R438" s="206"/>
      <c r="S438" s="206"/>
      <c r="T438" s="207"/>
      <c r="AT438" s="208" t="s">
        <v>149</v>
      </c>
      <c r="AU438" s="208" t="s">
        <v>81</v>
      </c>
      <c r="AV438" s="12" t="s">
        <v>147</v>
      </c>
      <c r="AW438" s="12" t="s">
        <v>36</v>
      </c>
      <c r="AX438" s="12" t="s">
        <v>23</v>
      </c>
      <c r="AY438" s="208" t="s">
        <v>140</v>
      </c>
    </row>
    <row r="439" spans="2:65" s="1" customFormat="1" ht="22.5" customHeight="1" x14ac:dyDescent="0.3">
      <c r="B439" s="174"/>
      <c r="C439" s="175" t="s">
        <v>652</v>
      </c>
      <c r="D439" s="175" t="s">
        <v>142</v>
      </c>
      <c r="E439" s="176" t="s">
        <v>687</v>
      </c>
      <c r="F439" s="177" t="s">
        <v>688</v>
      </c>
      <c r="G439" s="178" t="s">
        <v>222</v>
      </c>
      <c r="H439" s="179">
        <v>7.2430000000000003</v>
      </c>
      <c r="I439" s="180"/>
      <c r="J439" s="181">
        <f>ROUND(I439*H439,2)</f>
        <v>0</v>
      </c>
      <c r="K439" s="177" t="s">
        <v>146</v>
      </c>
      <c r="L439" s="41"/>
      <c r="M439" s="182" t="s">
        <v>5</v>
      </c>
      <c r="N439" s="183" t="s">
        <v>43</v>
      </c>
      <c r="O439" s="42"/>
      <c r="P439" s="184">
        <f>O439*H439</f>
        <v>0</v>
      </c>
      <c r="Q439" s="184">
        <v>0</v>
      </c>
      <c r="R439" s="184">
        <f>Q439*H439</f>
        <v>0</v>
      </c>
      <c r="S439" s="184">
        <v>0</v>
      </c>
      <c r="T439" s="185">
        <f>S439*H439</f>
        <v>0</v>
      </c>
      <c r="AR439" s="24" t="s">
        <v>236</v>
      </c>
      <c r="AT439" s="24" t="s">
        <v>142</v>
      </c>
      <c r="AU439" s="24" t="s">
        <v>81</v>
      </c>
      <c r="AY439" s="24" t="s">
        <v>140</v>
      </c>
      <c r="BE439" s="186">
        <f>IF(N439="základní",J439,0)</f>
        <v>0</v>
      </c>
      <c r="BF439" s="186">
        <f>IF(N439="snížená",J439,0)</f>
        <v>0</v>
      </c>
      <c r="BG439" s="186">
        <f>IF(N439="zákl. přenesená",J439,0)</f>
        <v>0</v>
      </c>
      <c r="BH439" s="186">
        <f>IF(N439="sníž. přenesená",J439,0)</f>
        <v>0</v>
      </c>
      <c r="BI439" s="186">
        <f>IF(N439="nulová",J439,0)</f>
        <v>0</v>
      </c>
      <c r="BJ439" s="24" t="s">
        <v>23</v>
      </c>
      <c r="BK439" s="186">
        <f>ROUND(I439*H439,2)</f>
        <v>0</v>
      </c>
      <c r="BL439" s="24" t="s">
        <v>236</v>
      </c>
      <c r="BM439" s="24" t="s">
        <v>689</v>
      </c>
    </row>
    <row r="440" spans="2:65" s="1" customFormat="1" ht="22.5" customHeight="1" x14ac:dyDescent="0.3">
      <c r="B440" s="174"/>
      <c r="C440" s="175" t="s">
        <v>658</v>
      </c>
      <c r="D440" s="175" t="s">
        <v>142</v>
      </c>
      <c r="E440" s="176" t="s">
        <v>691</v>
      </c>
      <c r="F440" s="177" t="s">
        <v>692</v>
      </c>
      <c r="G440" s="178" t="s">
        <v>222</v>
      </c>
      <c r="H440" s="179">
        <v>7.2430000000000003</v>
      </c>
      <c r="I440" s="180"/>
      <c r="J440" s="181">
        <f>ROUND(I440*H440,2)</f>
        <v>0</v>
      </c>
      <c r="K440" s="177" t="s">
        <v>146</v>
      </c>
      <c r="L440" s="41"/>
      <c r="M440" s="182" t="s">
        <v>5</v>
      </c>
      <c r="N440" s="183" t="s">
        <v>43</v>
      </c>
      <c r="O440" s="42"/>
      <c r="P440" s="184">
        <f>O440*H440</f>
        <v>0</v>
      </c>
      <c r="Q440" s="184">
        <v>0</v>
      </c>
      <c r="R440" s="184">
        <f>Q440*H440</f>
        <v>0</v>
      </c>
      <c r="S440" s="184">
        <v>0</v>
      </c>
      <c r="T440" s="185">
        <f>S440*H440</f>
        <v>0</v>
      </c>
      <c r="AR440" s="24" t="s">
        <v>236</v>
      </c>
      <c r="AT440" s="24" t="s">
        <v>142</v>
      </c>
      <c r="AU440" s="24" t="s">
        <v>81</v>
      </c>
      <c r="AY440" s="24" t="s">
        <v>140</v>
      </c>
      <c r="BE440" s="186">
        <f>IF(N440="základní",J440,0)</f>
        <v>0</v>
      </c>
      <c r="BF440" s="186">
        <f>IF(N440="snížená",J440,0)</f>
        <v>0</v>
      </c>
      <c r="BG440" s="186">
        <f>IF(N440="zákl. přenesená",J440,0)</f>
        <v>0</v>
      </c>
      <c r="BH440" s="186">
        <f>IF(N440="sníž. přenesená",J440,0)</f>
        <v>0</v>
      </c>
      <c r="BI440" s="186">
        <f>IF(N440="nulová",J440,0)</f>
        <v>0</v>
      </c>
      <c r="BJ440" s="24" t="s">
        <v>23</v>
      </c>
      <c r="BK440" s="186">
        <f>ROUND(I440*H440,2)</f>
        <v>0</v>
      </c>
      <c r="BL440" s="24" t="s">
        <v>236</v>
      </c>
      <c r="BM440" s="24" t="s">
        <v>1304</v>
      </c>
    </row>
    <row r="441" spans="2:65" s="10" customFormat="1" ht="29.85" customHeight="1" x14ac:dyDescent="0.3">
      <c r="B441" s="160"/>
      <c r="D441" s="171" t="s">
        <v>71</v>
      </c>
      <c r="E441" s="172" t="s">
        <v>694</v>
      </c>
      <c r="F441" s="172" t="s">
        <v>695</v>
      </c>
      <c r="I441" s="163"/>
      <c r="J441" s="173">
        <f>BK441</f>
        <v>0</v>
      </c>
      <c r="L441" s="160"/>
      <c r="M441" s="165"/>
      <c r="N441" s="166"/>
      <c r="O441" s="166"/>
      <c r="P441" s="167">
        <f>SUM(P442:P452)</f>
        <v>0</v>
      </c>
      <c r="Q441" s="166"/>
      <c r="R441" s="167">
        <f>SUM(R442:R452)</f>
        <v>2.8335400000000002</v>
      </c>
      <c r="S441" s="166"/>
      <c r="T441" s="168">
        <f>SUM(T442:T452)</f>
        <v>0</v>
      </c>
      <c r="AR441" s="161" t="s">
        <v>81</v>
      </c>
      <c r="AT441" s="169" t="s">
        <v>71</v>
      </c>
      <c r="AU441" s="169" t="s">
        <v>23</v>
      </c>
      <c r="AY441" s="161" t="s">
        <v>140</v>
      </c>
      <c r="BK441" s="170">
        <f>SUM(BK442:BK452)</f>
        <v>0</v>
      </c>
    </row>
    <row r="442" spans="2:65" s="1" customFormat="1" ht="22.5" customHeight="1" x14ac:dyDescent="0.3">
      <c r="B442" s="174"/>
      <c r="C442" s="175" t="s">
        <v>663</v>
      </c>
      <c r="D442" s="175" t="s">
        <v>142</v>
      </c>
      <c r="E442" s="176" t="s">
        <v>697</v>
      </c>
      <c r="F442" s="177" t="s">
        <v>698</v>
      </c>
      <c r="G442" s="178" t="s">
        <v>145</v>
      </c>
      <c r="H442" s="179">
        <v>1089.8</v>
      </c>
      <c r="I442" s="180"/>
      <c r="J442" s="181">
        <f>ROUND(I442*H442,2)</f>
        <v>0</v>
      </c>
      <c r="K442" s="177" t="s">
        <v>591</v>
      </c>
      <c r="L442" s="41"/>
      <c r="M442" s="182" t="s">
        <v>5</v>
      </c>
      <c r="N442" s="183" t="s">
        <v>43</v>
      </c>
      <c r="O442" s="42"/>
      <c r="P442" s="184">
        <f>O442*H442</f>
        <v>0</v>
      </c>
      <c r="Q442" s="184">
        <v>0</v>
      </c>
      <c r="R442" s="184">
        <f>Q442*H442</f>
        <v>0</v>
      </c>
      <c r="S442" s="184">
        <v>0</v>
      </c>
      <c r="T442" s="185">
        <f>S442*H442</f>
        <v>0</v>
      </c>
      <c r="AR442" s="24" t="s">
        <v>236</v>
      </c>
      <c r="AT442" s="24" t="s">
        <v>142</v>
      </c>
      <c r="AU442" s="24" t="s">
        <v>81</v>
      </c>
      <c r="AY442" s="24" t="s">
        <v>140</v>
      </c>
      <c r="BE442" s="186">
        <f>IF(N442="základní",J442,0)</f>
        <v>0</v>
      </c>
      <c r="BF442" s="186">
        <f>IF(N442="snížená",J442,0)</f>
        <v>0</v>
      </c>
      <c r="BG442" s="186">
        <f>IF(N442="zákl. přenesená",J442,0)</f>
        <v>0</v>
      </c>
      <c r="BH442" s="186">
        <f>IF(N442="sníž. přenesená",J442,0)</f>
        <v>0</v>
      </c>
      <c r="BI442" s="186">
        <f>IF(N442="nulová",J442,0)</f>
        <v>0</v>
      </c>
      <c r="BJ442" s="24" t="s">
        <v>23</v>
      </c>
      <c r="BK442" s="186">
        <f>ROUND(I442*H442,2)</f>
        <v>0</v>
      </c>
      <c r="BL442" s="24" t="s">
        <v>236</v>
      </c>
      <c r="BM442" s="24" t="s">
        <v>1305</v>
      </c>
    </row>
    <row r="443" spans="2:65" s="11" customFormat="1" x14ac:dyDescent="0.3">
      <c r="B443" s="187"/>
      <c r="D443" s="197" t="s">
        <v>149</v>
      </c>
      <c r="E443" s="196" t="s">
        <v>5</v>
      </c>
      <c r="F443" s="198" t="s">
        <v>1306</v>
      </c>
      <c r="H443" s="199">
        <v>1185.8</v>
      </c>
      <c r="I443" s="192"/>
      <c r="L443" s="187"/>
      <c r="M443" s="193"/>
      <c r="N443" s="194"/>
      <c r="O443" s="194"/>
      <c r="P443" s="194"/>
      <c r="Q443" s="194"/>
      <c r="R443" s="194"/>
      <c r="S443" s="194"/>
      <c r="T443" s="195"/>
      <c r="AT443" s="196" t="s">
        <v>149</v>
      </c>
      <c r="AU443" s="196" t="s">
        <v>81</v>
      </c>
      <c r="AV443" s="11" t="s">
        <v>81</v>
      </c>
      <c r="AW443" s="11" t="s">
        <v>36</v>
      </c>
      <c r="AX443" s="11" t="s">
        <v>72</v>
      </c>
      <c r="AY443" s="196" t="s">
        <v>140</v>
      </c>
    </row>
    <row r="444" spans="2:65" s="11" customFormat="1" x14ac:dyDescent="0.3">
      <c r="B444" s="187"/>
      <c r="D444" s="197" t="s">
        <v>149</v>
      </c>
      <c r="E444" s="196" t="s">
        <v>5</v>
      </c>
      <c r="F444" s="198" t="s">
        <v>1307</v>
      </c>
      <c r="H444" s="199">
        <v>-96</v>
      </c>
      <c r="I444" s="192"/>
      <c r="L444" s="187"/>
      <c r="M444" s="193"/>
      <c r="N444" s="194"/>
      <c r="O444" s="194"/>
      <c r="P444" s="194"/>
      <c r="Q444" s="194"/>
      <c r="R444" s="194"/>
      <c r="S444" s="194"/>
      <c r="T444" s="195"/>
      <c r="AT444" s="196" t="s">
        <v>149</v>
      </c>
      <c r="AU444" s="196" t="s">
        <v>81</v>
      </c>
      <c r="AV444" s="11" t="s">
        <v>81</v>
      </c>
      <c r="AW444" s="11" t="s">
        <v>36</v>
      </c>
      <c r="AX444" s="11" t="s">
        <v>72</v>
      </c>
      <c r="AY444" s="196" t="s">
        <v>140</v>
      </c>
    </row>
    <row r="445" spans="2:65" s="12" customFormat="1" x14ac:dyDescent="0.3">
      <c r="B445" s="200"/>
      <c r="D445" s="188" t="s">
        <v>149</v>
      </c>
      <c r="E445" s="201" t="s">
        <v>5</v>
      </c>
      <c r="F445" s="202" t="s">
        <v>157</v>
      </c>
      <c r="H445" s="203">
        <v>1089.8</v>
      </c>
      <c r="I445" s="204"/>
      <c r="L445" s="200"/>
      <c r="M445" s="205"/>
      <c r="N445" s="206"/>
      <c r="O445" s="206"/>
      <c r="P445" s="206"/>
      <c r="Q445" s="206"/>
      <c r="R445" s="206"/>
      <c r="S445" s="206"/>
      <c r="T445" s="207"/>
      <c r="AT445" s="208" t="s">
        <v>149</v>
      </c>
      <c r="AU445" s="208" t="s">
        <v>81</v>
      </c>
      <c r="AV445" s="12" t="s">
        <v>147</v>
      </c>
      <c r="AW445" s="12" t="s">
        <v>36</v>
      </c>
      <c r="AX445" s="12" t="s">
        <v>23</v>
      </c>
      <c r="AY445" s="208" t="s">
        <v>140</v>
      </c>
    </row>
    <row r="446" spans="2:65" s="1" customFormat="1" ht="22.5" customHeight="1" x14ac:dyDescent="0.3">
      <c r="B446" s="174"/>
      <c r="C446" s="220" t="s">
        <v>670</v>
      </c>
      <c r="D446" s="220" t="s">
        <v>257</v>
      </c>
      <c r="E446" s="221" t="s">
        <v>702</v>
      </c>
      <c r="F446" s="222" t="s">
        <v>703</v>
      </c>
      <c r="G446" s="223" t="s">
        <v>222</v>
      </c>
      <c r="H446" s="224">
        <v>0.32700000000000001</v>
      </c>
      <c r="I446" s="225"/>
      <c r="J446" s="226">
        <f>ROUND(I446*H446,2)</f>
        <v>0</v>
      </c>
      <c r="K446" s="222" t="s">
        <v>591</v>
      </c>
      <c r="L446" s="227"/>
      <c r="M446" s="228" t="s">
        <v>5</v>
      </c>
      <c r="N446" s="229" t="s">
        <v>43</v>
      </c>
      <c r="O446" s="42"/>
      <c r="P446" s="184">
        <f>O446*H446</f>
        <v>0</v>
      </c>
      <c r="Q446" s="184">
        <v>1</v>
      </c>
      <c r="R446" s="184">
        <f>Q446*H446</f>
        <v>0.32700000000000001</v>
      </c>
      <c r="S446" s="184">
        <v>0</v>
      </c>
      <c r="T446" s="185">
        <f>S446*H446</f>
        <v>0</v>
      </c>
      <c r="AR446" s="24" t="s">
        <v>346</v>
      </c>
      <c r="AT446" s="24" t="s">
        <v>257</v>
      </c>
      <c r="AU446" s="24" t="s">
        <v>81</v>
      </c>
      <c r="AY446" s="24" t="s">
        <v>140</v>
      </c>
      <c r="BE446" s="186">
        <f>IF(N446="základní",J446,0)</f>
        <v>0</v>
      </c>
      <c r="BF446" s="186">
        <f>IF(N446="snížená",J446,0)</f>
        <v>0</v>
      </c>
      <c r="BG446" s="186">
        <f>IF(N446="zákl. přenesená",J446,0)</f>
        <v>0</v>
      </c>
      <c r="BH446" s="186">
        <f>IF(N446="sníž. přenesená",J446,0)</f>
        <v>0</v>
      </c>
      <c r="BI446" s="186">
        <f>IF(N446="nulová",J446,0)</f>
        <v>0</v>
      </c>
      <c r="BJ446" s="24" t="s">
        <v>23</v>
      </c>
      <c r="BK446" s="186">
        <f>ROUND(I446*H446,2)</f>
        <v>0</v>
      </c>
      <c r="BL446" s="24" t="s">
        <v>236</v>
      </c>
      <c r="BM446" s="24" t="s">
        <v>1308</v>
      </c>
    </row>
    <row r="447" spans="2:65" s="11" customFormat="1" x14ac:dyDescent="0.3">
      <c r="B447" s="187"/>
      <c r="D447" s="188" t="s">
        <v>149</v>
      </c>
      <c r="F447" s="190" t="s">
        <v>1309</v>
      </c>
      <c r="H447" s="191">
        <v>0.32700000000000001</v>
      </c>
      <c r="I447" s="192"/>
      <c r="L447" s="187"/>
      <c r="M447" s="193"/>
      <c r="N447" s="194"/>
      <c r="O447" s="194"/>
      <c r="P447" s="194"/>
      <c r="Q447" s="194"/>
      <c r="R447" s="194"/>
      <c r="S447" s="194"/>
      <c r="T447" s="195"/>
      <c r="AT447" s="196" t="s">
        <v>149</v>
      </c>
      <c r="AU447" s="196" t="s">
        <v>81</v>
      </c>
      <c r="AV447" s="11" t="s">
        <v>81</v>
      </c>
      <c r="AW447" s="11" t="s">
        <v>6</v>
      </c>
      <c r="AX447" s="11" t="s">
        <v>23</v>
      </c>
      <c r="AY447" s="196" t="s">
        <v>140</v>
      </c>
    </row>
    <row r="448" spans="2:65" s="1" customFormat="1" ht="22.5" customHeight="1" x14ac:dyDescent="0.3">
      <c r="B448" s="174"/>
      <c r="C448" s="175" t="s">
        <v>674</v>
      </c>
      <c r="D448" s="175" t="s">
        <v>142</v>
      </c>
      <c r="E448" s="176" t="s">
        <v>707</v>
      </c>
      <c r="F448" s="177" t="s">
        <v>708</v>
      </c>
      <c r="G448" s="178" t="s">
        <v>145</v>
      </c>
      <c r="H448" s="179">
        <v>1089.8</v>
      </c>
      <c r="I448" s="180"/>
      <c r="J448" s="181">
        <f>ROUND(I448*H448,2)</f>
        <v>0</v>
      </c>
      <c r="K448" s="177" t="s">
        <v>591</v>
      </c>
      <c r="L448" s="41"/>
      <c r="M448" s="182" t="s">
        <v>5</v>
      </c>
      <c r="N448" s="183" t="s">
        <v>43</v>
      </c>
      <c r="O448" s="42"/>
      <c r="P448" s="184">
        <f>O448*H448</f>
        <v>0</v>
      </c>
      <c r="Q448" s="184">
        <v>0</v>
      </c>
      <c r="R448" s="184">
        <f>Q448*H448</f>
        <v>0</v>
      </c>
      <c r="S448" s="184">
        <v>0</v>
      </c>
      <c r="T448" s="185">
        <f>S448*H448</f>
        <v>0</v>
      </c>
      <c r="AR448" s="24" t="s">
        <v>236</v>
      </c>
      <c r="AT448" s="24" t="s">
        <v>142</v>
      </c>
      <c r="AU448" s="24" t="s">
        <v>81</v>
      </c>
      <c r="AY448" s="24" t="s">
        <v>140</v>
      </c>
      <c r="BE448" s="186">
        <f>IF(N448="základní",J448,0)</f>
        <v>0</v>
      </c>
      <c r="BF448" s="186">
        <f>IF(N448="snížená",J448,0)</f>
        <v>0</v>
      </c>
      <c r="BG448" s="186">
        <f>IF(N448="zákl. přenesená",J448,0)</f>
        <v>0</v>
      </c>
      <c r="BH448" s="186">
        <f>IF(N448="sníž. přenesená",J448,0)</f>
        <v>0</v>
      </c>
      <c r="BI448" s="186">
        <f>IF(N448="nulová",J448,0)</f>
        <v>0</v>
      </c>
      <c r="BJ448" s="24" t="s">
        <v>23</v>
      </c>
      <c r="BK448" s="186">
        <f>ROUND(I448*H448,2)</f>
        <v>0</v>
      </c>
      <c r="BL448" s="24" t="s">
        <v>236</v>
      </c>
      <c r="BM448" s="24" t="s">
        <v>1310</v>
      </c>
    </row>
    <row r="449" spans="2:65" s="1" customFormat="1" ht="22.5" customHeight="1" x14ac:dyDescent="0.3">
      <c r="B449" s="174"/>
      <c r="C449" s="220" t="s">
        <v>680</v>
      </c>
      <c r="D449" s="220" t="s">
        <v>257</v>
      </c>
      <c r="E449" s="221" t="s">
        <v>711</v>
      </c>
      <c r="F449" s="222" t="s">
        <v>712</v>
      </c>
      <c r="G449" s="223" t="s">
        <v>145</v>
      </c>
      <c r="H449" s="224">
        <v>1253.27</v>
      </c>
      <c r="I449" s="225"/>
      <c r="J449" s="226">
        <f>ROUND(I449*H449,2)</f>
        <v>0</v>
      </c>
      <c r="K449" s="222" t="s">
        <v>591</v>
      </c>
      <c r="L449" s="227"/>
      <c r="M449" s="228" t="s">
        <v>5</v>
      </c>
      <c r="N449" s="229" t="s">
        <v>43</v>
      </c>
      <c r="O449" s="42"/>
      <c r="P449" s="184">
        <f>O449*H449</f>
        <v>0</v>
      </c>
      <c r="Q449" s="184">
        <v>2E-3</v>
      </c>
      <c r="R449" s="184">
        <f>Q449*H449</f>
        <v>2.5065400000000002</v>
      </c>
      <c r="S449" s="184">
        <v>0</v>
      </c>
      <c r="T449" s="185">
        <f>S449*H449</f>
        <v>0</v>
      </c>
      <c r="AR449" s="24" t="s">
        <v>346</v>
      </c>
      <c r="AT449" s="24" t="s">
        <v>257</v>
      </c>
      <c r="AU449" s="24" t="s">
        <v>81</v>
      </c>
      <c r="AY449" s="24" t="s">
        <v>140</v>
      </c>
      <c r="BE449" s="186">
        <f>IF(N449="základní",J449,0)</f>
        <v>0</v>
      </c>
      <c r="BF449" s="186">
        <f>IF(N449="snížená",J449,0)</f>
        <v>0</v>
      </c>
      <c r="BG449" s="186">
        <f>IF(N449="zákl. přenesená",J449,0)</f>
        <v>0</v>
      </c>
      <c r="BH449" s="186">
        <f>IF(N449="sníž. přenesená",J449,0)</f>
        <v>0</v>
      </c>
      <c r="BI449" s="186">
        <f>IF(N449="nulová",J449,0)</f>
        <v>0</v>
      </c>
      <c r="BJ449" s="24" t="s">
        <v>23</v>
      </c>
      <c r="BK449" s="186">
        <f>ROUND(I449*H449,2)</f>
        <v>0</v>
      </c>
      <c r="BL449" s="24" t="s">
        <v>236</v>
      </c>
      <c r="BM449" s="24" t="s">
        <v>1311</v>
      </c>
    </row>
    <row r="450" spans="2:65" s="11" customFormat="1" x14ac:dyDescent="0.3">
      <c r="B450" s="187"/>
      <c r="D450" s="188" t="s">
        <v>149</v>
      </c>
      <c r="F450" s="190" t="s">
        <v>1312</v>
      </c>
      <c r="H450" s="191">
        <v>1253.27</v>
      </c>
      <c r="I450" s="192"/>
      <c r="L450" s="187"/>
      <c r="M450" s="193"/>
      <c r="N450" s="194"/>
      <c r="O450" s="194"/>
      <c r="P450" s="194"/>
      <c r="Q450" s="194"/>
      <c r="R450" s="194"/>
      <c r="S450" s="194"/>
      <c r="T450" s="195"/>
      <c r="AT450" s="196" t="s">
        <v>149</v>
      </c>
      <c r="AU450" s="196" t="s">
        <v>81</v>
      </c>
      <c r="AV450" s="11" t="s">
        <v>81</v>
      </c>
      <c r="AW450" s="11" t="s">
        <v>6</v>
      </c>
      <c r="AX450" s="11" t="s">
        <v>23</v>
      </c>
      <c r="AY450" s="196" t="s">
        <v>140</v>
      </c>
    </row>
    <row r="451" spans="2:65" s="1" customFormat="1" ht="22.5" customHeight="1" x14ac:dyDescent="0.3">
      <c r="B451" s="174"/>
      <c r="C451" s="175" t="s">
        <v>686</v>
      </c>
      <c r="D451" s="175" t="s">
        <v>142</v>
      </c>
      <c r="E451" s="176" t="s">
        <v>716</v>
      </c>
      <c r="F451" s="177" t="s">
        <v>717</v>
      </c>
      <c r="G451" s="178" t="s">
        <v>222</v>
      </c>
      <c r="H451" s="179">
        <v>2.8340000000000001</v>
      </c>
      <c r="I451" s="180"/>
      <c r="J451" s="181">
        <f>ROUND(I451*H451,2)</f>
        <v>0</v>
      </c>
      <c r="K451" s="177" t="s">
        <v>591</v>
      </c>
      <c r="L451" s="41"/>
      <c r="M451" s="182" t="s">
        <v>5</v>
      </c>
      <c r="N451" s="183" t="s">
        <v>43</v>
      </c>
      <c r="O451" s="42"/>
      <c r="P451" s="184">
        <f>O451*H451</f>
        <v>0</v>
      </c>
      <c r="Q451" s="184">
        <v>0</v>
      </c>
      <c r="R451" s="184">
        <f>Q451*H451</f>
        <v>0</v>
      </c>
      <c r="S451" s="184">
        <v>0</v>
      </c>
      <c r="T451" s="185">
        <f>S451*H451</f>
        <v>0</v>
      </c>
      <c r="AR451" s="24" t="s">
        <v>236</v>
      </c>
      <c r="AT451" s="24" t="s">
        <v>142</v>
      </c>
      <c r="AU451" s="24" t="s">
        <v>81</v>
      </c>
      <c r="AY451" s="24" t="s">
        <v>140</v>
      </c>
      <c r="BE451" s="186">
        <f>IF(N451="základní",J451,0)</f>
        <v>0</v>
      </c>
      <c r="BF451" s="186">
        <f>IF(N451="snížená",J451,0)</f>
        <v>0</v>
      </c>
      <c r="BG451" s="186">
        <f>IF(N451="zákl. přenesená",J451,0)</f>
        <v>0</v>
      </c>
      <c r="BH451" s="186">
        <f>IF(N451="sníž. přenesená",J451,0)</f>
        <v>0</v>
      </c>
      <c r="BI451" s="186">
        <f>IF(N451="nulová",J451,0)</f>
        <v>0</v>
      </c>
      <c r="BJ451" s="24" t="s">
        <v>23</v>
      </c>
      <c r="BK451" s="186">
        <f>ROUND(I451*H451,2)</f>
        <v>0</v>
      </c>
      <c r="BL451" s="24" t="s">
        <v>236</v>
      </c>
      <c r="BM451" s="24" t="s">
        <v>1313</v>
      </c>
    </row>
    <row r="452" spans="2:65" s="1" customFormat="1" ht="22.5" customHeight="1" x14ac:dyDescent="0.3">
      <c r="B452" s="174"/>
      <c r="C452" s="175" t="s">
        <v>690</v>
      </c>
      <c r="D452" s="175" t="s">
        <v>142</v>
      </c>
      <c r="E452" s="176" t="s">
        <v>720</v>
      </c>
      <c r="F452" s="177" t="s">
        <v>721</v>
      </c>
      <c r="G452" s="178" t="s">
        <v>222</v>
      </c>
      <c r="H452" s="179">
        <v>2.8340000000000001</v>
      </c>
      <c r="I452" s="180"/>
      <c r="J452" s="181">
        <f>ROUND(I452*H452,2)</f>
        <v>0</v>
      </c>
      <c r="K452" s="177" t="s">
        <v>591</v>
      </c>
      <c r="L452" s="41"/>
      <c r="M452" s="182" t="s">
        <v>5</v>
      </c>
      <c r="N452" s="183" t="s">
        <v>43</v>
      </c>
      <c r="O452" s="42"/>
      <c r="P452" s="184">
        <f>O452*H452</f>
        <v>0</v>
      </c>
      <c r="Q452" s="184">
        <v>0</v>
      </c>
      <c r="R452" s="184">
        <f>Q452*H452</f>
        <v>0</v>
      </c>
      <c r="S452" s="184">
        <v>0</v>
      </c>
      <c r="T452" s="185">
        <f>S452*H452</f>
        <v>0</v>
      </c>
      <c r="AR452" s="24" t="s">
        <v>236</v>
      </c>
      <c r="AT452" s="24" t="s">
        <v>142</v>
      </c>
      <c r="AU452" s="24" t="s">
        <v>81</v>
      </c>
      <c r="AY452" s="24" t="s">
        <v>140</v>
      </c>
      <c r="BE452" s="186">
        <f>IF(N452="základní",J452,0)</f>
        <v>0</v>
      </c>
      <c r="BF452" s="186">
        <f>IF(N452="snížená",J452,0)</f>
        <v>0</v>
      </c>
      <c r="BG452" s="186">
        <f>IF(N452="zákl. přenesená",J452,0)</f>
        <v>0</v>
      </c>
      <c r="BH452" s="186">
        <f>IF(N452="sníž. přenesená",J452,0)</f>
        <v>0</v>
      </c>
      <c r="BI452" s="186">
        <f>IF(N452="nulová",J452,0)</f>
        <v>0</v>
      </c>
      <c r="BJ452" s="24" t="s">
        <v>23</v>
      </c>
      <c r="BK452" s="186">
        <f>ROUND(I452*H452,2)</f>
        <v>0</v>
      </c>
      <c r="BL452" s="24" t="s">
        <v>236</v>
      </c>
      <c r="BM452" s="24" t="s">
        <v>1314</v>
      </c>
    </row>
    <row r="453" spans="2:65" s="10" customFormat="1" ht="29.85" customHeight="1" x14ac:dyDescent="0.3">
      <c r="B453" s="160"/>
      <c r="D453" s="171" t="s">
        <v>71</v>
      </c>
      <c r="E453" s="172" t="s">
        <v>723</v>
      </c>
      <c r="F453" s="172" t="s">
        <v>724</v>
      </c>
      <c r="I453" s="163"/>
      <c r="J453" s="173">
        <f>BK453</f>
        <v>0</v>
      </c>
      <c r="L453" s="160"/>
      <c r="M453" s="165"/>
      <c r="N453" s="166"/>
      <c r="O453" s="166"/>
      <c r="P453" s="167">
        <f>SUM(P454:P465)</f>
        <v>0</v>
      </c>
      <c r="Q453" s="166"/>
      <c r="R453" s="167">
        <f>SUM(R454:R465)</f>
        <v>2.2620000000000001E-2</v>
      </c>
      <c r="S453" s="166"/>
      <c r="T453" s="168">
        <f>SUM(T454:T465)</f>
        <v>0.36780000000000002</v>
      </c>
      <c r="AR453" s="161" t="s">
        <v>81</v>
      </c>
      <c r="AT453" s="169" t="s">
        <v>71</v>
      </c>
      <c r="AU453" s="169" t="s">
        <v>23</v>
      </c>
      <c r="AY453" s="161" t="s">
        <v>140</v>
      </c>
      <c r="BK453" s="170">
        <f>SUM(BK454:BK465)</f>
        <v>0</v>
      </c>
    </row>
    <row r="454" spans="2:65" s="1" customFormat="1" ht="22.5" customHeight="1" x14ac:dyDescent="0.3">
      <c r="B454" s="174"/>
      <c r="C454" s="175" t="s">
        <v>696</v>
      </c>
      <c r="D454" s="175" t="s">
        <v>142</v>
      </c>
      <c r="E454" s="176" t="s">
        <v>726</v>
      </c>
      <c r="F454" s="177" t="s">
        <v>727</v>
      </c>
      <c r="G454" s="178" t="s">
        <v>278</v>
      </c>
      <c r="H454" s="179">
        <v>12</v>
      </c>
      <c r="I454" s="180"/>
      <c r="J454" s="181">
        <f>ROUND(I454*H454,2)</f>
        <v>0</v>
      </c>
      <c r="K454" s="177" t="s">
        <v>146</v>
      </c>
      <c r="L454" s="41"/>
      <c r="M454" s="182" t="s">
        <v>5</v>
      </c>
      <c r="N454" s="183" t="s">
        <v>43</v>
      </c>
      <c r="O454" s="42"/>
      <c r="P454" s="184">
        <f>O454*H454</f>
        <v>0</v>
      </c>
      <c r="Q454" s="184">
        <v>0</v>
      </c>
      <c r="R454" s="184">
        <f>Q454*H454</f>
        <v>0</v>
      </c>
      <c r="S454" s="184">
        <v>3.065E-2</v>
      </c>
      <c r="T454" s="185">
        <f>S454*H454</f>
        <v>0.36780000000000002</v>
      </c>
      <c r="AR454" s="24" t="s">
        <v>236</v>
      </c>
      <c r="AT454" s="24" t="s">
        <v>142</v>
      </c>
      <c r="AU454" s="24" t="s">
        <v>81</v>
      </c>
      <c r="AY454" s="24" t="s">
        <v>140</v>
      </c>
      <c r="BE454" s="186">
        <f>IF(N454="základní",J454,0)</f>
        <v>0</v>
      </c>
      <c r="BF454" s="186">
        <f>IF(N454="snížená",J454,0)</f>
        <v>0</v>
      </c>
      <c r="BG454" s="186">
        <f>IF(N454="zákl. přenesená",J454,0)</f>
        <v>0</v>
      </c>
      <c r="BH454" s="186">
        <f>IF(N454="sníž. přenesená",J454,0)</f>
        <v>0</v>
      </c>
      <c r="BI454" s="186">
        <f>IF(N454="nulová",J454,0)</f>
        <v>0</v>
      </c>
      <c r="BJ454" s="24" t="s">
        <v>23</v>
      </c>
      <c r="BK454" s="186">
        <f>ROUND(I454*H454,2)</f>
        <v>0</v>
      </c>
      <c r="BL454" s="24" t="s">
        <v>236</v>
      </c>
      <c r="BM454" s="24" t="s">
        <v>728</v>
      </c>
    </row>
    <row r="455" spans="2:65" s="13" customFormat="1" x14ac:dyDescent="0.3">
      <c r="B455" s="209"/>
      <c r="D455" s="197" t="s">
        <v>149</v>
      </c>
      <c r="E455" s="210" t="s">
        <v>5</v>
      </c>
      <c r="F455" s="211" t="s">
        <v>729</v>
      </c>
      <c r="H455" s="212" t="s">
        <v>5</v>
      </c>
      <c r="I455" s="213"/>
      <c r="L455" s="209"/>
      <c r="M455" s="214"/>
      <c r="N455" s="215"/>
      <c r="O455" s="215"/>
      <c r="P455" s="215"/>
      <c r="Q455" s="215"/>
      <c r="R455" s="215"/>
      <c r="S455" s="215"/>
      <c r="T455" s="216"/>
      <c r="AT455" s="212" t="s">
        <v>149</v>
      </c>
      <c r="AU455" s="212" t="s">
        <v>81</v>
      </c>
      <c r="AV455" s="13" t="s">
        <v>23</v>
      </c>
      <c r="AW455" s="13" t="s">
        <v>36</v>
      </c>
      <c r="AX455" s="13" t="s">
        <v>72</v>
      </c>
      <c r="AY455" s="212" t="s">
        <v>140</v>
      </c>
    </row>
    <row r="456" spans="2:65" s="11" customFormat="1" x14ac:dyDescent="0.3">
      <c r="B456" s="187"/>
      <c r="D456" s="188" t="s">
        <v>149</v>
      </c>
      <c r="E456" s="189" t="s">
        <v>5</v>
      </c>
      <c r="F456" s="190" t="s">
        <v>1315</v>
      </c>
      <c r="H456" s="191">
        <v>12</v>
      </c>
      <c r="I456" s="192"/>
      <c r="L456" s="187"/>
      <c r="M456" s="193"/>
      <c r="N456" s="194"/>
      <c r="O456" s="194"/>
      <c r="P456" s="194"/>
      <c r="Q456" s="194"/>
      <c r="R456" s="194"/>
      <c r="S456" s="194"/>
      <c r="T456" s="195"/>
      <c r="AT456" s="196" t="s">
        <v>149</v>
      </c>
      <c r="AU456" s="196" t="s">
        <v>81</v>
      </c>
      <c r="AV456" s="11" t="s">
        <v>81</v>
      </c>
      <c r="AW456" s="11" t="s">
        <v>36</v>
      </c>
      <c r="AX456" s="11" t="s">
        <v>23</v>
      </c>
      <c r="AY456" s="196" t="s">
        <v>140</v>
      </c>
    </row>
    <row r="457" spans="2:65" s="1" customFormat="1" ht="22.5" customHeight="1" x14ac:dyDescent="0.3">
      <c r="B457" s="174"/>
      <c r="C457" s="175" t="s">
        <v>701</v>
      </c>
      <c r="D457" s="175" t="s">
        <v>142</v>
      </c>
      <c r="E457" s="176" t="s">
        <v>732</v>
      </c>
      <c r="F457" s="177" t="s">
        <v>733</v>
      </c>
      <c r="G457" s="178" t="s">
        <v>278</v>
      </c>
      <c r="H457" s="179">
        <v>6</v>
      </c>
      <c r="I457" s="180"/>
      <c r="J457" s="181">
        <f>ROUND(I457*H457,2)</f>
        <v>0</v>
      </c>
      <c r="K457" s="177" t="s">
        <v>146</v>
      </c>
      <c r="L457" s="41"/>
      <c r="M457" s="182" t="s">
        <v>5</v>
      </c>
      <c r="N457" s="183" t="s">
        <v>43</v>
      </c>
      <c r="O457" s="42"/>
      <c r="P457" s="184">
        <f>O457*H457</f>
        <v>0</v>
      </c>
      <c r="Q457" s="184">
        <v>2.2699999999999999E-3</v>
      </c>
      <c r="R457" s="184">
        <f>Q457*H457</f>
        <v>1.362E-2</v>
      </c>
      <c r="S457" s="184">
        <v>0</v>
      </c>
      <c r="T457" s="185">
        <f>S457*H457</f>
        <v>0</v>
      </c>
      <c r="AR457" s="24" t="s">
        <v>236</v>
      </c>
      <c r="AT457" s="24" t="s">
        <v>142</v>
      </c>
      <c r="AU457" s="24" t="s">
        <v>81</v>
      </c>
      <c r="AY457" s="24" t="s">
        <v>140</v>
      </c>
      <c r="BE457" s="186">
        <f>IF(N457="základní",J457,0)</f>
        <v>0</v>
      </c>
      <c r="BF457" s="186">
        <f>IF(N457="snížená",J457,0)</f>
        <v>0</v>
      </c>
      <c r="BG457" s="186">
        <f>IF(N457="zákl. přenesená",J457,0)</f>
        <v>0</v>
      </c>
      <c r="BH457" s="186">
        <f>IF(N457="sníž. přenesená",J457,0)</f>
        <v>0</v>
      </c>
      <c r="BI457" s="186">
        <f>IF(N457="nulová",J457,0)</f>
        <v>0</v>
      </c>
      <c r="BJ457" s="24" t="s">
        <v>23</v>
      </c>
      <c r="BK457" s="186">
        <f>ROUND(I457*H457,2)</f>
        <v>0</v>
      </c>
      <c r="BL457" s="24" t="s">
        <v>236</v>
      </c>
      <c r="BM457" s="24" t="s">
        <v>734</v>
      </c>
    </row>
    <row r="458" spans="2:65" s="13" customFormat="1" x14ac:dyDescent="0.3">
      <c r="B458" s="209"/>
      <c r="D458" s="197" t="s">
        <v>149</v>
      </c>
      <c r="E458" s="210" t="s">
        <v>5</v>
      </c>
      <c r="F458" s="211" t="s">
        <v>735</v>
      </c>
      <c r="H458" s="212" t="s">
        <v>5</v>
      </c>
      <c r="I458" s="213"/>
      <c r="L458" s="209"/>
      <c r="M458" s="214"/>
      <c r="N458" s="215"/>
      <c r="O458" s="215"/>
      <c r="P458" s="215"/>
      <c r="Q458" s="215"/>
      <c r="R458" s="215"/>
      <c r="S458" s="215"/>
      <c r="T458" s="216"/>
      <c r="AT458" s="212" t="s">
        <v>149</v>
      </c>
      <c r="AU458" s="212" t="s">
        <v>81</v>
      </c>
      <c r="AV458" s="13" t="s">
        <v>23</v>
      </c>
      <c r="AW458" s="13" t="s">
        <v>36</v>
      </c>
      <c r="AX458" s="13" t="s">
        <v>72</v>
      </c>
      <c r="AY458" s="212" t="s">
        <v>140</v>
      </c>
    </row>
    <row r="459" spans="2:65" s="11" customFormat="1" x14ac:dyDescent="0.3">
      <c r="B459" s="187"/>
      <c r="D459" s="188" t="s">
        <v>149</v>
      </c>
      <c r="E459" s="189" t="s">
        <v>5</v>
      </c>
      <c r="F459" s="190" t="s">
        <v>1316</v>
      </c>
      <c r="H459" s="191">
        <v>6</v>
      </c>
      <c r="I459" s="192"/>
      <c r="L459" s="187"/>
      <c r="M459" s="193"/>
      <c r="N459" s="194"/>
      <c r="O459" s="194"/>
      <c r="P459" s="194"/>
      <c r="Q459" s="194"/>
      <c r="R459" s="194"/>
      <c r="S459" s="194"/>
      <c r="T459" s="195"/>
      <c r="AT459" s="196" t="s">
        <v>149</v>
      </c>
      <c r="AU459" s="196" t="s">
        <v>81</v>
      </c>
      <c r="AV459" s="11" t="s">
        <v>81</v>
      </c>
      <c r="AW459" s="11" t="s">
        <v>36</v>
      </c>
      <c r="AX459" s="11" t="s">
        <v>23</v>
      </c>
      <c r="AY459" s="196" t="s">
        <v>140</v>
      </c>
    </row>
    <row r="460" spans="2:65" s="1" customFormat="1" ht="22.5" customHeight="1" x14ac:dyDescent="0.3">
      <c r="B460" s="174"/>
      <c r="C460" s="175" t="s">
        <v>706</v>
      </c>
      <c r="D460" s="175" t="s">
        <v>142</v>
      </c>
      <c r="E460" s="176" t="s">
        <v>738</v>
      </c>
      <c r="F460" s="177" t="s">
        <v>739</v>
      </c>
      <c r="G460" s="178" t="s">
        <v>247</v>
      </c>
      <c r="H460" s="179">
        <v>6</v>
      </c>
      <c r="I460" s="180"/>
      <c r="J460" s="181">
        <f>ROUND(I460*H460,2)</f>
        <v>0</v>
      </c>
      <c r="K460" s="177" t="s">
        <v>146</v>
      </c>
      <c r="L460" s="41"/>
      <c r="M460" s="182" t="s">
        <v>5</v>
      </c>
      <c r="N460" s="183" t="s">
        <v>43</v>
      </c>
      <c r="O460" s="42"/>
      <c r="P460" s="184">
        <f>O460*H460</f>
        <v>0</v>
      </c>
      <c r="Q460" s="184">
        <v>1.5E-3</v>
      </c>
      <c r="R460" s="184">
        <f>Q460*H460</f>
        <v>9.0000000000000011E-3</v>
      </c>
      <c r="S460" s="184">
        <v>0</v>
      </c>
      <c r="T460" s="185">
        <f>S460*H460</f>
        <v>0</v>
      </c>
      <c r="AR460" s="24" t="s">
        <v>236</v>
      </c>
      <c r="AT460" s="24" t="s">
        <v>142</v>
      </c>
      <c r="AU460" s="24" t="s">
        <v>81</v>
      </c>
      <c r="AY460" s="24" t="s">
        <v>140</v>
      </c>
      <c r="BE460" s="186">
        <f>IF(N460="základní",J460,0)</f>
        <v>0</v>
      </c>
      <c r="BF460" s="186">
        <f>IF(N460="snížená",J460,0)</f>
        <v>0</v>
      </c>
      <c r="BG460" s="186">
        <f>IF(N460="zákl. přenesená",J460,0)</f>
        <v>0</v>
      </c>
      <c r="BH460" s="186">
        <f>IF(N460="sníž. přenesená",J460,0)</f>
        <v>0</v>
      </c>
      <c r="BI460" s="186">
        <f>IF(N460="nulová",J460,0)</f>
        <v>0</v>
      </c>
      <c r="BJ460" s="24" t="s">
        <v>23</v>
      </c>
      <c r="BK460" s="186">
        <f>ROUND(I460*H460,2)</f>
        <v>0</v>
      </c>
      <c r="BL460" s="24" t="s">
        <v>236</v>
      </c>
      <c r="BM460" s="24" t="s">
        <v>740</v>
      </c>
    </row>
    <row r="461" spans="2:65" s="13" customFormat="1" x14ac:dyDescent="0.3">
      <c r="B461" s="209"/>
      <c r="D461" s="197" t="s">
        <v>149</v>
      </c>
      <c r="E461" s="210" t="s">
        <v>5</v>
      </c>
      <c r="F461" s="211" t="s">
        <v>741</v>
      </c>
      <c r="H461" s="212" t="s">
        <v>5</v>
      </c>
      <c r="I461" s="213"/>
      <c r="L461" s="209"/>
      <c r="M461" s="214"/>
      <c r="N461" s="215"/>
      <c r="O461" s="215"/>
      <c r="P461" s="215"/>
      <c r="Q461" s="215"/>
      <c r="R461" s="215"/>
      <c r="S461" s="215"/>
      <c r="T461" s="216"/>
      <c r="AT461" s="212" t="s">
        <v>149</v>
      </c>
      <c r="AU461" s="212" t="s">
        <v>81</v>
      </c>
      <c r="AV461" s="13" t="s">
        <v>23</v>
      </c>
      <c r="AW461" s="13" t="s">
        <v>36</v>
      </c>
      <c r="AX461" s="13" t="s">
        <v>72</v>
      </c>
      <c r="AY461" s="212" t="s">
        <v>140</v>
      </c>
    </row>
    <row r="462" spans="2:65" s="11" customFormat="1" x14ac:dyDescent="0.3">
      <c r="B462" s="187"/>
      <c r="D462" s="188" t="s">
        <v>149</v>
      </c>
      <c r="E462" s="189" t="s">
        <v>5</v>
      </c>
      <c r="F462" s="190" t="s">
        <v>742</v>
      </c>
      <c r="H462" s="191">
        <v>6</v>
      </c>
      <c r="I462" s="192"/>
      <c r="L462" s="187"/>
      <c r="M462" s="193"/>
      <c r="N462" s="194"/>
      <c r="O462" s="194"/>
      <c r="P462" s="194"/>
      <c r="Q462" s="194"/>
      <c r="R462" s="194"/>
      <c r="S462" s="194"/>
      <c r="T462" s="195"/>
      <c r="AT462" s="196" t="s">
        <v>149</v>
      </c>
      <c r="AU462" s="196" t="s">
        <v>81</v>
      </c>
      <c r="AV462" s="11" t="s">
        <v>81</v>
      </c>
      <c r="AW462" s="11" t="s">
        <v>36</v>
      </c>
      <c r="AX462" s="11" t="s">
        <v>23</v>
      </c>
      <c r="AY462" s="196" t="s">
        <v>140</v>
      </c>
    </row>
    <row r="463" spans="2:65" s="1" customFormat="1" ht="31.5" customHeight="1" x14ac:dyDescent="0.3">
      <c r="B463" s="174"/>
      <c r="C463" s="175" t="s">
        <v>710</v>
      </c>
      <c r="D463" s="175" t="s">
        <v>142</v>
      </c>
      <c r="E463" s="176" t="s">
        <v>743</v>
      </c>
      <c r="F463" s="177" t="s">
        <v>744</v>
      </c>
      <c r="G463" s="178" t="s">
        <v>222</v>
      </c>
      <c r="H463" s="179">
        <v>0.36799999999999999</v>
      </c>
      <c r="I463" s="180"/>
      <c r="J463" s="181">
        <f>ROUND(I463*H463,2)</f>
        <v>0</v>
      </c>
      <c r="K463" s="177" t="s">
        <v>146</v>
      </c>
      <c r="L463" s="41"/>
      <c r="M463" s="182" t="s">
        <v>5</v>
      </c>
      <c r="N463" s="183" t="s">
        <v>43</v>
      </c>
      <c r="O463" s="42"/>
      <c r="P463" s="184">
        <f>O463*H463</f>
        <v>0</v>
      </c>
      <c r="Q463" s="184">
        <v>0</v>
      </c>
      <c r="R463" s="184">
        <f>Q463*H463</f>
        <v>0</v>
      </c>
      <c r="S463" s="184">
        <v>0</v>
      </c>
      <c r="T463" s="185">
        <f>S463*H463</f>
        <v>0</v>
      </c>
      <c r="AR463" s="24" t="s">
        <v>236</v>
      </c>
      <c r="AT463" s="24" t="s">
        <v>142</v>
      </c>
      <c r="AU463" s="24" t="s">
        <v>81</v>
      </c>
      <c r="AY463" s="24" t="s">
        <v>140</v>
      </c>
      <c r="BE463" s="186">
        <f>IF(N463="základní",J463,0)</f>
        <v>0</v>
      </c>
      <c r="BF463" s="186">
        <f>IF(N463="snížená",J463,0)</f>
        <v>0</v>
      </c>
      <c r="BG463" s="186">
        <f>IF(N463="zákl. přenesená",J463,0)</f>
        <v>0</v>
      </c>
      <c r="BH463" s="186">
        <f>IF(N463="sníž. přenesená",J463,0)</f>
        <v>0</v>
      </c>
      <c r="BI463" s="186">
        <f>IF(N463="nulová",J463,0)</f>
        <v>0</v>
      </c>
      <c r="BJ463" s="24" t="s">
        <v>23</v>
      </c>
      <c r="BK463" s="186">
        <f>ROUND(I463*H463,2)</f>
        <v>0</v>
      </c>
      <c r="BL463" s="24" t="s">
        <v>236</v>
      </c>
      <c r="BM463" s="24" t="s">
        <v>745</v>
      </c>
    </row>
    <row r="464" spans="2:65" s="1" customFormat="1" ht="22.5" customHeight="1" x14ac:dyDescent="0.3">
      <c r="B464" s="174"/>
      <c r="C464" s="175" t="s">
        <v>715</v>
      </c>
      <c r="D464" s="175" t="s">
        <v>142</v>
      </c>
      <c r="E464" s="176" t="s">
        <v>746</v>
      </c>
      <c r="F464" s="177" t="s">
        <v>747</v>
      </c>
      <c r="G464" s="178" t="s">
        <v>222</v>
      </c>
      <c r="H464" s="179">
        <v>2.3E-2</v>
      </c>
      <c r="I464" s="180"/>
      <c r="J464" s="181">
        <f>ROUND(I464*H464,2)</f>
        <v>0</v>
      </c>
      <c r="K464" s="177" t="s">
        <v>146</v>
      </c>
      <c r="L464" s="41"/>
      <c r="M464" s="182" t="s">
        <v>5</v>
      </c>
      <c r="N464" s="183" t="s">
        <v>43</v>
      </c>
      <c r="O464" s="42"/>
      <c r="P464" s="184">
        <f>O464*H464</f>
        <v>0</v>
      </c>
      <c r="Q464" s="184">
        <v>0</v>
      </c>
      <c r="R464" s="184">
        <f>Q464*H464</f>
        <v>0</v>
      </c>
      <c r="S464" s="184">
        <v>0</v>
      </c>
      <c r="T464" s="185">
        <f>S464*H464</f>
        <v>0</v>
      </c>
      <c r="AR464" s="24" t="s">
        <v>236</v>
      </c>
      <c r="AT464" s="24" t="s">
        <v>142</v>
      </c>
      <c r="AU464" s="24" t="s">
        <v>81</v>
      </c>
      <c r="AY464" s="24" t="s">
        <v>140</v>
      </c>
      <c r="BE464" s="186">
        <f>IF(N464="základní",J464,0)</f>
        <v>0</v>
      </c>
      <c r="BF464" s="186">
        <f>IF(N464="snížená",J464,0)</f>
        <v>0</v>
      </c>
      <c r="BG464" s="186">
        <f>IF(N464="zákl. přenesená",J464,0)</f>
        <v>0</v>
      </c>
      <c r="BH464" s="186">
        <f>IF(N464="sníž. přenesená",J464,0)</f>
        <v>0</v>
      </c>
      <c r="BI464" s="186">
        <f>IF(N464="nulová",J464,0)</f>
        <v>0</v>
      </c>
      <c r="BJ464" s="24" t="s">
        <v>23</v>
      </c>
      <c r="BK464" s="186">
        <f>ROUND(I464*H464,2)</f>
        <v>0</v>
      </c>
      <c r="BL464" s="24" t="s">
        <v>236</v>
      </c>
      <c r="BM464" s="24" t="s">
        <v>748</v>
      </c>
    </row>
    <row r="465" spans="2:65" s="1" customFormat="1" ht="22.5" customHeight="1" x14ac:dyDescent="0.3">
      <c r="B465" s="174"/>
      <c r="C465" s="175" t="s">
        <v>719</v>
      </c>
      <c r="D465" s="175" t="s">
        <v>142</v>
      </c>
      <c r="E465" s="176" t="s">
        <v>1317</v>
      </c>
      <c r="F465" s="177" t="s">
        <v>1318</v>
      </c>
      <c r="G465" s="178" t="s">
        <v>222</v>
      </c>
      <c r="H465" s="179">
        <v>2.3E-2</v>
      </c>
      <c r="I465" s="180"/>
      <c r="J465" s="181">
        <f>ROUND(I465*H465,2)</f>
        <v>0</v>
      </c>
      <c r="K465" s="177" t="s">
        <v>146</v>
      </c>
      <c r="L465" s="41"/>
      <c r="M465" s="182" t="s">
        <v>5</v>
      </c>
      <c r="N465" s="183" t="s">
        <v>43</v>
      </c>
      <c r="O465" s="42"/>
      <c r="P465" s="184">
        <f>O465*H465</f>
        <v>0</v>
      </c>
      <c r="Q465" s="184">
        <v>0</v>
      </c>
      <c r="R465" s="184">
        <f>Q465*H465</f>
        <v>0</v>
      </c>
      <c r="S465" s="184">
        <v>0</v>
      </c>
      <c r="T465" s="185">
        <f>S465*H465</f>
        <v>0</v>
      </c>
      <c r="AR465" s="24" t="s">
        <v>236</v>
      </c>
      <c r="AT465" s="24" t="s">
        <v>142</v>
      </c>
      <c r="AU465" s="24" t="s">
        <v>81</v>
      </c>
      <c r="AY465" s="24" t="s">
        <v>140</v>
      </c>
      <c r="BE465" s="186">
        <f>IF(N465="základní",J465,0)</f>
        <v>0</v>
      </c>
      <c r="BF465" s="186">
        <f>IF(N465="snížená",J465,0)</f>
        <v>0</v>
      </c>
      <c r="BG465" s="186">
        <f>IF(N465="zákl. přenesená",J465,0)</f>
        <v>0</v>
      </c>
      <c r="BH465" s="186">
        <f>IF(N465="sníž. přenesená",J465,0)</f>
        <v>0</v>
      </c>
      <c r="BI465" s="186">
        <f>IF(N465="nulová",J465,0)</f>
        <v>0</v>
      </c>
      <c r="BJ465" s="24" t="s">
        <v>23</v>
      </c>
      <c r="BK465" s="186">
        <f>ROUND(I465*H465,2)</f>
        <v>0</v>
      </c>
      <c r="BL465" s="24" t="s">
        <v>236</v>
      </c>
      <c r="BM465" s="24" t="s">
        <v>1319</v>
      </c>
    </row>
    <row r="466" spans="2:65" s="10" customFormat="1" ht="29.85" customHeight="1" x14ac:dyDescent="0.3">
      <c r="B466" s="160"/>
      <c r="D466" s="171" t="s">
        <v>71</v>
      </c>
      <c r="E466" s="172" t="s">
        <v>749</v>
      </c>
      <c r="F466" s="172" t="s">
        <v>750</v>
      </c>
      <c r="I466" s="163"/>
      <c r="J466" s="173">
        <f>BK466</f>
        <v>0</v>
      </c>
      <c r="L466" s="160"/>
      <c r="M466" s="165"/>
      <c r="N466" s="166"/>
      <c r="O466" s="166"/>
      <c r="P466" s="167">
        <f>SUM(P467:P478)</f>
        <v>0</v>
      </c>
      <c r="Q466" s="166"/>
      <c r="R466" s="167">
        <f>SUM(R467:R478)</f>
        <v>0.20850600000000002</v>
      </c>
      <c r="S466" s="166"/>
      <c r="T466" s="168">
        <f>SUM(T467:T478)</f>
        <v>0.53023299999999995</v>
      </c>
      <c r="AR466" s="161" t="s">
        <v>81</v>
      </c>
      <c r="AT466" s="169" t="s">
        <v>71</v>
      </c>
      <c r="AU466" s="169" t="s">
        <v>23</v>
      </c>
      <c r="AY466" s="161" t="s">
        <v>140</v>
      </c>
      <c r="BK466" s="170">
        <f>SUM(BK467:BK478)</f>
        <v>0</v>
      </c>
    </row>
    <row r="467" spans="2:65" s="1" customFormat="1" ht="31.5" customHeight="1" x14ac:dyDescent="0.3">
      <c r="B467" s="174"/>
      <c r="C467" s="175" t="s">
        <v>725</v>
      </c>
      <c r="D467" s="175" t="s">
        <v>142</v>
      </c>
      <c r="E467" s="176" t="s">
        <v>1320</v>
      </c>
      <c r="F467" s="177" t="s">
        <v>1321</v>
      </c>
      <c r="G467" s="178" t="s">
        <v>278</v>
      </c>
      <c r="H467" s="179">
        <v>44.84</v>
      </c>
      <c r="I467" s="180"/>
      <c r="J467" s="181">
        <f>ROUND(I467*H467,2)</f>
        <v>0</v>
      </c>
      <c r="K467" s="177" t="s">
        <v>146</v>
      </c>
      <c r="L467" s="41"/>
      <c r="M467" s="182" t="s">
        <v>5</v>
      </c>
      <c r="N467" s="183" t="s">
        <v>43</v>
      </c>
      <c r="O467" s="42"/>
      <c r="P467" s="184">
        <f>O467*H467</f>
        <v>0</v>
      </c>
      <c r="Q467" s="184">
        <v>4.0499999999999998E-3</v>
      </c>
      <c r="R467" s="184">
        <f>Q467*H467</f>
        <v>0.18160200000000001</v>
      </c>
      <c r="S467" s="184">
        <v>0</v>
      </c>
      <c r="T467" s="185">
        <f>S467*H467</f>
        <v>0</v>
      </c>
      <c r="AR467" s="24" t="s">
        <v>236</v>
      </c>
      <c r="AT467" s="24" t="s">
        <v>142</v>
      </c>
      <c r="AU467" s="24" t="s">
        <v>81</v>
      </c>
      <c r="AY467" s="24" t="s">
        <v>140</v>
      </c>
      <c r="BE467" s="186">
        <f>IF(N467="základní",J467,0)</f>
        <v>0</v>
      </c>
      <c r="BF467" s="186">
        <f>IF(N467="snížená",J467,0)</f>
        <v>0</v>
      </c>
      <c r="BG467" s="186">
        <f>IF(N467="zákl. přenesená",J467,0)</f>
        <v>0</v>
      </c>
      <c r="BH467" s="186">
        <f>IF(N467="sníž. přenesená",J467,0)</f>
        <v>0</v>
      </c>
      <c r="BI467" s="186">
        <f>IF(N467="nulová",J467,0)</f>
        <v>0</v>
      </c>
      <c r="BJ467" s="24" t="s">
        <v>23</v>
      </c>
      <c r="BK467" s="186">
        <f>ROUND(I467*H467,2)</f>
        <v>0</v>
      </c>
      <c r="BL467" s="24" t="s">
        <v>236</v>
      </c>
      <c r="BM467" s="24" t="s">
        <v>754</v>
      </c>
    </row>
    <row r="468" spans="2:65" s="13" customFormat="1" x14ac:dyDescent="0.3">
      <c r="B468" s="209"/>
      <c r="D468" s="197" t="s">
        <v>149</v>
      </c>
      <c r="E468" s="210" t="s">
        <v>5</v>
      </c>
      <c r="F468" s="211" t="s">
        <v>755</v>
      </c>
      <c r="H468" s="212" t="s">
        <v>5</v>
      </c>
      <c r="I468" s="213"/>
      <c r="L468" s="209"/>
      <c r="M468" s="214"/>
      <c r="N468" s="215"/>
      <c r="O468" s="215"/>
      <c r="P468" s="215"/>
      <c r="Q468" s="215"/>
      <c r="R468" s="215"/>
      <c r="S468" s="215"/>
      <c r="T468" s="216"/>
      <c r="AT468" s="212" t="s">
        <v>149</v>
      </c>
      <c r="AU468" s="212" t="s">
        <v>81</v>
      </c>
      <c r="AV468" s="13" t="s">
        <v>23</v>
      </c>
      <c r="AW468" s="13" t="s">
        <v>36</v>
      </c>
      <c r="AX468" s="13" t="s">
        <v>72</v>
      </c>
      <c r="AY468" s="212" t="s">
        <v>140</v>
      </c>
    </row>
    <row r="469" spans="2:65" s="11" customFormat="1" x14ac:dyDescent="0.3">
      <c r="B469" s="187"/>
      <c r="D469" s="197" t="s">
        <v>149</v>
      </c>
      <c r="E469" s="196" t="s">
        <v>5</v>
      </c>
      <c r="F469" s="198" t="s">
        <v>1322</v>
      </c>
      <c r="H469" s="199">
        <v>112.1</v>
      </c>
      <c r="I469" s="192"/>
      <c r="L469" s="187"/>
      <c r="M469" s="193"/>
      <c r="N469" s="194"/>
      <c r="O469" s="194"/>
      <c r="P469" s="194"/>
      <c r="Q469" s="194"/>
      <c r="R469" s="194"/>
      <c r="S469" s="194"/>
      <c r="T469" s="195"/>
      <c r="AT469" s="196" t="s">
        <v>149</v>
      </c>
      <c r="AU469" s="196" t="s">
        <v>81</v>
      </c>
      <c r="AV469" s="11" t="s">
        <v>81</v>
      </c>
      <c r="AW469" s="11" t="s">
        <v>36</v>
      </c>
      <c r="AX469" s="11" t="s">
        <v>72</v>
      </c>
      <c r="AY469" s="196" t="s">
        <v>140</v>
      </c>
    </row>
    <row r="470" spans="2:65" s="11" customFormat="1" x14ac:dyDescent="0.3">
      <c r="B470" s="187"/>
      <c r="D470" s="188" t="s">
        <v>149</v>
      </c>
      <c r="E470" s="189" t="s">
        <v>5</v>
      </c>
      <c r="F470" s="190" t="s">
        <v>1323</v>
      </c>
      <c r="H470" s="191">
        <v>44.84</v>
      </c>
      <c r="I470" s="192"/>
      <c r="L470" s="187"/>
      <c r="M470" s="193"/>
      <c r="N470" s="194"/>
      <c r="O470" s="194"/>
      <c r="P470" s="194"/>
      <c r="Q470" s="194"/>
      <c r="R470" s="194"/>
      <c r="S470" s="194"/>
      <c r="T470" s="195"/>
      <c r="AT470" s="196" t="s">
        <v>149</v>
      </c>
      <c r="AU470" s="196" t="s">
        <v>81</v>
      </c>
      <c r="AV470" s="11" t="s">
        <v>81</v>
      </c>
      <c r="AW470" s="11" t="s">
        <v>36</v>
      </c>
      <c r="AX470" s="11" t="s">
        <v>23</v>
      </c>
      <c r="AY470" s="196" t="s">
        <v>140</v>
      </c>
    </row>
    <row r="471" spans="2:65" s="1" customFormat="1" ht="22.5" customHeight="1" x14ac:dyDescent="0.3">
      <c r="B471" s="174"/>
      <c r="C471" s="175" t="s">
        <v>731</v>
      </c>
      <c r="D471" s="175" t="s">
        <v>142</v>
      </c>
      <c r="E471" s="176" t="s">
        <v>1324</v>
      </c>
      <c r="F471" s="177" t="s">
        <v>1325</v>
      </c>
      <c r="G471" s="178" t="s">
        <v>278</v>
      </c>
      <c r="H471" s="179">
        <v>112.1</v>
      </c>
      <c r="I471" s="180"/>
      <c r="J471" s="181">
        <f>ROUND(I471*H471,2)</f>
        <v>0</v>
      </c>
      <c r="K471" s="177" t="s">
        <v>146</v>
      </c>
      <c r="L471" s="41"/>
      <c r="M471" s="182" t="s">
        <v>5</v>
      </c>
      <c r="N471" s="183" t="s">
        <v>43</v>
      </c>
      <c r="O471" s="42"/>
      <c r="P471" s="184">
        <f>O471*H471</f>
        <v>0</v>
      </c>
      <c r="Q471" s="184">
        <v>2.4000000000000001E-4</v>
      </c>
      <c r="R471" s="184">
        <f>Q471*H471</f>
        <v>2.6904000000000001E-2</v>
      </c>
      <c r="S471" s="184">
        <v>4.7299999999999998E-3</v>
      </c>
      <c r="T471" s="185">
        <f>S471*H471</f>
        <v>0.53023299999999995</v>
      </c>
      <c r="AR471" s="24" t="s">
        <v>236</v>
      </c>
      <c r="AT471" s="24" t="s">
        <v>142</v>
      </c>
      <c r="AU471" s="24" t="s">
        <v>81</v>
      </c>
      <c r="AY471" s="24" t="s">
        <v>140</v>
      </c>
      <c r="BE471" s="186">
        <f>IF(N471="základní",J471,0)</f>
        <v>0</v>
      </c>
      <c r="BF471" s="186">
        <f>IF(N471="snížená",J471,0)</f>
        <v>0</v>
      </c>
      <c r="BG471" s="186">
        <f>IF(N471="zákl. přenesená",J471,0)</f>
        <v>0</v>
      </c>
      <c r="BH471" s="186">
        <f>IF(N471="sníž. přenesená",J471,0)</f>
        <v>0</v>
      </c>
      <c r="BI471" s="186">
        <f>IF(N471="nulová",J471,0)</f>
        <v>0</v>
      </c>
      <c r="BJ471" s="24" t="s">
        <v>23</v>
      </c>
      <c r="BK471" s="186">
        <f>ROUND(I471*H471,2)</f>
        <v>0</v>
      </c>
      <c r="BL471" s="24" t="s">
        <v>236</v>
      </c>
      <c r="BM471" s="24" t="s">
        <v>762</v>
      </c>
    </row>
    <row r="472" spans="2:65" s="13" customFormat="1" x14ac:dyDescent="0.3">
      <c r="B472" s="209"/>
      <c r="D472" s="197" t="s">
        <v>149</v>
      </c>
      <c r="E472" s="210" t="s">
        <v>5</v>
      </c>
      <c r="F472" s="211" t="s">
        <v>755</v>
      </c>
      <c r="H472" s="212" t="s">
        <v>5</v>
      </c>
      <c r="I472" s="213"/>
      <c r="L472" s="209"/>
      <c r="M472" s="214"/>
      <c r="N472" s="215"/>
      <c r="O472" s="215"/>
      <c r="P472" s="215"/>
      <c r="Q472" s="215"/>
      <c r="R472" s="215"/>
      <c r="S472" s="215"/>
      <c r="T472" s="216"/>
      <c r="AT472" s="212" t="s">
        <v>149</v>
      </c>
      <c r="AU472" s="212" t="s">
        <v>81</v>
      </c>
      <c r="AV472" s="13" t="s">
        <v>23</v>
      </c>
      <c r="AW472" s="13" t="s">
        <v>36</v>
      </c>
      <c r="AX472" s="13" t="s">
        <v>72</v>
      </c>
      <c r="AY472" s="212" t="s">
        <v>140</v>
      </c>
    </row>
    <row r="473" spans="2:65" s="11" customFormat="1" x14ac:dyDescent="0.3">
      <c r="B473" s="187"/>
      <c r="D473" s="188" t="s">
        <v>149</v>
      </c>
      <c r="E473" s="189" t="s">
        <v>5</v>
      </c>
      <c r="F473" s="190" t="s">
        <v>1322</v>
      </c>
      <c r="H473" s="191">
        <v>112.1</v>
      </c>
      <c r="I473" s="192"/>
      <c r="L473" s="187"/>
      <c r="M473" s="193"/>
      <c r="N473" s="194"/>
      <c r="O473" s="194"/>
      <c r="P473" s="194"/>
      <c r="Q473" s="194"/>
      <c r="R473" s="194"/>
      <c r="S473" s="194"/>
      <c r="T473" s="195"/>
      <c r="AT473" s="196" t="s">
        <v>149</v>
      </c>
      <c r="AU473" s="196" t="s">
        <v>81</v>
      </c>
      <c r="AV473" s="11" t="s">
        <v>81</v>
      </c>
      <c r="AW473" s="11" t="s">
        <v>36</v>
      </c>
      <c r="AX473" s="11" t="s">
        <v>23</v>
      </c>
      <c r="AY473" s="196" t="s">
        <v>140</v>
      </c>
    </row>
    <row r="474" spans="2:65" s="1" customFormat="1" ht="22.5" customHeight="1" x14ac:dyDescent="0.3">
      <c r="B474" s="174"/>
      <c r="C474" s="175" t="s">
        <v>737</v>
      </c>
      <c r="D474" s="175" t="s">
        <v>142</v>
      </c>
      <c r="E474" s="176" t="s">
        <v>764</v>
      </c>
      <c r="F474" s="177" t="s">
        <v>765</v>
      </c>
      <c r="G474" s="178" t="s">
        <v>247</v>
      </c>
      <c r="H474" s="179">
        <v>4</v>
      </c>
      <c r="I474" s="180"/>
      <c r="J474" s="181">
        <f>ROUND(I474*H474,2)</f>
        <v>0</v>
      </c>
      <c r="K474" s="177" t="s">
        <v>146</v>
      </c>
      <c r="L474" s="41"/>
      <c r="M474" s="182" t="s">
        <v>5</v>
      </c>
      <c r="N474" s="183" t="s">
        <v>43</v>
      </c>
      <c r="O474" s="42"/>
      <c r="P474" s="184">
        <f>O474*H474</f>
        <v>0</v>
      </c>
      <c r="Q474" s="184">
        <v>0</v>
      </c>
      <c r="R474" s="184">
        <f>Q474*H474</f>
        <v>0</v>
      </c>
      <c r="S474" s="184">
        <v>0</v>
      </c>
      <c r="T474" s="185">
        <f>S474*H474</f>
        <v>0</v>
      </c>
      <c r="AR474" s="24" t="s">
        <v>236</v>
      </c>
      <c r="AT474" s="24" t="s">
        <v>142</v>
      </c>
      <c r="AU474" s="24" t="s">
        <v>81</v>
      </c>
      <c r="AY474" s="24" t="s">
        <v>140</v>
      </c>
      <c r="BE474" s="186">
        <f>IF(N474="základní",J474,0)</f>
        <v>0</v>
      </c>
      <c r="BF474" s="186">
        <f>IF(N474="snížená",J474,0)</f>
        <v>0</v>
      </c>
      <c r="BG474" s="186">
        <f>IF(N474="zákl. přenesená",J474,0)</f>
        <v>0</v>
      </c>
      <c r="BH474" s="186">
        <f>IF(N474="sníž. přenesená",J474,0)</f>
        <v>0</v>
      </c>
      <c r="BI474" s="186">
        <f>IF(N474="nulová",J474,0)</f>
        <v>0</v>
      </c>
      <c r="BJ474" s="24" t="s">
        <v>23</v>
      </c>
      <c r="BK474" s="186">
        <f>ROUND(I474*H474,2)</f>
        <v>0</v>
      </c>
      <c r="BL474" s="24" t="s">
        <v>236</v>
      </c>
      <c r="BM474" s="24" t="s">
        <v>766</v>
      </c>
    </row>
    <row r="475" spans="2:65" s="1" customFormat="1" ht="22.5" customHeight="1" x14ac:dyDescent="0.3">
      <c r="B475" s="174"/>
      <c r="C475" s="175" t="s">
        <v>607</v>
      </c>
      <c r="D475" s="175" t="s">
        <v>142</v>
      </c>
      <c r="E475" s="176" t="s">
        <v>768</v>
      </c>
      <c r="F475" s="177" t="s">
        <v>769</v>
      </c>
      <c r="G475" s="178" t="s">
        <v>278</v>
      </c>
      <c r="H475" s="179">
        <v>90</v>
      </c>
      <c r="I475" s="180"/>
      <c r="J475" s="181">
        <f>ROUND(I475*H475,2)</f>
        <v>0</v>
      </c>
      <c r="K475" s="177" t="s">
        <v>146</v>
      </c>
      <c r="L475" s="41"/>
      <c r="M475" s="182" t="s">
        <v>5</v>
      </c>
      <c r="N475" s="183" t="s">
        <v>43</v>
      </c>
      <c r="O475" s="42"/>
      <c r="P475" s="184">
        <f>O475*H475</f>
        <v>0</v>
      </c>
      <c r="Q475" s="184">
        <v>0</v>
      </c>
      <c r="R475" s="184">
        <f>Q475*H475</f>
        <v>0</v>
      </c>
      <c r="S475" s="184">
        <v>0</v>
      </c>
      <c r="T475" s="185">
        <f>S475*H475</f>
        <v>0</v>
      </c>
      <c r="AR475" s="24" t="s">
        <v>236</v>
      </c>
      <c r="AT475" s="24" t="s">
        <v>142</v>
      </c>
      <c r="AU475" s="24" t="s">
        <v>81</v>
      </c>
      <c r="AY475" s="24" t="s">
        <v>140</v>
      </c>
      <c r="BE475" s="186">
        <f>IF(N475="základní",J475,0)</f>
        <v>0</v>
      </c>
      <c r="BF475" s="186">
        <f>IF(N475="snížená",J475,0)</f>
        <v>0</v>
      </c>
      <c r="BG475" s="186">
        <f>IF(N475="zákl. přenesená",J475,0)</f>
        <v>0</v>
      </c>
      <c r="BH475" s="186">
        <f>IF(N475="sníž. přenesená",J475,0)</f>
        <v>0</v>
      </c>
      <c r="BI475" s="186">
        <f>IF(N475="nulová",J475,0)</f>
        <v>0</v>
      </c>
      <c r="BJ475" s="24" t="s">
        <v>23</v>
      </c>
      <c r="BK475" s="186">
        <f>ROUND(I475*H475,2)</f>
        <v>0</v>
      </c>
      <c r="BL475" s="24" t="s">
        <v>236</v>
      </c>
      <c r="BM475" s="24" t="s">
        <v>770</v>
      </c>
    </row>
    <row r="476" spans="2:65" s="1" customFormat="1" ht="22.5" customHeight="1" x14ac:dyDescent="0.3">
      <c r="B476" s="174"/>
      <c r="C476" s="175" t="s">
        <v>29</v>
      </c>
      <c r="D476" s="175" t="s">
        <v>142</v>
      </c>
      <c r="E476" s="176" t="s">
        <v>772</v>
      </c>
      <c r="F476" s="177" t="s">
        <v>773</v>
      </c>
      <c r="G476" s="178" t="s">
        <v>247</v>
      </c>
      <c r="H476" s="179">
        <v>2</v>
      </c>
      <c r="I476" s="180"/>
      <c r="J476" s="181">
        <f>ROUND(I476*H476,2)</f>
        <v>0</v>
      </c>
      <c r="K476" s="177" t="s">
        <v>146</v>
      </c>
      <c r="L476" s="41"/>
      <c r="M476" s="182" t="s">
        <v>5</v>
      </c>
      <c r="N476" s="183" t="s">
        <v>43</v>
      </c>
      <c r="O476" s="42"/>
      <c r="P476" s="184">
        <f>O476*H476</f>
        <v>0</v>
      </c>
      <c r="Q476" s="184">
        <v>0</v>
      </c>
      <c r="R476" s="184">
        <f>Q476*H476</f>
        <v>0</v>
      </c>
      <c r="S476" s="184">
        <v>0</v>
      </c>
      <c r="T476" s="185">
        <f>S476*H476</f>
        <v>0</v>
      </c>
      <c r="AR476" s="24" t="s">
        <v>236</v>
      </c>
      <c r="AT476" s="24" t="s">
        <v>142</v>
      </c>
      <c r="AU476" s="24" t="s">
        <v>81</v>
      </c>
      <c r="AY476" s="24" t="s">
        <v>140</v>
      </c>
      <c r="BE476" s="186">
        <f>IF(N476="základní",J476,0)</f>
        <v>0</v>
      </c>
      <c r="BF476" s="186">
        <f>IF(N476="snížená",J476,0)</f>
        <v>0</v>
      </c>
      <c r="BG476" s="186">
        <f>IF(N476="zákl. přenesená",J476,0)</f>
        <v>0</v>
      </c>
      <c r="BH476" s="186">
        <f>IF(N476="sníž. přenesená",J476,0)</f>
        <v>0</v>
      </c>
      <c r="BI476" s="186">
        <f>IF(N476="nulová",J476,0)</f>
        <v>0</v>
      </c>
      <c r="BJ476" s="24" t="s">
        <v>23</v>
      </c>
      <c r="BK476" s="186">
        <f>ROUND(I476*H476,2)</f>
        <v>0</v>
      </c>
      <c r="BL476" s="24" t="s">
        <v>236</v>
      </c>
      <c r="BM476" s="24" t="s">
        <v>774</v>
      </c>
    </row>
    <row r="477" spans="2:65" s="1" customFormat="1" ht="22.5" customHeight="1" x14ac:dyDescent="0.3">
      <c r="B477" s="174"/>
      <c r="C477" s="175" t="s">
        <v>751</v>
      </c>
      <c r="D477" s="175" t="s">
        <v>142</v>
      </c>
      <c r="E477" s="176" t="s">
        <v>776</v>
      </c>
      <c r="F477" s="177" t="s">
        <v>777</v>
      </c>
      <c r="G477" s="178" t="s">
        <v>222</v>
      </c>
      <c r="H477" s="179">
        <v>0.20899999999999999</v>
      </c>
      <c r="I477" s="180"/>
      <c r="J477" s="181">
        <f>ROUND(I477*H477,2)</f>
        <v>0</v>
      </c>
      <c r="K477" s="177" t="s">
        <v>146</v>
      </c>
      <c r="L477" s="41"/>
      <c r="M477" s="182" t="s">
        <v>5</v>
      </c>
      <c r="N477" s="183" t="s">
        <v>43</v>
      </c>
      <c r="O477" s="42"/>
      <c r="P477" s="184">
        <f>O477*H477</f>
        <v>0</v>
      </c>
      <c r="Q477" s="184">
        <v>0</v>
      </c>
      <c r="R477" s="184">
        <f>Q477*H477</f>
        <v>0</v>
      </c>
      <c r="S477" s="184">
        <v>0</v>
      </c>
      <c r="T477" s="185">
        <f>S477*H477</f>
        <v>0</v>
      </c>
      <c r="AR477" s="24" t="s">
        <v>236</v>
      </c>
      <c r="AT477" s="24" t="s">
        <v>142</v>
      </c>
      <c r="AU477" s="24" t="s">
        <v>81</v>
      </c>
      <c r="AY477" s="24" t="s">
        <v>140</v>
      </c>
      <c r="BE477" s="186">
        <f>IF(N477="základní",J477,0)</f>
        <v>0</v>
      </c>
      <c r="BF477" s="186">
        <f>IF(N477="snížená",J477,0)</f>
        <v>0</v>
      </c>
      <c r="BG477" s="186">
        <f>IF(N477="zákl. přenesená",J477,0)</f>
        <v>0</v>
      </c>
      <c r="BH477" s="186">
        <f>IF(N477="sníž. přenesená",J477,0)</f>
        <v>0</v>
      </c>
      <c r="BI477" s="186">
        <f>IF(N477="nulová",J477,0)</f>
        <v>0</v>
      </c>
      <c r="BJ477" s="24" t="s">
        <v>23</v>
      </c>
      <c r="BK477" s="186">
        <f>ROUND(I477*H477,2)</f>
        <v>0</v>
      </c>
      <c r="BL477" s="24" t="s">
        <v>236</v>
      </c>
      <c r="BM477" s="24" t="s">
        <v>778</v>
      </c>
    </row>
    <row r="478" spans="2:65" s="1" customFormat="1" ht="22.5" customHeight="1" x14ac:dyDescent="0.3">
      <c r="B478" s="174"/>
      <c r="C478" s="175" t="s">
        <v>759</v>
      </c>
      <c r="D478" s="175" t="s">
        <v>142</v>
      </c>
      <c r="E478" s="176" t="s">
        <v>780</v>
      </c>
      <c r="F478" s="177" t="s">
        <v>781</v>
      </c>
      <c r="G478" s="178" t="s">
        <v>222</v>
      </c>
      <c r="H478" s="179">
        <v>0.20899999999999999</v>
      </c>
      <c r="I478" s="180"/>
      <c r="J478" s="181">
        <f>ROUND(I478*H478,2)</f>
        <v>0</v>
      </c>
      <c r="K478" s="177" t="s">
        <v>146</v>
      </c>
      <c r="L478" s="41"/>
      <c r="M478" s="182" t="s">
        <v>5</v>
      </c>
      <c r="N478" s="183" t="s">
        <v>43</v>
      </c>
      <c r="O478" s="42"/>
      <c r="P478" s="184">
        <f>O478*H478</f>
        <v>0</v>
      </c>
      <c r="Q478" s="184">
        <v>0</v>
      </c>
      <c r="R478" s="184">
        <f>Q478*H478</f>
        <v>0</v>
      </c>
      <c r="S478" s="184">
        <v>0</v>
      </c>
      <c r="T478" s="185">
        <f>S478*H478</f>
        <v>0</v>
      </c>
      <c r="AR478" s="24" t="s">
        <v>236</v>
      </c>
      <c r="AT478" s="24" t="s">
        <v>142</v>
      </c>
      <c r="AU478" s="24" t="s">
        <v>81</v>
      </c>
      <c r="AY478" s="24" t="s">
        <v>140</v>
      </c>
      <c r="BE478" s="186">
        <f>IF(N478="základní",J478,0)</f>
        <v>0</v>
      </c>
      <c r="BF478" s="186">
        <f>IF(N478="snížená",J478,0)</f>
        <v>0</v>
      </c>
      <c r="BG478" s="186">
        <f>IF(N478="zákl. přenesená",J478,0)</f>
        <v>0</v>
      </c>
      <c r="BH478" s="186">
        <f>IF(N478="sníž. přenesená",J478,0)</f>
        <v>0</v>
      </c>
      <c r="BI478" s="186">
        <f>IF(N478="nulová",J478,0)</f>
        <v>0</v>
      </c>
      <c r="BJ478" s="24" t="s">
        <v>23</v>
      </c>
      <c r="BK478" s="186">
        <f>ROUND(I478*H478,2)</f>
        <v>0</v>
      </c>
      <c r="BL478" s="24" t="s">
        <v>236</v>
      </c>
      <c r="BM478" s="24" t="s">
        <v>1326</v>
      </c>
    </row>
    <row r="479" spans="2:65" s="10" customFormat="1" ht="29.85" customHeight="1" x14ac:dyDescent="0.3">
      <c r="B479" s="160"/>
      <c r="D479" s="171" t="s">
        <v>71</v>
      </c>
      <c r="E479" s="172" t="s">
        <v>1327</v>
      </c>
      <c r="F479" s="172" t="s">
        <v>1328</v>
      </c>
      <c r="I479" s="163"/>
      <c r="J479" s="173">
        <f>BK479</f>
        <v>0</v>
      </c>
      <c r="L479" s="160"/>
      <c r="M479" s="165"/>
      <c r="N479" s="166"/>
      <c r="O479" s="166"/>
      <c r="P479" s="167">
        <f>SUM(P480:P483)</f>
        <v>0</v>
      </c>
      <c r="Q479" s="166"/>
      <c r="R479" s="167">
        <f>SUM(R480:R483)</f>
        <v>0</v>
      </c>
      <c r="S479" s="166"/>
      <c r="T479" s="168">
        <f>SUM(T480:T483)</f>
        <v>0.42057</v>
      </c>
      <c r="AR479" s="161" t="s">
        <v>81</v>
      </c>
      <c r="AT479" s="169" t="s">
        <v>71</v>
      </c>
      <c r="AU479" s="169" t="s">
        <v>23</v>
      </c>
      <c r="AY479" s="161" t="s">
        <v>140</v>
      </c>
      <c r="BK479" s="170">
        <f>SUM(BK480:BK483)</f>
        <v>0</v>
      </c>
    </row>
    <row r="480" spans="2:65" s="1" customFormat="1" ht="22.5" customHeight="1" x14ac:dyDescent="0.3">
      <c r="B480" s="174"/>
      <c r="C480" s="175" t="s">
        <v>763</v>
      </c>
      <c r="D480" s="175" t="s">
        <v>142</v>
      </c>
      <c r="E480" s="176" t="s">
        <v>1329</v>
      </c>
      <c r="F480" s="177" t="s">
        <v>1330</v>
      </c>
      <c r="G480" s="178" t="s">
        <v>278</v>
      </c>
      <c r="H480" s="179">
        <v>9</v>
      </c>
      <c r="I480" s="180"/>
      <c r="J480" s="181">
        <f>ROUND(I480*H480,2)</f>
        <v>0</v>
      </c>
      <c r="K480" s="177" t="s">
        <v>146</v>
      </c>
      <c r="L480" s="41"/>
      <c r="M480" s="182" t="s">
        <v>5</v>
      </c>
      <c r="N480" s="183" t="s">
        <v>43</v>
      </c>
      <c r="O480" s="42"/>
      <c r="P480" s="184">
        <f>O480*H480</f>
        <v>0</v>
      </c>
      <c r="Q480" s="184">
        <v>0</v>
      </c>
      <c r="R480" s="184">
        <f>Q480*H480</f>
        <v>0</v>
      </c>
      <c r="S480" s="184">
        <v>4.6730000000000001E-2</v>
      </c>
      <c r="T480" s="185">
        <f>S480*H480</f>
        <v>0.42057</v>
      </c>
      <c r="AR480" s="24" t="s">
        <v>236</v>
      </c>
      <c r="AT480" s="24" t="s">
        <v>142</v>
      </c>
      <c r="AU480" s="24" t="s">
        <v>81</v>
      </c>
      <c r="AY480" s="24" t="s">
        <v>140</v>
      </c>
      <c r="BE480" s="186">
        <f>IF(N480="základní",J480,0)</f>
        <v>0</v>
      </c>
      <c r="BF480" s="186">
        <f>IF(N480="snížená",J480,0)</f>
        <v>0</v>
      </c>
      <c r="BG480" s="186">
        <f>IF(N480="zákl. přenesená",J480,0)</f>
        <v>0</v>
      </c>
      <c r="BH480" s="186">
        <f>IF(N480="sníž. přenesená",J480,0)</f>
        <v>0</v>
      </c>
      <c r="BI480" s="186">
        <f>IF(N480="nulová",J480,0)</f>
        <v>0</v>
      </c>
      <c r="BJ480" s="24" t="s">
        <v>23</v>
      </c>
      <c r="BK480" s="186">
        <f>ROUND(I480*H480,2)</f>
        <v>0</v>
      </c>
      <c r="BL480" s="24" t="s">
        <v>236</v>
      </c>
      <c r="BM480" s="24" t="s">
        <v>1331</v>
      </c>
    </row>
    <row r="481" spans="2:65" s="11" customFormat="1" x14ac:dyDescent="0.3">
      <c r="B481" s="187"/>
      <c r="D481" s="197" t="s">
        <v>149</v>
      </c>
      <c r="E481" s="196" t="s">
        <v>5</v>
      </c>
      <c r="F481" s="198" t="s">
        <v>1332</v>
      </c>
      <c r="H481" s="199">
        <v>6</v>
      </c>
      <c r="I481" s="192"/>
      <c r="L481" s="187"/>
      <c r="M481" s="193"/>
      <c r="N481" s="194"/>
      <c r="O481" s="194"/>
      <c r="P481" s="194"/>
      <c r="Q481" s="194"/>
      <c r="R481" s="194"/>
      <c r="S481" s="194"/>
      <c r="T481" s="195"/>
      <c r="AT481" s="196" t="s">
        <v>149</v>
      </c>
      <c r="AU481" s="196" t="s">
        <v>81</v>
      </c>
      <c r="AV481" s="11" t="s">
        <v>81</v>
      </c>
      <c r="AW481" s="11" t="s">
        <v>36</v>
      </c>
      <c r="AX481" s="11" t="s">
        <v>72</v>
      </c>
      <c r="AY481" s="196" t="s">
        <v>140</v>
      </c>
    </row>
    <row r="482" spans="2:65" s="11" customFormat="1" x14ac:dyDescent="0.3">
      <c r="B482" s="187"/>
      <c r="D482" s="197" t="s">
        <v>149</v>
      </c>
      <c r="E482" s="196" t="s">
        <v>5</v>
      </c>
      <c r="F482" s="198" t="s">
        <v>1333</v>
      </c>
      <c r="H482" s="199">
        <v>3</v>
      </c>
      <c r="I482" s="192"/>
      <c r="L482" s="187"/>
      <c r="M482" s="193"/>
      <c r="N482" s="194"/>
      <c r="O482" s="194"/>
      <c r="P482" s="194"/>
      <c r="Q482" s="194"/>
      <c r="R482" s="194"/>
      <c r="S482" s="194"/>
      <c r="T482" s="195"/>
      <c r="AT482" s="196" t="s">
        <v>149</v>
      </c>
      <c r="AU482" s="196" t="s">
        <v>81</v>
      </c>
      <c r="AV482" s="11" t="s">
        <v>81</v>
      </c>
      <c r="AW482" s="11" t="s">
        <v>36</v>
      </c>
      <c r="AX482" s="11" t="s">
        <v>72</v>
      </c>
      <c r="AY482" s="196" t="s">
        <v>140</v>
      </c>
    </row>
    <row r="483" spans="2:65" s="12" customFormat="1" x14ac:dyDescent="0.3">
      <c r="B483" s="200"/>
      <c r="D483" s="197" t="s">
        <v>149</v>
      </c>
      <c r="E483" s="217" t="s">
        <v>5</v>
      </c>
      <c r="F483" s="218" t="s">
        <v>157</v>
      </c>
      <c r="H483" s="219">
        <v>9</v>
      </c>
      <c r="I483" s="204"/>
      <c r="L483" s="200"/>
      <c r="M483" s="205"/>
      <c r="N483" s="206"/>
      <c r="O483" s="206"/>
      <c r="P483" s="206"/>
      <c r="Q483" s="206"/>
      <c r="R483" s="206"/>
      <c r="S483" s="206"/>
      <c r="T483" s="207"/>
      <c r="AT483" s="208" t="s">
        <v>149</v>
      </c>
      <c r="AU483" s="208" t="s">
        <v>81</v>
      </c>
      <c r="AV483" s="12" t="s">
        <v>147</v>
      </c>
      <c r="AW483" s="12" t="s">
        <v>36</v>
      </c>
      <c r="AX483" s="12" t="s">
        <v>23</v>
      </c>
      <c r="AY483" s="208" t="s">
        <v>140</v>
      </c>
    </row>
    <row r="484" spans="2:65" s="10" customFormat="1" ht="29.85" customHeight="1" x14ac:dyDescent="0.3">
      <c r="B484" s="160"/>
      <c r="D484" s="171" t="s">
        <v>71</v>
      </c>
      <c r="E484" s="172" t="s">
        <v>783</v>
      </c>
      <c r="F484" s="172" t="s">
        <v>784</v>
      </c>
      <c r="I484" s="163"/>
      <c r="J484" s="173">
        <f>BK484</f>
        <v>0</v>
      </c>
      <c r="L484" s="160"/>
      <c r="M484" s="165"/>
      <c r="N484" s="166"/>
      <c r="O484" s="166"/>
      <c r="P484" s="167">
        <f>SUM(P485:P510)</f>
        <v>0</v>
      </c>
      <c r="Q484" s="166"/>
      <c r="R484" s="167">
        <f>SUM(R485:R510)</f>
        <v>15.426456200000001</v>
      </c>
      <c r="S484" s="166"/>
      <c r="T484" s="168">
        <f>SUM(T485:T510)</f>
        <v>0</v>
      </c>
      <c r="AR484" s="161" t="s">
        <v>81</v>
      </c>
      <c r="AT484" s="169" t="s">
        <v>71</v>
      </c>
      <c r="AU484" s="169" t="s">
        <v>23</v>
      </c>
      <c r="AY484" s="161" t="s">
        <v>140</v>
      </c>
      <c r="BK484" s="170">
        <f>SUM(BK485:BK510)</f>
        <v>0</v>
      </c>
    </row>
    <row r="485" spans="2:65" s="1" customFormat="1" ht="31.5" customHeight="1" x14ac:dyDescent="0.3">
      <c r="B485" s="174"/>
      <c r="C485" s="175" t="s">
        <v>767</v>
      </c>
      <c r="D485" s="175" t="s">
        <v>142</v>
      </c>
      <c r="E485" s="176" t="s">
        <v>786</v>
      </c>
      <c r="F485" s="177" t="s">
        <v>787</v>
      </c>
      <c r="G485" s="178" t="s">
        <v>153</v>
      </c>
      <c r="H485" s="179">
        <v>1.897</v>
      </c>
      <c r="I485" s="180"/>
      <c r="J485" s="181">
        <f>ROUND(I485*H485,2)</f>
        <v>0</v>
      </c>
      <c r="K485" s="177" t="s">
        <v>146</v>
      </c>
      <c r="L485" s="41"/>
      <c r="M485" s="182" t="s">
        <v>5</v>
      </c>
      <c r="N485" s="183" t="s">
        <v>43</v>
      </c>
      <c r="O485" s="42"/>
      <c r="P485" s="184">
        <f>O485*H485</f>
        <v>0</v>
      </c>
      <c r="Q485" s="184">
        <v>1.89E-3</v>
      </c>
      <c r="R485" s="184">
        <f>Q485*H485</f>
        <v>3.5853299999999999E-3</v>
      </c>
      <c r="S485" s="184">
        <v>0</v>
      </c>
      <c r="T485" s="185">
        <f>S485*H485</f>
        <v>0</v>
      </c>
      <c r="AR485" s="24" t="s">
        <v>236</v>
      </c>
      <c r="AT485" s="24" t="s">
        <v>142</v>
      </c>
      <c r="AU485" s="24" t="s">
        <v>81</v>
      </c>
      <c r="AY485" s="24" t="s">
        <v>140</v>
      </c>
      <c r="BE485" s="186">
        <f>IF(N485="základní",J485,0)</f>
        <v>0</v>
      </c>
      <c r="BF485" s="186">
        <f>IF(N485="snížená",J485,0)</f>
        <v>0</v>
      </c>
      <c r="BG485" s="186">
        <f>IF(N485="zákl. přenesená",J485,0)</f>
        <v>0</v>
      </c>
      <c r="BH485" s="186">
        <f>IF(N485="sníž. přenesená",J485,0)</f>
        <v>0</v>
      </c>
      <c r="BI485" s="186">
        <f>IF(N485="nulová",J485,0)</f>
        <v>0</v>
      </c>
      <c r="BJ485" s="24" t="s">
        <v>23</v>
      </c>
      <c r="BK485" s="186">
        <f>ROUND(I485*H485,2)</f>
        <v>0</v>
      </c>
      <c r="BL485" s="24" t="s">
        <v>236</v>
      </c>
      <c r="BM485" s="24" t="s">
        <v>788</v>
      </c>
    </row>
    <row r="486" spans="2:65" s="11" customFormat="1" x14ac:dyDescent="0.3">
      <c r="B486" s="187"/>
      <c r="D486" s="188" t="s">
        <v>149</v>
      </c>
      <c r="E486" s="189" t="s">
        <v>5</v>
      </c>
      <c r="F486" s="190" t="s">
        <v>1334</v>
      </c>
      <c r="H486" s="191">
        <v>1.897</v>
      </c>
      <c r="I486" s="192"/>
      <c r="L486" s="187"/>
      <c r="M486" s="193"/>
      <c r="N486" s="194"/>
      <c r="O486" s="194"/>
      <c r="P486" s="194"/>
      <c r="Q486" s="194"/>
      <c r="R486" s="194"/>
      <c r="S486" s="194"/>
      <c r="T486" s="195"/>
      <c r="AT486" s="196" t="s">
        <v>149</v>
      </c>
      <c r="AU486" s="196" t="s">
        <v>81</v>
      </c>
      <c r="AV486" s="11" t="s">
        <v>81</v>
      </c>
      <c r="AW486" s="11" t="s">
        <v>36</v>
      </c>
      <c r="AX486" s="11" t="s">
        <v>23</v>
      </c>
      <c r="AY486" s="196" t="s">
        <v>140</v>
      </c>
    </row>
    <row r="487" spans="2:65" s="1" customFormat="1" ht="22.5" customHeight="1" x14ac:dyDescent="0.3">
      <c r="B487" s="174"/>
      <c r="C487" s="175" t="s">
        <v>771</v>
      </c>
      <c r="D487" s="175" t="s">
        <v>142</v>
      </c>
      <c r="E487" s="176" t="s">
        <v>1335</v>
      </c>
      <c r="F487" s="177" t="s">
        <v>1336</v>
      </c>
      <c r="G487" s="178" t="s">
        <v>145</v>
      </c>
      <c r="H487" s="179">
        <v>14.592000000000001</v>
      </c>
      <c r="I487" s="180"/>
      <c r="J487" s="181">
        <f>ROUND(I487*H487,2)</f>
        <v>0</v>
      </c>
      <c r="K487" s="177" t="s">
        <v>591</v>
      </c>
      <c r="L487" s="41"/>
      <c r="M487" s="182" t="s">
        <v>5</v>
      </c>
      <c r="N487" s="183" t="s">
        <v>43</v>
      </c>
      <c r="O487" s="42"/>
      <c r="P487" s="184">
        <f>O487*H487</f>
        <v>0</v>
      </c>
      <c r="Q487" s="184">
        <v>1.61E-2</v>
      </c>
      <c r="R487" s="184">
        <f>Q487*H487</f>
        <v>0.23493120000000001</v>
      </c>
      <c r="S487" s="184">
        <v>0</v>
      </c>
      <c r="T487" s="185">
        <f>S487*H487</f>
        <v>0</v>
      </c>
      <c r="AR487" s="24" t="s">
        <v>236</v>
      </c>
      <c r="AT487" s="24" t="s">
        <v>142</v>
      </c>
      <c r="AU487" s="24" t="s">
        <v>81</v>
      </c>
      <c r="AY487" s="24" t="s">
        <v>140</v>
      </c>
      <c r="BE487" s="186">
        <f>IF(N487="základní",J487,0)</f>
        <v>0</v>
      </c>
      <c r="BF487" s="186">
        <f>IF(N487="snížená",J487,0)</f>
        <v>0</v>
      </c>
      <c r="BG487" s="186">
        <f>IF(N487="zákl. přenesená",J487,0)</f>
        <v>0</v>
      </c>
      <c r="BH487" s="186">
        <f>IF(N487="sníž. přenesená",J487,0)</f>
        <v>0</v>
      </c>
      <c r="BI487" s="186">
        <f>IF(N487="nulová",J487,0)</f>
        <v>0</v>
      </c>
      <c r="BJ487" s="24" t="s">
        <v>23</v>
      </c>
      <c r="BK487" s="186">
        <f>ROUND(I487*H487,2)</f>
        <v>0</v>
      </c>
      <c r="BL487" s="24" t="s">
        <v>236</v>
      </c>
      <c r="BM487" s="24" t="s">
        <v>1337</v>
      </c>
    </row>
    <row r="488" spans="2:65" s="11" customFormat="1" x14ac:dyDescent="0.3">
      <c r="B488" s="187"/>
      <c r="D488" s="188" t="s">
        <v>149</v>
      </c>
      <c r="E488" s="189" t="s">
        <v>5</v>
      </c>
      <c r="F488" s="190" t="s">
        <v>1338</v>
      </c>
      <c r="H488" s="191">
        <v>14.592000000000001</v>
      </c>
      <c r="I488" s="192"/>
      <c r="L488" s="187"/>
      <c r="M488" s="193"/>
      <c r="N488" s="194"/>
      <c r="O488" s="194"/>
      <c r="P488" s="194"/>
      <c r="Q488" s="194"/>
      <c r="R488" s="194"/>
      <c r="S488" s="194"/>
      <c r="T488" s="195"/>
      <c r="AT488" s="196" t="s">
        <v>149</v>
      </c>
      <c r="AU488" s="196" t="s">
        <v>81</v>
      </c>
      <c r="AV488" s="11" t="s">
        <v>81</v>
      </c>
      <c r="AW488" s="11" t="s">
        <v>36</v>
      </c>
      <c r="AX488" s="11" t="s">
        <v>23</v>
      </c>
      <c r="AY488" s="196" t="s">
        <v>140</v>
      </c>
    </row>
    <row r="489" spans="2:65" s="1" customFormat="1" ht="22.5" customHeight="1" x14ac:dyDescent="0.3">
      <c r="B489" s="174"/>
      <c r="C489" s="175" t="s">
        <v>775</v>
      </c>
      <c r="D489" s="175" t="s">
        <v>142</v>
      </c>
      <c r="E489" s="176" t="s">
        <v>1339</v>
      </c>
      <c r="F489" s="177" t="s">
        <v>1340</v>
      </c>
      <c r="G489" s="178" t="s">
        <v>145</v>
      </c>
      <c r="H489" s="179">
        <v>1089.8</v>
      </c>
      <c r="I489" s="180"/>
      <c r="J489" s="181">
        <f>ROUND(I489*H489,2)</f>
        <v>0</v>
      </c>
      <c r="K489" s="177" t="s">
        <v>591</v>
      </c>
      <c r="L489" s="41"/>
      <c r="M489" s="182" t="s">
        <v>5</v>
      </c>
      <c r="N489" s="183" t="s">
        <v>43</v>
      </c>
      <c r="O489" s="42"/>
      <c r="P489" s="184">
        <f>O489*H489</f>
        <v>0</v>
      </c>
      <c r="Q489" s="184">
        <v>1.1520000000000001E-2</v>
      </c>
      <c r="R489" s="184">
        <f>Q489*H489</f>
        <v>12.554496</v>
      </c>
      <c r="S489" s="184">
        <v>0</v>
      </c>
      <c r="T489" s="185">
        <f>S489*H489</f>
        <v>0</v>
      </c>
      <c r="AR489" s="24" t="s">
        <v>236</v>
      </c>
      <c r="AT489" s="24" t="s">
        <v>142</v>
      </c>
      <c r="AU489" s="24" t="s">
        <v>81</v>
      </c>
      <c r="AY489" s="24" t="s">
        <v>140</v>
      </c>
      <c r="BE489" s="186">
        <f>IF(N489="základní",J489,0)</f>
        <v>0</v>
      </c>
      <c r="BF489" s="186">
        <f>IF(N489="snížená",J489,0)</f>
        <v>0</v>
      </c>
      <c r="BG489" s="186">
        <f>IF(N489="zákl. přenesená",J489,0)</f>
        <v>0</v>
      </c>
      <c r="BH489" s="186">
        <f>IF(N489="sníž. přenesená",J489,0)</f>
        <v>0</v>
      </c>
      <c r="BI489" s="186">
        <f>IF(N489="nulová",J489,0)</f>
        <v>0</v>
      </c>
      <c r="BJ489" s="24" t="s">
        <v>23</v>
      </c>
      <c r="BK489" s="186">
        <f>ROUND(I489*H489,2)</f>
        <v>0</v>
      </c>
      <c r="BL489" s="24" t="s">
        <v>236</v>
      </c>
      <c r="BM489" s="24" t="s">
        <v>1341</v>
      </c>
    </row>
    <row r="490" spans="2:65" s="11" customFormat="1" x14ac:dyDescent="0.3">
      <c r="B490" s="187"/>
      <c r="D490" s="197" t="s">
        <v>149</v>
      </c>
      <c r="E490" s="196" t="s">
        <v>5</v>
      </c>
      <c r="F490" s="198" t="s">
        <v>644</v>
      </c>
      <c r="H490" s="199">
        <v>1185.8</v>
      </c>
      <c r="I490" s="192"/>
      <c r="L490" s="187"/>
      <c r="M490" s="193"/>
      <c r="N490" s="194"/>
      <c r="O490" s="194"/>
      <c r="P490" s="194"/>
      <c r="Q490" s="194"/>
      <c r="R490" s="194"/>
      <c r="S490" s="194"/>
      <c r="T490" s="195"/>
      <c r="AT490" s="196" t="s">
        <v>149</v>
      </c>
      <c r="AU490" s="196" t="s">
        <v>81</v>
      </c>
      <c r="AV490" s="11" t="s">
        <v>81</v>
      </c>
      <c r="AW490" s="11" t="s">
        <v>36</v>
      </c>
      <c r="AX490" s="11" t="s">
        <v>72</v>
      </c>
      <c r="AY490" s="196" t="s">
        <v>140</v>
      </c>
    </row>
    <row r="491" spans="2:65" s="11" customFormat="1" x14ac:dyDescent="0.3">
      <c r="B491" s="187"/>
      <c r="D491" s="197" t="s">
        <v>149</v>
      </c>
      <c r="E491" s="196" t="s">
        <v>5</v>
      </c>
      <c r="F491" s="198" t="s">
        <v>1342</v>
      </c>
      <c r="H491" s="199">
        <v>-96</v>
      </c>
      <c r="I491" s="192"/>
      <c r="L491" s="187"/>
      <c r="M491" s="193"/>
      <c r="N491" s="194"/>
      <c r="O491" s="194"/>
      <c r="P491" s="194"/>
      <c r="Q491" s="194"/>
      <c r="R491" s="194"/>
      <c r="S491" s="194"/>
      <c r="T491" s="195"/>
      <c r="AT491" s="196" t="s">
        <v>149</v>
      </c>
      <c r="AU491" s="196" t="s">
        <v>81</v>
      </c>
      <c r="AV491" s="11" t="s">
        <v>81</v>
      </c>
      <c r="AW491" s="11" t="s">
        <v>36</v>
      </c>
      <c r="AX491" s="11" t="s">
        <v>72</v>
      </c>
      <c r="AY491" s="196" t="s">
        <v>140</v>
      </c>
    </row>
    <row r="492" spans="2:65" s="12" customFormat="1" x14ac:dyDescent="0.3">
      <c r="B492" s="200"/>
      <c r="D492" s="188" t="s">
        <v>149</v>
      </c>
      <c r="E492" s="201" t="s">
        <v>5</v>
      </c>
      <c r="F492" s="202" t="s">
        <v>157</v>
      </c>
      <c r="H492" s="203">
        <v>1089.8</v>
      </c>
      <c r="I492" s="204"/>
      <c r="L492" s="200"/>
      <c r="M492" s="205"/>
      <c r="N492" s="206"/>
      <c r="O492" s="206"/>
      <c r="P492" s="206"/>
      <c r="Q492" s="206"/>
      <c r="R492" s="206"/>
      <c r="S492" s="206"/>
      <c r="T492" s="207"/>
      <c r="AT492" s="208" t="s">
        <v>149</v>
      </c>
      <c r="AU492" s="208" t="s">
        <v>81</v>
      </c>
      <c r="AV492" s="12" t="s">
        <v>147</v>
      </c>
      <c r="AW492" s="12" t="s">
        <v>36</v>
      </c>
      <c r="AX492" s="12" t="s">
        <v>23</v>
      </c>
      <c r="AY492" s="208" t="s">
        <v>140</v>
      </c>
    </row>
    <row r="493" spans="2:65" s="1" customFormat="1" ht="22.5" customHeight="1" x14ac:dyDescent="0.3">
      <c r="B493" s="174"/>
      <c r="C493" s="175" t="s">
        <v>779</v>
      </c>
      <c r="D493" s="175" t="s">
        <v>142</v>
      </c>
      <c r="E493" s="176" t="s">
        <v>801</v>
      </c>
      <c r="F493" s="177" t="s">
        <v>802</v>
      </c>
      <c r="G493" s="178" t="s">
        <v>278</v>
      </c>
      <c r="H493" s="179">
        <v>1299.367</v>
      </c>
      <c r="I493" s="180"/>
      <c r="J493" s="181">
        <f>ROUND(I493*H493,2)</f>
        <v>0</v>
      </c>
      <c r="K493" s="177" t="s">
        <v>146</v>
      </c>
      <c r="L493" s="41"/>
      <c r="M493" s="182" t="s">
        <v>5</v>
      </c>
      <c r="N493" s="183" t="s">
        <v>43</v>
      </c>
      <c r="O493" s="42"/>
      <c r="P493" s="184">
        <f>O493*H493</f>
        <v>0</v>
      </c>
      <c r="Q493" s="184">
        <v>0</v>
      </c>
      <c r="R493" s="184">
        <f>Q493*H493</f>
        <v>0</v>
      </c>
      <c r="S493" s="184">
        <v>0</v>
      </c>
      <c r="T493" s="185">
        <f>S493*H493</f>
        <v>0</v>
      </c>
      <c r="AR493" s="24" t="s">
        <v>236</v>
      </c>
      <c r="AT493" s="24" t="s">
        <v>142</v>
      </c>
      <c r="AU493" s="24" t="s">
        <v>81</v>
      </c>
      <c r="AY493" s="24" t="s">
        <v>140</v>
      </c>
      <c r="BE493" s="186">
        <f>IF(N493="základní",J493,0)</f>
        <v>0</v>
      </c>
      <c r="BF493" s="186">
        <f>IF(N493="snížená",J493,0)</f>
        <v>0</v>
      </c>
      <c r="BG493" s="186">
        <f>IF(N493="zákl. přenesená",J493,0)</f>
        <v>0</v>
      </c>
      <c r="BH493" s="186">
        <f>IF(N493="sníž. přenesená",J493,0)</f>
        <v>0</v>
      </c>
      <c r="BI493" s="186">
        <f>IF(N493="nulová",J493,0)</f>
        <v>0</v>
      </c>
      <c r="BJ493" s="24" t="s">
        <v>23</v>
      </c>
      <c r="BK493" s="186">
        <f>ROUND(I493*H493,2)</f>
        <v>0</v>
      </c>
      <c r="BL493" s="24" t="s">
        <v>236</v>
      </c>
      <c r="BM493" s="24" t="s">
        <v>803</v>
      </c>
    </row>
    <row r="494" spans="2:65" s="11" customFormat="1" x14ac:dyDescent="0.3">
      <c r="B494" s="187"/>
      <c r="D494" s="197" t="s">
        <v>149</v>
      </c>
      <c r="E494" s="196" t="s">
        <v>5</v>
      </c>
      <c r="F494" s="198" t="s">
        <v>804</v>
      </c>
      <c r="H494" s="199">
        <v>868.16700000000003</v>
      </c>
      <c r="I494" s="192"/>
      <c r="L494" s="187"/>
      <c r="M494" s="193"/>
      <c r="N494" s="194"/>
      <c r="O494" s="194"/>
      <c r="P494" s="194"/>
      <c r="Q494" s="194"/>
      <c r="R494" s="194"/>
      <c r="S494" s="194"/>
      <c r="T494" s="195"/>
      <c r="AT494" s="196" t="s">
        <v>149</v>
      </c>
      <c r="AU494" s="196" t="s">
        <v>81</v>
      </c>
      <c r="AV494" s="11" t="s">
        <v>81</v>
      </c>
      <c r="AW494" s="11" t="s">
        <v>36</v>
      </c>
      <c r="AX494" s="11" t="s">
        <v>72</v>
      </c>
      <c r="AY494" s="196" t="s">
        <v>140</v>
      </c>
    </row>
    <row r="495" spans="2:65" s="11" customFormat="1" x14ac:dyDescent="0.3">
      <c r="B495" s="187"/>
      <c r="D495" s="197" t="s">
        <v>149</v>
      </c>
      <c r="E495" s="196" t="s">
        <v>5</v>
      </c>
      <c r="F495" s="198" t="s">
        <v>805</v>
      </c>
      <c r="H495" s="199">
        <v>215.6</v>
      </c>
      <c r="I495" s="192"/>
      <c r="L495" s="187"/>
      <c r="M495" s="193"/>
      <c r="N495" s="194"/>
      <c r="O495" s="194"/>
      <c r="P495" s="194"/>
      <c r="Q495" s="194"/>
      <c r="R495" s="194"/>
      <c r="S495" s="194"/>
      <c r="T495" s="195"/>
      <c r="AT495" s="196" t="s">
        <v>149</v>
      </c>
      <c r="AU495" s="196" t="s">
        <v>81</v>
      </c>
      <c r="AV495" s="11" t="s">
        <v>81</v>
      </c>
      <c r="AW495" s="11" t="s">
        <v>36</v>
      </c>
      <c r="AX495" s="11" t="s">
        <v>72</v>
      </c>
      <c r="AY495" s="196" t="s">
        <v>140</v>
      </c>
    </row>
    <row r="496" spans="2:65" s="11" customFormat="1" x14ac:dyDescent="0.3">
      <c r="B496" s="187"/>
      <c r="D496" s="197" t="s">
        <v>149</v>
      </c>
      <c r="E496" s="196" t="s">
        <v>5</v>
      </c>
      <c r="F496" s="198" t="s">
        <v>806</v>
      </c>
      <c r="H496" s="199">
        <v>215.6</v>
      </c>
      <c r="I496" s="192"/>
      <c r="L496" s="187"/>
      <c r="M496" s="193"/>
      <c r="N496" s="194"/>
      <c r="O496" s="194"/>
      <c r="P496" s="194"/>
      <c r="Q496" s="194"/>
      <c r="R496" s="194"/>
      <c r="S496" s="194"/>
      <c r="T496" s="195"/>
      <c r="AT496" s="196" t="s">
        <v>149</v>
      </c>
      <c r="AU496" s="196" t="s">
        <v>81</v>
      </c>
      <c r="AV496" s="11" t="s">
        <v>81</v>
      </c>
      <c r="AW496" s="11" t="s">
        <v>36</v>
      </c>
      <c r="AX496" s="11" t="s">
        <v>72</v>
      </c>
      <c r="AY496" s="196" t="s">
        <v>140</v>
      </c>
    </row>
    <row r="497" spans="2:65" s="12" customFormat="1" x14ac:dyDescent="0.3">
      <c r="B497" s="200"/>
      <c r="D497" s="188" t="s">
        <v>149</v>
      </c>
      <c r="E497" s="201" t="s">
        <v>5</v>
      </c>
      <c r="F497" s="202" t="s">
        <v>157</v>
      </c>
      <c r="H497" s="203">
        <v>1299.367</v>
      </c>
      <c r="I497" s="204"/>
      <c r="L497" s="200"/>
      <c r="M497" s="205"/>
      <c r="N497" s="206"/>
      <c r="O497" s="206"/>
      <c r="P497" s="206"/>
      <c r="Q497" s="206"/>
      <c r="R497" s="206"/>
      <c r="S497" s="206"/>
      <c r="T497" s="207"/>
      <c r="AT497" s="208" t="s">
        <v>149</v>
      </c>
      <c r="AU497" s="208" t="s">
        <v>81</v>
      </c>
      <c r="AV497" s="12" t="s">
        <v>147</v>
      </c>
      <c r="AW497" s="12" t="s">
        <v>36</v>
      </c>
      <c r="AX497" s="12" t="s">
        <v>23</v>
      </c>
      <c r="AY497" s="208" t="s">
        <v>140</v>
      </c>
    </row>
    <row r="498" spans="2:65" s="1" customFormat="1" ht="22.5" customHeight="1" x14ac:dyDescent="0.3">
      <c r="B498" s="174"/>
      <c r="C498" s="220" t="s">
        <v>785</v>
      </c>
      <c r="D498" s="220" t="s">
        <v>257</v>
      </c>
      <c r="E498" s="221" t="s">
        <v>808</v>
      </c>
      <c r="F498" s="222" t="s">
        <v>809</v>
      </c>
      <c r="G498" s="223" t="s">
        <v>153</v>
      </c>
      <c r="H498" s="224">
        <v>2.7130000000000001</v>
      </c>
      <c r="I498" s="225"/>
      <c r="J498" s="226">
        <f>ROUND(I498*H498,2)</f>
        <v>0</v>
      </c>
      <c r="K498" s="222" t="s">
        <v>591</v>
      </c>
      <c r="L498" s="227"/>
      <c r="M498" s="228" t="s">
        <v>5</v>
      </c>
      <c r="N498" s="229" t="s">
        <v>43</v>
      </c>
      <c r="O498" s="42"/>
      <c r="P498" s="184">
        <f>O498*H498</f>
        <v>0</v>
      </c>
      <c r="Q498" s="184">
        <v>0.55000000000000004</v>
      </c>
      <c r="R498" s="184">
        <f>Q498*H498</f>
        <v>1.4921500000000001</v>
      </c>
      <c r="S498" s="184">
        <v>0</v>
      </c>
      <c r="T498" s="185">
        <f>S498*H498</f>
        <v>0</v>
      </c>
      <c r="AR498" s="24" t="s">
        <v>346</v>
      </c>
      <c r="AT498" s="24" t="s">
        <v>257</v>
      </c>
      <c r="AU498" s="24" t="s">
        <v>81</v>
      </c>
      <c r="AY498" s="24" t="s">
        <v>140</v>
      </c>
      <c r="BE498" s="186">
        <f>IF(N498="základní",J498,0)</f>
        <v>0</v>
      </c>
      <c r="BF498" s="186">
        <f>IF(N498="snížená",J498,0)</f>
        <v>0</v>
      </c>
      <c r="BG498" s="186">
        <f>IF(N498="zákl. přenesená",J498,0)</f>
        <v>0</v>
      </c>
      <c r="BH498" s="186">
        <f>IF(N498="sníž. přenesená",J498,0)</f>
        <v>0</v>
      </c>
      <c r="BI498" s="186">
        <f>IF(N498="nulová",J498,0)</f>
        <v>0</v>
      </c>
      <c r="BJ498" s="24" t="s">
        <v>23</v>
      </c>
      <c r="BK498" s="186">
        <f>ROUND(I498*H498,2)</f>
        <v>0</v>
      </c>
      <c r="BL498" s="24" t="s">
        <v>236</v>
      </c>
      <c r="BM498" s="24" t="s">
        <v>1343</v>
      </c>
    </row>
    <row r="499" spans="2:65" s="11" customFormat="1" x14ac:dyDescent="0.3">
      <c r="B499" s="187"/>
      <c r="D499" s="197" t="s">
        <v>149</v>
      </c>
      <c r="E499" s="196" t="s">
        <v>5</v>
      </c>
      <c r="F499" s="198" t="s">
        <v>811</v>
      </c>
      <c r="H499" s="199">
        <v>1.4319999999999999</v>
      </c>
      <c r="I499" s="192"/>
      <c r="L499" s="187"/>
      <c r="M499" s="193"/>
      <c r="N499" s="194"/>
      <c r="O499" s="194"/>
      <c r="P499" s="194"/>
      <c r="Q499" s="194"/>
      <c r="R499" s="194"/>
      <c r="S499" s="194"/>
      <c r="T499" s="195"/>
      <c r="AT499" s="196" t="s">
        <v>149</v>
      </c>
      <c r="AU499" s="196" t="s">
        <v>81</v>
      </c>
      <c r="AV499" s="11" t="s">
        <v>81</v>
      </c>
      <c r="AW499" s="11" t="s">
        <v>36</v>
      </c>
      <c r="AX499" s="11" t="s">
        <v>72</v>
      </c>
      <c r="AY499" s="196" t="s">
        <v>140</v>
      </c>
    </row>
    <row r="500" spans="2:65" s="11" customFormat="1" x14ac:dyDescent="0.3">
      <c r="B500" s="187"/>
      <c r="D500" s="197" t="s">
        <v>149</v>
      </c>
      <c r="E500" s="196" t="s">
        <v>5</v>
      </c>
      <c r="F500" s="198" t="s">
        <v>812</v>
      </c>
      <c r="H500" s="199">
        <v>1.2809999999999999</v>
      </c>
      <c r="I500" s="192"/>
      <c r="L500" s="187"/>
      <c r="M500" s="193"/>
      <c r="N500" s="194"/>
      <c r="O500" s="194"/>
      <c r="P500" s="194"/>
      <c r="Q500" s="194"/>
      <c r="R500" s="194"/>
      <c r="S500" s="194"/>
      <c r="T500" s="195"/>
      <c r="AT500" s="196" t="s">
        <v>149</v>
      </c>
      <c r="AU500" s="196" t="s">
        <v>81</v>
      </c>
      <c r="AV500" s="11" t="s">
        <v>81</v>
      </c>
      <c r="AW500" s="11" t="s">
        <v>36</v>
      </c>
      <c r="AX500" s="11" t="s">
        <v>72</v>
      </c>
      <c r="AY500" s="196" t="s">
        <v>140</v>
      </c>
    </row>
    <row r="501" spans="2:65" s="12" customFormat="1" x14ac:dyDescent="0.3">
      <c r="B501" s="200"/>
      <c r="D501" s="188" t="s">
        <v>149</v>
      </c>
      <c r="E501" s="201" t="s">
        <v>5</v>
      </c>
      <c r="F501" s="202" t="s">
        <v>157</v>
      </c>
      <c r="H501" s="203">
        <v>2.7130000000000001</v>
      </c>
      <c r="I501" s="204"/>
      <c r="L501" s="200"/>
      <c r="M501" s="205"/>
      <c r="N501" s="206"/>
      <c r="O501" s="206"/>
      <c r="P501" s="206"/>
      <c r="Q501" s="206"/>
      <c r="R501" s="206"/>
      <c r="S501" s="206"/>
      <c r="T501" s="207"/>
      <c r="AT501" s="208" t="s">
        <v>149</v>
      </c>
      <c r="AU501" s="208" t="s">
        <v>81</v>
      </c>
      <c r="AV501" s="12" t="s">
        <v>147</v>
      </c>
      <c r="AW501" s="12" t="s">
        <v>36</v>
      </c>
      <c r="AX501" s="12" t="s">
        <v>23</v>
      </c>
      <c r="AY501" s="208" t="s">
        <v>140</v>
      </c>
    </row>
    <row r="502" spans="2:65" s="1" customFormat="1" ht="22.5" customHeight="1" x14ac:dyDescent="0.3">
      <c r="B502" s="174"/>
      <c r="C502" s="220" t="s">
        <v>790</v>
      </c>
      <c r="D502" s="220" t="s">
        <v>257</v>
      </c>
      <c r="E502" s="221" t="s">
        <v>814</v>
      </c>
      <c r="F502" s="222" t="s">
        <v>815</v>
      </c>
      <c r="G502" s="223" t="s">
        <v>153</v>
      </c>
      <c r="H502" s="224">
        <v>1.897</v>
      </c>
      <c r="I502" s="225"/>
      <c r="J502" s="226">
        <f>ROUND(I502*H502,2)</f>
        <v>0</v>
      </c>
      <c r="K502" s="222" t="s">
        <v>146</v>
      </c>
      <c r="L502" s="227"/>
      <c r="M502" s="228" t="s">
        <v>5</v>
      </c>
      <c r="N502" s="229" t="s">
        <v>43</v>
      </c>
      <c r="O502" s="42"/>
      <c r="P502" s="184">
        <f>O502*H502</f>
        <v>0</v>
      </c>
      <c r="Q502" s="184">
        <v>0.55000000000000004</v>
      </c>
      <c r="R502" s="184">
        <f>Q502*H502</f>
        <v>1.04335</v>
      </c>
      <c r="S502" s="184">
        <v>0</v>
      </c>
      <c r="T502" s="185">
        <f>S502*H502</f>
        <v>0</v>
      </c>
      <c r="AR502" s="24" t="s">
        <v>346</v>
      </c>
      <c r="AT502" s="24" t="s">
        <v>257</v>
      </c>
      <c r="AU502" s="24" t="s">
        <v>81</v>
      </c>
      <c r="AY502" s="24" t="s">
        <v>140</v>
      </c>
      <c r="BE502" s="186">
        <f>IF(N502="základní",J502,0)</f>
        <v>0</v>
      </c>
      <c r="BF502" s="186">
        <f>IF(N502="snížená",J502,0)</f>
        <v>0</v>
      </c>
      <c r="BG502" s="186">
        <f>IF(N502="zákl. přenesená",J502,0)</f>
        <v>0</v>
      </c>
      <c r="BH502" s="186">
        <f>IF(N502="sníž. přenesená",J502,0)</f>
        <v>0</v>
      </c>
      <c r="BI502" s="186">
        <f>IF(N502="nulová",J502,0)</f>
        <v>0</v>
      </c>
      <c r="BJ502" s="24" t="s">
        <v>23</v>
      </c>
      <c r="BK502" s="186">
        <f>ROUND(I502*H502,2)</f>
        <v>0</v>
      </c>
      <c r="BL502" s="24" t="s">
        <v>236</v>
      </c>
      <c r="BM502" s="24" t="s">
        <v>816</v>
      </c>
    </row>
    <row r="503" spans="2:65" s="11" customFormat="1" x14ac:dyDescent="0.3">
      <c r="B503" s="187"/>
      <c r="D503" s="188" t="s">
        <v>149</v>
      </c>
      <c r="E503" s="189" t="s">
        <v>5</v>
      </c>
      <c r="F503" s="190" t="s">
        <v>1344</v>
      </c>
      <c r="H503" s="191">
        <v>1.897</v>
      </c>
      <c r="I503" s="192"/>
      <c r="L503" s="187"/>
      <c r="M503" s="193"/>
      <c r="N503" s="194"/>
      <c r="O503" s="194"/>
      <c r="P503" s="194"/>
      <c r="Q503" s="194"/>
      <c r="R503" s="194"/>
      <c r="S503" s="194"/>
      <c r="T503" s="195"/>
      <c r="AT503" s="196" t="s">
        <v>149</v>
      </c>
      <c r="AU503" s="196" t="s">
        <v>81</v>
      </c>
      <c r="AV503" s="11" t="s">
        <v>81</v>
      </c>
      <c r="AW503" s="11" t="s">
        <v>36</v>
      </c>
      <c r="AX503" s="11" t="s">
        <v>23</v>
      </c>
      <c r="AY503" s="196" t="s">
        <v>140</v>
      </c>
    </row>
    <row r="504" spans="2:65" s="1" customFormat="1" ht="22.5" customHeight="1" x14ac:dyDescent="0.3">
      <c r="B504" s="174"/>
      <c r="C504" s="175" t="s">
        <v>795</v>
      </c>
      <c r="D504" s="175" t="s">
        <v>142</v>
      </c>
      <c r="E504" s="176" t="s">
        <v>819</v>
      </c>
      <c r="F504" s="177" t="s">
        <v>820</v>
      </c>
      <c r="G504" s="178" t="s">
        <v>153</v>
      </c>
      <c r="H504" s="179">
        <v>4.1909999999999998</v>
      </c>
      <c r="I504" s="180"/>
      <c r="J504" s="181">
        <f>ROUND(I504*H504,2)</f>
        <v>0</v>
      </c>
      <c r="K504" s="177" t="s">
        <v>146</v>
      </c>
      <c r="L504" s="41"/>
      <c r="M504" s="182" t="s">
        <v>5</v>
      </c>
      <c r="N504" s="183" t="s">
        <v>43</v>
      </c>
      <c r="O504" s="42"/>
      <c r="P504" s="184">
        <f>O504*H504</f>
        <v>0</v>
      </c>
      <c r="Q504" s="184">
        <v>2.3369999999999998E-2</v>
      </c>
      <c r="R504" s="184">
        <f>Q504*H504</f>
        <v>9.7943669999999983E-2</v>
      </c>
      <c r="S504" s="184">
        <v>0</v>
      </c>
      <c r="T504" s="185">
        <f>S504*H504</f>
        <v>0</v>
      </c>
      <c r="AR504" s="24" t="s">
        <v>236</v>
      </c>
      <c r="AT504" s="24" t="s">
        <v>142</v>
      </c>
      <c r="AU504" s="24" t="s">
        <v>81</v>
      </c>
      <c r="AY504" s="24" t="s">
        <v>140</v>
      </c>
      <c r="BE504" s="186">
        <f>IF(N504="základní",J504,0)</f>
        <v>0</v>
      </c>
      <c r="BF504" s="186">
        <f>IF(N504="snížená",J504,0)</f>
        <v>0</v>
      </c>
      <c r="BG504" s="186">
        <f>IF(N504="zákl. přenesená",J504,0)</f>
        <v>0</v>
      </c>
      <c r="BH504" s="186">
        <f>IF(N504="sníž. přenesená",J504,0)</f>
        <v>0</v>
      </c>
      <c r="BI504" s="186">
        <f>IF(N504="nulová",J504,0)</f>
        <v>0</v>
      </c>
      <c r="BJ504" s="24" t="s">
        <v>23</v>
      </c>
      <c r="BK504" s="186">
        <f>ROUND(I504*H504,2)</f>
        <v>0</v>
      </c>
      <c r="BL504" s="24" t="s">
        <v>236</v>
      </c>
      <c r="BM504" s="24" t="s">
        <v>821</v>
      </c>
    </row>
    <row r="505" spans="2:65" s="11" customFormat="1" x14ac:dyDescent="0.3">
      <c r="B505" s="187"/>
      <c r="D505" s="197" t="s">
        <v>149</v>
      </c>
      <c r="E505" s="196" t="s">
        <v>5</v>
      </c>
      <c r="F505" s="198" t="s">
        <v>822</v>
      </c>
      <c r="H505" s="199">
        <v>1.302</v>
      </c>
      <c r="I505" s="192"/>
      <c r="L505" s="187"/>
      <c r="M505" s="193"/>
      <c r="N505" s="194"/>
      <c r="O505" s="194"/>
      <c r="P505" s="194"/>
      <c r="Q505" s="194"/>
      <c r="R505" s="194"/>
      <c r="S505" s="194"/>
      <c r="T505" s="195"/>
      <c r="AT505" s="196" t="s">
        <v>149</v>
      </c>
      <c r="AU505" s="196" t="s">
        <v>81</v>
      </c>
      <c r="AV505" s="11" t="s">
        <v>81</v>
      </c>
      <c r="AW505" s="11" t="s">
        <v>36</v>
      </c>
      <c r="AX505" s="11" t="s">
        <v>72</v>
      </c>
      <c r="AY505" s="196" t="s">
        <v>140</v>
      </c>
    </row>
    <row r="506" spans="2:65" s="11" customFormat="1" x14ac:dyDescent="0.3">
      <c r="B506" s="187"/>
      <c r="D506" s="197" t="s">
        <v>149</v>
      </c>
      <c r="E506" s="196" t="s">
        <v>5</v>
      </c>
      <c r="F506" s="198" t="s">
        <v>823</v>
      </c>
      <c r="H506" s="199">
        <v>1.1639999999999999</v>
      </c>
      <c r="I506" s="192"/>
      <c r="L506" s="187"/>
      <c r="M506" s="193"/>
      <c r="N506" s="194"/>
      <c r="O506" s="194"/>
      <c r="P506" s="194"/>
      <c r="Q506" s="194"/>
      <c r="R506" s="194"/>
      <c r="S506" s="194"/>
      <c r="T506" s="195"/>
      <c r="AT506" s="196" t="s">
        <v>149</v>
      </c>
      <c r="AU506" s="196" t="s">
        <v>81</v>
      </c>
      <c r="AV506" s="11" t="s">
        <v>81</v>
      </c>
      <c r="AW506" s="11" t="s">
        <v>36</v>
      </c>
      <c r="AX506" s="11" t="s">
        <v>72</v>
      </c>
      <c r="AY506" s="196" t="s">
        <v>140</v>
      </c>
    </row>
    <row r="507" spans="2:65" s="11" customFormat="1" x14ac:dyDescent="0.3">
      <c r="B507" s="187"/>
      <c r="D507" s="197" t="s">
        <v>149</v>
      </c>
      <c r="E507" s="196" t="s">
        <v>5</v>
      </c>
      <c r="F507" s="198" t="s">
        <v>824</v>
      </c>
      <c r="H507" s="199">
        <v>1.7250000000000001</v>
      </c>
      <c r="I507" s="192"/>
      <c r="L507" s="187"/>
      <c r="M507" s="193"/>
      <c r="N507" s="194"/>
      <c r="O507" s="194"/>
      <c r="P507" s="194"/>
      <c r="Q507" s="194"/>
      <c r="R507" s="194"/>
      <c r="S507" s="194"/>
      <c r="T507" s="195"/>
      <c r="AT507" s="196" t="s">
        <v>149</v>
      </c>
      <c r="AU507" s="196" t="s">
        <v>81</v>
      </c>
      <c r="AV507" s="11" t="s">
        <v>81</v>
      </c>
      <c r="AW507" s="11" t="s">
        <v>36</v>
      </c>
      <c r="AX507" s="11" t="s">
        <v>72</v>
      </c>
      <c r="AY507" s="196" t="s">
        <v>140</v>
      </c>
    </row>
    <row r="508" spans="2:65" s="12" customFormat="1" x14ac:dyDescent="0.3">
      <c r="B508" s="200"/>
      <c r="D508" s="188" t="s">
        <v>149</v>
      </c>
      <c r="E508" s="201" t="s">
        <v>5</v>
      </c>
      <c r="F508" s="202" t="s">
        <v>157</v>
      </c>
      <c r="H508" s="203">
        <v>4.1909999999999998</v>
      </c>
      <c r="I508" s="204"/>
      <c r="L508" s="200"/>
      <c r="M508" s="205"/>
      <c r="N508" s="206"/>
      <c r="O508" s="206"/>
      <c r="P508" s="206"/>
      <c r="Q508" s="206"/>
      <c r="R508" s="206"/>
      <c r="S508" s="206"/>
      <c r="T508" s="207"/>
      <c r="AT508" s="208" t="s">
        <v>149</v>
      </c>
      <c r="AU508" s="208" t="s">
        <v>81</v>
      </c>
      <c r="AV508" s="12" t="s">
        <v>147</v>
      </c>
      <c r="AW508" s="12" t="s">
        <v>36</v>
      </c>
      <c r="AX508" s="12" t="s">
        <v>23</v>
      </c>
      <c r="AY508" s="208" t="s">
        <v>140</v>
      </c>
    </row>
    <row r="509" spans="2:65" s="1" customFormat="1" ht="22.5" customHeight="1" x14ac:dyDescent="0.3">
      <c r="B509" s="174"/>
      <c r="C509" s="175" t="s">
        <v>800</v>
      </c>
      <c r="D509" s="175" t="s">
        <v>142</v>
      </c>
      <c r="E509" s="176" t="s">
        <v>826</v>
      </c>
      <c r="F509" s="177" t="s">
        <v>827</v>
      </c>
      <c r="G509" s="178" t="s">
        <v>222</v>
      </c>
      <c r="H509" s="179">
        <v>15.426</v>
      </c>
      <c r="I509" s="180"/>
      <c r="J509" s="181">
        <f>ROUND(I509*H509,2)</f>
        <v>0</v>
      </c>
      <c r="K509" s="177" t="s">
        <v>146</v>
      </c>
      <c r="L509" s="41"/>
      <c r="M509" s="182" t="s">
        <v>5</v>
      </c>
      <c r="N509" s="183" t="s">
        <v>43</v>
      </c>
      <c r="O509" s="42"/>
      <c r="P509" s="184">
        <f>O509*H509</f>
        <v>0</v>
      </c>
      <c r="Q509" s="184">
        <v>0</v>
      </c>
      <c r="R509" s="184">
        <f>Q509*H509</f>
        <v>0</v>
      </c>
      <c r="S509" s="184">
        <v>0</v>
      </c>
      <c r="T509" s="185">
        <f>S509*H509</f>
        <v>0</v>
      </c>
      <c r="AR509" s="24" t="s">
        <v>236</v>
      </c>
      <c r="AT509" s="24" t="s">
        <v>142</v>
      </c>
      <c r="AU509" s="24" t="s">
        <v>81</v>
      </c>
      <c r="AY509" s="24" t="s">
        <v>140</v>
      </c>
      <c r="BE509" s="186">
        <f>IF(N509="základní",J509,0)</f>
        <v>0</v>
      </c>
      <c r="BF509" s="186">
        <f>IF(N509="snížená",J509,0)</f>
        <v>0</v>
      </c>
      <c r="BG509" s="186">
        <f>IF(N509="zákl. přenesená",J509,0)</f>
        <v>0</v>
      </c>
      <c r="BH509" s="186">
        <f>IF(N509="sníž. přenesená",J509,0)</f>
        <v>0</v>
      </c>
      <c r="BI509" s="186">
        <f>IF(N509="nulová",J509,0)</f>
        <v>0</v>
      </c>
      <c r="BJ509" s="24" t="s">
        <v>23</v>
      </c>
      <c r="BK509" s="186">
        <f>ROUND(I509*H509,2)</f>
        <v>0</v>
      </c>
      <c r="BL509" s="24" t="s">
        <v>236</v>
      </c>
      <c r="BM509" s="24" t="s">
        <v>828</v>
      </c>
    </row>
    <row r="510" spans="2:65" s="1" customFormat="1" ht="22.5" customHeight="1" x14ac:dyDescent="0.3">
      <c r="B510" s="174"/>
      <c r="C510" s="175" t="s">
        <v>807</v>
      </c>
      <c r="D510" s="175" t="s">
        <v>142</v>
      </c>
      <c r="E510" s="176" t="s">
        <v>830</v>
      </c>
      <c r="F510" s="177" t="s">
        <v>831</v>
      </c>
      <c r="G510" s="178" t="s">
        <v>222</v>
      </c>
      <c r="H510" s="179">
        <v>15.426</v>
      </c>
      <c r="I510" s="180"/>
      <c r="J510" s="181">
        <f>ROUND(I510*H510,2)</f>
        <v>0</v>
      </c>
      <c r="K510" s="177" t="s">
        <v>146</v>
      </c>
      <c r="L510" s="41"/>
      <c r="M510" s="182" t="s">
        <v>5</v>
      </c>
      <c r="N510" s="183" t="s">
        <v>43</v>
      </c>
      <c r="O510" s="42"/>
      <c r="P510" s="184">
        <f>O510*H510</f>
        <v>0</v>
      </c>
      <c r="Q510" s="184">
        <v>0</v>
      </c>
      <c r="R510" s="184">
        <f>Q510*H510</f>
        <v>0</v>
      </c>
      <c r="S510" s="184">
        <v>0</v>
      </c>
      <c r="T510" s="185">
        <f>S510*H510</f>
        <v>0</v>
      </c>
      <c r="AR510" s="24" t="s">
        <v>236</v>
      </c>
      <c r="AT510" s="24" t="s">
        <v>142</v>
      </c>
      <c r="AU510" s="24" t="s">
        <v>81</v>
      </c>
      <c r="AY510" s="24" t="s">
        <v>140</v>
      </c>
      <c r="BE510" s="186">
        <f>IF(N510="základní",J510,0)</f>
        <v>0</v>
      </c>
      <c r="BF510" s="186">
        <f>IF(N510="snížená",J510,0)</f>
        <v>0</v>
      </c>
      <c r="BG510" s="186">
        <f>IF(N510="zákl. přenesená",J510,0)</f>
        <v>0</v>
      </c>
      <c r="BH510" s="186">
        <f>IF(N510="sníž. přenesená",J510,0)</f>
        <v>0</v>
      </c>
      <c r="BI510" s="186">
        <f>IF(N510="nulová",J510,0)</f>
        <v>0</v>
      </c>
      <c r="BJ510" s="24" t="s">
        <v>23</v>
      </c>
      <c r="BK510" s="186">
        <f>ROUND(I510*H510,2)</f>
        <v>0</v>
      </c>
      <c r="BL510" s="24" t="s">
        <v>236</v>
      </c>
      <c r="BM510" s="24" t="s">
        <v>1345</v>
      </c>
    </row>
    <row r="511" spans="2:65" s="10" customFormat="1" ht="29.85" customHeight="1" x14ac:dyDescent="0.3">
      <c r="B511" s="160"/>
      <c r="D511" s="171" t="s">
        <v>71</v>
      </c>
      <c r="E511" s="172" t="s">
        <v>833</v>
      </c>
      <c r="F511" s="172" t="s">
        <v>834</v>
      </c>
      <c r="I511" s="163"/>
      <c r="J511" s="173">
        <f>BK511</f>
        <v>0</v>
      </c>
      <c r="L511" s="160"/>
      <c r="M511" s="165"/>
      <c r="N511" s="166"/>
      <c r="O511" s="166"/>
      <c r="P511" s="167">
        <f>SUM(P512:P532)</f>
        <v>0</v>
      </c>
      <c r="Q511" s="166"/>
      <c r="R511" s="167">
        <f>SUM(R512:R532)</f>
        <v>0.65609999999999991</v>
      </c>
      <c r="S511" s="166"/>
      <c r="T511" s="168">
        <f>SUM(T512:T532)</f>
        <v>0.569882</v>
      </c>
      <c r="AR511" s="161" t="s">
        <v>23</v>
      </c>
      <c r="AT511" s="169" t="s">
        <v>71</v>
      </c>
      <c r="AU511" s="169" t="s">
        <v>23</v>
      </c>
      <c r="AY511" s="161" t="s">
        <v>140</v>
      </c>
      <c r="BK511" s="170">
        <f>SUM(BK512:BK532)</f>
        <v>0</v>
      </c>
    </row>
    <row r="512" spans="2:65" s="1" customFormat="1" ht="22.5" customHeight="1" x14ac:dyDescent="0.3">
      <c r="B512" s="174"/>
      <c r="C512" s="175" t="s">
        <v>813</v>
      </c>
      <c r="D512" s="175" t="s">
        <v>142</v>
      </c>
      <c r="E512" s="176" t="s">
        <v>841</v>
      </c>
      <c r="F512" s="177" t="s">
        <v>842</v>
      </c>
      <c r="G512" s="178" t="s">
        <v>278</v>
      </c>
      <c r="H512" s="179">
        <v>38.4</v>
      </c>
      <c r="I512" s="180"/>
      <c r="J512" s="181">
        <f>ROUND(I512*H512,2)</f>
        <v>0</v>
      </c>
      <c r="K512" s="177" t="s">
        <v>146</v>
      </c>
      <c r="L512" s="41"/>
      <c r="M512" s="182" t="s">
        <v>5</v>
      </c>
      <c r="N512" s="183" t="s">
        <v>43</v>
      </c>
      <c r="O512" s="42"/>
      <c r="P512" s="184">
        <f>O512*H512</f>
        <v>0</v>
      </c>
      <c r="Q512" s="184">
        <v>0</v>
      </c>
      <c r="R512" s="184">
        <f>Q512*H512</f>
        <v>0</v>
      </c>
      <c r="S512" s="184">
        <v>1.91E-3</v>
      </c>
      <c r="T512" s="185">
        <f>S512*H512</f>
        <v>7.3343999999999993E-2</v>
      </c>
      <c r="AR512" s="24" t="s">
        <v>147</v>
      </c>
      <c r="AT512" s="24" t="s">
        <v>142</v>
      </c>
      <c r="AU512" s="24" t="s">
        <v>81</v>
      </c>
      <c r="AY512" s="24" t="s">
        <v>140</v>
      </c>
      <c r="BE512" s="186">
        <f>IF(N512="základní",J512,0)</f>
        <v>0</v>
      </c>
      <c r="BF512" s="186">
        <f>IF(N512="snížená",J512,0)</f>
        <v>0</v>
      </c>
      <c r="BG512" s="186">
        <f>IF(N512="zákl. přenesená",J512,0)</f>
        <v>0</v>
      </c>
      <c r="BH512" s="186">
        <f>IF(N512="sníž. přenesená",J512,0)</f>
        <v>0</v>
      </c>
      <c r="BI512" s="186">
        <f>IF(N512="nulová",J512,0)</f>
        <v>0</v>
      </c>
      <c r="BJ512" s="24" t="s">
        <v>23</v>
      </c>
      <c r="BK512" s="186">
        <f>ROUND(I512*H512,2)</f>
        <v>0</v>
      </c>
      <c r="BL512" s="24" t="s">
        <v>147</v>
      </c>
      <c r="BM512" s="24" t="s">
        <v>843</v>
      </c>
    </row>
    <row r="513" spans="2:65" s="11" customFormat="1" x14ac:dyDescent="0.3">
      <c r="B513" s="187"/>
      <c r="D513" s="188" t="s">
        <v>149</v>
      </c>
      <c r="E513" s="189" t="s">
        <v>5</v>
      </c>
      <c r="F513" s="190" t="s">
        <v>1346</v>
      </c>
      <c r="H513" s="191">
        <v>38.4</v>
      </c>
      <c r="I513" s="192"/>
      <c r="L513" s="187"/>
      <c r="M513" s="193"/>
      <c r="N513" s="194"/>
      <c r="O513" s="194"/>
      <c r="P513" s="194"/>
      <c r="Q513" s="194"/>
      <c r="R513" s="194"/>
      <c r="S513" s="194"/>
      <c r="T513" s="195"/>
      <c r="AT513" s="196" t="s">
        <v>149</v>
      </c>
      <c r="AU513" s="196" t="s">
        <v>81</v>
      </c>
      <c r="AV513" s="11" t="s">
        <v>81</v>
      </c>
      <c r="AW513" s="11" t="s">
        <v>36</v>
      </c>
      <c r="AX513" s="11" t="s">
        <v>23</v>
      </c>
      <c r="AY513" s="196" t="s">
        <v>140</v>
      </c>
    </row>
    <row r="514" spans="2:65" s="1" customFormat="1" ht="22.5" customHeight="1" x14ac:dyDescent="0.3">
      <c r="B514" s="174"/>
      <c r="C514" s="175" t="s">
        <v>818</v>
      </c>
      <c r="D514" s="175" t="s">
        <v>142</v>
      </c>
      <c r="E514" s="176" t="s">
        <v>846</v>
      </c>
      <c r="F514" s="177" t="s">
        <v>847</v>
      </c>
      <c r="G514" s="178" t="s">
        <v>278</v>
      </c>
      <c r="H514" s="179">
        <v>59.4</v>
      </c>
      <c r="I514" s="180"/>
      <c r="J514" s="181">
        <f>ROUND(I514*H514,2)</f>
        <v>0</v>
      </c>
      <c r="K514" s="177" t="s">
        <v>146</v>
      </c>
      <c r="L514" s="41"/>
      <c r="M514" s="182" t="s">
        <v>5</v>
      </c>
      <c r="N514" s="183" t="s">
        <v>43</v>
      </c>
      <c r="O514" s="42"/>
      <c r="P514" s="184">
        <f>O514*H514</f>
        <v>0</v>
      </c>
      <c r="Q514" s="184">
        <v>0</v>
      </c>
      <c r="R514" s="184">
        <f>Q514*H514</f>
        <v>0</v>
      </c>
      <c r="S514" s="184">
        <v>1.67E-3</v>
      </c>
      <c r="T514" s="185">
        <f>S514*H514</f>
        <v>9.9197999999999995E-2</v>
      </c>
      <c r="AR514" s="24" t="s">
        <v>236</v>
      </c>
      <c r="AT514" s="24" t="s">
        <v>142</v>
      </c>
      <c r="AU514" s="24" t="s">
        <v>81</v>
      </c>
      <c r="AY514" s="24" t="s">
        <v>140</v>
      </c>
      <c r="BE514" s="186">
        <f>IF(N514="základní",J514,0)</f>
        <v>0</v>
      </c>
      <c r="BF514" s="186">
        <f>IF(N514="snížená",J514,0)</f>
        <v>0</v>
      </c>
      <c r="BG514" s="186">
        <f>IF(N514="zákl. přenesená",J514,0)</f>
        <v>0</v>
      </c>
      <c r="BH514" s="186">
        <f>IF(N514="sníž. přenesená",J514,0)</f>
        <v>0</v>
      </c>
      <c r="BI514" s="186">
        <f>IF(N514="nulová",J514,0)</f>
        <v>0</v>
      </c>
      <c r="BJ514" s="24" t="s">
        <v>23</v>
      </c>
      <c r="BK514" s="186">
        <f>ROUND(I514*H514,2)</f>
        <v>0</v>
      </c>
      <c r="BL514" s="24" t="s">
        <v>236</v>
      </c>
      <c r="BM514" s="24" t="s">
        <v>848</v>
      </c>
    </row>
    <row r="515" spans="2:65" s="11" customFormat="1" x14ac:dyDescent="0.3">
      <c r="B515" s="187"/>
      <c r="D515" s="188" t="s">
        <v>149</v>
      </c>
      <c r="E515" s="189" t="s">
        <v>5</v>
      </c>
      <c r="F515" s="190" t="s">
        <v>1347</v>
      </c>
      <c r="H515" s="191">
        <v>59.4</v>
      </c>
      <c r="I515" s="192"/>
      <c r="L515" s="187"/>
      <c r="M515" s="193"/>
      <c r="N515" s="194"/>
      <c r="O515" s="194"/>
      <c r="P515" s="194"/>
      <c r="Q515" s="194"/>
      <c r="R515" s="194"/>
      <c r="S515" s="194"/>
      <c r="T515" s="195"/>
      <c r="AT515" s="196" t="s">
        <v>149</v>
      </c>
      <c r="AU515" s="196" t="s">
        <v>81</v>
      </c>
      <c r="AV515" s="11" t="s">
        <v>81</v>
      </c>
      <c r="AW515" s="11" t="s">
        <v>36</v>
      </c>
      <c r="AX515" s="11" t="s">
        <v>23</v>
      </c>
      <c r="AY515" s="196" t="s">
        <v>140</v>
      </c>
    </row>
    <row r="516" spans="2:65" s="1" customFormat="1" ht="22.5" customHeight="1" x14ac:dyDescent="0.3">
      <c r="B516" s="174"/>
      <c r="C516" s="175" t="s">
        <v>825</v>
      </c>
      <c r="D516" s="175" t="s">
        <v>142</v>
      </c>
      <c r="E516" s="176" t="s">
        <v>851</v>
      </c>
      <c r="F516" s="177" t="s">
        <v>852</v>
      </c>
      <c r="G516" s="178" t="s">
        <v>278</v>
      </c>
      <c r="H516" s="179">
        <v>121</v>
      </c>
      <c r="I516" s="180"/>
      <c r="J516" s="181">
        <f>ROUND(I516*H516,2)</f>
        <v>0</v>
      </c>
      <c r="K516" s="177" t="s">
        <v>146</v>
      </c>
      <c r="L516" s="41"/>
      <c r="M516" s="182" t="s">
        <v>5</v>
      </c>
      <c r="N516" s="183" t="s">
        <v>43</v>
      </c>
      <c r="O516" s="42"/>
      <c r="P516" s="184">
        <f>O516*H516</f>
        <v>0</v>
      </c>
      <c r="Q516" s="184">
        <v>0</v>
      </c>
      <c r="R516" s="184">
        <f>Q516*H516</f>
        <v>0</v>
      </c>
      <c r="S516" s="184">
        <v>2.5999999999999999E-3</v>
      </c>
      <c r="T516" s="185">
        <f>S516*H516</f>
        <v>0.31459999999999999</v>
      </c>
      <c r="AR516" s="24" t="s">
        <v>147</v>
      </c>
      <c r="AT516" s="24" t="s">
        <v>142</v>
      </c>
      <c r="AU516" s="24" t="s">
        <v>81</v>
      </c>
      <c r="AY516" s="24" t="s">
        <v>140</v>
      </c>
      <c r="BE516" s="186">
        <f>IF(N516="základní",J516,0)</f>
        <v>0</v>
      </c>
      <c r="BF516" s="186">
        <f>IF(N516="snížená",J516,0)</f>
        <v>0</v>
      </c>
      <c r="BG516" s="186">
        <f>IF(N516="zákl. přenesená",J516,0)</f>
        <v>0</v>
      </c>
      <c r="BH516" s="186">
        <f>IF(N516="sníž. přenesená",J516,0)</f>
        <v>0</v>
      </c>
      <c r="BI516" s="186">
        <f>IF(N516="nulová",J516,0)</f>
        <v>0</v>
      </c>
      <c r="BJ516" s="24" t="s">
        <v>23</v>
      </c>
      <c r="BK516" s="186">
        <f>ROUND(I516*H516,2)</f>
        <v>0</v>
      </c>
      <c r="BL516" s="24" t="s">
        <v>147</v>
      </c>
      <c r="BM516" s="24" t="s">
        <v>853</v>
      </c>
    </row>
    <row r="517" spans="2:65" s="11" customFormat="1" x14ac:dyDescent="0.3">
      <c r="B517" s="187"/>
      <c r="D517" s="188" t="s">
        <v>149</v>
      </c>
      <c r="E517" s="189" t="s">
        <v>5</v>
      </c>
      <c r="F517" s="190" t="s">
        <v>1348</v>
      </c>
      <c r="H517" s="191">
        <v>121</v>
      </c>
      <c r="I517" s="192"/>
      <c r="L517" s="187"/>
      <c r="M517" s="193"/>
      <c r="N517" s="194"/>
      <c r="O517" s="194"/>
      <c r="P517" s="194"/>
      <c r="Q517" s="194"/>
      <c r="R517" s="194"/>
      <c r="S517" s="194"/>
      <c r="T517" s="195"/>
      <c r="AT517" s="196" t="s">
        <v>149</v>
      </c>
      <c r="AU517" s="196" t="s">
        <v>81</v>
      </c>
      <c r="AV517" s="11" t="s">
        <v>81</v>
      </c>
      <c r="AW517" s="11" t="s">
        <v>36</v>
      </c>
      <c r="AX517" s="11" t="s">
        <v>23</v>
      </c>
      <c r="AY517" s="196" t="s">
        <v>140</v>
      </c>
    </row>
    <row r="518" spans="2:65" s="1" customFormat="1" ht="22.5" customHeight="1" x14ac:dyDescent="0.3">
      <c r="B518" s="174"/>
      <c r="C518" s="175" t="s">
        <v>829</v>
      </c>
      <c r="D518" s="175" t="s">
        <v>142</v>
      </c>
      <c r="E518" s="176" t="s">
        <v>856</v>
      </c>
      <c r="F518" s="177" t="s">
        <v>857</v>
      </c>
      <c r="G518" s="178" t="s">
        <v>278</v>
      </c>
      <c r="H518" s="179">
        <v>21</v>
      </c>
      <c r="I518" s="180"/>
      <c r="J518" s="181">
        <f>ROUND(I518*H518,2)</f>
        <v>0</v>
      </c>
      <c r="K518" s="177" t="s">
        <v>146</v>
      </c>
      <c r="L518" s="41"/>
      <c r="M518" s="182" t="s">
        <v>5</v>
      </c>
      <c r="N518" s="183" t="s">
        <v>43</v>
      </c>
      <c r="O518" s="42"/>
      <c r="P518" s="184">
        <f>O518*H518</f>
        <v>0</v>
      </c>
      <c r="Q518" s="184">
        <v>0</v>
      </c>
      <c r="R518" s="184">
        <f>Q518*H518</f>
        <v>0</v>
      </c>
      <c r="S518" s="184">
        <v>3.9399999999999999E-3</v>
      </c>
      <c r="T518" s="185">
        <f>S518*H518</f>
        <v>8.2739999999999994E-2</v>
      </c>
      <c r="AR518" s="24" t="s">
        <v>147</v>
      </c>
      <c r="AT518" s="24" t="s">
        <v>142</v>
      </c>
      <c r="AU518" s="24" t="s">
        <v>81</v>
      </c>
      <c r="AY518" s="24" t="s">
        <v>140</v>
      </c>
      <c r="BE518" s="186">
        <f>IF(N518="základní",J518,0)</f>
        <v>0</v>
      </c>
      <c r="BF518" s="186">
        <f>IF(N518="snížená",J518,0)</f>
        <v>0</v>
      </c>
      <c r="BG518" s="186">
        <f>IF(N518="zákl. přenesená",J518,0)</f>
        <v>0</v>
      </c>
      <c r="BH518" s="186">
        <f>IF(N518="sníž. přenesená",J518,0)</f>
        <v>0</v>
      </c>
      <c r="BI518" s="186">
        <f>IF(N518="nulová",J518,0)</f>
        <v>0</v>
      </c>
      <c r="BJ518" s="24" t="s">
        <v>23</v>
      </c>
      <c r="BK518" s="186">
        <f>ROUND(I518*H518,2)</f>
        <v>0</v>
      </c>
      <c r="BL518" s="24" t="s">
        <v>147</v>
      </c>
      <c r="BM518" s="24" t="s">
        <v>858</v>
      </c>
    </row>
    <row r="519" spans="2:65" s="11" customFormat="1" x14ac:dyDescent="0.3">
      <c r="B519" s="187"/>
      <c r="D519" s="197" t="s">
        <v>149</v>
      </c>
      <c r="E519" s="196" t="s">
        <v>5</v>
      </c>
      <c r="F519" s="198" t="s">
        <v>1349</v>
      </c>
      <c r="H519" s="199">
        <v>30</v>
      </c>
      <c r="I519" s="192"/>
      <c r="L519" s="187"/>
      <c r="M519" s="193"/>
      <c r="N519" s="194"/>
      <c r="O519" s="194"/>
      <c r="P519" s="194"/>
      <c r="Q519" s="194"/>
      <c r="R519" s="194"/>
      <c r="S519" s="194"/>
      <c r="T519" s="195"/>
      <c r="AT519" s="196" t="s">
        <v>149</v>
      </c>
      <c r="AU519" s="196" t="s">
        <v>81</v>
      </c>
      <c r="AV519" s="11" t="s">
        <v>81</v>
      </c>
      <c r="AW519" s="11" t="s">
        <v>36</v>
      </c>
      <c r="AX519" s="11" t="s">
        <v>72</v>
      </c>
      <c r="AY519" s="196" t="s">
        <v>140</v>
      </c>
    </row>
    <row r="520" spans="2:65" s="11" customFormat="1" x14ac:dyDescent="0.3">
      <c r="B520" s="187"/>
      <c r="D520" s="197" t="s">
        <v>149</v>
      </c>
      <c r="E520" s="196" t="s">
        <v>5</v>
      </c>
      <c r="F520" s="198" t="s">
        <v>1350</v>
      </c>
      <c r="H520" s="199">
        <v>-9</v>
      </c>
      <c r="I520" s="192"/>
      <c r="L520" s="187"/>
      <c r="M520" s="193"/>
      <c r="N520" s="194"/>
      <c r="O520" s="194"/>
      <c r="P520" s="194"/>
      <c r="Q520" s="194"/>
      <c r="R520" s="194"/>
      <c r="S520" s="194"/>
      <c r="T520" s="195"/>
      <c r="AT520" s="196" t="s">
        <v>149</v>
      </c>
      <c r="AU520" s="196" t="s">
        <v>81</v>
      </c>
      <c r="AV520" s="11" t="s">
        <v>81</v>
      </c>
      <c r="AW520" s="11" t="s">
        <v>36</v>
      </c>
      <c r="AX520" s="11" t="s">
        <v>72</v>
      </c>
      <c r="AY520" s="196" t="s">
        <v>140</v>
      </c>
    </row>
    <row r="521" spans="2:65" s="12" customFormat="1" x14ac:dyDescent="0.3">
      <c r="B521" s="200"/>
      <c r="D521" s="188" t="s">
        <v>149</v>
      </c>
      <c r="E521" s="201" t="s">
        <v>5</v>
      </c>
      <c r="F521" s="202" t="s">
        <v>157</v>
      </c>
      <c r="H521" s="203">
        <v>21</v>
      </c>
      <c r="I521" s="204"/>
      <c r="L521" s="200"/>
      <c r="M521" s="205"/>
      <c r="N521" s="206"/>
      <c r="O521" s="206"/>
      <c r="P521" s="206"/>
      <c r="Q521" s="206"/>
      <c r="R521" s="206"/>
      <c r="S521" s="206"/>
      <c r="T521" s="207"/>
      <c r="AT521" s="208" t="s">
        <v>149</v>
      </c>
      <c r="AU521" s="208" t="s">
        <v>81</v>
      </c>
      <c r="AV521" s="12" t="s">
        <v>147</v>
      </c>
      <c r="AW521" s="12" t="s">
        <v>36</v>
      </c>
      <c r="AX521" s="12" t="s">
        <v>23</v>
      </c>
      <c r="AY521" s="208" t="s">
        <v>140</v>
      </c>
    </row>
    <row r="522" spans="2:65" s="1" customFormat="1" ht="31.5" customHeight="1" x14ac:dyDescent="0.3">
      <c r="B522" s="174"/>
      <c r="C522" s="175" t="s">
        <v>835</v>
      </c>
      <c r="D522" s="175" t="s">
        <v>142</v>
      </c>
      <c r="E522" s="176" t="s">
        <v>861</v>
      </c>
      <c r="F522" s="177" t="s">
        <v>862</v>
      </c>
      <c r="G522" s="178" t="s">
        <v>278</v>
      </c>
      <c r="H522" s="179">
        <v>38.4</v>
      </c>
      <c r="I522" s="180"/>
      <c r="J522" s="181">
        <f>ROUND(I522*H522,2)</f>
        <v>0</v>
      </c>
      <c r="K522" s="177" t="s">
        <v>146</v>
      </c>
      <c r="L522" s="41"/>
      <c r="M522" s="182" t="s">
        <v>5</v>
      </c>
      <c r="N522" s="183" t="s">
        <v>43</v>
      </c>
      <c r="O522" s="42"/>
      <c r="P522" s="184">
        <f>O522*H522</f>
        <v>0</v>
      </c>
      <c r="Q522" s="184">
        <v>4.3699999999999998E-3</v>
      </c>
      <c r="R522" s="184">
        <f>Q522*H522</f>
        <v>0.16780799999999998</v>
      </c>
      <c r="S522" s="184">
        <v>0</v>
      </c>
      <c r="T522" s="185">
        <f>S522*H522</f>
        <v>0</v>
      </c>
      <c r="AR522" s="24" t="s">
        <v>147</v>
      </c>
      <c r="AT522" s="24" t="s">
        <v>142</v>
      </c>
      <c r="AU522" s="24" t="s">
        <v>81</v>
      </c>
      <c r="AY522" s="24" t="s">
        <v>140</v>
      </c>
      <c r="BE522" s="186">
        <f>IF(N522="základní",J522,0)</f>
        <v>0</v>
      </c>
      <c r="BF522" s="186">
        <f>IF(N522="snížená",J522,0)</f>
        <v>0</v>
      </c>
      <c r="BG522" s="186">
        <f>IF(N522="zákl. přenesená",J522,0)</f>
        <v>0</v>
      </c>
      <c r="BH522" s="186">
        <f>IF(N522="sníž. přenesená",J522,0)</f>
        <v>0</v>
      </c>
      <c r="BI522" s="186">
        <f>IF(N522="nulová",J522,0)</f>
        <v>0</v>
      </c>
      <c r="BJ522" s="24" t="s">
        <v>23</v>
      </c>
      <c r="BK522" s="186">
        <f>ROUND(I522*H522,2)</f>
        <v>0</v>
      </c>
      <c r="BL522" s="24" t="s">
        <v>147</v>
      </c>
      <c r="BM522" s="24" t="s">
        <v>863</v>
      </c>
    </row>
    <row r="523" spans="2:65" s="11" customFormat="1" x14ac:dyDescent="0.3">
      <c r="B523" s="187"/>
      <c r="D523" s="188" t="s">
        <v>149</v>
      </c>
      <c r="E523" s="189" t="s">
        <v>5</v>
      </c>
      <c r="F523" s="190" t="s">
        <v>1351</v>
      </c>
      <c r="H523" s="191">
        <v>38.4</v>
      </c>
      <c r="I523" s="192"/>
      <c r="L523" s="187"/>
      <c r="M523" s="193"/>
      <c r="N523" s="194"/>
      <c r="O523" s="194"/>
      <c r="P523" s="194"/>
      <c r="Q523" s="194"/>
      <c r="R523" s="194"/>
      <c r="S523" s="194"/>
      <c r="T523" s="195"/>
      <c r="AT523" s="196" t="s">
        <v>149</v>
      </c>
      <c r="AU523" s="196" t="s">
        <v>81</v>
      </c>
      <c r="AV523" s="11" t="s">
        <v>81</v>
      </c>
      <c r="AW523" s="11" t="s">
        <v>36</v>
      </c>
      <c r="AX523" s="11" t="s">
        <v>23</v>
      </c>
      <c r="AY523" s="196" t="s">
        <v>140</v>
      </c>
    </row>
    <row r="524" spans="2:65" s="1" customFormat="1" ht="22.5" customHeight="1" x14ac:dyDescent="0.3">
      <c r="B524" s="174"/>
      <c r="C524" s="175" t="s">
        <v>840</v>
      </c>
      <c r="D524" s="175" t="s">
        <v>142</v>
      </c>
      <c r="E524" s="176" t="s">
        <v>1352</v>
      </c>
      <c r="F524" s="177" t="s">
        <v>1353</v>
      </c>
      <c r="G524" s="178" t="s">
        <v>278</v>
      </c>
      <c r="H524" s="179">
        <v>59.4</v>
      </c>
      <c r="I524" s="180"/>
      <c r="J524" s="181">
        <f>ROUND(I524*H524,2)</f>
        <v>0</v>
      </c>
      <c r="K524" s="177" t="s">
        <v>146</v>
      </c>
      <c r="L524" s="41"/>
      <c r="M524" s="182" t="s">
        <v>5</v>
      </c>
      <c r="N524" s="183" t="s">
        <v>43</v>
      </c>
      <c r="O524" s="42"/>
      <c r="P524" s="184">
        <f>O524*H524</f>
        <v>0</v>
      </c>
      <c r="Q524" s="184">
        <v>3.5799999999999998E-3</v>
      </c>
      <c r="R524" s="184">
        <f>Q524*H524</f>
        <v>0.21265199999999998</v>
      </c>
      <c r="S524" s="184">
        <v>0</v>
      </c>
      <c r="T524" s="185">
        <f>S524*H524</f>
        <v>0</v>
      </c>
      <c r="AR524" s="24" t="s">
        <v>147</v>
      </c>
      <c r="AT524" s="24" t="s">
        <v>142</v>
      </c>
      <c r="AU524" s="24" t="s">
        <v>81</v>
      </c>
      <c r="AY524" s="24" t="s">
        <v>140</v>
      </c>
      <c r="BE524" s="186">
        <f>IF(N524="základní",J524,0)</f>
        <v>0</v>
      </c>
      <c r="BF524" s="186">
        <f>IF(N524="snížená",J524,0)</f>
        <v>0</v>
      </c>
      <c r="BG524" s="186">
        <f>IF(N524="zákl. přenesená",J524,0)</f>
        <v>0</v>
      </c>
      <c r="BH524" s="186">
        <f>IF(N524="sníž. přenesená",J524,0)</f>
        <v>0</v>
      </c>
      <c r="BI524" s="186">
        <f>IF(N524="nulová",J524,0)</f>
        <v>0</v>
      </c>
      <c r="BJ524" s="24" t="s">
        <v>23</v>
      </c>
      <c r="BK524" s="186">
        <f>ROUND(I524*H524,2)</f>
        <v>0</v>
      </c>
      <c r="BL524" s="24" t="s">
        <v>147</v>
      </c>
      <c r="BM524" s="24" t="s">
        <v>868</v>
      </c>
    </row>
    <row r="525" spans="2:65" s="11" customFormat="1" x14ac:dyDescent="0.3">
      <c r="B525" s="187"/>
      <c r="D525" s="188" t="s">
        <v>149</v>
      </c>
      <c r="E525" s="189" t="s">
        <v>5</v>
      </c>
      <c r="F525" s="190" t="s">
        <v>1354</v>
      </c>
      <c r="H525" s="191">
        <v>59.4</v>
      </c>
      <c r="I525" s="192"/>
      <c r="L525" s="187"/>
      <c r="M525" s="193"/>
      <c r="N525" s="194"/>
      <c r="O525" s="194"/>
      <c r="P525" s="194"/>
      <c r="Q525" s="194"/>
      <c r="R525" s="194"/>
      <c r="S525" s="194"/>
      <c r="T525" s="195"/>
      <c r="AT525" s="196" t="s">
        <v>149</v>
      </c>
      <c r="AU525" s="196" t="s">
        <v>81</v>
      </c>
      <c r="AV525" s="11" t="s">
        <v>81</v>
      </c>
      <c r="AW525" s="11" t="s">
        <v>36</v>
      </c>
      <c r="AX525" s="11" t="s">
        <v>23</v>
      </c>
      <c r="AY525" s="196" t="s">
        <v>140</v>
      </c>
    </row>
    <row r="526" spans="2:65" s="1" customFormat="1" ht="22.5" customHeight="1" x14ac:dyDescent="0.3">
      <c r="B526" s="174"/>
      <c r="C526" s="175" t="s">
        <v>845</v>
      </c>
      <c r="D526" s="175" t="s">
        <v>142</v>
      </c>
      <c r="E526" s="176" t="s">
        <v>876</v>
      </c>
      <c r="F526" s="177" t="s">
        <v>877</v>
      </c>
      <c r="G526" s="178" t="s">
        <v>278</v>
      </c>
      <c r="H526" s="179">
        <v>121</v>
      </c>
      <c r="I526" s="180"/>
      <c r="J526" s="181">
        <f>ROUND(I526*H526,2)</f>
        <v>0</v>
      </c>
      <c r="K526" s="177" t="s">
        <v>146</v>
      </c>
      <c r="L526" s="41"/>
      <c r="M526" s="182" t="s">
        <v>5</v>
      </c>
      <c r="N526" s="183" t="s">
        <v>43</v>
      </c>
      <c r="O526" s="42"/>
      <c r="P526" s="184">
        <f>O526*H526</f>
        <v>0</v>
      </c>
      <c r="Q526" s="184">
        <v>1.74E-3</v>
      </c>
      <c r="R526" s="184">
        <f>Q526*H526</f>
        <v>0.21054</v>
      </c>
      <c r="S526" s="184">
        <v>0</v>
      </c>
      <c r="T526" s="185">
        <f>S526*H526</f>
        <v>0</v>
      </c>
      <c r="AR526" s="24" t="s">
        <v>147</v>
      </c>
      <c r="AT526" s="24" t="s">
        <v>142</v>
      </c>
      <c r="AU526" s="24" t="s">
        <v>81</v>
      </c>
      <c r="AY526" s="24" t="s">
        <v>140</v>
      </c>
      <c r="BE526" s="186">
        <f>IF(N526="základní",J526,0)</f>
        <v>0</v>
      </c>
      <c r="BF526" s="186">
        <f>IF(N526="snížená",J526,0)</f>
        <v>0</v>
      </c>
      <c r="BG526" s="186">
        <f>IF(N526="zákl. přenesená",J526,0)</f>
        <v>0</v>
      </c>
      <c r="BH526" s="186">
        <f>IF(N526="sníž. přenesená",J526,0)</f>
        <v>0</v>
      </c>
      <c r="BI526" s="186">
        <f>IF(N526="nulová",J526,0)</f>
        <v>0</v>
      </c>
      <c r="BJ526" s="24" t="s">
        <v>23</v>
      </c>
      <c r="BK526" s="186">
        <f>ROUND(I526*H526,2)</f>
        <v>0</v>
      </c>
      <c r="BL526" s="24" t="s">
        <v>147</v>
      </c>
      <c r="BM526" s="24" t="s">
        <v>878</v>
      </c>
    </row>
    <row r="527" spans="2:65" s="11" customFormat="1" x14ac:dyDescent="0.3">
      <c r="B527" s="187"/>
      <c r="D527" s="188" t="s">
        <v>149</v>
      </c>
      <c r="E527" s="189" t="s">
        <v>5</v>
      </c>
      <c r="F527" s="190" t="s">
        <v>1355</v>
      </c>
      <c r="H527" s="191">
        <v>121</v>
      </c>
      <c r="I527" s="192"/>
      <c r="L527" s="187"/>
      <c r="M527" s="193"/>
      <c r="N527" s="194"/>
      <c r="O527" s="194"/>
      <c r="P527" s="194"/>
      <c r="Q527" s="194"/>
      <c r="R527" s="194"/>
      <c r="S527" s="194"/>
      <c r="T527" s="195"/>
      <c r="AT527" s="196" t="s">
        <v>149</v>
      </c>
      <c r="AU527" s="196" t="s">
        <v>81</v>
      </c>
      <c r="AV527" s="11" t="s">
        <v>81</v>
      </c>
      <c r="AW527" s="11" t="s">
        <v>36</v>
      </c>
      <c r="AX527" s="11" t="s">
        <v>23</v>
      </c>
      <c r="AY527" s="196" t="s">
        <v>140</v>
      </c>
    </row>
    <row r="528" spans="2:65" s="1" customFormat="1" ht="22.5" customHeight="1" x14ac:dyDescent="0.3">
      <c r="B528" s="174"/>
      <c r="C528" s="175" t="s">
        <v>850</v>
      </c>
      <c r="D528" s="175" t="s">
        <v>142</v>
      </c>
      <c r="E528" s="176" t="s">
        <v>1356</v>
      </c>
      <c r="F528" s="177" t="s">
        <v>1357</v>
      </c>
      <c r="G528" s="178" t="s">
        <v>247</v>
      </c>
      <c r="H528" s="179">
        <v>6</v>
      </c>
      <c r="I528" s="180"/>
      <c r="J528" s="181">
        <f>ROUND(I528*H528,2)</f>
        <v>0</v>
      </c>
      <c r="K528" s="177" t="s">
        <v>146</v>
      </c>
      <c r="L528" s="41"/>
      <c r="M528" s="182" t="s">
        <v>5</v>
      </c>
      <c r="N528" s="183" t="s">
        <v>43</v>
      </c>
      <c r="O528" s="42"/>
      <c r="P528" s="184">
        <f>O528*H528</f>
        <v>0</v>
      </c>
      <c r="Q528" s="184">
        <v>2.5000000000000001E-4</v>
      </c>
      <c r="R528" s="184">
        <f>Q528*H528</f>
        <v>1.5E-3</v>
      </c>
      <c r="S528" s="184">
        <v>0</v>
      </c>
      <c r="T528" s="185">
        <f>S528*H528</f>
        <v>0</v>
      </c>
      <c r="AR528" s="24" t="s">
        <v>147</v>
      </c>
      <c r="AT528" s="24" t="s">
        <v>142</v>
      </c>
      <c r="AU528" s="24" t="s">
        <v>81</v>
      </c>
      <c r="AY528" s="24" t="s">
        <v>140</v>
      </c>
      <c r="BE528" s="186">
        <f>IF(N528="základní",J528,0)</f>
        <v>0</v>
      </c>
      <c r="BF528" s="186">
        <f>IF(N528="snížená",J528,0)</f>
        <v>0</v>
      </c>
      <c r="BG528" s="186">
        <f>IF(N528="zákl. přenesená",J528,0)</f>
        <v>0</v>
      </c>
      <c r="BH528" s="186">
        <f>IF(N528="sníž. přenesená",J528,0)</f>
        <v>0</v>
      </c>
      <c r="BI528" s="186">
        <f>IF(N528="nulová",J528,0)</f>
        <v>0</v>
      </c>
      <c r="BJ528" s="24" t="s">
        <v>23</v>
      </c>
      <c r="BK528" s="186">
        <f>ROUND(I528*H528,2)</f>
        <v>0</v>
      </c>
      <c r="BL528" s="24" t="s">
        <v>147</v>
      </c>
      <c r="BM528" s="24" t="s">
        <v>883</v>
      </c>
    </row>
    <row r="529" spans="2:65" s="1" customFormat="1" ht="31.5" customHeight="1" x14ac:dyDescent="0.3">
      <c r="B529" s="174"/>
      <c r="C529" s="175" t="s">
        <v>855</v>
      </c>
      <c r="D529" s="175" t="s">
        <v>142</v>
      </c>
      <c r="E529" s="176" t="s">
        <v>1358</v>
      </c>
      <c r="F529" s="177" t="s">
        <v>1359</v>
      </c>
      <c r="G529" s="178" t="s">
        <v>278</v>
      </c>
      <c r="H529" s="179">
        <v>30</v>
      </c>
      <c r="I529" s="180"/>
      <c r="J529" s="181">
        <f>ROUND(I529*H529,2)</f>
        <v>0</v>
      </c>
      <c r="K529" s="177" t="s">
        <v>146</v>
      </c>
      <c r="L529" s="41"/>
      <c r="M529" s="182" t="s">
        <v>5</v>
      </c>
      <c r="N529" s="183" t="s">
        <v>43</v>
      </c>
      <c r="O529" s="42"/>
      <c r="P529" s="184">
        <f>O529*H529</f>
        <v>0</v>
      </c>
      <c r="Q529" s="184">
        <v>2.1199999999999999E-3</v>
      </c>
      <c r="R529" s="184">
        <f>Q529*H529</f>
        <v>6.3600000000000004E-2</v>
      </c>
      <c r="S529" s="184">
        <v>0</v>
      </c>
      <c r="T529" s="185">
        <f>S529*H529</f>
        <v>0</v>
      </c>
      <c r="AR529" s="24" t="s">
        <v>147</v>
      </c>
      <c r="AT529" s="24" t="s">
        <v>142</v>
      </c>
      <c r="AU529" s="24" t="s">
        <v>81</v>
      </c>
      <c r="AY529" s="24" t="s">
        <v>140</v>
      </c>
      <c r="BE529" s="186">
        <f>IF(N529="základní",J529,0)</f>
        <v>0</v>
      </c>
      <c r="BF529" s="186">
        <f>IF(N529="snížená",J529,0)</f>
        <v>0</v>
      </c>
      <c r="BG529" s="186">
        <f>IF(N529="zákl. přenesená",J529,0)</f>
        <v>0</v>
      </c>
      <c r="BH529" s="186">
        <f>IF(N529="sníž. přenesená",J529,0)</f>
        <v>0</v>
      </c>
      <c r="BI529" s="186">
        <f>IF(N529="nulová",J529,0)</f>
        <v>0</v>
      </c>
      <c r="BJ529" s="24" t="s">
        <v>23</v>
      </c>
      <c r="BK529" s="186">
        <f>ROUND(I529*H529,2)</f>
        <v>0</v>
      </c>
      <c r="BL529" s="24" t="s">
        <v>147</v>
      </c>
      <c r="BM529" s="24" t="s">
        <v>887</v>
      </c>
    </row>
    <row r="530" spans="2:65" s="11" customFormat="1" x14ac:dyDescent="0.3">
      <c r="B530" s="187"/>
      <c r="D530" s="188" t="s">
        <v>149</v>
      </c>
      <c r="E530" s="189" t="s">
        <v>5</v>
      </c>
      <c r="F530" s="190" t="s">
        <v>1360</v>
      </c>
      <c r="H530" s="191">
        <v>30</v>
      </c>
      <c r="I530" s="192"/>
      <c r="L530" s="187"/>
      <c r="M530" s="193"/>
      <c r="N530" s="194"/>
      <c r="O530" s="194"/>
      <c r="P530" s="194"/>
      <c r="Q530" s="194"/>
      <c r="R530" s="194"/>
      <c r="S530" s="194"/>
      <c r="T530" s="195"/>
      <c r="AT530" s="196" t="s">
        <v>149</v>
      </c>
      <c r="AU530" s="196" t="s">
        <v>81</v>
      </c>
      <c r="AV530" s="11" t="s">
        <v>81</v>
      </c>
      <c r="AW530" s="11" t="s">
        <v>36</v>
      </c>
      <c r="AX530" s="11" t="s">
        <v>23</v>
      </c>
      <c r="AY530" s="196" t="s">
        <v>140</v>
      </c>
    </row>
    <row r="531" spans="2:65" s="1" customFormat="1" ht="22.5" customHeight="1" x14ac:dyDescent="0.3">
      <c r="B531" s="174"/>
      <c r="C531" s="175" t="s">
        <v>860</v>
      </c>
      <c r="D531" s="175" t="s">
        <v>142</v>
      </c>
      <c r="E531" s="176" t="s">
        <v>890</v>
      </c>
      <c r="F531" s="177" t="s">
        <v>891</v>
      </c>
      <c r="G531" s="178" t="s">
        <v>222</v>
      </c>
      <c r="H531" s="179">
        <v>0.65600000000000003</v>
      </c>
      <c r="I531" s="180"/>
      <c r="J531" s="181">
        <f>ROUND(I531*H531,2)</f>
        <v>0</v>
      </c>
      <c r="K531" s="177" t="s">
        <v>146</v>
      </c>
      <c r="L531" s="41"/>
      <c r="M531" s="182" t="s">
        <v>5</v>
      </c>
      <c r="N531" s="183" t="s">
        <v>43</v>
      </c>
      <c r="O531" s="42"/>
      <c r="P531" s="184">
        <f>O531*H531</f>
        <v>0</v>
      </c>
      <c r="Q531" s="184">
        <v>0</v>
      </c>
      <c r="R531" s="184">
        <f>Q531*H531</f>
        <v>0</v>
      </c>
      <c r="S531" s="184">
        <v>0</v>
      </c>
      <c r="T531" s="185">
        <f>S531*H531</f>
        <v>0</v>
      </c>
      <c r="AR531" s="24" t="s">
        <v>236</v>
      </c>
      <c r="AT531" s="24" t="s">
        <v>142</v>
      </c>
      <c r="AU531" s="24" t="s">
        <v>81</v>
      </c>
      <c r="AY531" s="24" t="s">
        <v>140</v>
      </c>
      <c r="BE531" s="186">
        <f>IF(N531="základní",J531,0)</f>
        <v>0</v>
      </c>
      <c r="BF531" s="186">
        <f>IF(N531="snížená",J531,0)</f>
        <v>0</v>
      </c>
      <c r="BG531" s="186">
        <f>IF(N531="zákl. přenesená",J531,0)</f>
        <v>0</v>
      </c>
      <c r="BH531" s="186">
        <f>IF(N531="sníž. přenesená",J531,0)</f>
        <v>0</v>
      </c>
      <c r="BI531" s="186">
        <f>IF(N531="nulová",J531,0)</f>
        <v>0</v>
      </c>
      <c r="BJ531" s="24" t="s">
        <v>23</v>
      </c>
      <c r="BK531" s="186">
        <f>ROUND(I531*H531,2)</f>
        <v>0</v>
      </c>
      <c r="BL531" s="24" t="s">
        <v>236</v>
      </c>
      <c r="BM531" s="24" t="s">
        <v>892</v>
      </c>
    </row>
    <row r="532" spans="2:65" s="1" customFormat="1" ht="22.5" customHeight="1" x14ac:dyDescent="0.3">
      <c r="B532" s="174"/>
      <c r="C532" s="175" t="s">
        <v>865</v>
      </c>
      <c r="D532" s="175" t="s">
        <v>142</v>
      </c>
      <c r="E532" s="176" t="s">
        <v>894</v>
      </c>
      <c r="F532" s="177" t="s">
        <v>895</v>
      </c>
      <c r="G532" s="178" t="s">
        <v>222</v>
      </c>
      <c r="H532" s="179">
        <v>0.65600000000000003</v>
      </c>
      <c r="I532" s="180"/>
      <c r="J532" s="181">
        <f>ROUND(I532*H532,2)</f>
        <v>0</v>
      </c>
      <c r="K532" s="177" t="s">
        <v>146</v>
      </c>
      <c r="L532" s="41"/>
      <c r="M532" s="182" t="s">
        <v>5</v>
      </c>
      <c r="N532" s="183" t="s">
        <v>43</v>
      </c>
      <c r="O532" s="42"/>
      <c r="P532" s="184">
        <f>O532*H532</f>
        <v>0</v>
      </c>
      <c r="Q532" s="184">
        <v>0</v>
      </c>
      <c r="R532" s="184">
        <f>Q532*H532</f>
        <v>0</v>
      </c>
      <c r="S532" s="184">
        <v>0</v>
      </c>
      <c r="T532" s="185">
        <f>S532*H532</f>
        <v>0</v>
      </c>
      <c r="AR532" s="24" t="s">
        <v>236</v>
      </c>
      <c r="AT532" s="24" t="s">
        <v>142</v>
      </c>
      <c r="AU532" s="24" t="s">
        <v>81</v>
      </c>
      <c r="AY532" s="24" t="s">
        <v>140</v>
      </c>
      <c r="BE532" s="186">
        <f>IF(N532="základní",J532,0)</f>
        <v>0</v>
      </c>
      <c r="BF532" s="186">
        <f>IF(N532="snížená",J532,0)</f>
        <v>0</v>
      </c>
      <c r="BG532" s="186">
        <f>IF(N532="zákl. přenesená",J532,0)</f>
        <v>0</v>
      </c>
      <c r="BH532" s="186">
        <f>IF(N532="sníž. přenesená",J532,0)</f>
        <v>0</v>
      </c>
      <c r="BI532" s="186">
        <f>IF(N532="nulová",J532,0)</f>
        <v>0</v>
      </c>
      <c r="BJ532" s="24" t="s">
        <v>23</v>
      </c>
      <c r="BK532" s="186">
        <f>ROUND(I532*H532,2)</f>
        <v>0</v>
      </c>
      <c r="BL532" s="24" t="s">
        <v>236</v>
      </c>
      <c r="BM532" s="24" t="s">
        <v>1361</v>
      </c>
    </row>
    <row r="533" spans="2:65" s="10" customFormat="1" ht="29.85" customHeight="1" x14ac:dyDescent="0.3">
      <c r="B533" s="160"/>
      <c r="D533" s="171" t="s">
        <v>71</v>
      </c>
      <c r="E533" s="172" t="s">
        <v>916</v>
      </c>
      <c r="F533" s="172" t="s">
        <v>917</v>
      </c>
      <c r="I533" s="163"/>
      <c r="J533" s="173">
        <f>BK533</f>
        <v>0</v>
      </c>
      <c r="L533" s="160"/>
      <c r="M533" s="165"/>
      <c r="N533" s="166"/>
      <c r="O533" s="166"/>
      <c r="P533" s="167">
        <f>SUM(P534:P544)</f>
        <v>0</v>
      </c>
      <c r="Q533" s="166"/>
      <c r="R533" s="167">
        <f>SUM(R534:R544)</f>
        <v>0.97775999999999996</v>
      </c>
      <c r="S533" s="166"/>
      <c r="T533" s="168">
        <f>SUM(T534:T544)</f>
        <v>0</v>
      </c>
      <c r="AR533" s="161" t="s">
        <v>23</v>
      </c>
      <c r="AT533" s="169" t="s">
        <v>71</v>
      </c>
      <c r="AU533" s="169" t="s">
        <v>23</v>
      </c>
      <c r="AY533" s="161" t="s">
        <v>140</v>
      </c>
      <c r="BK533" s="170">
        <f>SUM(BK534:BK544)</f>
        <v>0</v>
      </c>
    </row>
    <row r="534" spans="2:65" s="1" customFormat="1" ht="22.5" customHeight="1" x14ac:dyDescent="0.3">
      <c r="B534" s="174"/>
      <c r="C534" s="175" t="s">
        <v>870</v>
      </c>
      <c r="D534" s="175" t="s">
        <v>142</v>
      </c>
      <c r="E534" s="176" t="s">
        <v>919</v>
      </c>
      <c r="F534" s="177" t="s">
        <v>920</v>
      </c>
      <c r="G534" s="178" t="s">
        <v>145</v>
      </c>
      <c r="H534" s="179">
        <v>30.555</v>
      </c>
      <c r="I534" s="180"/>
      <c r="J534" s="181">
        <f>ROUND(I534*H534,2)</f>
        <v>0</v>
      </c>
      <c r="K534" s="177" t="s">
        <v>5</v>
      </c>
      <c r="L534" s="41"/>
      <c r="M534" s="182" t="s">
        <v>5</v>
      </c>
      <c r="N534" s="183" t="s">
        <v>43</v>
      </c>
      <c r="O534" s="42"/>
      <c r="P534" s="184">
        <f>O534*H534</f>
        <v>0</v>
      </c>
      <c r="Q534" s="184">
        <v>3.2000000000000001E-2</v>
      </c>
      <c r="R534" s="184">
        <f>Q534*H534</f>
        <v>0.97775999999999996</v>
      </c>
      <c r="S534" s="184">
        <v>0</v>
      </c>
      <c r="T534" s="185">
        <f>S534*H534</f>
        <v>0</v>
      </c>
      <c r="AR534" s="24" t="s">
        <v>236</v>
      </c>
      <c r="AT534" s="24" t="s">
        <v>142</v>
      </c>
      <c r="AU534" s="24" t="s">
        <v>81</v>
      </c>
      <c r="AY534" s="24" t="s">
        <v>140</v>
      </c>
      <c r="BE534" s="186">
        <f>IF(N534="základní",J534,0)</f>
        <v>0</v>
      </c>
      <c r="BF534" s="186">
        <f>IF(N534="snížená",J534,0)</f>
        <v>0</v>
      </c>
      <c r="BG534" s="186">
        <f>IF(N534="zákl. přenesená",J534,0)</f>
        <v>0</v>
      </c>
      <c r="BH534" s="186">
        <f>IF(N534="sníž. přenesená",J534,0)</f>
        <v>0</v>
      </c>
      <c r="BI534" s="186">
        <f>IF(N534="nulová",J534,0)</f>
        <v>0</v>
      </c>
      <c r="BJ534" s="24" t="s">
        <v>23</v>
      </c>
      <c r="BK534" s="186">
        <f>ROUND(I534*H534,2)</f>
        <v>0</v>
      </c>
      <c r="BL534" s="24" t="s">
        <v>236</v>
      </c>
      <c r="BM534" s="24" t="s">
        <v>921</v>
      </c>
    </row>
    <row r="535" spans="2:65" s="13" customFormat="1" x14ac:dyDescent="0.3">
      <c r="B535" s="209"/>
      <c r="D535" s="197" t="s">
        <v>149</v>
      </c>
      <c r="E535" s="210" t="s">
        <v>5</v>
      </c>
      <c r="F535" s="211" t="s">
        <v>1204</v>
      </c>
      <c r="H535" s="212" t="s">
        <v>5</v>
      </c>
      <c r="I535" s="213"/>
      <c r="L535" s="209"/>
      <c r="M535" s="214"/>
      <c r="N535" s="215"/>
      <c r="O535" s="215"/>
      <c r="P535" s="215"/>
      <c r="Q535" s="215"/>
      <c r="R535" s="215"/>
      <c r="S535" s="215"/>
      <c r="T535" s="216"/>
      <c r="AT535" s="212" t="s">
        <v>149</v>
      </c>
      <c r="AU535" s="212" t="s">
        <v>81</v>
      </c>
      <c r="AV535" s="13" t="s">
        <v>23</v>
      </c>
      <c r="AW535" s="13" t="s">
        <v>36</v>
      </c>
      <c r="AX535" s="13" t="s">
        <v>72</v>
      </c>
      <c r="AY535" s="212" t="s">
        <v>140</v>
      </c>
    </row>
    <row r="536" spans="2:65" s="11" customFormat="1" x14ac:dyDescent="0.3">
      <c r="B536" s="187"/>
      <c r="D536" s="197" t="s">
        <v>149</v>
      </c>
      <c r="E536" s="196" t="s">
        <v>5</v>
      </c>
      <c r="F536" s="198" t="s">
        <v>1205</v>
      </c>
      <c r="H536" s="199">
        <v>9.7200000000000006</v>
      </c>
      <c r="I536" s="192"/>
      <c r="L536" s="187"/>
      <c r="M536" s="193"/>
      <c r="N536" s="194"/>
      <c r="O536" s="194"/>
      <c r="P536" s="194"/>
      <c r="Q536" s="194"/>
      <c r="R536" s="194"/>
      <c r="S536" s="194"/>
      <c r="T536" s="195"/>
      <c r="AT536" s="196" t="s">
        <v>149</v>
      </c>
      <c r="AU536" s="196" t="s">
        <v>81</v>
      </c>
      <c r="AV536" s="11" t="s">
        <v>81</v>
      </c>
      <c r="AW536" s="11" t="s">
        <v>36</v>
      </c>
      <c r="AX536" s="11" t="s">
        <v>72</v>
      </c>
      <c r="AY536" s="196" t="s">
        <v>140</v>
      </c>
    </row>
    <row r="537" spans="2:65" s="11" customFormat="1" x14ac:dyDescent="0.3">
      <c r="B537" s="187"/>
      <c r="D537" s="197" t="s">
        <v>149</v>
      </c>
      <c r="E537" s="196" t="s">
        <v>5</v>
      </c>
      <c r="F537" s="198" t="s">
        <v>1206</v>
      </c>
      <c r="H537" s="199">
        <v>4.8600000000000003</v>
      </c>
      <c r="I537" s="192"/>
      <c r="L537" s="187"/>
      <c r="M537" s="193"/>
      <c r="N537" s="194"/>
      <c r="O537" s="194"/>
      <c r="P537" s="194"/>
      <c r="Q537" s="194"/>
      <c r="R537" s="194"/>
      <c r="S537" s="194"/>
      <c r="T537" s="195"/>
      <c r="AT537" s="196" t="s">
        <v>149</v>
      </c>
      <c r="AU537" s="196" t="s">
        <v>81</v>
      </c>
      <c r="AV537" s="11" t="s">
        <v>81</v>
      </c>
      <c r="AW537" s="11" t="s">
        <v>36</v>
      </c>
      <c r="AX537" s="11" t="s">
        <v>72</v>
      </c>
      <c r="AY537" s="196" t="s">
        <v>140</v>
      </c>
    </row>
    <row r="538" spans="2:65" s="11" customFormat="1" x14ac:dyDescent="0.3">
      <c r="B538" s="187"/>
      <c r="D538" s="197" t="s">
        <v>149</v>
      </c>
      <c r="E538" s="196" t="s">
        <v>5</v>
      </c>
      <c r="F538" s="198" t="s">
        <v>1207</v>
      </c>
      <c r="H538" s="199">
        <v>5.67</v>
      </c>
      <c r="I538" s="192"/>
      <c r="L538" s="187"/>
      <c r="M538" s="193"/>
      <c r="N538" s="194"/>
      <c r="O538" s="194"/>
      <c r="P538" s="194"/>
      <c r="Q538" s="194"/>
      <c r="R538" s="194"/>
      <c r="S538" s="194"/>
      <c r="T538" s="195"/>
      <c r="AT538" s="196" t="s">
        <v>149</v>
      </c>
      <c r="AU538" s="196" t="s">
        <v>81</v>
      </c>
      <c r="AV538" s="11" t="s">
        <v>81</v>
      </c>
      <c r="AW538" s="11" t="s">
        <v>36</v>
      </c>
      <c r="AX538" s="11" t="s">
        <v>72</v>
      </c>
      <c r="AY538" s="196" t="s">
        <v>140</v>
      </c>
    </row>
    <row r="539" spans="2:65" s="13" customFormat="1" x14ac:dyDescent="0.3">
      <c r="B539" s="209"/>
      <c r="D539" s="197" t="s">
        <v>149</v>
      </c>
      <c r="E539" s="210" t="s">
        <v>5</v>
      </c>
      <c r="F539" s="211" t="s">
        <v>1126</v>
      </c>
      <c r="H539" s="212" t="s">
        <v>5</v>
      </c>
      <c r="I539" s="213"/>
      <c r="L539" s="209"/>
      <c r="M539" s="214"/>
      <c r="N539" s="215"/>
      <c r="O539" s="215"/>
      <c r="P539" s="215"/>
      <c r="Q539" s="215"/>
      <c r="R539" s="215"/>
      <c r="S539" s="215"/>
      <c r="T539" s="216"/>
      <c r="AT539" s="212" t="s">
        <v>149</v>
      </c>
      <c r="AU539" s="212" t="s">
        <v>81</v>
      </c>
      <c r="AV539" s="13" t="s">
        <v>23</v>
      </c>
      <c r="AW539" s="13" t="s">
        <v>36</v>
      </c>
      <c r="AX539" s="13" t="s">
        <v>72</v>
      </c>
      <c r="AY539" s="212" t="s">
        <v>140</v>
      </c>
    </row>
    <row r="540" spans="2:65" s="11" customFormat="1" x14ac:dyDescent="0.3">
      <c r="B540" s="187"/>
      <c r="D540" s="197" t="s">
        <v>149</v>
      </c>
      <c r="E540" s="196" t="s">
        <v>5</v>
      </c>
      <c r="F540" s="198" t="s">
        <v>1208</v>
      </c>
      <c r="H540" s="199">
        <v>3.2549999999999999</v>
      </c>
      <c r="I540" s="192"/>
      <c r="L540" s="187"/>
      <c r="M540" s="193"/>
      <c r="N540" s="194"/>
      <c r="O540" s="194"/>
      <c r="P540" s="194"/>
      <c r="Q540" s="194"/>
      <c r="R540" s="194"/>
      <c r="S540" s="194"/>
      <c r="T540" s="195"/>
      <c r="AT540" s="196" t="s">
        <v>149</v>
      </c>
      <c r="AU540" s="196" t="s">
        <v>81</v>
      </c>
      <c r="AV540" s="11" t="s">
        <v>81</v>
      </c>
      <c r="AW540" s="11" t="s">
        <v>36</v>
      </c>
      <c r="AX540" s="11" t="s">
        <v>72</v>
      </c>
      <c r="AY540" s="196" t="s">
        <v>140</v>
      </c>
    </row>
    <row r="541" spans="2:65" s="11" customFormat="1" x14ac:dyDescent="0.3">
      <c r="B541" s="187"/>
      <c r="D541" s="197" t="s">
        <v>149</v>
      </c>
      <c r="E541" s="196" t="s">
        <v>5</v>
      </c>
      <c r="F541" s="198" t="s">
        <v>1209</v>
      </c>
      <c r="H541" s="199">
        <v>7.05</v>
      </c>
      <c r="I541" s="192"/>
      <c r="L541" s="187"/>
      <c r="M541" s="193"/>
      <c r="N541" s="194"/>
      <c r="O541" s="194"/>
      <c r="P541" s="194"/>
      <c r="Q541" s="194"/>
      <c r="R541" s="194"/>
      <c r="S541" s="194"/>
      <c r="T541" s="195"/>
      <c r="AT541" s="196" t="s">
        <v>149</v>
      </c>
      <c r="AU541" s="196" t="s">
        <v>81</v>
      </c>
      <c r="AV541" s="11" t="s">
        <v>81</v>
      </c>
      <c r="AW541" s="11" t="s">
        <v>36</v>
      </c>
      <c r="AX541" s="11" t="s">
        <v>72</v>
      </c>
      <c r="AY541" s="196" t="s">
        <v>140</v>
      </c>
    </row>
    <row r="542" spans="2:65" s="12" customFormat="1" x14ac:dyDescent="0.3">
      <c r="B542" s="200"/>
      <c r="D542" s="188" t="s">
        <v>149</v>
      </c>
      <c r="E542" s="201" t="s">
        <v>5</v>
      </c>
      <c r="F542" s="202" t="s">
        <v>157</v>
      </c>
      <c r="H542" s="203">
        <v>30.555</v>
      </c>
      <c r="I542" s="204"/>
      <c r="L542" s="200"/>
      <c r="M542" s="205"/>
      <c r="N542" s="206"/>
      <c r="O542" s="206"/>
      <c r="P542" s="206"/>
      <c r="Q542" s="206"/>
      <c r="R542" s="206"/>
      <c r="S542" s="206"/>
      <c r="T542" s="207"/>
      <c r="AT542" s="208" t="s">
        <v>149</v>
      </c>
      <c r="AU542" s="208" t="s">
        <v>81</v>
      </c>
      <c r="AV542" s="12" t="s">
        <v>147</v>
      </c>
      <c r="AW542" s="12" t="s">
        <v>36</v>
      </c>
      <c r="AX542" s="12" t="s">
        <v>23</v>
      </c>
      <c r="AY542" s="208" t="s">
        <v>140</v>
      </c>
    </row>
    <row r="543" spans="2:65" s="1" customFormat="1" ht="22.5" customHeight="1" x14ac:dyDescent="0.3">
      <c r="B543" s="174"/>
      <c r="C543" s="175" t="s">
        <v>875</v>
      </c>
      <c r="D543" s="175" t="s">
        <v>142</v>
      </c>
      <c r="E543" s="176" t="s">
        <v>924</v>
      </c>
      <c r="F543" s="177" t="s">
        <v>925</v>
      </c>
      <c r="G543" s="178" t="s">
        <v>222</v>
      </c>
      <c r="H543" s="179">
        <v>4.5010000000000003</v>
      </c>
      <c r="I543" s="180"/>
      <c r="J543" s="181">
        <f>ROUND(I543*H543,2)</f>
        <v>0</v>
      </c>
      <c r="K543" s="177" t="s">
        <v>146</v>
      </c>
      <c r="L543" s="41"/>
      <c r="M543" s="182" t="s">
        <v>5</v>
      </c>
      <c r="N543" s="183" t="s">
        <v>43</v>
      </c>
      <c r="O543" s="42"/>
      <c r="P543" s="184">
        <f>O543*H543</f>
        <v>0</v>
      </c>
      <c r="Q543" s="184">
        <v>0</v>
      </c>
      <c r="R543" s="184">
        <f>Q543*H543</f>
        <v>0</v>
      </c>
      <c r="S543" s="184">
        <v>0</v>
      </c>
      <c r="T543" s="185">
        <f>S543*H543</f>
        <v>0</v>
      </c>
      <c r="AR543" s="24" t="s">
        <v>236</v>
      </c>
      <c r="AT543" s="24" t="s">
        <v>142</v>
      </c>
      <c r="AU543" s="24" t="s">
        <v>81</v>
      </c>
      <c r="AY543" s="24" t="s">
        <v>140</v>
      </c>
      <c r="BE543" s="186">
        <f>IF(N543="základní",J543,0)</f>
        <v>0</v>
      </c>
      <c r="BF543" s="186">
        <f>IF(N543="snížená",J543,0)</f>
        <v>0</v>
      </c>
      <c r="BG543" s="186">
        <f>IF(N543="zákl. přenesená",J543,0)</f>
        <v>0</v>
      </c>
      <c r="BH543" s="186">
        <f>IF(N543="sníž. přenesená",J543,0)</f>
        <v>0</v>
      </c>
      <c r="BI543" s="186">
        <f>IF(N543="nulová",J543,0)</f>
        <v>0</v>
      </c>
      <c r="BJ543" s="24" t="s">
        <v>23</v>
      </c>
      <c r="BK543" s="186">
        <f>ROUND(I543*H543,2)</f>
        <v>0</v>
      </c>
      <c r="BL543" s="24" t="s">
        <v>236</v>
      </c>
      <c r="BM543" s="24" t="s">
        <v>926</v>
      </c>
    </row>
    <row r="544" spans="2:65" s="1" customFormat="1" ht="22.5" customHeight="1" x14ac:dyDescent="0.3">
      <c r="B544" s="174"/>
      <c r="C544" s="175" t="s">
        <v>880</v>
      </c>
      <c r="D544" s="175" t="s">
        <v>142</v>
      </c>
      <c r="E544" s="176" t="s">
        <v>928</v>
      </c>
      <c r="F544" s="177" t="s">
        <v>929</v>
      </c>
      <c r="G544" s="178" t="s">
        <v>222</v>
      </c>
      <c r="H544" s="179">
        <v>0.97799999999999998</v>
      </c>
      <c r="I544" s="180"/>
      <c r="J544" s="181">
        <f>ROUND(I544*H544,2)</f>
        <v>0</v>
      </c>
      <c r="K544" s="177" t="s">
        <v>146</v>
      </c>
      <c r="L544" s="41"/>
      <c r="M544" s="182" t="s">
        <v>5</v>
      </c>
      <c r="N544" s="183" t="s">
        <v>43</v>
      </c>
      <c r="O544" s="42"/>
      <c r="P544" s="184">
        <f>O544*H544</f>
        <v>0</v>
      </c>
      <c r="Q544" s="184">
        <v>0</v>
      </c>
      <c r="R544" s="184">
        <f>Q544*H544</f>
        <v>0</v>
      </c>
      <c r="S544" s="184">
        <v>0</v>
      </c>
      <c r="T544" s="185">
        <f>S544*H544</f>
        <v>0</v>
      </c>
      <c r="AR544" s="24" t="s">
        <v>236</v>
      </c>
      <c r="AT544" s="24" t="s">
        <v>142</v>
      </c>
      <c r="AU544" s="24" t="s">
        <v>81</v>
      </c>
      <c r="AY544" s="24" t="s">
        <v>140</v>
      </c>
      <c r="BE544" s="186">
        <f>IF(N544="základní",J544,0)</f>
        <v>0</v>
      </c>
      <c r="BF544" s="186">
        <f>IF(N544="snížená",J544,0)</f>
        <v>0</v>
      </c>
      <c r="BG544" s="186">
        <f>IF(N544="zákl. přenesená",J544,0)</f>
        <v>0</v>
      </c>
      <c r="BH544" s="186">
        <f>IF(N544="sníž. přenesená",J544,0)</f>
        <v>0</v>
      </c>
      <c r="BI544" s="186">
        <f>IF(N544="nulová",J544,0)</f>
        <v>0</v>
      </c>
      <c r="BJ544" s="24" t="s">
        <v>23</v>
      </c>
      <c r="BK544" s="186">
        <f>ROUND(I544*H544,2)</f>
        <v>0</v>
      </c>
      <c r="BL544" s="24" t="s">
        <v>236</v>
      </c>
      <c r="BM544" s="24" t="s">
        <v>1362</v>
      </c>
    </row>
    <row r="545" spans="2:65" s="10" customFormat="1" ht="29.85" customHeight="1" x14ac:dyDescent="0.3">
      <c r="B545" s="160"/>
      <c r="D545" s="171" t="s">
        <v>71</v>
      </c>
      <c r="E545" s="172" t="s">
        <v>897</v>
      </c>
      <c r="F545" s="172" t="s">
        <v>898</v>
      </c>
      <c r="I545" s="163"/>
      <c r="J545" s="173">
        <f>BK545</f>
        <v>0</v>
      </c>
      <c r="L545" s="160"/>
      <c r="M545" s="165"/>
      <c r="N545" s="166"/>
      <c r="O545" s="166"/>
      <c r="P545" s="167">
        <f>SUM(P546:P553)</f>
        <v>0</v>
      </c>
      <c r="Q545" s="166"/>
      <c r="R545" s="167">
        <f>SUM(R546:R553)</f>
        <v>0.15475159999999999</v>
      </c>
      <c r="S545" s="166"/>
      <c r="T545" s="168">
        <f>SUM(T546:T553)</f>
        <v>0</v>
      </c>
      <c r="AR545" s="161" t="s">
        <v>81</v>
      </c>
      <c r="AT545" s="169" t="s">
        <v>71</v>
      </c>
      <c r="AU545" s="169" t="s">
        <v>23</v>
      </c>
      <c r="AY545" s="161" t="s">
        <v>140</v>
      </c>
      <c r="BK545" s="170">
        <f>SUM(BK546:BK553)</f>
        <v>0</v>
      </c>
    </row>
    <row r="546" spans="2:65" s="1" customFormat="1" ht="31.5" customHeight="1" x14ac:dyDescent="0.3">
      <c r="B546" s="174"/>
      <c r="C546" s="175" t="s">
        <v>884</v>
      </c>
      <c r="D546" s="175" t="s">
        <v>142</v>
      </c>
      <c r="E546" s="176" t="s">
        <v>900</v>
      </c>
      <c r="F546" s="177" t="s">
        <v>901</v>
      </c>
      <c r="G546" s="178" t="s">
        <v>145</v>
      </c>
      <c r="H546" s="179">
        <v>1089.8</v>
      </c>
      <c r="I546" s="180"/>
      <c r="J546" s="181">
        <f>ROUND(I546*H546,2)</f>
        <v>0</v>
      </c>
      <c r="K546" s="177" t="s">
        <v>591</v>
      </c>
      <c r="L546" s="41"/>
      <c r="M546" s="182" t="s">
        <v>5</v>
      </c>
      <c r="N546" s="183" t="s">
        <v>43</v>
      </c>
      <c r="O546" s="42"/>
      <c r="P546" s="184">
        <f>O546*H546</f>
        <v>0</v>
      </c>
      <c r="Q546" s="184">
        <v>1.0000000000000001E-5</v>
      </c>
      <c r="R546" s="184">
        <f>Q546*H546</f>
        <v>1.0898E-2</v>
      </c>
      <c r="S546" s="184">
        <v>0</v>
      </c>
      <c r="T546" s="185">
        <f>S546*H546</f>
        <v>0</v>
      </c>
      <c r="AR546" s="24" t="s">
        <v>236</v>
      </c>
      <c r="AT546" s="24" t="s">
        <v>142</v>
      </c>
      <c r="AU546" s="24" t="s">
        <v>81</v>
      </c>
      <c r="AY546" s="24" t="s">
        <v>140</v>
      </c>
      <c r="BE546" s="186">
        <f>IF(N546="základní",J546,0)</f>
        <v>0</v>
      </c>
      <c r="BF546" s="186">
        <f>IF(N546="snížená",J546,0)</f>
        <v>0</v>
      </c>
      <c r="BG546" s="186">
        <f>IF(N546="zákl. přenesená",J546,0)</f>
        <v>0</v>
      </c>
      <c r="BH546" s="186">
        <f>IF(N546="sníž. přenesená",J546,0)</f>
        <v>0</v>
      </c>
      <c r="BI546" s="186">
        <f>IF(N546="nulová",J546,0)</f>
        <v>0</v>
      </c>
      <c r="BJ546" s="24" t="s">
        <v>23</v>
      </c>
      <c r="BK546" s="186">
        <f>ROUND(I546*H546,2)</f>
        <v>0</v>
      </c>
      <c r="BL546" s="24" t="s">
        <v>236</v>
      </c>
      <c r="BM546" s="24" t="s">
        <v>1363</v>
      </c>
    </row>
    <row r="547" spans="2:65" s="11" customFormat="1" x14ac:dyDescent="0.3">
      <c r="B547" s="187"/>
      <c r="D547" s="197" t="s">
        <v>149</v>
      </c>
      <c r="E547" s="196" t="s">
        <v>5</v>
      </c>
      <c r="F547" s="198" t="s">
        <v>946</v>
      </c>
      <c r="H547" s="199">
        <v>1185.8</v>
      </c>
      <c r="I547" s="192"/>
      <c r="L547" s="187"/>
      <c r="M547" s="193"/>
      <c r="N547" s="194"/>
      <c r="O547" s="194"/>
      <c r="P547" s="194"/>
      <c r="Q547" s="194"/>
      <c r="R547" s="194"/>
      <c r="S547" s="194"/>
      <c r="T547" s="195"/>
      <c r="AT547" s="196" t="s">
        <v>149</v>
      </c>
      <c r="AU547" s="196" t="s">
        <v>81</v>
      </c>
      <c r="AV547" s="11" t="s">
        <v>81</v>
      </c>
      <c r="AW547" s="11" t="s">
        <v>36</v>
      </c>
      <c r="AX547" s="11" t="s">
        <v>72</v>
      </c>
      <c r="AY547" s="196" t="s">
        <v>140</v>
      </c>
    </row>
    <row r="548" spans="2:65" s="11" customFormat="1" x14ac:dyDescent="0.3">
      <c r="B548" s="187"/>
      <c r="D548" s="197" t="s">
        <v>149</v>
      </c>
      <c r="E548" s="196" t="s">
        <v>5</v>
      </c>
      <c r="F548" s="198" t="s">
        <v>1364</v>
      </c>
      <c r="H548" s="199">
        <v>-96</v>
      </c>
      <c r="I548" s="192"/>
      <c r="L548" s="187"/>
      <c r="M548" s="193"/>
      <c r="N548" s="194"/>
      <c r="O548" s="194"/>
      <c r="P548" s="194"/>
      <c r="Q548" s="194"/>
      <c r="R548" s="194"/>
      <c r="S548" s="194"/>
      <c r="T548" s="195"/>
      <c r="AT548" s="196" t="s">
        <v>149</v>
      </c>
      <c r="AU548" s="196" t="s">
        <v>81</v>
      </c>
      <c r="AV548" s="11" t="s">
        <v>81</v>
      </c>
      <c r="AW548" s="11" t="s">
        <v>36</v>
      </c>
      <c r="AX548" s="11" t="s">
        <v>72</v>
      </c>
      <c r="AY548" s="196" t="s">
        <v>140</v>
      </c>
    </row>
    <row r="549" spans="2:65" s="12" customFormat="1" x14ac:dyDescent="0.3">
      <c r="B549" s="200"/>
      <c r="D549" s="188" t="s">
        <v>149</v>
      </c>
      <c r="E549" s="201" t="s">
        <v>5</v>
      </c>
      <c r="F549" s="202" t="s">
        <v>157</v>
      </c>
      <c r="H549" s="203">
        <v>1089.8</v>
      </c>
      <c r="I549" s="204"/>
      <c r="L549" s="200"/>
      <c r="M549" s="205"/>
      <c r="N549" s="206"/>
      <c r="O549" s="206"/>
      <c r="P549" s="206"/>
      <c r="Q549" s="206"/>
      <c r="R549" s="206"/>
      <c r="S549" s="206"/>
      <c r="T549" s="207"/>
      <c r="AT549" s="208" t="s">
        <v>149</v>
      </c>
      <c r="AU549" s="208" t="s">
        <v>81</v>
      </c>
      <c r="AV549" s="12" t="s">
        <v>147</v>
      </c>
      <c r="AW549" s="12" t="s">
        <v>36</v>
      </c>
      <c r="AX549" s="12" t="s">
        <v>23</v>
      </c>
      <c r="AY549" s="208" t="s">
        <v>140</v>
      </c>
    </row>
    <row r="550" spans="2:65" s="1" customFormat="1" ht="22.5" customHeight="1" x14ac:dyDescent="0.3">
      <c r="B550" s="174"/>
      <c r="C550" s="220" t="s">
        <v>889</v>
      </c>
      <c r="D550" s="220" t="s">
        <v>257</v>
      </c>
      <c r="E550" s="221" t="s">
        <v>904</v>
      </c>
      <c r="F550" s="222" t="s">
        <v>905</v>
      </c>
      <c r="G550" s="223" t="s">
        <v>145</v>
      </c>
      <c r="H550" s="224">
        <v>1198.78</v>
      </c>
      <c r="I550" s="225"/>
      <c r="J550" s="226">
        <f>ROUND(I550*H550,2)</f>
        <v>0</v>
      </c>
      <c r="K550" s="222" t="s">
        <v>591</v>
      </c>
      <c r="L550" s="227"/>
      <c r="M550" s="228" t="s">
        <v>5</v>
      </c>
      <c r="N550" s="229" t="s">
        <v>43</v>
      </c>
      <c r="O550" s="42"/>
      <c r="P550" s="184">
        <f>O550*H550</f>
        <v>0</v>
      </c>
      <c r="Q550" s="184">
        <v>1.2E-4</v>
      </c>
      <c r="R550" s="184">
        <f>Q550*H550</f>
        <v>0.1438536</v>
      </c>
      <c r="S550" s="184">
        <v>0</v>
      </c>
      <c r="T550" s="185">
        <f>S550*H550</f>
        <v>0</v>
      </c>
      <c r="AR550" s="24" t="s">
        <v>346</v>
      </c>
      <c r="AT550" s="24" t="s">
        <v>257</v>
      </c>
      <c r="AU550" s="24" t="s">
        <v>81</v>
      </c>
      <c r="AY550" s="24" t="s">
        <v>140</v>
      </c>
      <c r="BE550" s="186">
        <f>IF(N550="základní",J550,0)</f>
        <v>0</v>
      </c>
      <c r="BF550" s="186">
        <f>IF(N550="snížená",J550,0)</f>
        <v>0</v>
      </c>
      <c r="BG550" s="186">
        <f>IF(N550="zákl. přenesená",J550,0)</f>
        <v>0</v>
      </c>
      <c r="BH550" s="186">
        <f>IF(N550="sníž. přenesená",J550,0)</f>
        <v>0</v>
      </c>
      <c r="BI550" s="186">
        <f>IF(N550="nulová",J550,0)</f>
        <v>0</v>
      </c>
      <c r="BJ550" s="24" t="s">
        <v>23</v>
      </c>
      <c r="BK550" s="186">
        <f>ROUND(I550*H550,2)</f>
        <v>0</v>
      </c>
      <c r="BL550" s="24" t="s">
        <v>236</v>
      </c>
      <c r="BM550" s="24" t="s">
        <v>1365</v>
      </c>
    </row>
    <row r="551" spans="2:65" s="11" customFormat="1" x14ac:dyDescent="0.3">
      <c r="B551" s="187"/>
      <c r="D551" s="188" t="s">
        <v>149</v>
      </c>
      <c r="F551" s="190" t="s">
        <v>1366</v>
      </c>
      <c r="H551" s="191">
        <v>1198.78</v>
      </c>
      <c r="I551" s="192"/>
      <c r="L551" s="187"/>
      <c r="M551" s="193"/>
      <c r="N551" s="194"/>
      <c r="O551" s="194"/>
      <c r="P551" s="194"/>
      <c r="Q551" s="194"/>
      <c r="R551" s="194"/>
      <c r="S551" s="194"/>
      <c r="T551" s="195"/>
      <c r="AT551" s="196" t="s">
        <v>149</v>
      </c>
      <c r="AU551" s="196" t="s">
        <v>81</v>
      </c>
      <c r="AV551" s="11" t="s">
        <v>81</v>
      </c>
      <c r="AW551" s="11" t="s">
        <v>6</v>
      </c>
      <c r="AX551" s="11" t="s">
        <v>23</v>
      </c>
      <c r="AY551" s="196" t="s">
        <v>140</v>
      </c>
    </row>
    <row r="552" spans="2:65" s="1" customFormat="1" ht="22.5" customHeight="1" x14ac:dyDescent="0.3">
      <c r="B552" s="174"/>
      <c r="C552" s="175" t="s">
        <v>893</v>
      </c>
      <c r="D552" s="175" t="s">
        <v>142</v>
      </c>
      <c r="E552" s="176" t="s">
        <v>909</v>
      </c>
      <c r="F552" s="177" t="s">
        <v>910</v>
      </c>
      <c r="G552" s="178" t="s">
        <v>222</v>
      </c>
      <c r="H552" s="179">
        <v>0.155</v>
      </c>
      <c r="I552" s="180"/>
      <c r="J552" s="181">
        <f>ROUND(I552*H552,2)</f>
        <v>0</v>
      </c>
      <c r="K552" s="177" t="s">
        <v>591</v>
      </c>
      <c r="L552" s="41"/>
      <c r="M552" s="182" t="s">
        <v>5</v>
      </c>
      <c r="N552" s="183" t="s">
        <v>43</v>
      </c>
      <c r="O552" s="42"/>
      <c r="P552" s="184">
        <f>O552*H552</f>
        <v>0</v>
      </c>
      <c r="Q552" s="184">
        <v>0</v>
      </c>
      <c r="R552" s="184">
        <f>Q552*H552</f>
        <v>0</v>
      </c>
      <c r="S552" s="184">
        <v>0</v>
      </c>
      <c r="T552" s="185">
        <f>S552*H552</f>
        <v>0</v>
      </c>
      <c r="AR552" s="24" t="s">
        <v>236</v>
      </c>
      <c r="AT552" s="24" t="s">
        <v>142</v>
      </c>
      <c r="AU552" s="24" t="s">
        <v>81</v>
      </c>
      <c r="AY552" s="24" t="s">
        <v>140</v>
      </c>
      <c r="BE552" s="186">
        <f>IF(N552="základní",J552,0)</f>
        <v>0</v>
      </c>
      <c r="BF552" s="186">
        <f>IF(N552="snížená",J552,0)</f>
        <v>0</v>
      </c>
      <c r="BG552" s="186">
        <f>IF(N552="zákl. přenesená",J552,0)</f>
        <v>0</v>
      </c>
      <c r="BH552" s="186">
        <f>IF(N552="sníž. přenesená",J552,0)</f>
        <v>0</v>
      </c>
      <c r="BI552" s="186">
        <f>IF(N552="nulová",J552,0)</f>
        <v>0</v>
      </c>
      <c r="BJ552" s="24" t="s">
        <v>23</v>
      </c>
      <c r="BK552" s="186">
        <f>ROUND(I552*H552,2)</f>
        <v>0</v>
      </c>
      <c r="BL552" s="24" t="s">
        <v>236</v>
      </c>
      <c r="BM552" s="24" t="s">
        <v>1367</v>
      </c>
    </row>
    <row r="553" spans="2:65" s="1" customFormat="1" ht="22.5" customHeight="1" x14ac:dyDescent="0.3">
      <c r="B553" s="174"/>
      <c r="C553" s="175" t="s">
        <v>899</v>
      </c>
      <c r="D553" s="175" t="s">
        <v>142</v>
      </c>
      <c r="E553" s="176" t="s">
        <v>913</v>
      </c>
      <c r="F553" s="177" t="s">
        <v>914</v>
      </c>
      <c r="G553" s="178" t="s">
        <v>222</v>
      </c>
      <c r="H553" s="179">
        <v>0.155</v>
      </c>
      <c r="I553" s="180"/>
      <c r="J553" s="181">
        <f>ROUND(I553*H553,2)</f>
        <v>0</v>
      </c>
      <c r="K553" s="177" t="s">
        <v>591</v>
      </c>
      <c r="L553" s="41"/>
      <c r="M553" s="182" t="s">
        <v>5</v>
      </c>
      <c r="N553" s="183" t="s">
        <v>43</v>
      </c>
      <c r="O553" s="42"/>
      <c r="P553" s="184">
        <f>O553*H553</f>
        <v>0</v>
      </c>
      <c r="Q553" s="184">
        <v>0</v>
      </c>
      <c r="R553" s="184">
        <f>Q553*H553</f>
        <v>0</v>
      </c>
      <c r="S553" s="184">
        <v>0</v>
      </c>
      <c r="T553" s="185">
        <f>S553*H553</f>
        <v>0</v>
      </c>
      <c r="AR553" s="24" t="s">
        <v>236</v>
      </c>
      <c r="AT553" s="24" t="s">
        <v>142</v>
      </c>
      <c r="AU553" s="24" t="s">
        <v>81</v>
      </c>
      <c r="AY553" s="24" t="s">
        <v>140</v>
      </c>
      <c r="BE553" s="186">
        <f>IF(N553="základní",J553,0)</f>
        <v>0</v>
      </c>
      <c r="BF553" s="186">
        <f>IF(N553="snížená",J553,0)</f>
        <v>0</v>
      </c>
      <c r="BG553" s="186">
        <f>IF(N553="zákl. přenesená",J553,0)</f>
        <v>0</v>
      </c>
      <c r="BH553" s="186">
        <f>IF(N553="sníž. přenesená",J553,0)</f>
        <v>0</v>
      </c>
      <c r="BI553" s="186">
        <f>IF(N553="nulová",J553,0)</f>
        <v>0</v>
      </c>
      <c r="BJ553" s="24" t="s">
        <v>23</v>
      </c>
      <c r="BK553" s="186">
        <f>ROUND(I553*H553,2)</f>
        <v>0</v>
      </c>
      <c r="BL553" s="24" t="s">
        <v>236</v>
      </c>
      <c r="BM553" s="24" t="s">
        <v>1368</v>
      </c>
    </row>
    <row r="554" spans="2:65" s="10" customFormat="1" ht="29.85" customHeight="1" x14ac:dyDescent="0.3">
      <c r="B554" s="160"/>
      <c r="D554" s="171" t="s">
        <v>71</v>
      </c>
      <c r="E554" s="172" t="s">
        <v>931</v>
      </c>
      <c r="F554" s="172" t="s">
        <v>932</v>
      </c>
      <c r="I554" s="163"/>
      <c r="J554" s="173">
        <f>BK554</f>
        <v>0</v>
      </c>
      <c r="L554" s="160"/>
      <c r="M554" s="165"/>
      <c r="N554" s="166"/>
      <c r="O554" s="166"/>
      <c r="P554" s="167">
        <f>SUM(P555:P605)</f>
        <v>0</v>
      </c>
      <c r="Q554" s="166"/>
      <c r="R554" s="167">
        <f>SUM(R555:R605)</f>
        <v>8.9925567999999991</v>
      </c>
      <c r="S554" s="166"/>
      <c r="T554" s="168">
        <f>SUM(T555:T605)</f>
        <v>13.849200000000002</v>
      </c>
      <c r="AR554" s="161" t="s">
        <v>81</v>
      </c>
      <c r="AT554" s="169" t="s">
        <v>71</v>
      </c>
      <c r="AU554" s="169" t="s">
        <v>23</v>
      </c>
      <c r="AY554" s="161" t="s">
        <v>140</v>
      </c>
      <c r="BK554" s="170">
        <f>SUM(BK555:BK605)</f>
        <v>0</v>
      </c>
    </row>
    <row r="555" spans="2:65" s="1" customFormat="1" ht="22.5" customHeight="1" x14ac:dyDescent="0.3">
      <c r="B555" s="174"/>
      <c r="C555" s="175" t="s">
        <v>903</v>
      </c>
      <c r="D555" s="175" t="s">
        <v>142</v>
      </c>
      <c r="E555" s="176" t="s">
        <v>934</v>
      </c>
      <c r="F555" s="177" t="s">
        <v>935</v>
      </c>
      <c r="G555" s="178" t="s">
        <v>145</v>
      </c>
      <c r="H555" s="179">
        <v>305.60000000000002</v>
      </c>
      <c r="I555" s="180"/>
      <c r="J555" s="181">
        <f>ROUND(I555*H555,2)</f>
        <v>0</v>
      </c>
      <c r="K555" s="177" t="s">
        <v>146</v>
      </c>
      <c r="L555" s="41"/>
      <c r="M555" s="182" t="s">
        <v>5</v>
      </c>
      <c r="N555" s="183" t="s">
        <v>43</v>
      </c>
      <c r="O555" s="42"/>
      <c r="P555" s="184">
        <f>O555*H555</f>
        <v>0</v>
      </c>
      <c r="Q555" s="184">
        <v>0</v>
      </c>
      <c r="R555" s="184">
        <f>Q555*H555</f>
        <v>0</v>
      </c>
      <c r="S555" s="184">
        <v>2.1000000000000001E-2</v>
      </c>
      <c r="T555" s="185">
        <f>S555*H555</f>
        <v>6.4176000000000011</v>
      </c>
      <c r="AR555" s="24" t="s">
        <v>236</v>
      </c>
      <c r="AT555" s="24" t="s">
        <v>142</v>
      </c>
      <c r="AU555" s="24" t="s">
        <v>81</v>
      </c>
      <c r="AY555" s="24" t="s">
        <v>140</v>
      </c>
      <c r="BE555" s="186">
        <f>IF(N555="základní",J555,0)</f>
        <v>0</v>
      </c>
      <c r="BF555" s="186">
        <f>IF(N555="snížená",J555,0)</f>
        <v>0</v>
      </c>
      <c r="BG555" s="186">
        <f>IF(N555="zákl. přenesená",J555,0)</f>
        <v>0</v>
      </c>
      <c r="BH555" s="186">
        <f>IF(N555="sníž. přenesená",J555,0)</f>
        <v>0</v>
      </c>
      <c r="BI555" s="186">
        <f>IF(N555="nulová",J555,0)</f>
        <v>0</v>
      </c>
      <c r="BJ555" s="24" t="s">
        <v>23</v>
      </c>
      <c r="BK555" s="186">
        <f>ROUND(I555*H555,2)</f>
        <v>0</v>
      </c>
      <c r="BL555" s="24" t="s">
        <v>236</v>
      </c>
      <c r="BM555" s="24" t="s">
        <v>1369</v>
      </c>
    </row>
    <row r="556" spans="2:65" s="11" customFormat="1" x14ac:dyDescent="0.3">
      <c r="B556" s="187"/>
      <c r="D556" s="188" t="s">
        <v>149</v>
      </c>
      <c r="E556" s="189" t="s">
        <v>5</v>
      </c>
      <c r="F556" s="190" t="s">
        <v>1370</v>
      </c>
      <c r="H556" s="191">
        <v>305.60000000000002</v>
      </c>
      <c r="I556" s="192"/>
      <c r="L556" s="187"/>
      <c r="M556" s="193"/>
      <c r="N556" s="194"/>
      <c r="O556" s="194"/>
      <c r="P556" s="194"/>
      <c r="Q556" s="194"/>
      <c r="R556" s="194"/>
      <c r="S556" s="194"/>
      <c r="T556" s="195"/>
      <c r="AT556" s="196" t="s">
        <v>149</v>
      </c>
      <c r="AU556" s="196" t="s">
        <v>81</v>
      </c>
      <c r="AV556" s="11" t="s">
        <v>81</v>
      </c>
      <c r="AW556" s="11" t="s">
        <v>36</v>
      </c>
      <c r="AX556" s="11" t="s">
        <v>23</v>
      </c>
      <c r="AY556" s="196" t="s">
        <v>140</v>
      </c>
    </row>
    <row r="557" spans="2:65" s="1" customFormat="1" ht="22.5" customHeight="1" x14ac:dyDescent="0.3">
      <c r="B557" s="174"/>
      <c r="C557" s="175" t="s">
        <v>908</v>
      </c>
      <c r="D557" s="175" t="s">
        <v>142</v>
      </c>
      <c r="E557" s="176" t="s">
        <v>939</v>
      </c>
      <c r="F557" s="177" t="s">
        <v>940</v>
      </c>
      <c r="G557" s="178" t="s">
        <v>145</v>
      </c>
      <c r="H557" s="179">
        <v>1015.36</v>
      </c>
      <c r="I557" s="180"/>
      <c r="J557" s="181">
        <f>ROUND(I557*H557,2)</f>
        <v>0</v>
      </c>
      <c r="K557" s="177" t="s">
        <v>146</v>
      </c>
      <c r="L557" s="41"/>
      <c r="M557" s="182" t="s">
        <v>5</v>
      </c>
      <c r="N557" s="183" t="s">
        <v>43</v>
      </c>
      <c r="O557" s="42"/>
      <c r="P557" s="184">
        <f>O557*H557</f>
        <v>0</v>
      </c>
      <c r="Q557" s="184">
        <v>2.7999999999999998E-4</v>
      </c>
      <c r="R557" s="184">
        <f>Q557*H557</f>
        <v>0.28430079999999996</v>
      </c>
      <c r="S557" s="184">
        <v>0</v>
      </c>
      <c r="T557" s="185">
        <f>S557*H557</f>
        <v>0</v>
      </c>
      <c r="AR557" s="24" t="s">
        <v>236</v>
      </c>
      <c r="AT557" s="24" t="s">
        <v>142</v>
      </c>
      <c r="AU557" s="24" t="s">
        <v>81</v>
      </c>
      <c r="AY557" s="24" t="s">
        <v>140</v>
      </c>
      <c r="BE557" s="186">
        <f>IF(N557="základní",J557,0)</f>
        <v>0</v>
      </c>
      <c r="BF557" s="186">
        <f>IF(N557="snížená",J557,0)</f>
        <v>0</v>
      </c>
      <c r="BG557" s="186">
        <f>IF(N557="zákl. přenesená",J557,0)</f>
        <v>0</v>
      </c>
      <c r="BH557" s="186">
        <f>IF(N557="sníž. přenesená",J557,0)</f>
        <v>0</v>
      </c>
      <c r="BI557" s="186">
        <f>IF(N557="nulová",J557,0)</f>
        <v>0</v>
      </c>
      <c r="BJ557" s="24" t="s">
        <v>23</v>
      </c>
      <c r="BK557" s="186">
        <f>ROUND(I557*H557,2)</f>
        <v>0</v>
      </c>
      <c r="BL557" s="24" t="s">
        <v>236</v>
      </c>
      <c r="BM557" s="24" t="s">
        <v>1371</v>
      </c>
    </row>
    <row r="558" spans="2:65" s="11" customFormat="1" x14ac:dyDescent="0.3">
      <c r="B558" s="187"/>
      <c r="D558" s="197" t="s">
        <v>149</v>
      </c>
      <c r="E558" s="196" t="s">
        <v>5</v>
      </c>
      <c r="F558" s="198" t="s">
        <v>1372</v>
      </c>
      <c r="H558" s="199">
        <v>1111.3599999999999</v>
      </c>
      <c r="I558" s="192"/>
      <c r="L558" s="187"/>
      <c r="M558" s="193"/>
      <c r="N558" s="194"/>
      <c r="O558" s="194"/>
      <c r="P558" s="194"/>
      <c r="Q558" s="194"/>
      <c r="R558" s="194"/>
      <c r="S558" s="194"/>
      <c r="T558" s="195"/>
      <c r="AT558" s="196" t="s">
        <v>149</v>
      </c>
      <c r="AU558" s="196" t="s">
        <v>81</v>
      </c>
      <c r="AV558" s="11" t="s">
        <v>81</v>
      </c>
      <c r="AW558" s="11" t="s">
        <v>36</v>
      </c>
      <c r="AX558" s="11" t="s">
        <v>72</v>
      </c>
      <c r="AY558" s="196" t="s">
        <v>140</v>
      </c>
    </row>
    <row r="559" spans="2:65" s="11" customFormat="1" x14ac:dyDescent="0.3">
      <c r="B559" s="187"/>
      <c r="D559" s="197" t="s">
        <v>149</v>
      </c>
      <c r="E559" s="196" t="s">
        <v>5</v>
      </c>
      <c r="F559" s="198" t="s">
        <v>1373</v>
      </c>
      <c r="H559" s="199">
        <v>-96</v>
      </c>
      <c r="I559" s="192"/>
      <c r="L559" s="187"/>
      <c r="M559" s="193"/>
      <c r="N559" s="194"/>
      <c r="O559" s="194"/>
      <c r="P559" s="194"/>
      <c r="Q559" s="194"/>
      <c r="R559" s="194"/>
      <c r="S559" s="194"/>
      <c r="T559" s="195"/>
      <c r="AT559" s="196" t="s">
        <v>149</v>
      </c>
      <c r="AU559" s="196" t="s">
        <v>81</v>
      </c>
      <c r="AV559" s="11" t="s">
        <v>81</v>
      </c>
      <c r="AW559" s="11" t="s">
        <v>36</v>
      </c>
      <c r="AX559" s="11" t="s">
        <v>72</v>
      </c>
      <c r="AY559" s="196" t="s">
        <v>140</v>
      </c>
    </row>
    <row r="560" spans="2:65" s="12" customFormat="1" x14ac:dyDescent="0.3">
      <c r="B560" s="200"/>
      <c r="D560" s="188" t="s">
        <v>149</v>
      </c>
      <c r="E560" s="201" t="s">
        <v>5</v>
      </c>
      <c r="F560" s="202" t="s">
        <v>157</v>
      </c>
      <c r="H560" s="203">
        <v>1015.36</v>
      </c>
      <c r="I560" s="204"/>
      <c r="L560" s="200"/>
      <c r="M560" s="205"/>
      <c r="N560" s="206"/>
      <c r="O560" s="206"/>
      <c r="P560" s="206"/>
      <c r="Q560" s="206"/>
      <c r="R560" s="206"/>
      <c r="S560" s="206"/>
      <c r="T560" s="207"/>
      <c r="AT560" s="208" t="s">
        <v>149</v>
      </c>
      <c r="AU560" s="208" t="s">
        <v>81</v>
      </c>
      <c r="AV560" s="12" t="s">
        <v>147</v>
      </c>
      <c r="AW560" s="12" t="s">
        <v>36</v>
      </c>
      <c r="AX560" s="12" t="s">
        <v>23</v>
      </c>
      <c r="AY560" s="208" t="s">
        <v>140</v>
      </c>
    </row>
    <row r="561" spans="2:65" s="1" customFormat="1" ht="22.5" customHeight="1" x14ac:dyDescent="0.3">
      <c r="B561" s="174"/>
      <c r="C561" s="220" t="s">
        <v>912</v>
      </c>
      <c r="D561" s="220" t="s">
        <v>257</v>
      </c>
      <c r="E561" s="221" t="s">
        <v>943</v>
      </c>
      <c r="F561" s="222" t="s">
        <v>944</v>
      </c>
      <c r="G561" s="223" t="s">
        <v>145</v>
      </c>
      <c r="H561" s="224">
        <v>1035.6669999999999</v>
      </c>
      <c r="I561" s="225"/>
      <c r="J561" s="226">
        <f>ROUND(I561*H561,2)</f>
        <v>0</v>
      </c>
      <c r="K561" s="222" t="s">
        <v>146</v>
      </c>
      <c r="L561" s="227"/>
      <c r="M561" s="228" t="s">
        <v>5</v>
      </c>
      <c r="N561" s="229" t="s">
        <v>43</v>
      </c>
      <c r="O561" s="42"/>
      <c r="P561" s="184">
        <f>O561*H561</f>
        <v>0</v>
      </c>
      <c r="Q561" s="184">
        <v>7.0000000000000001E-3</v>
      </c>
      <c r="R561" s="184">
        <f>Q561*H561</f>
        <v>7.2496689999999999</v>
      </c>
      <c r="S561" s="184">
        <v>0</v>
      </c>
      <c r="T561" s="185">
        <f>S561*H561</f>
        <v>0</v>
      </c>
      <c r="AR561" s="24" t="s">
        <v>346</v>
      </c>
      <c r="AT561" s="24" t="s">
        <v>257</v>
      </c>
      <c r="AU561" s="24" t="s">
        <v>81</v>
      </c>
      <c r="AY561" s="24" t="s">
        <v>140</v>
      </c>
      <c r="BE561" s="186">
        <f>IF(N561="základní",J561,0)</f>
        <v>0</v>
      </c>
      <c r="BF561" s="186">
        <f>IF(N561="snížená",J561,0)</f>
        <v>0</v>
      </c>
      <c r="BG561" s="186">
        <f>IF(N561="zákl. přenesená",J561,0)</f>
        <v>0</v>
      </c>
      <c r="BH561" s="186">
        <f>IF(N561="sníž. přenesená",J561,0)</f>
        <v>0</v>
      </c>
      <c r="BI561" s="186">
        <f>IF(N561="nulová",J561,0)</f>
        <v>0</v>
      </c>
      <c r="BJ561" s="24" t="s">
        <v>23</v>
      </c>
      <c r="BK561" s="186">
        <f>ROUND(I561*H561,2)</f>
        <v>0</v>
      </c>
      <c r="BL561" s="24" t="s">
        <v>236</v>
      </c>
      <c r="BM561" s="24" t="s">
        <v>1374</v>
      </c>
    </row>
    <row r="562" spans="2:65" s="11" customFormat="1" x14ac:dyDescent="0.3">
      <c r="B562" s="187"/>
      <c r="D562" s="197" t="s">
        <v>149</v>
      </c>
      <c r="E562" s="196" t="s">
        <v>5</v>
      </c>
      <c r="F562" s="198" t="s">
        <v>1372</v>
      </c>
      <c r="H562" s="199">
        <v>1111.3599999999999</v>
      </c>
      <c r="I562" s="192"/>
      <c r="L562" s="187"/>
      <c r="M562" s="193"/>
      <c r="N562" s="194"/>
      <c r="O562" s="194"/>
      <c r="P562" s="194"/>
      <c r="Q562" s="194"/>
      <c r="R562" s="194"/>
      <c r="S562" s="194"/>
      <c r="T562" s="195"/>
      <c r="AT562" s="196" t="s">
        <v>149</v>
      </c>
      <c r="AU562" s="196" t="s">
        <v>81</v>
      </c>
      <c r="AV562" s="11" t="s">
        <v>81</v>
      </c>
      <c r="AW562" s="11" t="s">
        <v>36</v>
      </c>
      <c r="AX562" s="11" t="s">
        <v>72</v>
      </c>
      <c r="AY562" s="196" t="s">
        <v>140</v>
      </c>
    </row>
    <row r="563" spans="2:65" s="11" customFormat="1" x14ac:dyDescent="0.3">
      <c r="B563" s="187"/>
      <c r="D563" s="197" t="s">
        <v>149</v>
      </c>
      <c r="E563" s="196" t="s">
        <v>5</v>
      </c>
      <c r="F563" s="198" t="s">
        <v>1373</v>
      </c>
      <c r="H563" s="199">
        <v>-96</v>
      </c>
      <c r="I563" s="192"/>
      <c r="L563" s="187"/>
      <c r="M563" s="193"/>
      <c r="N563" s="194"/>
      <c r="O563" s="194"/>
      <c r="P563" s="194"/>
      <c r="Q563" s="194"/>
      <c r="R563" s="194"/>
      <c r="S563" s="194"/>
      <c r="T563" s="195"/>
      <c r="AT563" s="196" t="s">
        <v>149</v>
      </c>
      <c r="AU563" s="196" t="s">
        <v>81</v>
      </c>
      <c r="AV563" s="11" t="s">
        <v>81</v>
      </c>
      <c r="AW563" s="11" t="s">
        <v>36</v>
      </c>
      <c r="AX563" s="11" t="s">
        <v>72</v>
      </c>
      <c r="AY563" s="196" t="s">
        <v>140</v>
      </c>
    </row>
    <row r="564" spans="2:65" s="14" customFormat="1" x14ac:dyDescent="0.3">
      <c r="B564" s="230"/>
      <c r="D564" s="197" t="s">
        <v>149</v>
      </c>
      <c r="E564" s="231" t="s">
        <v>5</v>
      </c>
      <c r="F564" s="232" t="s">
        <v>313</v>
      </c>
      <c r="H564" s="233">
        <v>1015.36</v>
      </c>
      <c r="I564" s="234"/>
      <c r="L564" s="230"/>
      <c r="M564" s="235"/>
      <c r="N564" s="236"/>
      <c r="O564" s="236"/>
      <c r="P564" s="236"/>
      <c r="Q564" s="236"/>
      <c r="R564" s="236"/>
      <c r="S564" s="236"/>
      <c r="T564" s="237"/>
      <c r="AT564" s="231" t="s">
        <v>149</v>
      </c>
      <c r="AU564" s="231" t="s">
        <v>81</v>
      </c>
      <c r="AV564" s="14" t="s">
        <v>158</v>
      </c>
      <c r="AW564" s="14" t="s">
        <v>36</v>
      </c>
      <c r="AX564" s="14" t="s">
        <v>72</v>
      </c>
      <c r="AY564" s="231" t="s">
        <v>140</v>
      </c>
    </row>
    <row r="565" spans="2:65" s="11" customFormat="1" x14ac:dyDescent="0.3">
      <c r="B565" s="187"/>
      <c r="D565" s="188" t="s">
        <v>149</v>
      </c>
      <c r="E565" s="189" t="s">
        <v>5</v>
      </c>
      <c r="F565" s="190" t="s">
        <v>1375</v>
      </c>
      <c r="H565" s="191">
        <v>1035.6669999999999</v>
      </c>
      <c r="I565" s="192"/>
      <c r="L565" s="187"/>
      <c r="M565" s="193"/>
      <c r="N565" s="194"/>
      <c r="O565" s="194"/>
      <c r="P565" s="194"/>
      <c r="Q565" s="194"/>
      <c r="R565" s="194"/>
      <c r="S565" s="194"/>
      <c r="T565" s="195"/>
      <c r="AT565" s="196" t="s">
        <v>149</v>
      </c>
      <c r="AU565" s="196" t="s">
        <v>81</v>
      </c>
      <c r="AV565" s="11" t="s">
        <v>81</v>
      </c>
      <c r="AW565" s="11" t="s">
        <v>36</v>
      </c>
      <c r="AX565" s="11" t="s">
        <v>23</v>
      </c>
      <c r="AY565" s="196" t="s">
        <v>140</v>
      </c>
    </row>
    <row r="566" spans="2:65" s="1" customFormat="1" ht="22.5" customHeight="1" x14ac:dyDescent="0.3">
      <c r="B566" s="174"/>
      <c r="C566" s="175" t="s">
        <v>918</v>
      </c>
      <c r="D566" s="175" t="s">
        <v>142</v>
      </c>
      <c r="E566" s="176" t="s">
        <v>950</v>
      </c>
      <c r="F566" s="177" t="s">
        <v>951</v>
      </c>
      <c r="G566" s="178" t="s">
        <v>145</v>
      </c>
      <c r="H566" s="179">
        <v>993.8</v>
      </c>
      <c r="I566" s="180"/>
      <c r="J566" s="181">
        <f>ROUND(I566*H566,2)</f>
        <v>0</v>
      </c>
      <c r="K566" s="177" t="s">
        <v>146</v>
      </c>
      <c r="L566" s="41"/>
      <c r="M566" s="182" t="s">
        <v>5</v>
      </c>
      <c r="N566" s="183" t="s">
        <v>43</v>
      </c>
      <c r="O566" s="42"/>
      <c r="P566" s="184">
        <f>O566*H566</f>
        <v>0</v>
      </c>
      <c r="Q566" s="184">
        <v>0</v>
      </c>
      <c r="R566" s="184">
        <f>Q566*H566</f>
        <v>0</v>
      </c>
      <c r="S566" s="184">
        <v>7.0000000000000001E-3</v>
      </c>
      <c r="T566" s="185">
        <f>S566*H566</f>
        <v>6.9565999999999999</v>
      </c>
      <c r="AR566" s="24" t="s">
        <v>236</v>
      </c>
      <c r="AT566" s="24" t="s">
        <v>142</v>
      </c>
      <c r="AU566" s="24" t="s">
        <v>81</v>
      </c>
      <c r="AY566" s="24" t="s">
        <v>140</v>
      </c>
      <c r="BE566" s="186">
        <f>IF(N566="základní",J566,0)</f>
        <v>0</v>
      </c>
      <c r="BF566" s="186">
        <f>IF(N566="snížená",J566,0)</f>
        <v>0</v>
      </c>
      <c r="BG566" s="186">
        <f>IF(N566="zákl. přenesená",J566,0)</f>
        <v>0</v>
      </c>
      <c r="BH566" s="186">
        <f>IF(N566="sníž. přenesená",J566,0)</f>
        <v>0</v>
      </c>
      <c r="BI566" s="186">
        <f>IF(N566="nulová",J566,0)</f>
        <v>0</v>
      </c>
      <c r="BJ566" s="24" t="s">
        <v>23</v>
      </c>
      <c r="BK566" s="186">
        <f>ROUND(I566*H566,2)</f>
        <v>0</v>
      </c>
      <c r="BL566" s="24" t="s">
        <v>236</v>
      </c>
      <c r="BM566" s="24" t="s">
        <v>1376</v>
      </c>
    </row>
    <row r="567" spans="2:65" s="11" customFormat="1" x14ac:dyDescent="0.3">
      <c r="B567" s="187"/>
      <c r="D567" s="197" t="s">
        <v>149</v>
      </c>
      <c r="E567" s="196" t="s">
        <v>5</v>
      </c>
      <c r="F567" s="198" t="s">
        <v>1377</v>
      </c>
      <c r="H567" s="199">
        <v>1185.8</v>
      </c>
      <c r="I567" s="192"/>
      <c r="L567" s="187"/>
      <c r="M567" s="193"/>
      <c r="N567" s="194"/>
      <c r="O567" s="194"/>
      <c r="P567" s="194"/>
      <c r="Q567" s="194"/>
      <c r="R567" s="194"/>
      <c r="S567" s="194"/>
      <c r="T567" s="195"/>
      <c r="AT567" s="196" t="s">
        <v>149</v>
      </c>
      <c r="AU567" s="196" t="s">
        <v>81</v>
      </c>
      <c r="AV567" s="11" t="s">
        <v>81</v>
      </c>
      <c r="AW567" s="11" t="s">
        <v>36</v>
      </c>
      <c r="AX567" s="11" t="s">
        <v>72</v>
      </c>
      <c r="AY567" s="196" t="s">
        <v>140</v>
      </c>
    </row>
    <row r="568" spans="2:65" s="11" customFormat="1" x14ac:dyDescent="0.3">
      <c r="B568" s="187"/>
      <c r="D568" s="197" t="s">
        <v>149</v>
      </c>
      <c r="E568" s="196" t="s">
        <v>5</v>
      </c>
      <c r="F568" s="198" t="s">
        <v>1378</v>
      </c>
      <c r="H568" s="199">
        <v>-192</v>
      </c>
      <c r="I568" s="192"/>
      <c r="L568" s="187"/>
      <c r="M568" s="193"/>
      <c r="N568" s="194"/>
      <c r="O568" s="194"/>
      <c r="P568" s="194"/>
      <c r="Q568" s="194"/>
      <c r="R568" s="194"/>
      <c r="S568" s="194"/>
      <c r="T568" s="195"/>
      <c r="AT568" s="196" t="s">
        <v>149</v>
      </c>
      <c r="AU568" s="196" t="s">
        <v>81</v>
      </c>
      <c r="AV568" s="11" t="s">
        <v>81</v>
      </c>
      <c r="AW568" s="11" t="s">
        <v>36</v>
      </c>
      <c r="AX568" s="11" t="s">
        <v>72</v>
      </c>
      <c r="AY568" s="196" t="s">
        <v>140</v>
      </c>
    </row>
    <row r="569" spans="2:65" s="12" customFormat="1" x14ac:dyDescent="0.3">
      <c r="B569" s="200"/>
      <c r="D569" s="188" t="s">
        <v>149</v>
      </c>
      <c r="E569" s="201" t="s">
        <v>5</v>
      </c>
      <c r="F569" s="202" t="s">
        <v>157</v>
      </c>
      <c r="H569" s="203">
        <v>993.8</v>
      </c>
      <c r="I569" s="204"/>
      <c r="L569" s="200"/>
      <c r="M569" s="205"/>
      <c r="N569" s="206"/>
      <c r="O569" s="206"/>
      <c r="P569" s="206"/>
      <c r="Q569" s="206"/>
      <c r="R569" s="206"/>
      <c r="S569" s="206"/>
      <c r="T569" s="207"/>
      <c r="AT569" s="208" t="s">
        <v>149</v>
      </c>
      <c r="AU569" s="208" t="s">
        <v>81</v>
      </c>
      <c r="AV569" s="12" t="s">
        <v>147</v>
      </c>
      <c r="AW569" s="12" t="s">
        <v>36</v>
      </c>
      <c r="AX569" s="12" t="s">
        <v>23</v>
      </c>
      <c r="AY569" s="208" t="s">
        <v>140</v>
      </c>
    </row>
    <row r="570" spans="2:65" s="1" customFormat="1" ht="22.5" customHeight="1" x14ac:dyDescent="0.3">
      <c r="B570" s="174"/>
      <c r="C570" s="175" t="s">
        <v>923</v>
      </c>
      <c r="D570" s="175" t="s">
        <v>142</v>
      </c>
      <c r="E570" s="176" t="s">
        <v>955</v>
      </c>
      <c r="F570" s="177" t="s">
        <v>956</v>
      </c>
      <c r="G570" s="178" t="s">
        <v>145</v>
      </c>
      <c r="H570" s="179">
        <v>96</v>
      </c>
      <c r="I570" s="180"/>
      <c r="J570" s="181">
        <f>ROUND(I570*H570,2)</f>
        <v>0</v>
      </c>
      <c r="K570" s="177" t="s">
        <v>146</v>
      </c>
      <c r="L570" s="41"/>
      <c r="M570" s="182" t="s">
        <v>5</v>
      </c>
      <c r="N570" s="183" t="s">
        <v>43</v>
      </c>
      <c r="O570" s="42"/>
      <c r="P570" s="184">
        <f>O570*H570</f>
        <v>0</v>
      </c>
      <c r="Q570" s="184">
        <v>2.5000000000000001E-4</v>
      </c>
      <c r="R570" s="184">
        <f>Q570*H570</f>
        <v>2.4E-2</v>
      </c>
      <c r="S570" s="184">
        <v>0</v>
      </c>
      <c r="T570" s="185">
        <f>S570*H570</f>
        <v>0</v>
      </c>
      <c r="AR570" s="24" t="s">
        <v>236</v>
      </c>
      <c r="AT570" s="24" t="s">
        <v>142</v>
      </c>
      <c r="AU570" s="24" t="s">
        <v>81</v>
      </c>
      <c r="AY570" s="24" t="s">
        <v>140</v>
      </c>
      <c r="BE570" s="186">
        <f>IF(N570="základní",J570,0)</f>
        <v>0</v>
      </c>
      <c r="BF570" s="186">
        <f>IF(N570="snížená",J570,0)</f>
        <v>0</v>
      </c>
      <c r="BG570" s="186">
        <f>IF(N570="zákl. přenesená",J570,0)</f>
        <v>0</v>
      </c>
      <c r="BH570" s="186">
        <f>IF(N570="sníž. přenesená",J570,0)</f>
        <v>0</v>
      </c>
      <c r="BI570" s="186">
        <f>IF(N570="nulová",J570,0)</f>
        <v>0</v>
      </c>
      <c r="BJ570" s="24" t="s">
        <v>23</v>
      </c>
      <c r="BK570" s="186">
        <f>ROUND(I570*H570,2)</f>
        <v>0</v>
      </c>
      <c r="BL570" s="24" t="s">
        <v>236</v>
      </c>
      <c r="BM570" s="24" t="s">
        <v>1379</v>
      </c>
    </row>
    <row r="571" spans="2:65" s="11" customFormat="1" x14ac:dyDescent="0.3">
      <c r="B571" s="187"/>
      <c r="D571" s="188" t="s">
        <v>149</v>
      </c>
      <c r="E571" s="189" t="s">
        <v>5</v>
      </c>
      <c r="F571" s="190" t="s">
        <v>1380</v>
      </c>
      <c r="H571" s="191">
        <v>96</v>
      </c>
      <c r="I571" s="192"/>
      <c r="L571" s="187"/>
      <c r="M571" s="193"/>
      <c r="N571" s="194"/>
      <c r="O571" s="194"/>
      <c r="P571" s="194"/>
      <c r="Q571" s="194"/>
      <c r="R571" s="194"/>
      <c r="S571" s="194"/>
      <c r="T571" s="195"/>
      <c r="AT571" s="196" t="s">
        <v>149</v>
      </c>
      <c r="AU571" s="196" t="s">
        <v>81</v>
      </c>
      <c r="AV571" s="11" t="s">
        <v>81</v>
      </c>
      <c r="AW571" s="11" t="s">
        <v>36</v>
      </c>
      <c r="AX571" s="11" t="s">
        <v>23</v>
      </c>
      <c r="AY571" s="196" t="s">
        <v>140</v>
      </c>
    </row>
    <row r="572" spans="2:65" s="1" customFormat="1" ht="22.5" customHeight="1" x14ac:dyDescent="0.3">
      <c r="B572" s="174"/>
      <c r="C572" s="220" t="s">
        <v>927</v>
      </c>
      <c r="D572" s="220" t="s">
        <v>257</v>
      </c>
      <c r="E572" s="221" t="s">
        <v>960</v>
      </c>
      <c r="F572" s="222" t="s">
        <v>961</v>
      </c>
      <c r="G572" s="223" t="s">
        <v>962</v>
      </c>
      <c r="H572" s="224">
        <v>103.68</v>
      </c>
      <c r="I572" s="225"/>
      <c r="J572" s="226">
        <f>ROUND(I572*H572,2)</f>
        <v>0</v>
      </c>
      <c r="K572" s="222" t="s">
        <v>146</v>
      </c>
      <c r="L572" s="227"/>
      <c r="M572" s="228" t="s">
        <v>5</v>
      </c>
      <c r="N572" s="229" t="s">
        <v>43</v>
      </c>
      <c r="O572" s="42"/>
      <c r="P572" s="184">
        <f>O572*H572</f>
        <v>0</v>
      </c>
      <c r="Q572" s="184">
        <v>1E-3</v>
      </c>
      <c r="R572" s="184">
        <f>Q572*H572</f>
        <v>0.10368000000000001</v>
      </c>
      <c r="S572" s="184">
        <v>0</v>
      </c>
      <c r="T572" s="185">
        <f>S572*H572</f>
        <v>0</v>
      </c>
      <c r="AR572" s="24" t="s">
        <v>346</v>
      </c>
      <c r="AT572" s="24" t="s">
        <v>257</v>
      </c>
      <c r="AU572" s="24" t="s">
        <v>81</v>
      </c>
      <c r="AY572" s="24" t="s">
        <v>140</v>
      </c>
      <c r="BE572" s="186">
        <f>IF(N572="základní",J572,0)</f>
        <v>0</v>
      </c>
      <c r="BF572" s="186">
        <f>IF(N572="snížená",J572,0)</f>
        <v>0</v>
      </c>
      <c r="BG572" s="186">
        <f>IF(N572="zákl. přenesená",J572,0)</f>
        <v>0</v>
      </c>
      <c r="BH572" s="186">
        <f>IF(N572="sníž. přenesená",J572,0)</f>
        <v>0</v>
      </c>
      <c r="BI572" s="186">
        <f>IF(N572="nulová",J572,0)</f>
        <v>0</v>
      </c>
      <c r="BJ572" s="24" t="s">
        <v>23</v>
      </c>
      <c r="BK572" s="186">
        <f>ROUND(I572*H572,2)</f>
        <v>0</v>
      </c>
      <c r="BL572" s="24" t="s">
        <v>236</v>
      </c>
      <c r="BM572" s="24" t="s">
        <v>1381</v>
      </c>
    </row>
    <row r="573" spans="2:65" s="11" customFormat="1" x14ac:dyDescent="0.3">
      <c r="B573" s="187"/>
      <c r="D573" s="188" t="s">
        <v>149</v>
      </c>
      <c r="E573" s="189" t="s">
        <v>5</v>
      </c>
      <c r="F573" s="190" t="s">
        <v>1382</v>
      </c>
      <c r="H573" s="191">
        <v>103.68</v>
      </c>
      <c r="I573" s="192"/>
      <c r="L573" s="187"/>
      <c r="M573" s="193"/>
      <c r="N573" s="194"/>
      <c r="O573" s="194"/>
      <c r="P573" s="194"/>
      <c r="Q573" s="194"/>
      <c r="R573" s="194"/>
      <c r="S573" s="194"/>
      <c r="T573" s="195"/>
      <c r="AT573" s="196" t="s">
        <v>149</v>
      </c>
      <c r="AU573" s="196" t="s">
        <v>81</v>
      </c>
      <c r="AV573" s="11" t="s">
        <v>81</v>
      </c>
      <c r="AW573" s="11" t="s">
        <v>36</v>
      </c>
      <c r="AX573" s="11" t="s">
        <v>23</v>
      </c>
      <c r="AY573" s="196" t="s">
        <v>140</v>
      </c>
    </row>
    <row r="574" spans="2:65" s="1" customFormat="1" ht="22.5" customHeight="1" x14ac:dyDescent="0.3">
      <c r="B574" s="174"/>
      <c r="C574" s="175" t="s">
        <v>933</v>
      </c>
      <c r="D574" s="175" t="s">
        <v>142</v>
      </c>
      <c r="E574" s="176" t="s">
        <v>971</v>
      </c>
      <c r="F574" s="177" t="s">
        <v>972</v>
      </c>
      <c r="G574" s="178" t="s">
        <v>962</v>
      </c>
      <c r="H574" s="179">
        <v>364.1</v>
      </c>
      <c r="I574" s="180"/>
      <c r="J574" s="181">
        <f>ROUND(I574*H574,2)</f>
        <v>0</v>
      </c>
      <c r="K574" s="177" t="s">
        <v>146</v>
      </c>
      <c r="L574" s="41"/>
      <c r="M574" s="182" t="s">
        <v>5</v>
      </c>
      <c r="N574" s="183" t="s">
        <v>43</v>
      </c>
      <c r="O574" s="42"/>
      <c r="P574" s="184">
        <f>O574*H574</f>
        <v>0</v>
      </c>
      <c r="Q574" s="184">
        <v>6.9999999999999994E-5</v>
      </c>
      <c r="R574" s="184">
        <f>Q574*H574</f>
        <v>2.5486999999999999E-2</v>
      </c>
      <c r="S574" s="184">
        <v>0</v>
      </c>
      <c r="T574" s="185">
        <f>S574*H574</f>
        <v>0</v>
      </c>
      <c r="AR574" s="24" t="s">
        <v>236</v>
      </c>
      <c r="AT574" s="24" t="s">
        <v>142</v>
      </c>
      <c r="AU574" s="24" t="s">
        <v>81</v>
      </c>
      <c r="AY574" s="24" t="s">
        <v>140</v>
      </c>
      <c r="BE574" s="186">
        <f>IF(N574="základní",J574,0)</f>
        <v>0</v>
      </c>
      <c r="BF574" s="186">
        <f>IF(N574="snížená",J574,0)</f>
        <v>0</v>
      </c>
      <c r="BG574" s="186">
        <f>IF(N574="zákl. přenesená",J574,0)</f>
        <v>0</v>
      </c>
      <c r="BH574" s="186">
        <f>IF(N574="sníž. přenesená",J574,0)</f>
        <v>0</v>
      </c>
      <c r="BI574" s="186">
        <f>IF(N574="nulová",J574,0)</f>
        <v>0</v>
      </c>
      <c r="BJ574" s="24" t="s">
        <v>23</v>
      </c>
      <c r="BK574" s="186">
        <f>ROUND(I574*H574,2)</f>
        <v>0</v>
      </c>
      <c r="BL574" s="24" t="s">
        <v>236</v>
      </c>
      <c r="BM574" s="24" t="s">
        <v>1383</v>
      </c>
    </row>
    <row r="575" spans="2:65" s="13" customFormat="1" x14ac:dyDescent="0.3">
      <c r="B575" s="209"/>
      <c r="D575" s="197" t="s">
        <v>149</v>
      </c>
      <c r="E575" s="210" t="s">
        <v>5</v>
      </c>
      <c r="F575" s="211" t="s">
        <v>974</v>
      </c>
      <c r="H575" s="212" t="s">
        <v>5</v>
      </c>
      <c r="I575" s="213"/>
      <c r="L575" s="209"/>
      <c r="M575" s="214"/>
      <c r="N575" s="215"/>
      <c r="O575" s="215"/>
      <c r="P575" s="215"/>
      <c r="Q575" s="215"/>
      <c r="R575" s="215"/>
      <c r="S575" s="215"/>
      <c r="T575" s="216"/>
      <c r="AT575" s="212" t="s">
        <v>149</v>
      </c>
      <c r="AU575" s="212" t="s">
        <v>81</v>
      </c>
      <c r="AV575" s="13" t="s">
        <v>23</v>
      </c>
      <c r="AW575" s="13" t="s">
        <v>36</v>
      </c>
      <c r="AX575" s="13" t="s">
        <v>72</v>
      </c>
      <c r="AY575" s="212" t="s">
        <v>140</v>
      </c>
    </row>
    <row r="576" spans="2:65" s="11" customFormat="1" x14ac:dyDescent="0.3">
      <c r="B576" s="187"/>
      <c r="D576" s="197" t="s">
        <v>149</v>
      </c>
      <c r="E576" s="196" t="s">
        <v>5</v>
      </c>
      <c r="F576" s="198" t="s">
        <v>1384</v>
      </c>
      <c r="H576" s="199">
        <v>143</v>
      </c>
      <c r="I576" s="192"/>
      <c r="L576" s="187"/>
      <c r="M576" s="193"/>
      <c r="N576" s="194"/>
      <c r="O576" s="194"/>
      <c r="P576" s="194"/>
      <c r="Q576" s="194"/>
      <c r="R576" s="194"/>
      <c r="S576" s="194"/>
      <c r="T576" s="195"/>
      <c r="AT576" s="196" t="s">
        <v>149</v>
      </c>
      <c r="AU576" s="196" t="s">
        <v>81</v>
      </c>
      <c r="AV576" s="11" t="s">
        <v>81</v>
      </c>
      <c r="AW576" s="11" t="s">
        <v>36</v>
      </c>
      <c r="AX576" s="11" t="s">
        <v>72</v>
      </c>
      <c r="AY576" s="196" t="s">
        <v>140</v>
      </c>
    </row>
    <row r="577" spans="2:65" s="11" customFormat="1" x14ac:dyDescent="0.3">
      <c r="B577" s="187"/>
      <c r="D577" s="197" t="s">
        <v>149</v>
      </c>
      <c r="E577" s="196" t="s">
        <v>5</v>
      </c>
      <c r="F577" s="198" t="s">
        <v>1385</v>
      </c>
      <c r="H577" s="199">
        <v>5.5</v>
      </c>
      <c r="I577" s="192"/>
      <c r="L577" s="187"/>
      <c r="M577" s="193"/>
      <c r="N577" s="194"/>
      <c r="O577" s="194"/>
      <c r="P577" s="194"/>
      <c r="Q577" s="194"/>
      <c r="R577" s="194"/>
      <c r="S577" s="194"/>
      <c r="T577" s="195"/>
      <c r="AT577" s="196" t="s">
        <v>149</v>
      </c>
      <c r="AU577" s="196" t="s">
        <v>81</v>
      </c>
      <c r="AV577" s="11" t="s">
        <v>81</v>
      </c>
      <c r="AW577" s="11" t="s">
        <v>36</v>
      </c>
      <c r="AX577" s="11" t="s">
        <v>72</v>
      </c>
      <c r="AY577" s="196" t="s">
        <v>140</v>
      </c>
    </row>
    <row r="578" spans="2:65" s="11" customFormat="1" x14ac:dyDescent="0.3">
      <c r="B578" s="187"/>
      <c r="D578" s="197" t="s">
        <v>149</v>
      </c>
      <c r="E578" s="196" t="s">
        <v>5</v>
      </c>
      <c r="F578" s="198" t="s">
        <v>977</v>
      </c>
      <c r="H578" s="199">
        <v>215.6</v>
      </c>
      <c r="I578" s="192"/>
      <c r="L578" s="187"/>
      <c r="M578" s="193"/>
      <c r="N578" s="194"/>
      <c r="O578" s="194"/>
      <c r="P578" s="194"/>
      <c r="Q578" s="194"/>
      <c r="R578" s="194"/>
      <c r="S578" s="194"/>
      <c r="T578" s="195"/>
      <c r="AT578" s="196" t="s">
        <v>149</v>
      </c>
      <c r="AU578" s="196" t="s">
        <v>81</v>
      </c>
      <c r="AV578" s="11" t="s">
        <v>81</v>
      </c>
      <c r="AW578" s="11" t="s">
        <v>36</v>
      </c>
      <c r="AX578" s="11" t="s">
        <v>72</v>
      </c>
      <c r="AY578" s="196" t="s">
        <v>140</v>
      </c>
    </row>
    <row r="579" spans="2:65" s="12" customFormat="1" x14ac:dyDescent="0.3">
      <c r="B579" s="200"/>
      <c r="D579" s="188" t="s">
        <v>149</v>
      </c>
      <c r="E579" s="201" t="s">
        <v>5</v>
      </c>
      <c r="F579" s="202" t="s">
        <v>157</v>
      </c>
      <c r="H579" s="203">
        <v>364.1</v>
      </c>
      <c r="I579" s="204"/>
      <c r="L579" s="200"/>
      <c r="M579" s="205"/>
      <c r="N579" s="206"/>
      <c r="O579" s="206"/>
      <c r="P579" s="206"/>
      <c r="Q579" s="206"/>
      <c r="R579" s="206"/>
      <c r="S579" s="206"/>
      <c r="T579" s="207"/>
      <c r="AT579" s="208" t="s">
        <v>149</v>
      </c>
      <c r="AU579" s="208" t="s">
        <v>81</v>
      </c>
      <c r="AV579" s="12" t="s">
        <v>147</v>
      </c>
      <c r="AW579" s="12" t="s">
        <v>36</v>
      </c>
      <c r="AX579" s="12" t="s">
        <v>23</v>
      </c>
      <c r="AY579" s="208" t="s">
        <v>140</v>
      </c>
    </row>
    <row r="580" spans="2:65" s="1" customFormat="1" ht="22.5" customHeight="1" x14ac:dyDescent="0.3">
      <c r="B580" s="174"/>
      <c r="C580" s="175" t="s">
        <v>938</v>
      </c>
      <c r="D580" s="175" t="s">
        <v>142</v>
      </c>
      <c r="E580" s="176" t="s">
        <v>979</v>
      </c>
      <c r="F580" s="177" t="s">
        <v>980</v>
      </c>
      <c r="G580" s="178" t="s">
        <v>962</v>
      </c>
      <c r="H580" s="179">
        <v>163.80000000000001</v>
      </c>
      <c r="I580" s="180"/>
      <c r="J580" s="181">
        <f>ROUND(I580*H580,2)</f>
        <v>0</v>
      </c>
      <c r="K580" s="177" t="s">
        <v>146</v>
      </c>
      <c r="L580" s="41"/>
      <c r="M580" s="182" t="s">
        <v>5</v>
      </c>
      <c r="N580" s="183" t="s">
        <v>43</v>
      </c>
      <c r="O580" s="42"/>
      <c r="P580" s="184">
        <f>O580*H580</f>
        <v>0</v>
      </c>
      <c r="Q580" s="184">
        <v>6.0000000000000002E-5</v>
      </c>
      <c r="R580" s="184">
        <f>Q580*H580</f>
        <v>9.8280000000000017E-3</v>
      </c>
      <c r="S580" s="184">
        <v>0</v>
      </c>
      <c r="T580" s="185">
        <f>S580*H580</f>
        <v>0</v>
      </c>
      <c r="AR580" s="24" t="s">
        <v>236</v>
      </c>
      <c r="AT580" s="24" t="s">
        <v>142</v>
      </c>
      <c r="AU580" s="24" t="s">
        <v>81</v>
      </c>
      <c r="AY580" s="24" t="s">
        <v>140</v>
      </c>
      <c r="BE580" s="186">
        <f>IF(N580="základní",J580,0)</f>
        <v>0</v>
      </c>
      <c r="BF580" s="186">
        <f>IF(N580="snížená",J580,0)</f>
        <v>0</v>
      </c>
      <c r="BG580" s="186">
        <f>IF(N580="zákl. přenesená",J580,0)</f>
        <v>0</v>
      </c>
      <c r="BH580" s="186">
        <f>IF(N580="sníž. přenesená",J580,0)</f>
        <v>0</v>
      </c>
      <c r="BI580" s="186">
        <f>IF(N580="nulová",J580,0)</f>
        <v>0</v>
      </c>
      <c r="BJ580" s="24" t="s">
        <v>23</v>
      </c>
      <c r="BK580" s="186">
        <f>ROUND(I580*H580,2)</f>
        <v>0</v>
      </c>
      <c r="BL580" s="24" t="s">
        <v>236</v>
      </c>
      <c r="BM580" s="24" t="s">
        <v>1386</v>
      </c>
    </row>
    <row r="581" spans="2:65" s="13" customFormat="1" x14ac:dyDescent="0.3">
      <c r="B581" s="209"/>
      <c r="D581" s="197" t="s">
        <v>149</v>
      </c>
      <c r="E581" s="210" t="s">
        <v>5</v>
      </c>
      <c r="F581" s="211" t="s">
        <v>1387</v>
      </c>
      <c r="H581" s="212" t="s">
        <v>5</v>
      </c>
      <c r="I581" s="213"/>
      <c r="L581" s="209"/>
      <c r="M581" s="214"/>
      <c r="N581" s="215"/>
      <c r="O581" s="215"/>
      <c r="P581" s="215"/>
      <c r="Q581" s="215"/>
      <c r="R581" s="215"/>
      <c r="S581" s="215"/>
      <c r="T581" s="216"/>
      <c r="AT581" s="212" t="s">
        <v>149</v>
      </c>
      <c r="AU581" s="212" t="s">
        <v>81</v>
      </c>
      <c r="AV581" s="13" t="s">
        <v>23</v>
      </c>
      <c r="AW581" s="13" t="s">
        <v>36</v>
      </c>
      <c r="AX581" s="13" t="s">
        <v>72</v>
      </c>
      <c r="AY581" s="212" t="s">
        <v>140</v>
      </c>
    </row>
    <row r="582" spans="2:65" s="11" customFormat="1" x14ac:dyDescent="0.3">
      <c r="B582" s="187"/>
      <c r="D582" s="197" t="s">
        <v>149</v>
      </c>
      <c r="E582" s="196" t="s">
        <v>5</v>
      </c>
      <c r="F582" s="198" t="s">
        <v>1360</v>
      </c>
      <c r="H582" s="199">
        <v>30</v>
      </c>
      <c r="I582" s="192"/>
      <c r="L582" s="187"/>
      <c r="M582" s="193"/>
      <c r="N582" s="194"/>
      <c r="O582" s="194"/>
      <c r="P582" s="194"/>
      <c r="Q582" s="194"/>
      <c r="R582" s="194"/>
      <c r="S582" s="194"/>
      <c r="T582" s="195"/>
      <c r="AT582" s="196" t="s">
        <v>149</v>
      </c>
      <c r="AU582" s="196" t="s">
        <v>81</v>
      </c>
      <c r="AV582" s="11" t="s">
        <v>81</v>
      </c>
      <c r="AW582" s="11" t="s">
        <v>36</v>
      </c>
      <c r="AX582" s="11" t="s">
        <v>72</v>
      </c>
      <c r="AY582" s="196" t="s">
        <v>140</v>
      </c>
    </row>
    <row r="583" spans="2:65" s="11" customFormat="1" x14ac:dyDescent="0.3">
      <c r="B583" s="187"/>
      <c r="D583" s="197" t="s">
        <v>149</v>
      </c>
      <c r="E583" s="196" t="s">
        <v>5</v>
      </c>
      <c r="F583" s="198" t="s">
        <v>1388</v>
      </c>
      <c r="H583" s="199">
        <v>125</v>
      </c>
      <c r="I583" s="192"/>
      <c r="L583" s="187"/>
      <c r="M583" s="193"/>
      <c r="N583" s="194"/>
      <c r="O583" s="194"/>
      <c r="P583" s="194"/>
      <c r="Q583" s="194"/>
      <c r="R583" s="194"/>
      <c r="S583" s="194"/>
      <c r="T583" s="195"/>
      <c r="AT583" s="196" t="s">
        <v>149</v>
      </c>
      <c r="AU583" s="196" t="s">
        <v>81</v>
      </c>
      <c r="AV583" s="11" t="s">
        <v>81</v>
      </c>
      <c r="AW583" s="11" t="s">
        <v>36</v>
      </c>
      <c r="AX583" s="11" t="s">
        <v>72</v>
      </c>
      <c r="AY583" s="196" t="s">
        <v>140</v>
      </c>
    </row>
    <row r="584" spans="2:65" s="13" customFormat="1" x14ac:dyDescent="0.3">
      <c r="B584" s="209"/>
      <c r="D584" s="197" t="s">
        <v>149</v>
      </c>
      <c r="E584" s="210" t="s">
        <v>5</v>
      </c>
      <c r="F584" s="211" t="s">
        <v>974</v>
      </c>
      <c r="H584" s="212" t="s">
        <v>5</v>
      </c>
      <c r="I584" s="213"/>
      <c r="L584" s="209"/>
      <c r="M584" s="214"/>
      <c r="N584" s="215"/>
      <c r="O584" s="215"/>
      <c r="P584" s="215"/>
      <c r="Q584" s="215"/>
      <c r="R584" s="215"/>
      <c r="S584" s="215"/>
      <c r="T584" s="216"/>
      <c r="AT584" s="212" t="s">
        <v>149</v>
      </c>
      <c r="AU584" s="212" t="s">
        <v>81</v>
      </c>
      <c r="AV584" s="13" t="s">
        <v>23</v>
      </c>
      <c r="AW584" s="13" t="s">
        <v>36</v>
      </c>
      <c r="AX584" s="13" t="s">
        <v>72</v>
      </c>
      <c r="AY584" s="212" t="s">
        <v>140</v>
      </c>
    </row>
    <row r="585" spans="2:65" s="11" customFormat="1" x14ac:dyDescent="0.3">
      <c r="B585" s="187"/>
      <c r="D585" s="197" t="s">
        <v>149</v>
      </c>
      <c r="E585" s="196" t="s">
        <v>5</v>
      </c>
      <c r="F585" s="198" t="s">
        <v>1389</v>
      </c>
      <c r="H585" s="199">
        <v>8.8000000000000007</v>
      </c>
      <c r="I585" s="192"/>
      <c r="L585" s="187"/>
      <c r="M585" s="193"/>
      <c r="N585" s="194"/>
      <c r="O585" s="194"/>
      <c r="P585" s="194"/>
      <c r="Q585" s="194"/>
      <c r="R585" s="194"/>
      <c r="S585" s="194"/>
      <c r="T585" s="195"/>
      <c r="AT585" s="196" t="s">
        <v>149</v>
      </c>
      <c r="AU585" s="196" t="s">
        <v>81</v>
      </c>
      <c r="AV585" s="11" t="s">
        <v>81</v>
      </c>
      <c r="AW585" s="11" t="s">
        <v>36</v>
      </c>
      <c r="AX585" s="11" t="s">
        <v>72</v>
      </c>
      <c r="AY585" s="196" t="s">
        <v>140</v>
      </c>
    </row>
    <row r="586" spans="2:65" s="12" customFormat="1" x14ac:dyDescent="0.3">
      <c r="B586" s="200"/>
      <c r="D586" s="188" t="s">
        <v>149</v>
      </c>
      <c r="E586" s="201" t="s">
        <v>5</v>
      </c>
      <c r="F586" s="202" t="s">
        <v>157</v>
      </c>
      <c r="H586" s="203">
        <v>163.80000000000001</v>
      </c>
      <c r="I586" s="204"/>
      <c r="L586" s="200"/>
      <c r="M586" s="205"/>
      <c r="N586" s="206"/>
      <c r="O586" s="206"/>
      <c r="P586" s="206"/>
      <c r="Q586" s="206"/>
      <c r="R586" s="206"/>
      <c r="S586" s="206"/>
      <c r="T586" s="207"/>
      <c r="AT586" s="208" t="s">
        <v>149</v>
      </c>
      <c r="AU586" s="208" t="s">
        <v>81</v>
      </c>
      <c r="AV586" s="12" t="s">
        <v>147</v>
      </c>
      <c r="AW586" s="12" t="s">
        <v>36</v>
      </c>
      <c r="AX586" s="12" t="s">
        <v>23</v>
      </c>
      <c r="AY586" s="208" t="s">
        <v>140</v>
      </c>
    </row>
    <row r="587" spans="2:65" s="1" customFormat="1" ht="22.5" customHeight="1" x14ac:dyDescent="0.3">
      <c r="B587" s="174"/>
      <c r="C587" s="175" t="s">
        <v>942</v>
      </c>
      <c r="D587" s="175" t="s">
        <v>142</v>
      </c>
      <c r="E587" s="176" t="s">
        <v>984</v>
      </c>
      <c r="F587" s="177" t="s">
        <v>985</v>
      </c>
      <c r="G587" s="178" t="s">
        <v>962</v>
      </c>
      <c r="H587" s="179">
        <v>59</v>
      </c>
      <c r="I587" s="180"/>
      <c r="J587" s="181">
        <f>ROUND(I587*H587,2)</f>
        <v>0</v>
      </c>
      <c r="K587" s="177" t="s">
        <v>146</v>
      </c>
      <c r="L587" s="41"/>
      <c r="M587" s="182" t="s">
        <v>5</v>
      </c>
      <c r="N587" s="183" t="s">
        <v>43</v>
      </c>
      <c r="O587" s="42"/>
      <c r="P587" s="184">
        <f>O587*H587</f>
        <v>0</v>
      </c>
      <c r="Q587" s="184">
        <v>6.0000000000000002E-5</v>
      </c>
      <c r="R587" s="184">
        <f>Q587*H587</f>
        <v>3.5400000000000002E-3</v>
      </c>
      <c r="S587" s="184">
        <v>0</v>
      </c>
      <c r="T587" s="185">
        <f>S587*H587</f>
        <v>0</v>
      </c>
      <c r="AR587" s="24" t="s">
        <v>236</v>
      </c>
      <c r="AT587" s="24" t="s">
        <v>142</v>
      </c>
      <c r="AU587" s="24" t="s">
        <v>81</v>
      </c>
      <c r="AY587" s="24" t="s">
        <v>140</v>
      </c>
      <c r="BE587" s="186">
        <f>IF(N587="základní",J587,0)</f>
        <v>0</v>
      </c>
      <c r="BF587" s="186">
        <f>IF(N587="snížená",J587,0)</f>
        <v>0</v>
      </c>
      <c r="BG587" s="186">
        <f>IF(N587="zákl. přenesená",J587,0)</f>
        <v>0</v>
      </c>
      <c r="BH587" s="186">
        <f>IF(N587="sníž. přenesená",J587,0)</f>
        <v>0</v>
      </c>
      <c r="BI587" s="186">
        <f>IF(N587="nulová",J587,0)</f>
        <v>0</v>
      </c>
      <c r="BJ587" s="24" t="s">
        <v>23</v>
      </c>
      <c r="BK587" s="186">
        <f>ROUND(I587*H587,2)</f>
        <v>0</v>
      </c>
      <c r="BL587" s="24" t="s">
        <v>236</v>
      </c>
      <c r="BM587" s="24" t="s">
        <v>1390</v>
      </c>
    </row>
    <row r="588" spans="2:65" s="13" customFormat="1" x14ac:dyDescent="0.3">
      <c r="B588" s="209"/>
      <c r="D588" s="197" t="s">
        <v>149</v>
      </c>
      <c r="E588" s="210" t="s">
        <v>5</v>
      </c>
      <c r="F588" s="211" t="s">
        <v>974</v>
      </c>
      <c r="H588" s="212" t="s">
        <v>5</v>
      </c>
      <c r="I588" s="213"/>
      <c r="L588" s="209"/>
      <c r="M588" s="214"/>
      <c r="N588" s="215"/>
      <c r="O588" s="215"/>
      <c r="P588" s="215"/>
      <c r="Q588" s="215"/>
      <c r="R588" s="215"/>
      <c r="S588" s="215"/>
      <c r="T588" s="216"/>
      <c r="AT588" s="212" t="s">
        <v>149</v>
      </c>
      <c r="AU588" s="212" t="s">
        <v>81</v>
      </c>
      <c r="AV588" s="13" t="s">
        <v>23</v>
      </c>
      <c r="AW588" s="13" t="s">
        <v>36</v>
      </c>
      <c r="AX588" s="13" t="s">
        <v>72</v>
      </c>
      <c r="AY588" s="212" t="s">
        <v>140</v>
      </c>
    </row>
    <row r="589" spans="2:65" s="11" customFormat="1" x14ac:dyDescent="0.3">
      <c r="B589" s="187"/>
      <c r="D589" s="188" t="s">
        <v>149</v>
      </c>
      <c r="E589" s="189" t="s">
        <v>5</v>
      </c>
      <c r="F589" s="190" t="s">
        <v>1391</v>
      </c>
      <c r="H589" s="191">
        <v>59</v>
      </c>
      <c r="I589" s="192"/>
      <c r="L589" s="187"/>
      <c r="M589" s="193"/>
      <c r="N589" s="194"/>
      <c r="O589" s="194"/>
      <c r="P589" s="194"/>
      <c r="Q589" s="194"/>
      <c r="R589" s="194"/>
      <c r="S589" s="194"/>
      <c r="T589" s="195"/>
      <c r="AT589" s="196" t="s">
        <v>149</v>
      </c>
      <c r="AU589" s="196" t="s">
        <v>81</v>
      </c>
      <c r="AV589" s="11" t="s">
        <v>81</v>
      </c>
      <c r="AW589" s="11" t="s">
        <v>36</v>
      </c>
      <c r="AX589" s="11" t="s">
        <v>23</v>
      </c>
      <c r="AY589" s="196" t="s">
        <v>140</v>
      </c>
    </row>
    <row r="590" spans="2:65" s="1" customFormat="1" ht="22.5" customHeight="1" x14ac:dyDescent="0.3">
      <c r="B590" s="174"/>
      <c r="C590" s="220" t="s">
        <v>949</v>
      </c>
      <c r="D590" s="220" t="s">
        <v>257</v>
      </c>
      <c r="E590" s="221" t="s">
        <v>1000</v>
      </c>
      <c r="F590" s="222" t="s">
        <v>1392</v>
      </c>
      <c r="G590" s="223" t="s">
        <v>962</v>
      </c>
      <c r="H590" s="224">
        <v>466.452</v>
      </c>
      <c r="I590" s="225"/>
      <c r="J590" s="226">
        <f>ROUND(I590*H590,2)</f>
        <v>0</v>
      </c>
      <c r="K590" s="222" t="s">
        <v>5</v>
      </c>
      <c r="L590" s="227"/>
      <c r="M590" s="228" t="s">
        <v>5</v>
      </c>
      <c r="N590" s="229" t="s">
        <v>43</v>
      </c>
      <c r="O590" s="42"/>
      <c r="P590" s="184">
        <f>O590*H590</f>
        <v>0</v>
      </c>
      <c r="Q590" s="184">
        <v>1E-3</v>
      </c>
      <c r="R590" s="184">
        <f>Q590*H590</f>
        <v>0.46645200000000003</v>
      </c>
      <c r="S590" s="184">
        <v>0</v>
      </c>
      <c r="T590" s="185">
        <f>S590*H590</f>
        <v>0</v>
      </c>
      <c r="AR590" s="24" t="s">
        <v>346</v>
      </c>
      <c r="AT590" s="24" t="s">
        <v>257</v>
      </c>
      <c r="AU590" s="24" t="s">
        <v>81</v>
      </c>
      <c r="AY590" s="24" t="s">
        <v>140</v>
      </c>
      <c r="BE590" s="186">
        <f>IF(N590="základní",J590,0)</f>
        <v>0</v>
      </c>
      <c r="BF590" s="186">
        <f>IF(N590="snížená",J590,0)</f>
        <v>0</v>
      </c>
      <c r="BG590" s="186">
        <f>IF(N590="zákl. přenesená",J590,0)</f>
        <v>0</v>
      </c>
      <c r="BH590" s="186">
        <f>IF(N590="sníž. přenesená",J590,0)</f>
        <v>0</v>
      </c>
      <c r="BI590" s="186">
        <f>IF(N590="nulová",J590,0)</f>
        <v>0</v>
      </c>
      <c r="BJ590" s="24" t="s">
        <v>23</v>
      </c>
      <c r="BK590" s="186">
        <f>ROUND(I590*H590,2)</f>
        <v>0</v>
      </c>
      <c r="BL590" s="24" t="s">
        <v>236</v>
      </c>
      <c r="BM590" s="24" t="s">
        <v>1393</v>
      </c>
    </row>
    <row r="591" spans="2:65" s="11" customFormat="1" x14ac:dyDescent="0.3">
      <c r="B591" s="187"/>
      <c r="D591" s="197" t="s">
        <v>149</v>
      </c>
      <c r="E591" s="196" t="s">
        <v>5</v>
      </c>
      <c r="F591" s="198" t="s">
        <v>1394</v>
      </c>
      <c r="H591" s="199">
        <v>210.8</v>
      </c>
      <c r="I591" s="192"/>
      <c r="L591" s="187"/>
      <c r="M591" s="193"/>
      <c r="N591" s="194"/>
      <c r="O591" s="194"/>
      <c r="P591" s="194"/>
      <c r="Q591" s="194"/>
      <c r="R591" s="194"/>
      <c r="S591" s="194"/>
      <c r="T591" s="195"/>
      <c r="AT591" s="196" t="s">
        <v>149</v>
      </c>
      <c r="AU591" s="196" t="s">
        <v>81</v>
      </c>
      <c r="AV591" s="11" t="s">
        <v>81</v>
      </c>
      <c r="AW591" s="11" t="s">
        <v>36</v>
      </c>
      <c r="AX591" s="11" t="s">
        <v>72</v>
      </c>
      <c r="AY591" s="196" t="s">
        <v>140</v>
      </c>
    </row>
    <row r="592" spans="2:65" s="11" customFormat="1" x14ac:dyDescent="0.3">
      <c r="B592" s="187"/>
      <c r="D592" s="197" t="s">
        <v>149</v>
      </c>
      <c r="E592" s="196" t="s">
        <v>5</v>
      </c>
      <c r="F592" s="198" t="s">
        <v>1385</v>
      </c>
      <c r="H592" s="199">
        <v>5.5</v>
      </c>
      <c r="I592" s="192"/>
      <c r="L592" s="187"/>
      <c r="M592" s="193"/>
      <c r="N592" s="194"/>
      <c r="O592" s="194"/>
      <c r="P592" s="194"/>
      <c r="Q592" s="194"/>
      <c r="R592" s="194"/>
      <c r="S592" s="194"/>
      <c r="T592" s="195"/>
      <c r="AT592" s="196" t="s">
        <v>149</v>
      </c>
      <c r="AU592" s="196" t="s">
        <v>81</v>
      </c>
      <c r="AV592" s="11" t="s">
        <v>81</v>
      </c>
      <c r="AW592" s="11" t="s">
        <v>36</v>
      </c>
      <c r="AX592" s="11" t="s">
        <v>72</v>
      </c>
      <c r="AY592" s="196" t="s">
        <v>140</v>
      </c>
    </row>
    <row r="593" spans="2:65" s="11" customFormat="1" x14ac:dyDescent="0.3">
      <c r="B593" s="187"/>
      <c r="D593" s="197" t="s">
        <v>149</v>
      </c>
      <c r="E593" s="196" t="s">
        <v>5</v>
      </c>
      <c r="F593" s="198" t="s">
        <v>977</v>
      </c>
      <c r="H593" s="199">
        <v>215.6</v>
      </c>
      <c r="I593" s="192"/>
      <c r="L593" s="187"/>
      <c r="M593" s="193"/>
      <c r="N593" s="194"/>
      <c r="O593" s="194"/>
      <c r="P593" s="194"/>
      <c r="Q593" s="194"/>
      <c r="R593" s="194"/>
      <c r="S593" s="194"/>
      <c r="T593" s="195"/>
      <c r="AT593" s="196" t="s">
        <v>149</v>
      </c>
      <c r="AU593" s="196" t="s">
        <v>81</v>
      </c>
      <c r="AV593" s="11" t="s">
        <v>81</v>
      </c>
      <c r="AW593" s="11" t="s">
        <v>36</v>
      </c>
      <c r="AX593" s="11" t="s">
        <v>72</v>
      </c>
      <c r="AY593" s="196" t="s">
        <v>140</v>
      </c>
    </row>
    <row r="594" spans="2:65" s="14" customFormat="1" x14ac:dyDescent="0.3">
      <c r="B594" s="230"/>
      <c r="D594" s="197" t="s">
        <v>149</v>
      </c>
      <c r="E594" s="231" t="s">
        <v>5</v>
      </c>
      <c r="F594" s="232" t="s">
        <v>313</v>
      </c>
      <c r="H594" s="233">
        <v>431.9</v>
      </c>
      <c r="I594" s="234"/>
      <c r="L594" s="230"/>
      <c r="M594" s="235"/>
      <c r="N594" s="236"/>
      <c r="O594" s="236"/>
      <c r="P594" s="236"/>
      <c r="Q594" s="236"/>
      <c r="R594" s="236"/>
      <c r="S594" s="236"/>
      <c r="T594" s="237"/>
      <c r="AT594" s="231" t="s">
        <v>149</v>
      </c>
      <c r="AU594" s="231" t="s">
        <v>81</v>
      </c>
      <c r="AV594" s="14" t="s">
        <v>158</v>
      </c>
      <c r="AW594" s="14" t="s">
        <v>36</v>
      </c>
      <c r="AX594" s="14" t="s">
        <v>72</v>
      </c>
      <c r="AY594" s="231" t="s">
        <v>140</v>
      </c>
    </row>
    <row r="595" spans="2:65" s="11" customFormat="1" x14ac:dyDescent="0.3">
      <c r="B595" s="187"/>
      <c r="D595" s="188" t="s">
        <v>149</v>
      </c>
      <c r="E595" s="189" t="s">
        <v>5</v>
      </c>
      <c r="F595" s="190" t="s">
        <v>1395</v>
      </c>
      <c r="H595" s="191">
        <v>466.452</v>
      </c>
      <c r="I595" s="192"/>
      <c r="L595" s="187"/>
      <c r="M595" s="193"/>
      <c r="N595" s="194"/>
      <c r="O595" s="194"/>
      <c r="P595" s="194"/>
      <c r="Q595" s="194"/>
      <c r="R595" s="194"/>
      <c r="S595" s="194"/>
      <c r="T595" s="195"/>
      <c r="AT595" s="196" t="s">
        <v>149</v>
      </c>
      <c r="AU595" s="196" t="s">
        <v>81</v>
      </c>
      <c r="AV595" s="11" t="s">
        <v>81</v>
      </c>
      <c r="AW595" s="11" t="s">
        <v>36</v>
      </c>
      <c r="AX595" s="11" t="s">
        <v>23</v>
      </c>
      <c r="AY595" s="196" t="s">
        <v>140</v>
      </c>
    </row>
    <row r="596" spans="2:65" s="1" customFormat="1" ht="22.5" customHeight="1" x14ac:dyDescent="0.3">
      <c r="B596" s="174"/>
      <c r="C596" s="175" t="s">
        <v>954</v>
      </c>
      <c r="D596" s="175" t="s">
        <v>142</v>
      </c>
      <c r="E596" s="176" t="s">
        <v>1396</v>
      </c>
      <c r="F596" s="177" t="s">
        <v>1397</v>
      </c>
      <c r="G596" s="178" t="s">
        <v>145</v>
      </c>
      <c r="H596" s="179">
        <v>96</v>
      </c>
      <c r="I596" s="180"/>
      <c r="J596" s="181">
        <f>ROUND(I596*H596,2)</f>
        <v>0</v>
      </c>
      <c r="K596" s="177" t="s">
        <v>5</v>
      </c>
      <c r="L596" s="41"/>
      <c r="M596" s="182" t="s">
        <v>5</v>
      </c>
      <c r="N596" s="183" t="s">
        <v>43</v>
      </c>
      <c r="O596" s="42"/>
      <c r="P596" s="184">
        <f>O596*H596</f>
        <v>0</v>
      </c>
      <c r="Q596" s="184">
        <v>8.6E-3</v>
      </c>
      <c r="R596" s="184">
        <f>Q596*H596</f>
        <v>0.8256</v>
      </c>
      <c r="S596" s="184">
        <v>0</v>
      </c>
      <c r="T596" s="185">
        <f>S596*H596</f>
        <v>0</v>
      </c>
      <c r="AR596" s="24" t="s">
        <v>236</v>
      </c>
      <c r="AT596" s="24" t="s">
        <v>142</v>
      </c>
      <c r="AU596" s="24" t="s">
        <v>81</v>
      </c>
      <c r="AY596" s="24" t="s">
        <v>140</v>
      </c>
      <c r="BE596" s="186">
        <f>IF(N596="základní",J596,0)</f>
        <v>0</v>
      </c>
      <c r="BF596" s="186">
        <f>IF(N596="snížená",J596,0)</f>
        <v>0</v>
      </c>
      <c r="BG596" s="186">
        <f>IF(N596="zákl. přenesená",J596,0)</f>
        <v>0</v>
      </c>
      <c r="BH596" s="186">
        <f>IF(N596="sníž. přenesená",J596,0)</f>
        <v>0</v>
      </c>
      <c r="BI596" s="186">
        <f>IF(N596="nulová",J596,0)</f>
        <v>0</v>
      </c>
      <c r="BJ596" s="24" t="s">
        <v>23</v>
      </c>
      <c r="BK596" s="186">
        <f>ROUND(I596*H596,2)</f>
        <v>0</v>
      </c>
      <c r="BL596" s="24" t="s">
        <v>236</v>
      </c>
      <c r="BM596" s="24" t="s">
        <v>1398</v>
      </c>
    </row>
    <row r="597" spans="2:65" s="11" customFormat="1" x14ac:dyDescent="0.3">
      <c r="B597" s="187"/>
      <c r="D597" s="188" t="s">
        <v>149</v>
      </c>
      <c r="E597" s="189" t="s">
        <v>5</v>
      </c>
      <c r="F597" s="190" t="s">
        <v>1399</v>
      </c>
      <c r="H597" s="191">
        <v>96</v>
      </c>
      <c r="I597" s="192"/>
      <c r="L597" s="187"/>
      <c r="M597" s="193"/>
      <c r="N597" s="194"/>
      <c r="O597" s="194"/>
      <c r="P597" s="194"/>
      <c r="Q597" s="194"/>
      <c r="R597" s="194"/>
      <c r="S597" s="194"/>
      <c r="T597" s="195"/>
      <c r="AT597" s="196" t="s">
        <v>149</v>
      </c>
      <c r="AU597" s="196" t="s">
        <v>81</v>
      </c>
      <c r="AV597" s="11" t="s">
        <v>81</v>
      </c>
      <c r="AW597" s="11" t="s">
        <v>36</v>
      </c>
      <c r="AX597" s="11" t="s">
        <v>23</v>
      </c>
      <c r="AY597" s="196" t="s">
        <v>140</v>
      </c>
    </row>
    <row r="598" spans="2:65" s="1" customFormat="1" ht="31.5" customHeight="1" x14ac:dyDescent="0.3">
      <c r="B598" s="174"/>
      <c r="C598" s="175" t="s">
        <v>959</v>
      </c>
      <c r="D598" s="175" t="s">
        <v>142</v>
      </c>
      <c r="E598" s="176" t="s">
        <v>996</v>
      </c>
      <c r="F598" s="177" t="s">
        <v>997</v>
      </c>
      <c r="G598" s="178" t="s">
        <v>962</v>
      </c>
      <c r="H598" s="179">
        <v>475</v>
      </c>
      <c r="I598" s="180"/>
      <c r="J598" s="181">
        <f>ROUND(I598*H598,2)</f>
        <v>0</v>
      </c>
      <c r="K598" s="177" t="s">
        <v>146</v>
      </c>
      <c r="L598" s="41"/>
      <c r="M598" s="182" t="s">
        <v>5</v>
      </c>
      <c r="N598" s="183" t="s">
        <v>43</v>
      </c>
      <c r="O598" s="42"/>
      <c r="P598" s="184">
        <f>O598*H598</f>
        <v>0</v>
      </c>
      <c r="Q598" s="184">
        <v>0</v>
      </c>
      <c r="R598" s="184">
        <f>Q598*H598</f>
        <v>0</v>
      </c>
      <c r="S598" s="184">
        <v>1E-3</v>
      </c>
      <c r="T598" s="185">
        <f>S598*H598</f>
        <v>0.47500000000000003</v>
      </c>
      <c r="AR598" s="24" t="s">
        <v>236</v>
      </c>
      <c r="AT598" s="24" t="s">
        <v>142</v>
      </c>
      <c r="AU598" s="24" t="s">
        <v>81</v>
      </c>
      <c r="AY598" s="24" t="s">
        <v>140</v>
      </c>
      <c r="BE598" s="186">
        <f>IF(N598="základní",J598,0)</f>
        <v>0</v>
      </c>
      <c r="BF598" s="186">
        <f>IF(N598="snížená",J598,0)</f>
        <v>0</v>
      </c>
      <c r="BG598" s="186">
        <f>IF(N598="zákl. přenesená",J598,0)</f>
        <v>0</v>
      </c>
      <c r="BH598" s="186">
        <f>IF(N598="sníž. přenesená",J598,0)</f>
        <v>0</v>
      </c>
      <c r="BI598" s="186">
        <f>IF(N598="nulová",J598,0)</f>
        <v>0</v>
      </c>
      <c r="BJ598" s="24" t="s">
        <v>23</v>
      </c>
      <c r="BK598" s="186">
        <f>ROUND(I598*H598,2)</f>
        <v>0</v>
      </c>
      <c r="BL598" s="24" t="s">
        <v>236</v>
      </c>
      <c r="BM598" s="24" t="s">
        <v>1400</v>
      </c>
    </row>
    <row r="599" spans="2:65" s="11" customFormat="1" x14ac:dyDescent="0.3">
      <c r="B599" s="187"/>
      <c r="D599" s="197" t="s">
        <v>149</v>
      </c>
      <c r="E599" s="196" t="s">
        <v>5</v>
      </c>
      <c r="F599" s="198" t="s">
        <v>1401</v>
      </c>
      <c r="H599" s="199">
        <v>320</v>
      </c>
      <c r="I599" s="192"/>
      <c r="L599" s="187"/>
      <c r="M599" s="193"/>
      <c r="N599" s="194"/>
      <c r="O599" s="194"/>
      <c r="P599" s="194"/>
      <c r="Q599" s="194"/>
      <c r="R599" s="194"/>
      <c r="S599" s="194"/>
      <c r="T599" s="195"/>
      <c r="AT599" s="196" t="s">
        <v>149</v>
      </c>
      <c r="AU599" s="196" t="s">
        <v>81</v>
      </c>
      <c r="AV599" s="11" t="s">
        <v>81</v>
      </c>
      <c r="AW599" s="11" t="s">
        <v>36</v>
      </c>
      <c r="AX599" s="11" t="s">
        <v>72</v>
      </c>
      <c r="AY599" s="196" t="s">
        <v>140</v>
      </c>
    </row>
    <row r="600" spans="2:65" s="13" customFormat="1" x14ac:dyDescent="0.3">
      <c r="B600" s="209"/>
      <c r="D600" s="197" t="s">
        <v>149</v>
      </c>
      <c r="E600" s="210" t="s">
        <v>5</v>
      </c>
      <c r="F600" s="211" t="s">
        <v>1387</v>
      </c>
      <c r="H600" s="212" t="s">
        <v>5</v>
      </c>
      <c r="I600" s="213"/>
      <c r="L600" s="209"/>
      <c r="M600" s="214"/>
      <c r="N600" s="215"/>
      <c r="O600" s="215"/>
      <c r="P600" s="215"/>
      <c r="Q600" s="215"/>
      <c r="R600" s="215"/>
      <c r="S600" s="215"/>
      <c r="T600" s="216"/>
      <c r="AT600" s="212" t="s">
        <v>149</v>
      </c>
      <c r="AU600" s="212" t="s">
        <v>81</v>
      </c>
      <c r="AV600" s="13" t="s">
        <v>23</v>
      </c>
      <c r="AW600" s="13" t="s">
        <v>36</v>
      </c>
      <c r="AX600" s="13" t="s">
        <v>72</v>
      </c>
      <c r="AY600" s="212" t="s">
        <v>140</v>
      </c>
    </row>
    <row r="601" spans="2:65" s="11" customFormat="1" x14ac:dyDescent="0.3">
      <c r="B601" s="187"/>
      <c r="D601" s="197" t="s">
        <v>149</v>
      </c>
      <c r="E601" s="196" t="s">
        <v>5</v>
      </c>
      <c r="F601" s="198" t="s">
        <v>1402</v>
      </c>
      <c r="H601" s="199">
        <v>125</v>
      </c>
      <c r="I601" s="192"/>
      <c r="L601" s="187"/>
      <c r="M601" s="193"/>
      <c r="N601" s="194"/>
      <c r="O601" s="194"/>
      <c r="P601" s="194"/>
      <c r="Q601" s="194"/>
      <c r="R601" s="194"/>
      <c r="S601" s="194"/>
      <c r="T601" s="195"/>
      <c r="AT601" s="196" t="s">
        <v>149</v>
      </c>
      <c r="AU601" s="196" t="s">
        <v>81</v>
      </c>
      <c r="AV601" s="11" t="s">
        <v>81</v>
      </c>
      <c r="AW601" s="11" t="s">
        <v>36</v>
      </c>
      <c r="AX601" s="11" t="s">
        <v>72</v>
      </c>
      <c r="AY601" s="196" t="s">
        <v>140</v>
      </c>
    </row>
    <row r="602" spans="2:65" s="11" customFormat="1" x14ac:dyDescent="0.3">
      <c r="B602" s="187"/>
      <c r="D602" s="197" t="s">
        <v>149</v>
      </c>
      <c r="E602" s="196" t="s">
        <v>5</v>
      </c>
      <c r="F602" s="198" t="s">
        <v>1403</v>
      </c>
      <c r="H602" s="199">
        <v>30</v>
      </c>
      <c r="I602" s="192"/>
      <c r="L602" s="187"/>
      <c r="M602" s="193"/>
      <c r="N602" s="194"/>
      <c r="O602" s="194"/>
      <c r="P602" s="194"/>
      <c r="Q602" s="194"/>
      <c r="R602" s="194"/>
      <c r="S602" s="194"/>
      <c r="T602" s="195"/>
      <c r="AT602" s="196" t="s">
        <v>149</v>
      </c>
      <c r="AU602" s="196" t="s">
        <v>81</v>
      </c>
      <c r="AV602" s="11" t="s">
        <v>81</v>
      </c>
      <c r="AW602" s="11" t="s">
        <v>36</v>
      </c>
      <c r="AX602" s="11" t="s">
        <v>72</v>
      </c>
      <c r="AY602" s="196" t="s">
        <v>140</v>
      </c>
    </row>
    <row r="603" spans="2:65" s="12" customFormat="1" x14ac:dyDescent="0.3">
      <c r="B603" s="200"/>
      <c r="D603" s="188" t="s">
        <v>149</v>
      </c>
      <c r="E603" s="201" t="s">
        <v>5</v>
      </c>
      <c r="F603" s="202" t="s">
        <v>157</v>
      </c>
      <c r="H603" s="203">
        <v>475</v>
      </c>
      <c r="I603" s="204"/>
      <c r="L603" s="200"/>
      <c r="M603" s="205"/>
      <c r="N603" s="206"/>
      <c r="O603" s="206"/>
      <c r="P603" s="206"/>
      <c r="Q603" s="206"/>
      <c r="R603" s="206"/>
      <c r="S603" s="206"/>
      <c r="T603" s="207"/>
      <c r="AT603" s="208" t="s">
        <v>149</v>
      </c>
      <c r="AU603" s="208" t="s">
        <v>81</v>
      </c>
      <c r="AV603" s="12" t="s">
        <v>147</v>
      </c>
      <c r="AW603" s="12" t="s">
        <v>36</v>
      </c>
      <c r="AX603" s="12" t="s">
        <v>23</v>
      </c>
      <c r="AY603" s="208" t="s">
        <v>140</v>
      </c>
    </row>
    <row r="604" spans="2:65" s="1" customFormat="1" ht="22.5" customHeight="1" x14ac:dyDescent="0.3">
      <c r="B604" s="174"/>
      <c r="C604" s="175" t="s">
        <v>965</v>
      </c>
      <c r="D604" s="175" t="s">
        <v>142</v>
      </c>
      <c r="E604" s="176" t="s">
        <v>1005</v>
      </c>
      <c r="F604" s="177" t="s">
        <v>1006</v>
      </c>
      <c r="G604" s="178" t="s">
        <v>222</v>
      </c>
      <c r="H604" s="179">
        <v>8.9930000000000003</v>
      </c>
      <c r="I604" s="180"/>
      <c r="J604" s="181">
        <f>ROUND(I604*H604,2)</f>
        <v>0</v>
      </c>
      <c r="K604" s="177" t="s">
        <v>146</v>
      </c>
      <c r="L604" s="41"/>
      <c r="M604" s="182" t="s">
        <v>5</v>
      </c>
      <c r="N604" s="183" t="s">
        <v>43</v>
      </c>
      <c r="O604" s="42"/>
      <c r="P604" s="184">
        <f>O604*H604</f>
        <v>0</v>
      </c>
      <c r="Q604" s="184">
        <v>0</v>
      </c>
      <c r="R604" s="184">
        <f>Q604*H604</f>
        <v>0</v>
      </c>
      <c r="S604" s="184">
        <v>0</v>
      </c>
      <c r="T604" s="185">
        <f>S604*H604</f>
        <v>0</v>
      </c>
      <c r="AR604" s="24" t="s">
        <v>236</v>
      </c>
      <c r="AT604" s="24" t="s">
        <v>142</v>
      </c>
      <c r="AU604" s="24" t="s">
        <v>81</v>
      </c>
      <c r="AY604" s="24" t="s">
        <v>140</v>
      </c>
      <c r="BE604" s="186">
        <f>IF(N604="základní",J604,0)</f>
        <v>0</v>
      </c>
      <c r="BF604" s="186">
        <f>IF(N604="snížená",J604,0)</f>
        <v>0</v>
      </c>
      <c r="BG604" s="186">
        <f>IF(N604="zákl. přenesená",J604,0)</f>
        <v>0</v>
      </c>
      <c r="BH604" s="186">
        <f>IF(N604="sníž. přenesená",J604,0)</f>
        <v>0</v>
      </c>
      <c r="BI604" s="186">
        <f>IF(N604="nulová",J604,0)</f>
        <v>0</v>
      </c>
      <c r="BJ604" s="24" t="s">
        <v>23</v>
      </c>
      <c r="BK604" s="186">
        <f>ROUND(I604*H604,2)</f>
        <v>0</v>
      </c>
      <c r="BL604" s="24" t="s">
        <v>236</v>
      </c>
      <c r="BM604" s="24" t="s">
        <v>1404</v>
      </c>
    </row>
    <row r="605" spans="2:65" s="1" customFormat="1" ht="22.5" customHeight="1" x14ac:dyDescent="0.3">
      <c r="B605" s="174"/>
      <c r="C605" s="175" t="s">
        <v>970</v>
      </c>
      <c r="D605" s="175" t="s">
        <v>142</v>
      </c>
      <c r="E605" s="176" t="s">
        <v>1009</v>
      </c>
      <c r="F605" s="177" t="s">
        <v>1010</v>
      </c>
      <c r="G605" s="178" t="s">
        <v>222</v>
      </c>
      <c r="H605" s="179">
        <v>8.9930000000000003</v>
      </c>
      <c r="I605" s="180"/>
      <c r="J605" s="181">
        <f>ROUND(I605*H605,2)</f>
        <v>0</v>
      </c>
      <c r="K605" s="177" t="s">
        <v>146</v>
      </c>
      <c r="L605" s="41"/>
      <c r="M605" s="182" t="s">
        <v>5</v>
      </c>
      <c r="N605" s="183" t="s">
        <v>43</v>
      </c>
      <c r="O605" s="42"/>
      <c r="P605" s="184">
        <f>O605*H605</f>
        <v>0</v>
      </c>
      <c r="Q605" s="184">
        <v>0</v>
      </c>
      <c r="R605" s="184">
        <f>Q605*H605</f>
        <v>0</v>
      </c>
      <c r="S605" s="184">
        <v>0</v>
      </c>
      <c r="T605" s="185">
        <f>S605*H605</f>
        <v>0</v>
      </c>
      <c r="AR605" s="24" t="s">
        <v>236</v>
      </c>
      <c r="AT605" s="24" t="s">
        <v>142</v>
      </c>
      <c r="AU605" s="24" t="s">
        <v>81</v>
      </c>
      <c r="AY605" s="24" t="s">
        <v>140</v>
      </c>
      <c r="BE605" s="186">
        <f>IF(N605="základní",J605,0)</f>
        <v>0</v>
      </c>
      <c r="BF605" s="186">
        <f>IF(N605="snížená",J605,0)</f>
        <v>0</v>
      </c>
      <c r="BG605" s="186">
        <f>IF(N605="zákl. přenesená",J605,0)</f>
        <v>0</v>
      </c>
      <c r="BH605" s="186">
        <f>IF(N605="sníž. přenesená",J605,0)</f>
        <v>0</v>
      </c>
      <c r="BI605" s="186">
        <f>IF(N605="nulová",J605,0)</f>
        <v>0</v>
      </c>
      <c r="BJ605" s="24" t="s">
        <v>23</v>
      </c>
      <c r="BK605" s="186">
        <f>ROUND(I605*H605,2)</f>
        <v>0</v>
      </c>
      <c r="BL605" s="24" t="s">
        <v>236</v>
      </c>
      <c r="BM605" s="24" t="s">
        <v>1405</v>
      </c>
    </row>
    <row r="606" spans="2:65" s="10" customFormat="1" ht="29.85" customHeight="1" x14ac:dyDescent="0.3">
      <c r="B606" s="160"/>
      <c r="D606" s="171" t="s">
        <v>71</v>
      </c>
      <c r="E606" s="172" t="s">
        <v>1019</v>
      </c>
      <c r="F606" s="172" t="s">
        <v>1020</v>
      </c>
      <c r="I606" s="163"/>
      <c r="J606" s="173">
        <f>BK606</f>
        <v>0</v>
      </c>
      <c r="L606" s="160"/>
      <c r="M606" s="165"/>
      <c r="N606" s="166"/>
      <c r="O606" s="166"/>
      <c r="P606" s="167">
        <f>SUM(P607:P611)</f>
        <v>0</v>
      </c>
      <c r="Q606" s="166"/>
      <c r="R606" s="167">
        <f>SUM(R607:R611)</f>
        <v>2.9149999999999999E-2</v>
      </c>
      <c r="S606" s="166"/>
      <c r="T606" s="168">
        <f>SUM(T607:T611)</f>
        <v>0</v>
      </c>
      <c r="AR606" s="161" t="s">
        <v>81</v>
      </c>
      <c r="AT606" s="169" t="s">
        <v>71</v>
      </c>
      <c r="AU606" s="169" t="s">
        <v>23</v>
      </c>
      <c r="AY606" s="161" t="s">
        <v>140</v>
      </c>
      <c r="BK606" s="170">
        <f>SUM(BK607:BK611)</f>
        <v>0</v>
      </c>
    </row>
    <row r="607" spans="2:65" s="1" customFormat="1" ht="22.5" customHeight="1" x14ac:dyDescent="0.3">
      <c r="B607" s="174"/>
      <c r="C607" s="175" t="s">
        <v>978</v>
      </c>
      <c r="D607" s="175" t="s">
        <v>142</v>
      </c>
      <c r="E607" s="176" t="s">
        <v>1022</v>
      </c>
      <c r="F607" s="177" t="s">
        <v>1023</v>
      </c>
      <c r="G607" s="178" t="s">
        <v>145</v>
      </c>
      <c r="H607" s="179">
        <v>55</v>
      </c>
      <c r="I607" s="180"/>
      <c r="J607" s="181">
        <f>ROUND(I607*H607,2)</f>
        <v>0</v>
      </c>
      <c r="K607" s="177" t="s">
        <v>146</v>
      </c>
      <c r="L607" s="41"/>
      <c r="M607" s="182" t="s">
        <v>5</v>
      </c>
      <c r="N607" s="183" t="s">
        <v>43</v>
      </c>
      <c r="O607" s="42"/>
      <c r="P607" s="184">
        <f>O607*H607</f>
        <v>0</v>
      </c>
      <c r="Q607" s="184">
        <v>1.7000000000000001E-4</v>
      </c>
      <c r="R607" s="184">
        <f>Q607*H607</f>
        <v>9.3500000000000007E-3</v>
      </c>
      <c r="S607" s="184">
        <v>0</v>
      </c>
      <c r="T607" s="185">
        <f>S607*H607</f>
        <v>0</v>
      </c>
      <c r="AR607" s="24" t="s">
        <v>236</v>
      </c>
      <c r="AT607" s="24" t="s">
        <v>142</v>
      </c>
      <c r="AU607" s="24" t="s">
        <v>81</v>
      </c>
      <c r="AY607" s="24" t="s">
        <v>140</v>
      </c>
      <c r="BE607" s="186">
        <f>IF(N607="základní",J607,0)</f>
        <v>0</v>
      </c>
      <c r="BF607" s="186">
        <f>IF(N607="snížená",J607,0)</f>
        <v>0</v>
      </c>
      <c r="BG607" s="186">
        <f>IF(N607="zákl. přenesená",J607,0)</f>
        <v>0</v>
      </c>
      <c r="BH607" s="186">
        <f>IF(N607="sníž. přenesená",J607,0)</f>
        <v>0</v>
      </c>
      <c r="BI607" s="186">
        <f>IF(N607="nulová",J607,0)</f>
        <v>0</v>
      </c>
      <c r="BJ607" s="24" t="s">
        <v>23</v>
      </c>
      <c r="BK607" s="186">
        <f>ROUND(I607*H607,2)</f>
        <v>0</v>
      </c>
      <c r="BL607" s="24" t="s">
        <v>236</v>
      </c>
      <c r="BM607" s="24" t="s">
        <v>1406</v>
      </c>
    </row>
    <row r="608" spans="2:65" s="11" customFormat="1" x14ac:dyDescent="0.3">
      <c r="B608" s="187"/>
      <c r="D608" s="188" t="s">
        <v>149</v>
      </c>
      <c r="E608" s="189" t="s">
        <v>5</v>
      </c>
      <c r="F608" s="190" t="s">
        <v>1407</v>
      </c>
      <c r="H608" s="191">
        <v>55</v>
      </c>
      <c r="I608" s="192"/>
      <c r="L608" s="187"/>
      <c r="M608" s="193"/>
      <c r="N608" s="194"/>
      <c r="O608" s="194"/>
      <c r="P608" s="194"/>
      <c r="Q608" s="194"/>
      <c r="R608" s="194"/>
      <c r="S608" s="194"/>
      <c r="T608" s="195"/>
      <c r="AT608" s="196" t="s">
        <v>149</v>
      </c>
      <c r="AU608" s="196" t="s">
        <v>81</v>
      </c>
      <c r="AV608" s="11" t="s">
        <v>81</v>
      </c>
      <c r="AW608" s="11" t="s">
        <v>36</v>
      </c>
      <c r="AX608" s="11" t="s">
        <v>23</v>
      </c>
      <c r="AY608" s="196" t="s">
        <v>140</v>
      </c>
    </row>
    <row r="609" spans="2:65" s="1" customFormat="1" ht="22.5" customHeight="1" x14ac:dyDescent="0.3">
      <c r="B609" s="174"/>
      <c r="C609" s="175" t="s">
        <v>983</v>
      </c>
      <c r="D609" s="175" t="s">
        <v>142</v>
      </c>
      <c r="E609" s="176" t="s">
        <v>1026</v>
      </c>
      <c r="F609" s="177" t="s">
        <v>1027</v>
      </c>
      <c r="G609" s="178" t="s">
        <v>145</v>
      </c>
      <c r="H609" s="179">
        <v>55</v>
      </c>
      <c r="I609" s="180"/>
      <c r="J609" s="181">
        <f>ROUND(I609*H609,2)</f>
        <v>0</v>
      </c>
      <c r="K609" s="177" t="s">
        <v>146</v>
      </c>
      <c r="L609" s="41"/>
      <c r="M609" s="182" t="s">
        <v>5</v>
      </c>
      <c r="N609" s="183" t="s">
        <v>43</v>
      </c>
      <c r="O609" s="42"/>
      <c r="P609" s="184">
        <f>O609*H609</f>
        <v>0</v>
      </c>
      <c r="Q609" s="184">
        <v>1.2E-4</v>
      </c>
      <c r="R609" s="184">
        <f>Q609*H609</f>
        <v>6.6E-3</v>
      </c>
      <c r="S609" s="184">
        <v>0</v>
      </c>
      <c r="T609" s="185">
        <f>S609*H609</f>
        <v>0</v>
      </c>
      <c r="AR609" s="24" t="s">
        <v>236</v>
      </c>
      <c r="AT609" s="24" t="s">
        <v>142</v>
      </c>
      <c r="AU609" s="24" t="s">
        <v>81</v>
      </c>
      <c r="AY609" s="24" t="s">
        <v>140</v>
      </c>
      <c r="BE609" s="186">
        <f>IF(N609="základní",J609,0)</f>
        <v>0</v>
      </c>
      <c r="BF609" s="186">
        <f>IF(N609="snížená",J609,0)</f>
        <v>0</v>
      </c>
      <c r="BG609" s="186">
        <f>IF(N609="zákl. přenesená",J609,0)</f>
        <v>0</v>
      </c>
      <c r="BH609" s="186">
        <f>IF(N609="sníž. přenesená",J609,0)</f>
        <v>0</v>
      </c>
      <c r="BI609" s="186">
        <f>IF(N609="nulová",J609,0)</f>
        <v>0</v>
      </c>
      <c r="BJ609" s="24" t="s">
        <v>23</v>
      </c>
      <c r="BK609" s="186">
        <f>ROUND(I609*H609,2)</f>
        <v>0</v>
      </c>
      <c r="BL609" s="24" t="s">
        <v>236</v>
      </c>
      <c r="BM609" s="24" t="s">
        <v>1408</v>
      </c>
    </row>
    <row r="610" spans="2:65" s="1" customFormat="1" ht="22.5" customHeight="1" x14ac:dyDescent="0.3">
      <c r="B610" s="174"/>
      <c r="C610" s="175" t="s">
        <v>988</v>
      </c>
      <c r="D610" s="175" t="s">
        <v>142</v>
      </c>
      <c r="E610" s="176" t="s">
        <v>1030</v>
      </c>
      <c r="F610" s="177" t="s">
        <v>1031</v>
      </c>
      <c r="G610" s="178" t="s">
        <v>145</v>
      </c>
      <c r="H610" s="179">
        <v>110</v>
      </c>
      <c r="I610" s="180"/>
      <c r="J610" s="181">
        <f>ROUND(I610*H610,2)</f>
        <v>0</v>
      </c>
      <c r="K610" s="177" t="s">
        <v>146</v>
      </c>
      <c r="L610" s="41"/>
      <c r="M610" s="182" t="s">
        <v>5</v>
      </c>
      <c r="N610" s="183" t="s">
        <v>43</v>
      </c>
      <c r="O610" s="42"/>
      <c r="P610" s="184">
        <f>O610*H610</f>
        <v>0</v>
      </c>
      <c r="Q610" s="184">
        <v>1.2E-4</v>
      </c>
      <c r="R610" s="184">
        <f>Q610*H610</f>
        <v>1.32E-2</v>
      </c>
      <c r="S610" s="184">
        <v>0</v>
      </c>
      <c r="T610" s="185">
        <f>S610*H610</f>
        <v>0</v>
      </c>
      <c r="AR610" s="24" t="s">
        <v>236</v>
      </c>
      <c r="AT610" s="24" t="s">
        <v>142</v>
      </c>
      <c r="AU610" s="24" t="s">
        <v>81</v>
      </c>
      <c r="AY610" s="24" t="s">
        <v>140</v>
      </c>
      <c r="BE610" s="186">
        <f>IF(N610="základní",J610,0)</f>
        <v>0</v>
      </c>
      <c r="BF610" s="186">
        <f>IF(N610="snížená",J610,0)</f>
        <v>0</v>
      </c>
      <c r="BG610" s="186">
        <f>IF(N610="zákl. přenesená",J610,0)</f>
        <v>0</v>
      </c>
      <c r="BH610" s="186">
        <f>IF(N610="sníž. přenesená",J610,0)</f>
        <v>0</v>
      </c>
      <c r="BI610" s="186">
        <f>IF(N610="nulová",J610,0)</f>
        <v>0</v>
      </c>
      <c r="BJ610" s="24" t="s">
        <v>23</v>
      </c>
      <c r="BK610" s="186">
        <f>ROUND(I610*H610,2)</f>
        <v>0</v>
      </c>
      <c r="BL610" s="24" t="s">
        <v>236</v>
      </c>
      <c r="BM610" s="24" t="s">
        <v>1409</v>
      </c>
    </row>
    <row r="611" spans="2:65" s="11" customFormat="1" x14ac:dyDescent="0.3">
      <c r="B611" s="187"/>
      <c r="D611" s="197" t="s">
        <v>149</v>
      </c>
      <c r="E611" s="196" t="s">
        <v>5</v>
      </c>
      <c r="F611" s="198" t="s">
        <v>1410</v>
      </c>
      <c r="H611" s="199">
        <v>110</v>
      </c>
      <c r="I611" s="192"/>
      <c r="L611" s="187"/>
      <c r="M611" s="193"/>
      <c r="N611" s="194"/>
      <c r="O611" s="194"/>
      <c r="P611" s="194"/>
      <c r="Q611" s="194"/>
      <c r="R611" s="194"/>
      <c r="S611" s="194"/>
      <c r="T611" s="195"/>
      <c r="AT611" s="196" t="s">
        <v>149</v>
      </c>
      <c r="AU611" s="196" t="s">
        <v>81</v>
      </c>
      <c r="AV611" s="11" t="s">
        <v>81</v>
      </c>
      <c r="AW611" s="11" t="s">
        <v>36</v>
      </c>
      <c r="AX611" s="11" t="s">
        <v>23</v>
      </c>
      <c r="AY611" s="196" t="s">
        <v>140</v>
      </c>
    </row>
    <row r="612" spans="2:65" s="10" customFormat="1" ht="29.85" customHeight="1" x14ac:dyDescent="0.3">
      <c r="B612" s="160"/>
      <c r="D612" s="171" t="s">
        <v>71</v>
      </c>
      <c r="E612" s="172" t="s">
        <v>1034</v>
      </c>
      <c r="F612" s="172" t="s">
        <v>1035</v>
      </c>
      <c r="I612" s="163"/>
      <c r="J612" s="173">
        <f>BK612</f>
        <v>0</v>
      </c>
      <c r="L612" s="160"/>
      <c r="M612" s="165"/>
      <c r="N612" s="166"/>
      <c r="O612" s="166"/>
      <c r="P612" s="167">
        <f>SUM(P613:P616)</f>
        <v>0</v>
      </c>
      <c r="Q612" s="166"/>
      <c r="R612" s="167">
        <f>SUM(R613:R616)</f>
        <v>7.6930559999999995E-2</v>
      </c>
      <c r="S612" s="166"/>
      <c r="T612" s="168">
        <f>SUM(T613:T616)</f>
        <v>2.8085760000000001E-2</v>
      </c>
      <c r="AR612" s="161" t="s">
        <v>81</v>
      </c>
      <c r="AT612" s="169" t="s">
        <v>71</v>
      </c>
      <c r="AU612" s="169" t="s">
        <v>23</v>
      </c>
      <c r="AY612" s="161" t="s">
        <v>140</v>
      </c>
      <c r="BK612" s="170">
        <f>SUM(BK613:BK616)</f>
        <v>0</v>
      </c>
    </row>
    <row r="613" spans="2:65" s="1" customFormat="1" ht="22.5" customHeight="1" x14ac:dyDescent="0.3">
      <c r="B613" s="174"/>
      <c r="C613" s="175" t="s">
        <v>995</v>
      </c>
      <c r="D613" s="175" t="s">
        <v>142</v>
      </c>
      <c r="E613" s="176" t="s">
        <v>1037</v>
      </c>
      <c r="F613" s="177" t="s">
        <v>1038</v>
      </c>
      <c r="G613" s="178" t="s">
        <v>145</v>
      </c>
      <c r="H613" s="179">
        <v>61.055999999999997</v>
      </c>
      <c r="I613" s="180"/>
      <c r="J613" s="181">
        <f>ROUND(I613*H613,2)</f>
        <v>0</v>
      </c>
      <c r="K613" s="177" t="s">
        <v>146</v>
      </c>
      <c r="L613" s="41"/>
      <c r="M613" s="182" t="s">
        <v>5</v>
      </c>
      <c r="N613" s="183" t="s">
        <v>43</v>
      </c>
      <c r="O613" s="42"/>
      <c r="P613" s="184">
        <f>O613*H613</f>
        <v>0</v>
      </c>
      <c r="Q613" s="184">
        <v>0</v>
      </c>
      <c r="R613" s="184">
        <f>Q613*H613</f>
        <v>0</v>
      </c>
      <c r="S613" s="184">
        <v>1.4999999999999999E-4</v>
      </c>
      <c r="T613" s="185">
        <f>S613*H613</f>
        <v>9.1583999999999988E-3</v>
      </c>
      <c r="AR613" s="24" t="s">
        <v>236</v>
      </c>
      <c r="AT613" s="24" t="s">
        <v>142</v>
      </c>
      <c r="AU613" s="24" t="s">
        <v>81</v>
      </c>
      <c r="AY613" s="24" t="s">
        <v>140</v>
      </c>
      <c r="BE613" s="186">
        <f>IF(N613="základní",J613,0)</f>
        <v>0</v>
      </c>
      <c r="BF613" s="186">
        <f>IF(N613="snížená",J613,0)</f>
        <v>0</v>
      </c>
      <c r="BG613" s="186">
        <f>IF(N613="zákl. přenesená",J613,0)</f>
        <v>0</v>
      </c>
      <c r="BH613" s="186">
        <f>IF(N613="sníž. přenesená",J613,0)</f>
        <v>0</v>
      </c>
      <c r="BI613" s="186">
        <f>IF(N613="nulová",J613,0)</f>
        <v>0</v>
      </c>
      <c r="BJ613" s="24" t="s">
        <v>23</v>
      </c>
      <c r="BK613" s="186">
        <f>ROUND(I613*H613,2)</f>
        <v>0</v>
      </c>
      <c r="BL613" s="24" t="s">
        <v>236</v>
      </c>
      <c r="BM613" s="24" t="s">
        <v>1411</v>
      </c>
    </row>
    <row r="614" spans="2:65" s="11" customFormat="1" x14ac:dyDescent="0.3">
      <c r="B614" s="187"/>
      <c r="D614" s="188" t="s">
        <v>149</v>
      </c>
      <c r="E614" s="189" t="s">
        <v>5</v>
      </c>
      <c r="F614" s="190" t="s">
        <v>1412</v>
      </c>
      <c r="H614" s="191">
        <v>61.055999999999997</v>
      </c>
      <c r="I614" s="192"/>
      <c r="L614" s="187"/>
      <c r="M614" s="193"/>
      <c r="N614" s="194"/>
      <c r="O614" s="194"/>
      <c r="P614" s="194"/>
      <c r="Q614" s="194"/>
      <c r="R614" s="194"/>
      <c r="S614" s="194"/>
      <c r="T614" s="195"/>
      <c r="AT614" s="196" t="s">
        <v>149</v>
      </c>
      <c r="AU614" s="196" t="s">
        <v>81</v>
      </c>
      <c r="AV614" s="11" t="s">
        <v>81</v>
      </c>
      <c r="AW614" s="11" t="s">
        <v>36</v>
      </c>
      <c r="AX614" s="11" t="s">
        <v>23</v>
      </c>
      <c r="AY614" s="196" t="s">
        <v>140</v>
      </c>
    </row>
    <row r="615" spans="2:65" s="1" customFormat="1" ht="22.5" customHeight="1" x14ac:dyDescent="0.3">
      <c r="B615" s="174"/>
      <c r="C615" s="175" t="s">
        <v>999</v>
      </c>
      <c r="D615" s="175" t="s">
        <v>142</v>
      </c>
      <c r="E615" s="176" t="s">
        <v>1413</v>
      </c>
      <c r="F615" s="177" t="s">
        <v>1414</v>
      </c>
      <c r="G615" s="178" t="s">
        <v>145</v>
      </c>
      <c r="H615" s="179">
        <v>61.055999999999997</v>
      </c>
      <c r="I615" s="180"/>
      <c r="J615" s="181">
        <f>ROUND(I615*H615,2)</f>
        <v>0</v>
      </c>
      <c r="K615" s="177" t="s">
        <v>146</v>
      </c>
      <c r="L615" s="41"/>
      <c r="M615" s="182" t="s">
        <v>5</v>
      </c>
      <c r="N615" s="183" t="s">
        <v>43</v>
      </c>
      <c r="O615" s="42"/>
      <c r="P615" s="184">
        <f>O615*H615</f>
        <v>0</v>
      </c>
      <c r="Q615" s="184">
        <v>1E-3</v>
      </c>
      <c r="R615" s="184">
        <f>Q615*H615</f>
        <v>6.1055999999999999E-2</v>
      </c>
      <c r="S615" s="184">
        <v>3.1E-4</v>
      </c>
      <c r="T615" s="185">
        <f>S615*H615</f>
        <v>1.8927360000000001E-2</v>
      </c>
      <c r="AR615" s="24" t="s">
        <v>236</v>
      </c>
      <c r="AT615" s="24" t="s">
        <v>142</v>
      </c>
      <c r="AU615" s="24" t="s">
        <v>81</v>
      </c>
      <c r="AY615" s="24" t="s">
        <v>140</v>
      </c>
      <c r="BE615" s="186">
        <f>IF(N615="základní",J615,0)</f>
        <v>0</v>
      </c>
      <c r="BF615" s="186">
        <f>IF(N615="snížená",J615,0)</f>
        <v>0</v>
      </c>
      <c r="BG615" s="186">
        <f>IF(N615="zákl. přenesená",J615,0)</f>
        <v>0</v>
      </c>
      <c r="BH615" s="186">
        <f>IF(N615="sníž. přenesená",J615,0)</f>
        <v>0</v>
      </c>
      <c r="BI615" s="186">
        <f>IF(N615="nulová",J615,0)</f>
        <v>0</v>
      </c>
      <c r="BJ615" s="24" t="s">
        <v>23</v>
      </c>
      <c r="BK615" s="186">
        <f>ROUND(I615*H615,2)</f>
        <v>0</v>
      </c>
      <c r="BL615" s="24" t="s">
        <v>236</v>
      </c>
      <c r="BM615" s="24" t="s">
        <v>1415</v>
      </c>
    </row>
    <row r="616" spans="2:65" s="1" customFormat="1" ht="31.5" customHeight="1" x14ac:dyDescent="0.3">
      <c r="B616" s="174"/>
      <c r="C616" s="175" t="s">
        <v>1004</v>
      </c>
      <c r="D616" s="175" t="s">
        <v>142</v>
      </c>
      <c r="E616" s="176" t="s">
        <v>1042</v>
      </c>
      <c r="F616" s="177" t="s">
        <v>1043</v>
      </c>
      <c r="G616" s="178" t="s">
        <v>145</v>
      </c>
      <c r="H616" s="179">
        <v>61.055999999999997</v>
      </c>
      <c r="I616" s="180"/>
      <c r="J616" s="181">
        <f>ROUND(I616*H616,2)</f>
        <v>0</v>
      </c>
      <c r="K616" s="177" t="s">
        <v>146</v>
      </c>
      <c r="L616" s="41"/>
      <c r="M616" s="182" t="s">
        <v>5</v>
      </c>
      <c r="N616" s="183" t="s">
        <v>43</v>
      </c>
      <c r="O616" s="42"/>
      <c r="P616" s="184">
        <f>O616*H616</f>
        <v>0</v>
      </c>
      <c r="Q616" s="184">
        <v>2.5999999999999998E-4</v>
      </c>
      <c r="R616" s="184">
        <f>Q616*H616</f>
        <v>1.5874559999999999E-2</v>
      </c>
      <c r="S616" s="184">
        <v>0</v>
      </c>
      <c r="T616" s="185">
        <f>S616*H616</f>
        <v>0</v>
      </c>
      <c r="AR616" s="24" t="s">
        <v>236</v>
      </c>
      <c r="AT616" s="24" t="s">
        <v>142</v>
      </c>
      <c r="AU616" s="24" t="s">
        <v>81</v>
      </c>
      <c r="AY616" s="24" t="s">
        <v>140</v>
      </c>
      <c r="BE616" s="186">
        <f>IF(N616="základní",J616,0)</f>
        <v>0</v>
      </c>
      <c r="BF616" s="186">
        <f>IF(N616="snížená",J616,0)</f>
        <v>0</v>
      </c>
      <c r="BG616" s="186">
        <f>IF(N616="zákl. přenesená",J616,0)</f>
        <v>0</v>
      </c>
      <c r="BH616" s="186">
        <f>IF(N616="sníž. přenesená",J616,0)</f>
        <v>0</v>
      </c>
      <c r="BI616" s="186">
        <f>IF(N616="nulová",J616,0)</f>
        <v>0</v>
      </c>
      <c r="BJ616" s="24" t="s">
        <v>23</v>
      </c>
      <c r="BK616" s="186">
        <f>ROUND(I616*H616,2)</f>
        <v>0</v>
      </c>
      <c r="BL616" s="24" t="s">
        <v>236</v>
      </c>
      <c r="BM616" s="24" t="s">
        <v>1416</v>
      </c>
    </row>
    <row r="617" spans="2:65" s="10" customFormat="1" ht="29.85" customHeight="1" x14ac:dyDescent="0.3">
      <c r="B617" s="160"/>
      <c r="D617" s="171" t="s">
        <v>71</v>
      </c>
      <c r="E617" s="172" t="s">
        <v>1045</v>
      </c>
      <c r="F617" s="172" t="s">
        <v>1046</v>
      </c>
      <c r="I617" s="163"/>
      <c r="J617" s="173">
        <f>BK617</f>
        <v>0</v>
      </c>
      <c r="L617" s="160"/>
      <c r="M617" s="165"/>
      <c r="N617" s="166"/>
      <c r="O617" s="166"/>
      <c r="P617" s="167">
        <f>SUM(P618:P621)</f>
        <v>0</v>
      </c>
      <c r="Q617" s="166"/>
      <c r="R617" s="167">
        <f>SUM(R618:R621)</f>
        <v>0</v>
      </c>
      <c r="S617" s="166"/>
      <c r="T617" s="168">
        <f>SUM(T618:T621)</f>
        <v>0</v>
      </c>
      <c r="AR617" s="161" t="s">
        <v>23</v>
      </c>
      <c r="AT617" s="169" t="s">
        <v>71</v>
      </c>
      <c r="AU617" s="169" t="s">
        <v>23</v>
      </c>
      <c r="AY617" s="161" t="s">
        <v>140</v>
      </c>
      <c r="BK617" s="170">
        <f>SUM(BK618:BK621)</f>
        <v>0</v>
      </c>
    </row>
    <row r="618" spans="2:65" s="1" customFormat="1" ht="22.5" customHeight="1" x14ac:dyDescent="0.3">
      <c r="B618" s="174"/>
      <c r="C618" s="175" t="s">
        <v>1008</v>
      </c>
      <c r="D618" s="175" t="s">
        <v>142</v>
      </c>
      <c r="E618" s="176" t="s">
        <v>1048</v>
      </c>
      <c r="F618" s="177" t="s">
        <v>1049</v>
      </c>
      <c r="G618" s="178" t="s">
        <v>1050</v>
      </c>
      <c r="H618" s="179">
        <v>1</v>
      </c>
      <c r="I618" s="180"/>
      <c r="J618" s="181">
        <f>ROUND(I618*H618,2)</f>
        <v>0</v>
      </c>
      <c r="K618" s="177" t="s">
        <v>5</v>
      </c>
      <c r="L618" s="41"/>
      <c r="M618" s="182" t="s">
        <v>5</v>
      </c>
      <c r="N618" s="183" t="s">
        <v>43</v>
      </c>
      <c r="O618" s="42"/>
      <c r="P618" s="184">
        <f>O618*H618</f>
        <v>0</v>
      </c>
      <c r="Q618" s="184">
        <v>0</v>
      </c>
      <c r="R618" s="184">
        <f>Q618*H618</f>
        <v>0</v>
      </c>
      <c r="S618" s="184">
        <v>0</v>
      </c>
      <c r="T618" s="185">
        <f>S618*H618</f>
        <v>0</v>
      </c>
      <c r="AR618" s="24" t="s">
        <v>553</v>
      </c>
      <c r="AT618" s="24" t="s">
        <v>142</v>
      </c>
      <c r="AU618" s="24" t="s">
        <v>81</v>
      </c>
      <c r="AY618" s="24" t="s">
        <v>140</v>
      </c>
      <c r="BE618" s="186">
        <f>IF(N618="základní",J618,0)</f>
        <v>0</v>
      </c>
      <c r="BF618" s="186">
        <f>IF(N618="snížená",J618,0)</f>
        <v>0</v>
      </c>
      <c r="BG618" s="186">
        <f>IF(N618="zákl. přenesená",J618,0)</f>
        <v>0</v>
      </c>
      <c r="BH618" s="186">
        <f>IF(N618="sníž. přenesená",J618,0)</f>
        <v>0</v>
      </c>
      <c r="BI618" s="186">
        <f>IF(N618="nulová",J618,0)</f>
        <v>0</v>
      </c>
      <c r="BJ618" s="24" t="s">
        <v>23</v>
      </c>
      <c r="BK618" s="186">
        <f>ROUND(I618*H618,2)</f>
        <v>0</v>
      </c>
      <c r="BL618" s="24" t="s">
        <v>553</v>
      </c>
      <c r="BM618" s="24" t="s">
        <v>1417</v>
      </c>
    </row>
    <row r="619" spans="2:65" s="13" customFormat="1" x14ac:dyDescent="0.3">
      <c r="B619" s="209"/>
      <c r="D619" s="197" t="s">
        <v>149</v>
      </c>
      <c r="E619" s="210" t="s">
        <v>5</v>
      </c>
      <c r="F619" s="211" t="s">
        <v>1052</v>
      </c>
      <c r="H619" s="212" t="s">
        <v>5</v>
      </c>
      <c r="I619" s="213"/>
      <c r="L619" s="209"/>
      <c r="M619" s="214"/>
      <c r="N619" s="215"/>
      <c r="O619" s="215"/>
      <c r="P619" s="215"/>
      <c r="Q619" s="215"/>
      <c r="R619" s="215"/>
      <c r="S619" s="215"/>
      <c r="T619" s="216"/>
      <c r="AT619" s="212" t="s">
        <v>149</v>
      </c>
      <c r="AU619" s="212" t="s">
        <v>81</v>
      </c>
      <c r="AV619" s="13" t="s">
        <v>23</v>
      </c>
      <c r="AW619" s="13" t="s">
        <v>36</v>
      </c>
      <c r="AX619" s="13" t="s">
        <v>72</v>
      </c>
      <c r="AY619" s="212" t="s">
        <v>140</v>
      </c>
    </row>
    <row r="620" spans="2:65" s="13" customFormat="1" x14ac:dyDescent="0.3">
      <c r="B620" s="209"/>
      <c r="D620" s="197" t="s">
        <v>149</v>
      </c>
      <c r="E620" s="210" t="s">
        <v>5</v>
      </c>
      <c r="F620" s="211" t="s">
        <v>1053</v>
      </c>
      <c r="H620" s="212" t="s">
        <v>5</v>
      </c>
      <c r="I620" s="213"/>
      <c r="L620" s="209"/>
      <c r="M620" s="214"/>
      <c r="N620" s="215"/>
      <c r="O620" s="215"/>
      <c r="P620" s="215"/>
      <c r="Q620" s="215"/>
      <c r="R620" s="215"/>
      <c r="S620" s="215"/>
      <c r="T620" s="216"/>
      <c r="AT620" s="212" t="s">
        <v>149</v>
      </c>
      <c r="AU620" s="212" t="s">
        <v>81</v>
      </c>
      <c r="AV620" s="13" t="s">
        <v>23</v>
      </c>
      <c r="AW620" s="13" t="s">
        <v>36</v>
      </c>
      <c r="AX620" s="13" t="s">
        <v>72</v>
      </c>
      <c r="AY620" s="212" t="s">
        <v>140</v>
      </c>
    </row>
    <row r="621" spans="2:65" s="11" customFormat="1" x14ac:dyDescent="0.3">
      <c r="B621" s="187"/>
      <c r="D621" s="197" t="s">
        <v>149</v>
      </c>
      <c r="E621" s="196" t="s">
        <v>5</v>
      </c>
      <c r="F621" s="198" t="s">
        <v>1054</v>
      </c>
      <c r="H621" s="199">
        <v>1</v>
      </c>
      <c r="I621" s="192"/>
      <c r="L621" s="187"/>
      <c r="M621" s="193"/>
      <c r="N621" s="194"/>
      <c r="O621" s="194"/>
      <c r="P621" s="194"/>
      <c r="Q621" s="194"/>
      <c r="R621" s="194"/>
      <c r="S621" s="194"/>
      <c r="T621" s="195"/>
      <c r="AT621" s="196" t="s">
        <v>149</v>
      </c>
      <c r="AU621" s="196" t="s">
        <v>81</v>
      </c>
      <c r="AV621" s="11" t="s">
        <v>81</v>
      </c>
      <c r="AW621" s="11" t="s">
        <v>36</v>
      </c>
      <c r="AX621" s="11" t="s">
        <v>23</v>
      </c>
      <c r="AY621" s="196" t="s">
        <v>140</v>
      </c>
    </row>
    <row r="622" spans="2:65" s="10" customFormat="1" ht="37.35" customHeight="1" x14ac:dyDescent="0.35">
      <c r="B622" s="160"/>
      <c r="D622" s="161" t="s">
        <v>71</v>
      </c>
      <c r="E622" s="162" t="s">
        <v>1061</v>
      </c>
      <c r="F622" s="162" t="s">
        <v>1062</v>
      </c>
      <c r="I622" s="163"/>
      <c r="J622" s="164">
        <f>BK622</f>
        <v>0</v>
      </c>
      <c r="L622" s="160"/>
      <c r="M622" s="165"/>
      <c r="N622" s="166"/>
      <c r="O622" s="166"/>
      <c r="P622" s="167">
        <f>P623+P625+P628</f>
        <v>0</v>
      </c>
      <c r="Q622" s="166"/>
      <c r="R622" s="167">
        <f>R623+R625+R628</f>
        <v>0</v>
      </c>
      <c r="S622" s="166"/>
      <c r="T622" s="168">
        <f>T623+T625+T628</f>
        <v>0</v>
      </c>
      <c r="AR622" s="161" t="s">
        <v>167</v>
      </c>
      <c r="AT622" s="169" t="s">
        <v>71</v>
      </c>
      <c r="AU622" s="169" t="s">
        <v>72</v>
      </c>
      <c r="AY622" s="161" t="s">
        <v>140</v>
      </c>
      <c r="BK622" s="170">
        <f>BK623+BK625+BK628</f>
        <v>0</v>
      </c>
    </row>
    <row r="623" spans="2:65" s="10" customFormat="1" ht="19.899999999999999" customHeight="1" x14ac:dyDescent="0.3">
      <c r="B623" s="160"/>
      <c r="D623" s="171" t="s">
        <v>71</v>
      </c>
      <c r="E623" s="172" t="s">
        <v>1063</v>
      </c>
      <c r="F623" s="172" t="s">
        <v>1064</v>
      </c>
      <c r="I623" s="163"/>
      <c r="J623" s="173">
        <f>BK623</f>
        <v>0</v>
      </c>
      <c r="L623" s="160"/>
      <c r="M623" s="165"/>
      <c r="N623" s="166"/>
      <c r="O623" s="166"/>
      <c r="P623" s="167">
        <f>P624</f>
        <v>0</v>
      </c>
      <c r="Q623" s="166"/>
      <c r="R623" s="167">
        <f>R624</f>
        <v>0</v>
      </c>
      <c r="S623" s="166"/>
      <c r="T623" s="168">
        <f>T624</f>
        <v>0</v>
      </c>
      <c r="AR623" s="161" t="s">
        <v>167</v>
      </c>
      <c r="AT623" s="169" t="s">
        <v>71</v>
      </c>
      <c r="AU623" s="169" t="s">
        <v>23</v>
      </c>
      <c r="AY623" s="161" t="s">
        <v>140</v>
      </c>
      <c r="BK623" s="170">
        <f>BK624</f>
        <v>0</v>
      </c>
    </row>
    <row r="624" spans="2:65" s="1" customFormat="1" ht="22.5" customHeight="1" x14ac:dyDescent="0.3">
      <c r="B624" s="174"/>
      <c r="C624" s="175" t="s">
        <v>1014</v>
      </c>
      <c r="D624" s="175" t="s">
        <v>142</v>
      </c>
      <c r="E624" s="176" t="s">
        <v>1066</v>
      </c>
      <c r="F624" s="177" t="s">
        <v>1067</v>
      </c>
      <c r="G624" s="178" t="s">
        <v>1050</v>
      </c>
      <c r="H624" s="179">
        <v>1</v>
      </c>
      <c r="I624" s="180"/>
      <c r="J624" s="181">
        <f>ROUND(I624*H624,2)</f>
        <v>0</v>
      </c>
      <c r="K624" s="177" t="s">
        <v>591</v>
      </c>
      <c r="L624" s="41"/>
      <c r="M624" s="182" t="s">
        <v>5</v>
      </c>
      <c r="N624" s="183" t="s">
        <v>43</v>
      </c>
      <c r="O624" s="42"/>
      <c r="P624" s="184">
        <f>O624*H624</f>
        <v>0</v>
      </c>
      <c r="Q624" s="184">
        <v>0</v>
      </c>
      <c r="R624" s="184">
        <f>Q624*H624</f>
        <v>0</v>
      </c>
      <c r="S624" s="184">
        <v>0</v>
      </c>
      <c r="T624" s="185">
        <f>S624*H624</f>
        <v>0</v>
      </c>
      <c r="AR624" s="24" t="s">
        <v>1068</v>
      </c>
      <c r="AT624" s="24" t="s">
        <v>142</v>
      </c>
      <c r="AU624" s="24" t="s">
        <v>81</v>
      </c>
      <c r="AY624" s="24" t="s">
        <v>140</v>
      </c>
      <c r="BE624" s="186">
        <f>IF(N624="základní",J624,0)</f>
        <v>0</v>
      </c>
      <c r="BF624" s="186">
        <f>IF(N624="snížená",J624,0)</f>
        <v>0</v>
      </c>
      <c r="BG624" s="186">
        <f>IF(N624="zákl. přenesená",J624,0)</f>
        <v>0</v>
      </c>
      <c r="BH624" s="186">
        <f>IF(N624="sníž. přenesená",J624,0)</f>
        <v>0</v>
      </c>
      <c r="BI624" s="186">
        <f>IF(N624="nulová",J624,0)</f>
        <v>0</v>
      </c>
      <c r="BJ624" s="24" t="s">
        <v>23</v>
      </c>
      <c r="BK624" s="186">
        <f>ROUND(I624*H624,2)</f>
        <v>0</v>
      </c>
      <c r="BL624" s="24" t="s">
        <v>1068</v>
      </c>
      <c r="BM624" s="24" t="s">
        <v>1418</v>
      </c>
    </row>
    <row r="625" spans="2:65" s="10" customFormat="1" ht="29.85" customHeight="1" x14ac:dyDescent="0.3">
      <c r="B625" s="160"/>
      <c r="D625" s="171" t="s">
        <v>71</v>
      </c>
      <c r="E625" s="172" t="s">
        <v>1070</v>
      </c>
      <c r="F625" s="172" t="s">
        <v>1071</v>
      </c>
      <c r="I625" s="163"/>
      <c r="J625" s="173">
        <f>BK625</f>
        <v>0</v>
      </c>
      <c r="L625" s="160"/>
      <c r="M625" s="165"/>
      <c r="N625" s="166"/>
      <c r="O625" s="166"/>
      <c r="P625" s="167">
        <f>SUM(P626:P627)</f>
        <v>0</v>
      </c>
      <c r="Q625" s="166"/>
      <c r="R625" s="167">
        <f>SUM(R626:R627)</f>
        <v>0</v>
      </c>
      <c r="S625" s="166"/>
      <c r="T625" s="168">
        <f>SUM(T626:T627)</f>
        <v>0</v>
      </c>
      <c r="AR625" s="161" t="s">
        <v>167</v>
      </c>
      <c r="AT625" s="169" t="s">
        <v>71</v>
      </c>
      <c r="AU625" s="169" t="s">
        <v>23</v>
      </c>
      <c r="AY625" s="161" t="s">
        <v>140</v>
      </c>
      <c r="BK625" s="170">
        <f>SUM(BK626:BK627)</f>
        <v>0</v>
      </c>
    </row>
    <row r="626" spans="2:65" s="1" customFormat="1" ht="22.5" customHeight="1" x14ac:dyDescent="0.3">
      <c r="B626" s="174"/>
      <c r="C626" s="175" t="s">
        <v>1021</v>
      </c>
      <c r="D626" s="175" t="s">
        <v>142</v>
      </c>
      <c r="E626" s="176" t="s">
        <v>1073</v>
      </c>
      <c r="F626" s="177" t="s">
        <v>1074</v>
      </c>
      <c r="G626" s="178" t="s">
        <v>1050</v>
      </c>
      <c r="H626" s="179">
        <v>1</v>
      </c>
      <c r="I626" s="180"/>
      <c r="J626" s="181">
        <f>ROUND(I626*H626,2)</f>
        <v>0</v>
      </c>
      <c r="K626" s="177" t="s">
        <v>1075</v>
      </c>
      <c r="L626" s="41"/>
      <c r="M626" s="182" t="s">
        <v>5</v>
      </c>
      <c r="N626" s="183" t="s">
        <v>43</v>
      </c>
      <c r="O626" s="42"/>
      <c r="P626" s="184">
        <f>O626*H626</f>
        <v>0</v>
      </c>
      <c r="Q626" s="184">
        <v>0</v>
      </c>
      <c r="R626" s="184">
        <f>Q626*H626</f>
        <v>0</v>
      </c>
      <c r="S626" s="184">
        <v>0</v>
      </c>
      <c r="T626" s="185">
        <f>S626*H626</f>
        <v>0</v>
      </c>
      <c r="AR626" s="24" t="s">
        <v>1068</v>
      </c>
      <c r="AT626" s="24" t="s">
        <v>142</v>
      </c>
      <c r="AU626" s="24" t="s">
        <v>81</v>
      </c>
      <c r="AY626" s="24" t="s">
        <v>140</v>
      </c>
      <c r="BE626" s="186">
        <f>IF(N626="základní",J626,0)</f>
        <v>0</v>
      </c>
      <c r="BF626" s="186">
        <f>IF(N626="snížená",J626,0)</f>
        <v>0</v>
      </c>
      <c r="BG626" s="186">
        <f>IF(N626="zákl. přenesená",J626,0)</f>
        <v>0</v>
      </c>
      <c r="BH626" s="186">
        <f>IF(N626="sníž. přenesená",J626,0)</f>
        <v>0</v>
      </c>
      <c r="BI626" s="186">
        <f>IF(N626="nulová",J626,0)</f>
        <v>0</v>
      </c>
      <c r="BJ626" s="24" t="s">
        <v>23</v>
      </c>
      <c r="BK626" s="186">
        <f>ROUND(I626*H626,2)</f>
        <v>0</v>
      </c>
      <c r="BL626" s="24" t="s">
        <v>1068</v>
      </c>
      <c r="BM626" s="24" t="s">
        <v>1419</v>
      </c>
    </row>
    <row r="627" spans="2:65" s="1" customFormat="1" ht="22.5" customHeight="1" x14ac:dyDescent="0.3">
      <c r="B627" s="174"/>
      <c r="C627" s="175" t="s">
        <v>1025</v>
      </c>
      <c r="D627" s="175" t="s">
        <v>142</v>
      </c>
      <c r="E627" s="176" t="s">
        <v>1078</v>
      </c>
      <c r="F627" s="177" t="s">
        <v>1079</v>
      </c>
      <c r="G627" s="178" t="s">
        <v>1050</v>
      </c>
      <c r="H627" s="179">
        <v>1</v>
      </c>
      <c r="I627" s="180"/>
      <c r="J627" s="181">
        <f>ROUND(I627*H627,2)</f>
        <v>0</v>
      </c>
      <c r="K627" s="177" t="s">
        <v>1075</v>
      </c>
      <c r="L627" s="41"/>
      <c r="M627" s="182" t="s">
        <v>5</v>
      </c>
      <c r="N627" s="183" t="s">
        <v>43</v>
      </c>
      <c r="O627" s="42"/>
      <c r="P627" s="184">
        <f>O627*H627</f>
        <v>0</v>
      </c>
      <c r="Q627" s="184">
        <v>0</v>
      </c>
      <c r="R627" s="184">
        <f>Q627*H627</f>
        <v>0</v>
      </c>
      <c r="S627" s="184">
        <v>0</v>
      </c>
      <c r="T627" s="185">
        <f>S627*H627</f>
        <v>0</v>
      </c>
      <c r="AR627" s="24" t="s">
        <v>1068</v>
      </c>
      <c r="AT627" s="24" t="s">
        <v>142</v>
      </c>
      <c r="AU627" s="24" t="s">
        <v>81</v>
      </c>
      <c r="AY627" s="24" t="s">
        <v>140</v>
      </c>
      <c r="BE627" s="186">
        <f>IF(N627="základní",J627,0)</f>
        <v>0</v>
      </c>
      <c r="BF627" s="186">
        <f>IF(N627="snížená",J627,0)</f>
        <v>0</v>
      </c>
      <c r="BG627" s="186">
        <f>IF(N627="zákl. přenesená",J627,0)</f>
        <v>0</v>
      </c>
      <c r="BH627" s="186">
        <f>IF(N627="sníž. přenesená",J627,0)</f>
        <v>0</v>
      </c>
      <c r="BI627" s="186">
        <f>IF(N627="nulová",J627,0)</f>
        <v>0</v>
      </c>
      <c r="BJ627" s="24" t="s">
        <v>23</v>
      </c>
      <c r="BK627" s="186">
        <f>ROUND(I627*H627,2)</f>
        <v>0</v>
      </c>
      <c r="BL627" s="24" t="s">
        <v>1068</v>
      </c>
      <c r="BM627" s="24" t="s">
        <v>1420</v>
      </c>
    </row>
    <row r="628" spans="2:65" s="10" customFormat="1" ht="29.85" customHeight="1" x14ac:dyDescent="0.3">
      <c r="B628" s="160"/>
      <c r="D628" s="171" t="s">
        <v>71</v>
      </c>
      <c r="E628" s="172" t="s">
        <v>1081</v>
      </c>
      <c r="F628" s="172" t="s">
        <v>1082</v>
      </c>
      <c r="I628" s="163"/>
      <c r="J628" s="173">
        <f>BK628</f>
        <v>0</v>
      </c>
      <c r="L628" s="160"/>
      <c r="M628" s="165"/>
      <c r="N628" s="166"/>
      <c r="O628" s="166"/>
      <c r="P628" s="167">
        <f>P629</f>
        <v>0</v>
      </c>
      <c r="Q628" s="166"/>
      <c r="R628" s="167">
        <f>R629</f>
        <v>0</v>
      </c>
      <c r="S628" s="166"/>
      <c r="T628" s="168">
        <f>T629</f>
        <v>0</v>
      </c>
      <c r="AR628" s="161" t="s">
        <v>167</v>
      </c>
      <c r="AT628" s="169" t="s">
        <v>71</v>
      </c>
      <c r="AU628" s="169" t="s">
        <v>23</v>
      </c>
      <c r="AY628" s="161" t="s">
        <v>140</v>
      </c>
      <c r="BK628" s="170">
        <f>BK629</f>
        <v>0</v>
      </c>
    </row>
    <row r="629" spans="2:65" s="1" customFormat="1" ht="22.5" customHeight="1" x14ac:dyDescent="0.3">
      <c r="B629" s="174"/>
      <c r="C629" s="175" t="s">
        <v>1029</v>
      </c>
      <c r="D629" s="175" t="s">
        <v>142</v>
      </c>
      <c r="E629" s="176" t="s">
        <v>1084</v>
      </c>
      <c r="F629" s="177" t="s">
        <v>1085</v>
      </c>
      <c r="G629" s="178" t="s">
        <v>1050</v>
      </c>
      <c r="H629" s="179">
        <v>1</v>
      </c>
      <c r="I629" s="180"/>
      <c r="J629" s="181">
        <f>ROUND(I629*H629,2)</f>
        <v>0</v>
      </c>
      <c r="K629" s="177" t="s">
        <v>591</v>
      </c>
      <c r="L629" s="41"/>
      <c r="M629" s="182" t="s">
        <v>5</v>
      </c>
      <c r="N629" s="240" t="s">
        <v>43</v>
      </c>
      <c r="O629" s="241"/>
      <c r="P629" s="242">
        <f>O629*H629</f>
        <v>0</v>
      </c>
      <c r="Q629" s="242">
        <v>0</v>
      </c>
      <c r="R629" s="242">
        <f>Q629*H629</f>
        <v>0</v>
      </c>
      <c r="S629" s="242">
        <v>0</v>
      </c>
      <c r="T629" s="243">
        <f>S629*H629</f>
        <v>0</v>
      </c>
      <c r="AR629" s="24" t="s">
        <v>1068</v>
      </c>
      <c r="AT629" s="24" t="s">
        <v>142</v>
      </c>
      <c r="AU629" s="24" t="s">
        <v>81</v>
      </c>
      <c r="AY629" s="24" t="s">
        <v>140</v>
      </c>
      <c r="BE629" s="186">
        <f>IF(N629="základní",J629,0)</f>
        <v>0</v>
      </c>
      <c r="BF629" s="186">
        <f>IF(N629="snížená",J629,0)</f>
        <v>0</v>
      </c>
      <c r="BG629" s="186">
        <f>IF(N629="zákl. přenesená",J629,0)</f>
        <v>0</v>
      </c>
      <c r="BH629" s="186">
        <f>IF(N629="sníž. přenesená",J629,0)</f>
        <v>0</v>
      </c>
      <c r="BI629" s="186">
        <f>IF(N629="nulová",J629,0)</f>
        <v>0</v>
      </c>
      <c r="BJ629" s="24" t="s">
        <v>23</v>
      </c>
      <c r="BK629" s="186">
        <f>ROUND(I629*H629,2)</f>
        <v>0</v>
      </c>
      <c r="BL629" s="24" t="s">
        <v>1068</v>
      </c>
      <c r="BM629" s="24" t="s">
        <v>1421</v>
      </c>
    </row>
    <row r="630" spans="2:65" s="1" customFormat="1" ht="6.95" customHeight="1" x14ac:dyDescent="0.3">
      <c r="B630" s="56"/>
      <c r="C630" s="57"/>
      <c r="D630" s="57"/>
      <c r="E630" s="57"/>
      <c r="F630" s="57"/>
      <c r="G630" s="57"/>
      <c r="H630" s="57"/>
      <c r="I630" s="127"/>
      <c r="J630" s="57"/>
      <c r="K630" s="57"/>
      <c r="L630" s="41"/>
    </row>
  </sheetData>
  <autoFilter ref="C100:K629"/>
  <mergeCells count="9">
    <mergeCell ref="E91:H91"/>
    <mergeCell ref="E93:H93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10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 x14ac:dyDescent="0.3"/>
  <cols>
    <col min="1" max="1" width="8.33203125" style="244" customWidth="1"/>
    <col min="2" max="2" width="1.6640625" style="244" customWidth="1"/>
    <col min="3" max="4" width="5" style="244" customWidth="1"/>
    <col min="5" max="5" width="11.6640625" style="244" customWidth="1"/>
    <col min="6" max="6" width="9.1640625" style="244" customWidth="1"/>
    <col min="7" max="7" width="5" style="244" customWidth="1"/>
    <col min="8" max="8" width="77.83203125" style="244" customWidth="1"/>
    <col min="9" max="10" width="20" style="244" customWidth="1"/>
    <col min="11" max="11" width="1.6640625" style="244" customWidth="1"/>
  </cols>
  <sheetData>
    <row r="1" spans="2:11" ht="37.5" customHeight="1" x14ac:dyDescent="0.3"/>
    <row r="2" spans="2:11" ht="7.5" customHeight="1" x14ac:dyDescent="0.3">
      <c r="B2" s="245"/>
      <c r="C2" s="246"/>
      <c r="D2" s="246"/>
      <c r="E2" s="246"/>
      <c r="F2" s="246"/>
      <c r="G2" s="246"/>
      <c r="H2" s="246"/>
      <c r="I2" s="246"/>
      <c r="J2" s="246"/>
      <c r="K2" s="247"/>
    </row>
    <row r="3" spans="2:11" s="15" customFormat="1" ht="45" customHeight="1" x14ac:dyDescent="0.3">
      <c r="B3" s="248"/>
      <c r="C3" s="368" t="s">
        <v>1422</v>
      </c>
      <c r="D3" s="368"/>
      <c r="E3" s="368"/>
      <c r="F3" s="368"/>
      <c r="G3" s="368"/>
      <c r="H3" s="368"/>
      <c r="I3" s="368"/>
      <c r="J3" s="368"/>
      <c r="K3" s="249"/>
    </row>
    <row r="4" spans="2:11" ht="25.5" customHeight="1" x14ac:dyDescent="0.3">
      <c r="B4" s="250"/>
      <c r="C4" s="369" t="s">
        <v>1423</v>
      </c>
      <c r="D4" s="369"/>
      <c r="E4" s="369"/>
      <c r="F4" s="369"/>
      <c r="G4" s="369"/>
      <c r="H4" s="369"/>
      <c r="I4" s="369"/>
      <c r="J4" s="369"/>
      <c r="K4" s="251"/>
    </row>
    <row r="5" spans="2:11" ht="5.25" customHeight="1" x14ac:dyDescent="0.3">
      <c r="B5" s="250"/>
      <c r="C5" s="252"/>
      <c r="D5" s="252"/>
      <c r="E5" s="252"/>
      <c r="F5" s="252"/>
      <c r="G5" s="252"/>
      <c r="H5" s="252"/>
      <c r="I5" s="252"/>
      <c r="J5" s="252"/>
      <c r="K5" s="251"/>
    </row>
    <row r="6" spans="2:11" ht="15" customHeight="1" x14ac:dyDescent="0.3">
      <c r="B6" s="250"/>
      <c r="C6" s="367" t="s">
        <v>1424</v>
      </c>
      <c r="D6" s="367"/>
      <c r="E6" s="367"/>
      <c r="F6" s="367"/>
      <c r="G6" s="367"/>
      <c r="H6" s="367"/>
      <c r="I6" s="367"/>
      <c r="J6" s="367"/>
      <c r="K6" s="251"/>
    </row>
    <row r="7" spans="2:11" ht="15" customHeight="1" x14ac:dyDescent="0.3">
      <c r="B7" s="254"/>
      <c r="C7" s="367" t="s">
        <v>1425</v>
      </c>
      <c r="D7" s="367"/>
      <c r="E7" s="367"/>
      <c r="F7" s="367"/>
      <c r="G7" s="367"/>
      <c r="H7" s="367"/>
      <c r="I7" s="367"/>
      <c r="J7" s="367"/>
      <c r="K7" s="251"/>
    </row>
    <row r="8" spans="2:11" ht="12.75" customHeight="1" x14ac:dyDescent="0.3">
      <c r="B8" s="254"/>
      <c r="C8" s="253"/>
      <c r="D8" s="253"/>
      <c r="E8" s="253"/>
      <c r="F8" s="253"/>
      <c r="G8" s="253"/>
      <c r="H8" s="253"/>
      <c r="I8" s="253"/>
      <c r="J8" s="253"/>
      <c r="K8" s="251"/>
    </row>
    <row r="9" spans="2:11" ht="15" customHeight="1" x14ac:dyDescent="0.3">
      <c r="B9" s="254"/>
      <c r="C9" s="367" t="s">
        <v>1426</v>
      </c>
      <c r="D9" s="367"/>
      <c r="E9" s="367"/>
      <c r="F9" s="367"/>
      <c r="G9" s="367"/>
      <c r="H9" s="367"/>
      <c r="I9" s="367"/>
      <c r="J9" s="367"/>
      <c r="K9" s="251"/>
    </row>
    <row r="10" spans="2:11" ht="15" customHeight="1" x14ac:dyDescent="0.3">
      <c r="B10" s="254"/>
      <c r="C10" s="253"/>
      <c r="D10" s="367" t="s">
        <v>1427</v>
      </c>
      <c r="E10" s="367"/>
      <c r="F10" s="367"/>
      <c r="G10" s="367"/>
      <c r="H10" s="367"/>
      <c r="I10" s="367"/>
      <c r="J10" s="367"/>
      <c r="K10" s="251"/>
    </row>
    <row r="11" spans="2:11" ht="15" customHeight="1" x14ac:dyDescent="0.3">
      <c r="B11" s="254"/>
      <c r="C11" s="255"/>
      <c r="D11" s="367" t="s">
        <v>1428</v>
      </c>
      <c r="E11" s="367"/>
      <c r="F11" s="367"/>
      <c r="G11" s="367"/>
      <c r="H11" s="367"/>
      <c r="I11" s="367"/>
      <c r="J11" s="367"/>
      <c r="K11" s="251"/>
    </row>
    <row r="12" spans="2:11" ht="12.75" customHeight="1" x14ac:dyDescent="0.3">
      <c r="B12" s="254"/>
      <c r="C12" s="255"/>
      <c r="D12" s="255"/>
      <c r="E12" s="255"/>
      <c r="F12" s="255"/>
      <c r="G12" s="255"/>
      <c r="H12" s="255"/>
      <c r="I12" s="255"/>
      <c r="J12" s="255"/>
      <c r="K12" s="251"/>
    </row>
    <row r="13" spans="2:11" ht="15" customHeight="1" x14ac:dyDescent="0.3">
      <c r="B13" s="254"/>
      <c r="C13" s="255"/>
      <c r="D13" s="367" t="s">
        <v>1429</v>
      </c>
      <c r="E13" s="367"/>
      <c r="F13" s="367"/>
      <c r="G13" s="367"/>
      <c r="H13" s="367"/>
      <c r="I13" s="367"/>
      <c r="J13" s="367"/>
      <c r="K13" s="251"/>
    </row>
    <row r="14" spans="2:11" ht="15" customHeight="1" x14ac:dyDescent="0.3">
      <c r="B14" s="254"/>
      <c r="C14" s="255"/>
      <c r="D14" s="367" t="s">
        <v>1430</v>
      </c>
      <c r="E14" s="367"/>
      <c r="F14" s="367"/>
      <c r="G14" s="367"/>
      <c r="H14" s="367"/>
      <c r="I14" s="367"/>
      <c r="J14" s="367"/>
      <c r="K14" s="251"/>
    </row>
    <row r="15" spans="2:11" ht="15" customHeight="1" x14ac:dyDescent="0.3">
      <c r="B15" s="254"/>
      <c r="C15" s="255"/>
      <c r="D15" s="367" t="s">
        <v>1431</v>
      </c>
      <c r="E15" s="367"/>
      <c r="F15" s="367"/>
      <c r="G15" s="367"/>
      <c r="H15" s="367"/>
      <c r="I15" s="367"/>
      <c r="J15" s="367"/>
      <c r="K15" s="251"/>
    </row>
    <row r="16" spans="2:11" ht="15" customHeight="1" x14ac:dyDescent="0.3">
      <c r="B16" s="254"/>
      <c r="C16" s="255"/>
      <c r="D16" s="255"/>
      <c r="E16" s="256" t="s">
        <v>79</v>
      </c>
      <c r="F16" s="367" t="s">
        <v>1432</v>
      </c>
      <c r="G16" s="367"/>
      <c r="H16" s="367"/>
      <c r="I16" s="367"/>
      <c r="J16" s="367"/>
      <c r="K16" s="251"/>
    </row>
    <row r="17" spans="2:11" ht="15" customHeight="1" x14ac:dyDescent="0.3">
      <c r="B17" s="254"/>
      <c r="C17" s="255"/>
      <c r="D17" s="255"/>
      <c r="E17" s="256" t="s">
        <v>1433</v>
      </c>
      <c r="F17" s="367" t="s">
        <v>1434</v>
      </c>
      <c r="G17" s="367"/>
      <c r="H17" s="367"/>
      <c r="I17" s="367"/>
      <c r="J17" s="367"/>
      <c r="K17" s="251"/>
    </row>
    <row r="18" spans="2:11" ht="15" customHeight="1" x14ac:dyDescent="0.3">
      <c r="B18" s="254"/>
      <c r="C18" s="255"/>
      <c r="D18" s="255"/>
      <c r="E18" s="256" t="s">
        <v>1435</v>
      </c>
      <c r="F18" s="367" t="s">
        <v>1436</v>
      </c>
      <c r="G18" s="367"/>
      <c r="H18" s="367"/>
      <c r="I18" s="367"/>
      <c r="J18" s="367"/>
      <c r="K18" s="251"/>
    </row>
    <row r="19" spans="2:11" ht="15" customHeight="1" x14ac:dyDescent="0.3">
      <c r="B19" s="254"/>
      <c r="C19" s="255"/>
      <c r="D19" s="255"/>
      <c r="E19" s="256" t="s">
        <v>1437</v>
      </c>
      <c r="F19" s="367" t="s">
        <v>1438</v>
      </c>
      <c r="G19" s="367"/>
      <c r="H19" s="367"/>
      <c r="I19" s="367"/>
      <c r="J19" s="367"/>
      <c r="K19" s="251"/>
    </row>
    <row r="20" spans="2:11" ht="15" customHeight="1" x14ac:dyDescent="0.3">
      <c r="B20" s="254"/>
      <c r="C20" s="255"/>
      <c r="D20" s="255"/>
      <c r="E20" s="256" t="s">
        <v>1055</v>
      </c>
      <c r="F20" s="367" t="s">
        <v>1056</v>
      </c>
      <c r="G20" s="367"/>
      <c r="H20" s="367"/>
      <c r="I20" s="367"/>
      <c r="J20" s="367"/>
      <c r="K20" s="251"/>
    </row>
    <row r="21" spans="2:11" ht="15" customHeight="1" x14ac:dyDescent="0.3">
      <c r="B21" s="254"/>
      <c r="C21" s="255"/>
      <c r="D21" s="255"/>
      <c r="E21" s="256" t="s">
        <v>1439</v>
      </c>
      <c r="F21" s="367" t="s">
        <v>1440</v>
      </c>
      <c r="G21" s="367"/>
      <c r="H21" s="367"/>
      <c r="I21" s="367"/>
      <c r="J21" s="367"/>
      <c r="K21" s="251"/>
    </row>
    <row r="22" spans="2:11" ht="12.75" customHeight="1" x14ac:dyDescent="0.3">
      <c r="B22" s="254"/>
      <c r="C22" s="255"/>
      <c r="D22" s="255"/>
      <c r="E22" s="255"/>
      <c r="F22" s="255"/>
      <c r="G22" s="255"/>
      <c r="H22" s="255"/>
      <c r="I22" s="255"/>
      <c r="J22" s="255"/>
      <c r="K22" s="251"/>
    </row>
    <row r="23" spans="2:11" ht="15" customHeight="1" x14ac:dyDescent="0.3">
      <c r="B23" s="254"/>
      <c r="C23" s="367" t="s">
        <v>1441</v>
      </c>
      <c r="D23" s="367"/>
      <c r="E23" s="367"/>
      <c r="F23" s="367"/>
      <c r="G23" s="367"/>
      <c r="H23" s="367"/>
      <c r="I23" s="367"/>
      <c r="J23" s="367"/>
      <c r="K23" s="251"/>
    </row>
    <row r="24" spans="2:11" ht="15" customHeight="1" x14ac:dyDescent="0.3">
      <c r="B24" s="254"/>
      <c r="C24" s="367" t="s">
        <v>1442</v>
      </c>
      <c r="D24" s="367"/>
      <c r="E24" s="367"/>
      <c r="F24" s="367"/>
      <c r="G24" s="367"/>
      <c r="H24" s="367"/>
      <c r="I24" s="367"/>
      <c r="J24" s="367"/>
      <c r="K24" s="251"/>
    </row>
    <row r="25" spans="2:11" ht="15" customHeight="1" x14ac:dyDescent="0.3">
      <c r="B25" s="254"/>
      <c r="C25" s="253"/>
      <c r="D25" s="367" t="s">
        <v>1443</v>
      </c>
      <c r="E25" s="367"/>
      <c r="F25" s="367"/>
      <c r="G25" s="367"/>
      <c r="H25" s="367"/>
      <c r="I25" s="367"/>
      <c r="J25" s="367"/>
      <c r="K25" s="251"/>
    </row>
    <row r="26" spans="2:11" ht="15" customHeight="1" x14ac:dyDescent="0.3">
      <c r="B26" s="254"/>
      <c r="C26" s="255"/>
      <c r="D26" s="367" t="s">
        <v>1444</v>
      </c>
      <c r="E26" s="367"/>
      <c r="F26" s="367"/>
      <c r="G26" s="367"/>
      <c r="H26" s="367"/>
      <c r="I26" s="367"/>
      <c r="J26" s="367"/>
      <c r="K26" s="251"/>
    </row>
    <row r="27" spans="2:11" ht="12.75" customHeight="1" x14ac:dyDescent="0.3">
      <c r="B27" s="254"/>
      <c r="C27" s="255"/>
      <c r="D27" s="255"/>
      <c r="E27" s="255"/>
      <c r="F27" s="255"/>
      <c r="G27" s="255"/>
      <c r="H27" s="255"/>
      <c r="I27" s="255"/>
      <c r="J27" s="255"/>
      <c r="K27" s="251"/>
    </row>
    <row r="28" spans="2:11" ht="15" customHeight="1" x14ac:dyDescent="0.3">
      <c r="B28" s="254"/>
      <c r="C28" s="255"/>
      <c r="D28" s="367" t="s">
        <v>1445</v>
      </c>
      <c r="E28" s="367"/>
      <c r="F28" s="367"/>
      <c r="G28" s="367"/>
      <c r="H28" s="367"/>
      <c r="I28" s="367"/>
      <c r="J28" s="367"/>
      <c r="K28" s="251"/>
    </row>
    <row r="29" spans="2:11" ht="15" customHeight="1" x14ac:dyDescent="0.3">
      <c r="B29" s="254"/>
      <c r="C29" s="255"/>
      <c r="D29" s="367" t="s">
        <v>1446</v>
      </c>
      <c r="E29" s="367"/>
      <c r="F29" s="367"/>
      <c r="G29" s="367"/>
      <c r="H29" s="367"/>
      <c r="I29" s="367"/>
      <c r="J29" s="367"/>
      <c r="K29" s="251"/>
    </row>
    <row r="30" spans="2:11" ht="12.75" customHeight="1" x14ac:dyDescent="0.3">
      <c r="B30" s="254"/>
      <c r="C30" s="255"/>
      <c r="D30" s="255"/>
      <c r="E30" s="255"/>
      <c r="F30" s="255"/>
      <c r="G30" s="255"/>
      <c r="H30" s="255"/>
      <c r="I30" s="255"/>
      <c r="J30" s="255"/>
      <c r="K30" s="251"/>
    </row>
    <row r="31" spans="2:11" ht="15" customHeight="1" x14ac:dyDescent="0.3">
      <c r="B31" s="254"/>
      <c r="C31" s="255"/>
      <c r="D31" s="367" t="s">
        <v>1447</v>
      </c>
      <c r="E31" s="367"/>
      <c r="F31" s="367"/>
      <c r="G31" s="367"/>
      <c r="H31" s="367"/>
      <c r="I31" s="367"/>
      <c r="J31" s="367"/>
      <c r="K31" s="251"/>
    </row>
    <row r="32" spans="2:11" ht="15" customHeight="1" x14ac:dyDescent="0.3">
      <c r="B32" s="254"/>
      <c r="C32" s="255"/>
      <c r="D32" s="367" t="s">
        <v>1448</v>
      </c>
      <c r="E32" s="367"/>
      <c r="F32" s="367"/>
      <c r="G32" s="367"/>
      <c r="H32" s="367"/>
      <c r="I32" s="367"/>
      <c r="J32" s="367"/>
      <c r="K32" s="251"/>
    </row>
    <row r="33" spans="2:11" ht="15" customHeight="1" x14ac:dyDescent="0.3">
      <c r="B33" s="254"/>
      <c r="C33" s="255"/>
      <c r="D33" s="367" t="s">
        <v>1449</v>
      </c>
      <c r="E33" s="367"/>
      <c r="F33" s="367"/>
      <c r="G33" s="367"/>
      <c r="H33" s="367"/>
      <c r="I33" s="367"/>
      <c r="J33" s="367"/>
      <c r="K33" s="251"/>
    </row>
    <row r="34" spans="2:11" ht="15" customHeight="1" x14ac:dyDescent="0.3">
      <c r="B34" s="254"/>
      <c r="C34" s="255"/>
      <c r="D34" s="253"/>
      <c r="E34" s="257" t="s">
        <v>125</v>
      </c>
      <c r="F34" s="253"/>
      <c r="G34" s="367" t="s">
        <v>1450</v>
      </c>
      <c r="H34" s="367"/>
      <c r="I34" s="367"/>
      <c r="J34" s="367"/>
      <c r="K34" s="251"/>
    </row>
    <row r="35" spans="2:11" ht="30.75" customHeight="1" x14ac:dyDescent="0.3">
      <c r="B35" s="254"/>
      <c r="C35" s="255"/>
      <c r="D35" s="253"/>
      <c r="E35" s="257" t="s">
        <v>1451</v>
      </c>
      <c r="F35" s="253"/>
      <c r="G35" s="367" t="s">
        <v>1452</v>
      </c>
      <c r="H35" s="367"/>
      <c r="I35" s="367"/>
      <c r="J35" s="367"/>
      <c r="K35" s="251"/>
    </row>
    <row r="36" spans="2:11" ht="15" customHeight="1" x14ac:dyDescent="0.3">
      <c r="B36" s="254"/>
      <c r="C36" s="255"/>
      <c r="D36" s="253"/>
      <c r="E36" s="257" t="s">
        <v>53</v>
      </c>
      <c r="F36" s="253"/>
      <c r="G36" s="367" t="s">
        <v>1453</v>
      </c>
      <c r="H36" s="367"/>
      <c r="I36" s="367"/>
      <c r="J36" s="367"/>
      <c r="K36" s="251"/>
    </row>
    <row r="37" spans="2:11" ht="15" customHeight="1" x14ac:dyDescent="0.3">
      <c r="B37" s="254"/>
      <c r="C37" s="255"/>
      <c r="D37" s="253"/>
      <c r="E37" s="257" t="s">
        <v>126</v>
      </c>
      <c r="F37" s="253"/>
      <c r="G37" s="367" t="s">
        <v>1454</v>
      </c>
      <c r="H37" s="367"/>
      <c r="I37" s="367"/>
      <c r="J37" s="367"/>
      <c r="K37" s="251"/>
    </row>
    <row r="38" spans="2:11" ht="15" customHeight="1" x14ac:dyDescent="0.3">
      <c r="B38" s="254"/>
      <c r="C38" s="255"/>
      <c r="D38" s="253"/>
      <c r="E38" s="257" t="s">
        <v>127</v>
      </c>
      <c r="F38" s="253"/>
      <c r="G38" s="367" t="s">
        <v>1455</v>
      </c>
      <c r="H38" s="367"/>
      <c r="I38" s="367"/>
      <c r="J38" s="367"/>
      <c r="K38" s="251"/>
    </row>
    <row r="39" spans="2:11" ht="15" customHeight="1" x14ac:dyDescent="0.3">
      <c r="B39" s="254"/>
      <c r="C39" s="255"/>
      <c r="D39" s="253"/>
      <c r="E39" s="257" t="s">
        <v>128</v>
      </c>
      <c r="F39" s="253"/>
      <c r="G39" s="367" t="s">
        <v>1456</v>
      </c>
      <c r="H39" s="367"/>
      <c r="I39" s="367"/>
      <c r="J39" s="367"/>
      <c r="K39" s="251"/>
    </row>
    <row r="40" spans="2:11" ht="15" customHeight="1" x14ac:dyDescent="0.3">
      <c r="B40" s="254"/>
      <c r="C40" s="255"/>
      <c r="D40" s="253"/>
      <c r="E40" s="257" t="s">
        <v>1457</v>
      </c>
      <c r="F40" s="253"/>
      <c r="G40" s="367" t="s">
        <v>1458</v>
      </c>
      <c r="H40" s="367"/>
      <c r="I40" s="367"/>
      <c r="J40" s="367"/>
      <c r="K40" s="251"/>
    </row>
    <row r="41" spans="2:11" ht="15" customHeight="1" x14ac:dyDescent="0.3">
      <c r="B41" s="254"/>
      <c r="C41" s="255"/>
      <c r="D41" s="253"/>
      <c r="E41" s="257"/>
      <c r="F41" s="253"/>
      <c r="G41" s="367" t="s">
        <v>1459</v>
      </c>
      <c r="H41" s="367"/>
      <c r="I41" s="367"/>
      <c r="J41" s="367"/>
      <c r="K41" s="251"/>
    </row>
    <row r="42" spans="2:11" ht="15" customHeight="1" x14ac:dyDescent="0.3">
      <c r="B42" s="254"/>
      <c r="C42" s="255"/>
      <c r="D42" s="253"/>
      <c r="E42" s="257" t="s">
        <v>1460</v>
      </c>
      <c r="F42" s="253"/>
      <c r="G42" s="367" t="s">
        <v>1461</v>
      </c>
      <c r="H42" s="367"/>
      <c r="I42" s="367"/>
      <c r="J42" s="367"/>
      <c r="K42" s="251"/>
    </row>
    <row r="43" spans="2:11" ht="15" customHeight="1" x14ac:dyDescent="0.3">
      <c r="B43" s="254"/>
      <c r="C43" s="255"/>
      <c r="D43" s="253"/>
      <c r="E43" s="257" t="s">
        <v>130</v>
      </c>
      <c r="F43" s="253"/>
      <c r="G43" s="367" t="s">
        <v>1462</v>
      </c>
      <c r="H43" s="367"/>
      <c r="I43" s="367"/>
      <c r="J43" s="367"/>
      <c r="K43" s="251"/>
    </row>
    <row r="44" spans="2:11" ht="12.75" customHeight="1" x14ac:dyDescent="0.3">
      <c r="B44" s="254"/>
      <c r="C44" s="255"/>
      <c r="D44" s="253"/>
      <c r="E44" s="253"/>
      <c r="F44" s="253"/>
      <c r="G44" s="253"/>
      <c r="H44" s="253"/>
      <c r="I44" s="253"/>
      <c r="J44" s="253"/>
      <c r="K44" s="251"/>
    </row>
    <row r="45" spans="2:11" ht="15" customHeight="1" x14ac:dyDescent="0.3">
      <c r="B45" s="254"/>
      <c r="C45" s="255"/>
      <c r="D45" s="367" t="s">
        <v>1463</v>
      </c>
      <c r="E45" s="367"/>
      <c r="F45" s="367"/>
      <c r="G45" s="367"/>
      <c r="H45" s="367"/>
      <c r="I45" s="367"/>
      <c r="J45" s="367"/>
      <c r="K45" s="251"/>
    </row>
    <row r="46" spans="2:11" ht="15" customHeight="1" x14ac:dyDescent="0.3">
      <c r="B46" s="254"/>
      <c r="C46" s="255"/>
      <c r="D46" s="255"/>
      <c r="E46" s="367" t="s">
        <v>1464</v>
      </c>
      <c r="F46" s="367"/>
      <c r="G46" s="367"/>
      <c r="H46" s="367"/>
      <c r="I46" s="367"/>
      <c r="J46" s="367"/>
      <c r="K46" s="251"/>
    </row>
    <row r="47" spans="2:11" ht="15" customHeight="1" x14ac:dyDescent="0.3">
      <c r="B47" s="254"/>
      <c r="C47" s="255"/>
      <c r="D47" s="255"/>
      <c r="E47" s="367" t="s">
        <v>1465</v>
      </c>
      <c r="F47" s="367"/>
      <c r="G47" s="367"/>
      <c r="H47" s="367"/>
      <c r="I47" s="367"/>
      <c r="J47" s="367"/>
      <c r="K47" s="251"/>
    </row>
    <row r="48" spans="2:11" ht="15" customHeight="1" x14ac:dyDescent="0.3">
      <c r="B48" s="254"/>
      <c r="C48" s="255"/>
      <c r="D48" s="255"/>
      <c r="E48" s="367" t="s">
        <v>1466</v>
      </c>
      <c r="F48" s="367"/>
      <c r="G48" s="367"/>
      <c r="H48" s="367"/>
      <c r="I48" s="367"/>
      <c r="J48" s="367"/>
      <c r="K48" s="251"/>
    </row>
    <row r="49" spans="2:11" ht="15" customHeight="1" x14ac:dyDescent="0.3">
      <c r="B49" s="254"/>
      <c r="C49" s="255"/>
      <c r="D49" s="367" t="s">
        <v>1467</v>
      </c>
      <c r="E49" s="367"/>
      <c r="F49" s="367"/>
      <c r="G49" s="367"/>
      <c r="H49" s="367"/>
      <c r="I49" s="367"/>
      <c r="J49" s="367"/>
      <c r="K49" s="251"/>
    </row>
    <row r="50" spans="2:11" ht="25.5" customHeight="1" x14ac:dyDescent="0.3">
      <c r="B50" s="250"/>
      <c r="C50" s="369" t="s">
        <v>1468</v>
      </c>
      <c r="D50" s="369"/>
      <c r="E50" s="369"/>
      <c r="F50" s="369"/>
      <c r="G50" s="369"/>
      <c r="H50" s="369"/>
      <c r="I50" s="369"/>
      <c r="J50" s="369"/>
      <c r="K50" s="251"/>
    </row>
    <row r="51" spans="2:11" ht="5.25" customHeight="1" x14ac:dyDescent="0.3">
      <c r="B51" s="250"/>
      <c r="C51" s="252"/>
      <c r="D51" s="252"/>
      <c r="E51" s="252"/>
      <c r="F51" s="252"/>
      <c r="G51" s="252"/>
      <c r="H51" s="252"/>
      <c r="I51" s="252"/>
      <c r="J51" s="252"/>
      <c r="K51" s="251"/>
    </row>
    <row r="52" spans="2:11" ht="15" customHeight="1" x14ac:dyDescent="0.3">
      <c r="B52" s="250"/>
      <c r="C52" s="367" t="s">
        <v>1469</v>
      </c>
      <c r="D52" s="367"/>
      <c r="E52" s="367"/>
      <c r="F52" s="367"/>
      <c r="G52" s="367"/>
      <c r="H52" s="367"/>
      <c r="I52" s="367"/>
      <c r="J52" s="367"/>
      <c r="K52" s="251"/>
    </row>
    <row r="53" spans="2:11" ht="15" customHeight="1" x14ac:dyDescent="0.3">
      <c r="B53" s="250"/>
      <c r="C53" s="367" t="s">
        <v>1470</v>
      </c>
      <c r="D53" s="367"/>
      <c r="E53" s="367"/>
      <c r="F53" s="367"/>
      <c r="G53" s="367"/>
      <c r="H53" s="367"/>
      <c r="I53" s="367"/>
      <c r="J53" s="367"/>
      <c r="K53" s="251"/>
    </row>
    <row r="54" spans="2:11" ht="12.75" customHeight="1" x14ac:dyDescent="0.3">
      <c r="B54" s="250"/>
      <c r="C54" s="253"/>
      <c r="D54" s="253"/>
      <c r="E54" s="253"/>
      <c r="F54" s="253"/>
      <c r="G54" s="253"/>
      <c r="H54" s="253"/>
      <c r="I54" s="253"/>
      <c r="J54" s="253"/>
      <c r="K54" s="251"/>
    </row>
    <row r="55" spans="2:11" ht="15" customHeight="1" x14ac:dyDescent="0.3">
      <c r="B55" s="250"/>
      <c r="C55" s="367" t="s">
        <v>1471</v>
      </c>
      <c r="D55" s="367"/>
      <c r="E55" s="367"/>
      <c r="F55" s="367"/>
      <c r="G55" s="367"/>
      <c r="H55" s="367"/>
      <c r="I55" s="367"/>
      <c r="J55" s="367"/>
      <c r="K55" s="251"/>
    </row>
    <row r="56" spans="2:11" ht="15" customHeight="1" x14ac:dyDescent="0.3">
      <c r="B56" s="250"/>
      <c r="C56" s="255"/>
      <c r="D56" s="367" t="s">
        <v>1472</v>
      </c>
      <c r="E56" s="367"/>
      <c r="F56" s="367"/>
      <c r="G56" s="367"/>
      <c r="H56" s="367"/>
      <c r="I56" s="367"/>
      <c r="J56" s="367"/>
      <c r="K56" s="251"/>
    </row>
    <row r="57" spans="2:11" ht="15" customHeight="1" x14ac:dyDescent="0.3">
      <c r="B57" s="250"/>
      <c r="C57" s="255"/>
      <c r="D57" s="367" t="s">
        <v>1473</v>
      </c>
      <c r="E57" s="367"/>
      <c r="F57" s="367"/>
      <c r="G57" s="367"/>
      <c r="H57" s="367"/>
      <c r="I57" s="367"/>
      <c r="J57" s="367"/>
      <c r="K57" s="251"/>
    </row>
    <row r="58" spans="2:11" ht="15" customHeight="1" x14ac:dyDescent="0.3">
      <c r="B58" s="250"/>
      <c r="C58" s="255"/>
      <c r="D58" s="367" t="s">
        <v>1474</v>
      </c>
      <c r="E58" s="367"/>
      <c r="F58" s="367"/>
      <c r="G58" s="367"/>
      <c r="H58" s="367"/>
      <c r="I58" s="367"/>
      <c r="J58" s="367"/>
      <c r="K58" s="251"/>
    </row>
    <row r="59" spans="2:11" ht="15" customHeight="1" x14ac:dyDescent="0.3">
      <c r="B59" s="250"/>
      <c r="C59" s="255"/>
      <c r="D59" s="367" t="s">
        <v>1475</v>
      </c>
      <c r="E59" s="367"/>
      <c r="F59" s="367"/>
      <c r="G59" s="367"/>
      <c r="H59" s="367"/>
      <c r="I59" s="367"/>
      <c r="J59" s="367"/>
      <c r="K59" s="251"/>
    </row>
    <row r="60" spans="2:11" ht="15" customHeight="1" x14ac:dyDescent="0.3">
      <c r="B60" s="250"/>
      <c r="C60" s="255"/>
      <c r="D60" s="371" t="s">
        <v>1476</v>
      </c>
      <c r="E60" s="371"/>
      <c r="F60" s="371"/>
      <c r="G60" s="371"/>
      <c r="H60" s="371"/>
      <c r="I60" s="371"/>
      <c r="J60" s="371"/>
      <c r="K60" s="251"/>
    </row>
    <row r="61" spans="2:11" ht="15" customHeight="1" x14ac:dyDescent="0.3">
      <c r="B61" s="250"/>
      <c r="C61" s="255"/>
      <c r="D61" s="367" t="s">
        <v>1477</v>
      </c>
      <c r="E61" s="367"/>
      <c r="F61" s="367"/>
      <c r="G61" s="367"/>
      <c r="H61" s="367"/>
      <c r="I61" s="367"/>
      <c r="J61" s="367"/>
      <c r="K61" s="251"/>
    </row>
    <row r="62" spans="2:11" ht="12.75" customHeight="1" x14ac:dyDescent="0.3">
      <c r="B62" s="250"/>
      <c r="C62" s="255"/>
      <c r="D62" s="255"/>
      <c r="E62" s="258"/>
      <c r="F62" s="255"/>
      <c r="G62" s="255"/>
      <c r="H62" s="255"/>
      <c r="I62" s="255"/>
      <c r="J62" s="255"/>
      <c r="K62" s="251"/>
    </row>
    <row r="63" spans="2:11" ht="15" customHeight="1" x14ac:dyDescent="0.3">
      <c r="B63" s="250"/>
      <c r="C63" s="255"/>
      <c r="D63" s="367" t="s">
        <v>1478</v>
      </c>
      <c r="E63" s="367"/>
      <c r="F63" s="367"/>
      <c r="G63" s="367"/>
      <c r="H63" s="367"/>
      <c r="I63" s="367"/>
      <c r="J63" s="367"/>
      <c r="K63" s="251"/>
    </row>
    <row r="64" spans="2:11" ht="15" customHeight="1" x14ac:dyDescent="0.3">
      <c r="B64" s="250"/>
      <c r="C64" s="255"/>
      <c r="D64" s="371" t="s">
        <v>1479</v>
      </c>
      <c r="E64" s="371"/>
      <c r="F64" s="371"/>
      <c r="G64" s="371"/>
      <c r="H64" s="371"/>
      <c r="I64" s="371"/>
      <c r="J64" s="371"/>
      <c r="K64" s="251"/>
    </row>
    <row r="65" spans="2:11" ht="15" customHeight="1" x14ac:dyDescent="0.3">
      <c r="B65" s="250"/>
      <c r="C65" s="255"/>
      <c r="D65" s="367" t="s">
        <v>1480</v>
      </c>
      <c r="E65" s="367"/>
      <c r="F65" s="367"/>
      <c r="G65" s="367"/>
      <c r="H65" s="367"/>
      <c r="I65" s="367"/>
      <c r="J65" s="367"/>
      <c r="K65" s="251"/>
    </row>
    <row r="66" spans="2:11" ht="15" customHeight="1" x14ac:dyDescent="0.3">
      <c r="B66" s="250"/>
      <c r="C66" s="255"/>
      <c r="D66" s="367" t="s">
        <v>1481</v>
      </c>
      <c r="E66" s="367"/>
      <c r="F66" s="367"/>
      <c r="G66" s="367"/>
      <c r="H66" s="367"/>
      <c r="I66" s="367"/>
      <c r="J66" s="367"/>
      <c r="K66" s="251"/>
    </row>
    <row r="67" spans="2:11" ht="15" customHeight="1" x14ac:dyDescent="0.3">
      <c r="B67" s="250"/>
      <c r="C67" s="255"/>
      <c r="D67" s="367" t="s">
        <v>1482</v>
      </c>
      <c r="E67" s="367"/>
      <c r="F67" s="367"/>
      <c r="G67" s="367"/>
      <c r="H67" s="367"/>
      <c r="I67" s="367"/>
      <c r="J67" s="367"/>
      <c r="K67" s="251"/>
    </row>
    <row r="68" spans="2:11" ht="15" customHeight="1" x14ac:dyDescent="0.3">
      <c r="B68" s="250"/>
      <c r="C68" s="255"/>
      <c r="D68" s="367" t="s">
        <v>1483</v>
      </c>
      <c r="E68" s="367"/>
      <c r="F68" s="367"/>
      <c r="G68" s="367"/>
      <c r="H68" s="367"/>
      <c r="I68" s="367"/>
      <c r="J68" s="367"/>
      <c r="K68" s="251"/>
    </row>
    <row r="69" spans="2:11" ht="12.75" customHeight="1" x14ac:dyDescent="0.3">
      <c r="B69" s="259"/>
      <c r="C69" s="260"/>
      <c r="D69" s="260"/>
      <c r="E69" s="260"/>
      <c r="F69" s="260"/>
      <c r="G69" s="260"/>
      <c r="H69" s="260"/>
      <c r="I69" s="260"/>
      <c r="J69" s="260"/>
      <c r="K69" s="261"/>
    </row>
    <row r="70" spans="2:11" ht="18.75" customHeight="1" x14ac:dyDescent="0.3">
      <c r="B70" s="262"/>
      <c r="C70" s="262"/>
      <c r="D70" s="262"/>
      <c r="E70" s="262"/>
      <c r="F70" s="262"/>
      <c r="G70" s="262"/>
      <c r="H70" s="262"/>
      <c r="I70" s="262"/>
      <c r="J70" s="262"/>
      <c r="K70" s="263"/>
    </row>
    <row r="71" spans="2:11" ht="18.75" customHeight="1" x14ac:dyDescent="0.3">
      <c r="B71" s="263"/>
      <c r="C71" s="263"/>
      <c r="D71" s="263"/>
      <c r="E71" s="263"/>
      <c r="F71" s="263"/>
      <c r="G71" s="263"/>
      <c r="H71" s="263"/>
      <c r="I71" s="263"/>
      <c r="J71" s="263"/>
      <c r="K71" s="263"/>
    </row>
    <row r="72" spans="2:11" ht="7.5" customHeight="1" x14ac:dyDescent="0.3">
      <c r="B72" s="264"/>
      <c r="C72" s="265"/>
      <c r="D72" s="265"/>
      <c r="E72" s="265"/>
      <c r="F72" s="265"/>
      <c r="G72" s="265"/>
      <c r="H72" s="265"/>
      <c r="I72" s="265"/>
      <c r="J72" s="265"/>
      <c r="K72" s="266"/>
    </row>
    <row r="73" spans="2:11" ht="45" customHeight="1" x14ac:dyDescent="0.3">
      <c r="B73" s="267"/>
      <c r="C73" s="372" t="s">
        <v>89</v>
      </c>
      <c r="D73" s="372"/>
      <c r="E73" s="372"/>
      <c r="F73" s="372"/>
      <c r="G73" s="372"/>
      <c r="H73" s="372"/>
      <c r="I73" s="372"/>
      <c r="J73" s="372"/>
      <c r="K73" s="268"/>
    </row>
    <row r="74" spans="2:11" ht="17.25" customHeight="1" x14ac:dyDescent="0.3">
      <c r="B74" s="267"/>
      <c r="C74" s="269" t="s">
        <v>1484</v>
      </c>
      <c r="D74" s="269"/>
      <c r="E74" s="269"/>
      <c r="F74" s="269" t="s">
        <v>1485</v>
      </c>
      <c r="G74" s="270"/>
      <c r="H74" s="269" t="s">
        <v>126</v>
      </c>
      <c r="I74" s="269" t="s">
        <v>57</v>
      </c>
      <c r="J74" s="269" t="s">
        <v>1486</v>
      </c>
      <c r="K74" s="268"/>
    </row>
    <row r="75" spans="2:11" ht="17.25" customHeight="1" x14ac:dyDescent="0.3">
      <c r="B75" s="267"/>
      <c r="C75" s="271" t="s">
        <v>1487</v>
      </c>
      <c r="D75" s="271"/>
      <c r="E75" s="271"/>
      <c r="F75" s="272" t="s">
        <v>1488</v>
      </c>
      <c r="G75" s="273"/>
      <c r="H75" s="271"/>
      <c r="I75" s="271"/>
      <c r="J75" s="271" t="s">
        <v>1489</v>
      </c>
      <c r="K75" s="268"/>
    </row>
    <row r="76" spans="2:11" ht="5.25" customHeight="1" x14ac:dyDescent="0.3">
      <c r="B76" s="267"/>
      <c r="C76" s="274"/>
      <c r="D76" s="274"/>
      <c r="E76" s="274"/>
      <c r="F76" s="274"/>
      <c r="G76" s="275"/>
      <c r="H76" s="274"/>
      <c r="I76" s="274"/>
      <c r="J76" s="274"/>
      <c r="K76" s="268"/>
    </row>
    <row r="77" spans="2:11" ht="15" customHeight="1" x14ac:dyDescent="0.3">
      <c r="B77" s="267"/>
      <c r="C77" s="257" t="s">
        <v>53</v>
      </c>
      <c r="D77" s="274"/>
      <c r="E77" s="274"/>
      <c r="F77" s="276" t="s">
        <v>1490</v>
      </c>
      <c r="G77" s="275"/>
      <c r="H77" s="257" t="s">
        <v>1491</v>
      </c>
      <c r="I77" s="257" t="s">
        <v>1492</v>
      </c>
      <c r="J77" s="257">
        <v>20</v>
      </c>
      <c r="K77" s="268"/>
    </row>
    <row r="78" spans="2:11" ht="15" customHeight="1" x14ac:dyDescent="0.3">
      <c r="B78" s="267"/>
      <c r="C78" s="257" t="s">
        <v>1493</v>
      </c>
      <c r="D78" s="257"/>
      <c r="E78" s="257"/>
      <c r="F78" s="276" t="s">
        <v>1490</v>
      </c>
      <c r="G78" s="275"/>
      <c r="H78" s="257" t="s">
        <v>1494</v>
      </c>
      <c r="I78" s="257" t="s">
        <v>1492</v>
      </c>
      <c r="J78" s="257">
        <v>120</v>
      </c>
      <c r="K78" s="268"/>
    </row>
    <row r="79" spans="2:11" ht="15" customHeight="1" x14ac:dyDescent="0.3">
      <c r="B79" s="277"/>
      <c r="C79" s="257" t="s">
        <v>1495</v>
      </c>
      <c r="D79" s="257"/>
      <c r="E79" s="257"/>
      <c r="F79" s="276" t="s">
        <v>1496</v>
      </c>
      <c r="G79" s="275"/>
      <c r="H79" s="257" t="s">
        <v>1497</v>
      </c>
      <c r="I79" s="257" t="s">
        <v>1492</v>
      </c>
      <c r="J79" s="257">
        <v>50</v>
      </c>
      <c r="K79" s="268"/>
    </row>
    <row r="80" spans="2:11" ht="15" customHeight="1" x14ac:dyDescent="0.3">
      <c r="B80" s="277"/>
      <c r="C80" s="257" t="s">
        <v>1498</v>
      </c>
      <c r="D80" s="257"/>
      <c r="E80" s="257"/>
      <c r="F80" s="276" t="s">
        <v>1490</v>
      </c>
      <c r="G80" s="275"/>
      <c r="H80" s="257" t="s">
        <v>1499</v>
      </c>
      <c r="I80" s="257" t="s">
        <v>1500</v>
      </c>
      <c r="J80" s="257"/>
      <c r="K80" s="268"/>
    </row>
    <row r="81" spans="2:11" ht="15" customHeight="1" x14ac:dyDescent="0.3">
      <c r="B81" s="277"/>
      <c r="C81" s="278" t="s">
        <v>1501</v>
      </c>
      <c r="D81" s="278"/>
      <c r="E81" s="278"/>
      <c r="F81" s="279" t="s">
        <v>1496</v>
      </c>
      <c r="G81" s="278"/>
      <c r="H81" s="278" t="s">
        <v>1502</v>
      </c>
      <c r="I81" s="278" t="s">
        <v>1492</v>
      </c>
      <c r="J81" s="278">
        <v>15</v>
      </c>
      <c r="K81" s="268"/>
    </row>
    <row r="82" spans="2:11" ht="15" customHeight="1" x14ac:dyDescent="0.3">
      <c r="B82" s="277"/>
      <c r="C82" s="278" t="s">
        <v>1503</v>
      </c>
      <c r="D82" s="278"/>
      <c r="E82" s="278"/>
      <c r="F82" s="279" t="s">
        <v>1496</v>
      </c>
      <c r="G82" s="278"/>
      <c r="H82" s="278" t="s">
        <v>1504</v>
      </c>
      <c r="I82" s="278" t="s">
        <v>1492</v>
      </c>
      <c r="J82" s="278">
        <v>15</v>
      </c>
      <c r="K82" s="268"/>
    </row>
    <row r="83" spans="2:11" ht="15" customHeight="1" x14ac:dyDescent="0.3">
      <c r="B83" s="277"/>
      <c r="C83" s="278" t="s">
        <v>1505</v>
      </c>
      <c r="D83" s="278"/>
      <c r="E83" s="278"/>
      <c r="F83" s="279" t="s">
        <v>1496</v>
      </c>
      <c r="G83" s="278"/>
      <c r="H83" s="278" t="s">
        <v>1506</v>
      </c>
      <c r="I83" s="278" t="s">
        <v>1492</v>
      </c>
      <c r="J83" s="278">
        <v>20</v>
      </c>
      <c r="K83" s="268"/>
    </row>
    <row r="84" spans="2:11" ht="15" customHeight="1" x14ac:dyDescent="0.3">
      <c r="B84" s="277"/>
      <c r="C84" s="278" t="s">
        <v>1507</v>
      </c>
      <c r="D84" s="278"/>
      <c r="E84" s="278"/>
      <c r="F84" s="279" t="s">
        <v>1496</v>
      </c>
      <c r="G84" s="278"/>
      <c r="H84" s="278" t="s">
        <v>1508</v>
      </c>
      <c r="I84" s="278" t="s">
        <v>1492</v>
      </c>
      <c r="J84" s="278">
        <v>20</v>
      </c>
      <c r="K84" s="268"/>
    </row>
    <row r="85" spans="2:11" ht="15" customHeight="1" x14ac:dyDescent="0.3">
      <c r="B85" s="277"/>
      <c r="C85" s="257" t="s">
        <v>1509</v>
      </c>
      <c r="D85" s="257"/>
      <c r="E85" s="257"/>
      <c r="F85" s="276" t="s">
        <v>1496</v>
      </c>
      <c r="G85" s="275"/>
      <c r="H85" s="257" t="s">
        <v>1510</v>
      </c>
      <c r="I85" s="257" t="s">
        <v>1492</v>
      </c>
      <c r="J85" s="257">
        <v>50</v>
      </c>
      <c r="K85" s="268"/>
    </row>
    <row r="86" spans="2:11" ht="15" customHeight="1" x14ac:dyDescent="0.3">
      <c r="B86" s="277"/>
      <c r="C86" s="257" t="s">
        <v>1511</v>
      </c>
      <c r="D86" s="257"/>
      <c r="E86" s="257"/>
      <c r="F86" s="276" t="s">
        <v>1496</v>
      </c>
      <c r="G86" s="275"/>
      <c r="H86" s="257" t="s">
        <v>1512</v>
      </c>
      <c r="I86" s="257" t="s">
        <v>1492</v>
      </c>
      <c r="J86" s="257">
        <v>20</v>
      </c>
      <c r="K86" s="268"/>
    </row>
    <row r="87" spans="2:11" ht="15" customHeight="1" x14ac:dyDescent="0.3">
      <c r="B87" s="277"/>
      <c r="C87" s="257" t="s">
        <v>1513</v>
      </c>
      <c r="D87" s="257"/>
      <c r="E87" s="257"/>
      <c r="F87" s="276" t="s">
        <v>1496</v>
      </c>
      <c r="G87" s="275"/>
      <c r="H87" s="257" t="s">
        <v>1514</v>
      </c>
      <c r="I87" s="257" t="s">
        <v>1492</v>
      </c>
      <c r="J87" s="257">
        <v>20</v>
      </c>
      <c r="K87" s="268"/>
    </row>
    <row r="88" spans="2:11" ht="15" customHeight="1" x14ac:dyDescent="0.3">
      <c r="B88" s="277"/>
      <c r="C88" s="257" t="s">
        <v>1515</v>
      </c>
      <c r="D88" s="257"/>
      <c r="E88" s="257"/>
      <c r="F88" s="276" t="s">
        <v>1496</v>
      </c>
      <c r="G88" s="275"/>
      <c r="H88" s="257" t="s">
        <v>1516</v>
      </c>
      <c r="I88" s="257" t="s">
        <v>1492</v>
      </c>
      <c r="J88" s="257">
        <v>50</v>
      </c>
      <c r="K88" s="268"/>
    </row>
    <row r="89" spans="2:11" ht="15" customHeight="1" x14ac:dyDescent="0.3">
      <c r="B89" s="277"/>
      <c r="C89" s="257" t="s">
        <v>1517</v>
      </c>
      <c r="D89" s="257"/>
      <c r="E89" s="257"/>
      <c r="F89" s="276" t="s">
        <v>1496</v>
      </c>
      <c r="G89" s="275"/>
      <c r="H89" s="257" t="s">
        <v>1517</v>
      </c>
      <c r="I89" s="257" t="s">
        <v>1492</v>
      </c>
      <c r="J89" s="257">
        <v>50</v>
      </c>
      <c r="K89" s="268"/>
    </row>
    <row r="90" spans="2:11" ht="15" customHeight="1" x14ac:dyDescent="0.3">
      <c r="B90" s="277"/>
      <c r="C90" s="257" t="s">
        <v>131</v>
      </c>
      <c r="D90" s="257"/>
      <c r="E90" s="257"/>
      <c r="F90" s="276" t="s">
        <v>1496</v>
      </c>
      <c r="G90" s="275"/>
      <c r="H90" s="257" t="s">
        <v>1518</v>
      </c>
      <c r="I90" s="257" t="s">
        <v>1492</v>
      </c>
      <c r="J90" s="257">
        <v>255</v>
      </c>
      <c r="K90" s="268"/>
    </row>
    <row r="91" spans="2:11" ht="15" customHeight="1" x14ac:dyDescent="0.3">
      <c r="B91" s="277"/>
      <c r="C91" s="257" t="s">
        <v>1519</v>
      </c>
      <c r="D91" s="257"/>
      <c r="E91" s="257"/>
      <c r="F91" s="276" t="s">
        <v>1490</v>
      </c>
      <c r="G91" s="275"/>
      <c r="H91" s="257" t="s">
        <v>1520</v>
      </c>
      <c r="I91" s="257" t="s">
        <v>1521</v>
      </c>
      <c r="J91" s="257"/>
      <c r="K91" s="268"/>
    </row>
    <row r="92" spans="2:11" ht="15" customHeight="1" x14ac:dyDescent="0.3">
      <c r="B92" s="277"/>
      <c r="C92" s="257" t="s">
        <v>1522</v>
      </c>
      <c r="D92" s="257"/>
      <c r="E92" s="257"/>
      <c r="F92" s="276" t="s">
        <v>1490</v>
      </c>
      <c r="G92" s="275"/>
      <c r="H92" s="257" t="s">
        <v>1523</v>
      </c>
      <c r="I92" s="257" t="s">
        <v>1524</v>
      </c>
      <c r="J92" s="257"/>
      <c r="K92" s="268"/>
    </row>
    <row r="93" spans="2:11" ht="15" customHeight="1" x14ac:dyDescent="0.3">
      <c r="B93" s="277"/>
      <c r="C93" s="257" t="s">
        <v>1525</v>
      </c>
      <c r="D93" s="257"/>
      <c r="E93" s="257"/>
      <c r="F93" s="276" t="s">
        <v>1490</v>
      </c>
      <c r="G93" s="275"/>
      <c r="H93" s="257" t="s">
        <v>1525</v>
      </c>
      <c r="I93" s="257" t="s">
        <v>1524</v>
      </c>
      <c r="J93" s="257"/>
      <c r="K93" s="268"/>
    </row>
    <row r="94" spans="2:11" ht="15" customHeight="1" x14ac:dyDescent="0.3">
      <c r="B94" s="277"/>
      <c r="C94" s="257" t="s">
        <v>38</v>
      </c>
      <c r="D94" s="257"/>
      <c r="E94" s="257"/>
      <c r="F94" s="276" t="s">
        <v>1490</v>
      </c>
      <c r="G94" s="275"/>
      <c r="H94" s="257" t="s">
        <v>1526</v>
      </c>
      <c r="I94" s="257" t="s">
        <v>1524</v>
      </c>
      <c r="J94" s="257"/>
      <c r="K94" s="268"/>
    </row>
    <row r="95" spans="2:11" ht="15" customHeight="1" x14ac:dyDescent="0.3">
      <c r="B95" s="277"/>
      <c r="C95" s="257" t="s">
        <v>48</v>
      </c>
      <c r="D95" s="257"/>
      <c r="E95" s="257"/>
      <c r="F95" s="276" t="s">
        <v>1490</v>
      </c>
      <c r="G95" s="275"/>
      <c r="H95" s="257" t="s">
        <v>1527</v>
      </c>
      <c r="I95" s="257" t="s">
        <v>1524</v>
      </c>
      <c r="J95" s="257"/>
      <c r="K95" s="268"/>
    </row>
    <row r="96" spans="2:11" ht="15" customHeight="1" x14ac:dyDescent="0.3">
      <c r="B96" s="280"/>
      <c r="C96" s="281"/>
      <c r="D96" s="281"/>
      <c r="E96" s="281"/>
      <c r="F96" s="281"/>
      <c r="G96" s="281"/>
      <c r="H96" s="281"/>
      <c r="I96" s="281"/>
      <c r="J96" s="281"/>
      <c r="K96" s="282"/>
    </row>
    <row r="97" spans="2:11" ht="18.75" customHeight="1" x14ac:dyDescent="0.3">
      <c r="B97" s="283"/>
      <c r="C97" s="284"/>
      <c r="D97" s="284"/>
      <c r="E97" s="284"/>
      <c r="F97" s="284"/>
      <c r="G97" s="284"/>
      <c r="H97" s="284"/>
      <c r="I97" s="284"/>
      <c r="J97" s="284"/>
      <c r="K97" s="283"/>
    </row>
    <row r="98" spans="2:11" ht="18.75" customHeight="1" x14ac:dyDescent="0.3">
      <c r="B98" s="263"/>
      <c r="C98" s="263"/>
      <c r="D98" s="263"/>
      <c r="E98" s="263"/>
      <c r="F98" s="263"/>
      <c r="G98" s="263"/>
      <c r="H98" s="263"/>
      <c r="I98" s="263"/>
      <c r="J98" s="263"/>
      <c r="K98" s="263"/>
    </row>
    <row r="99" spans="2:11" ht="7.5" customHeight="1" x14ac:dyDescent="0.3">
      <c r="B99" s="264"/>
      <c r="C99" s="265"/>
      <c r="D99" s="265"/>
      <c r="E99" s="265"/>
      <c r="F99" s="265"/>
      <c r="G99" s="265"/>
      <c r="H99" s="265"/>
      <c r="I99" s="265"/>
      <c r="J99" s="265"/>
      <c r="K99" s="266"/>
    </row>
    <row r="100" spans="2:11" ht="45" customHeight="1" x14ac:dyDescent="0.3">
      <c r="B100" s="267"/>
      <c r="C100" s="372" t="s">
        <v>1528</v>
      </c>
      <c r="D100" s="372"/>
      <c r="E100" s="372"/>
      <c r="F100" s="372"/>
      <c r="G100" s="372"/>
      <c r="H100" s="372"/>
      <c r="I100" s="372"/>
      <c r="J100" s="372"/>
      <c r="K100" s="268"/>
    </row>
    <row r="101" spans="2:11" ht="17.25" customHeight="1" x14ac:dyDescent="0.3">
      <c r="B101" s="267"/>
      <c r="C101" s="269" t="s">
        <v>1484</v>
      </c>
      <c r="D101" s="269"/>
      <c r="E101" s="269"/>
      <c r="F101" s="269" t="s">
        <v>1485</v>
      </c>
      <c r="G101" s="270"/>
      <c r="H101" s="269" t="s">
        <v>126</v>
      </c>
      <c r="I101" s="269" t="s">
        <v>57</v>
      </c>
      <c r="J101" s="269" t="s">
        <v>1486</v>
      </c>
      <c r="K101" s="268"/>
    </row>
    <row r="102" spans="2:11" ht="17.25" customHeight="1" x14ac:dyDescent="0.3">
      <c r="B102" s="267"/>
      <c r="C102" s="271" t="s">
        <v>1487</v>
      </c>
      <c r="D102" s="271"/>
      <c r="E102" s="271"/>
      <c r="F102" s="272" t="s">
        <v>1488</v>
      </c>
      <c r="G102" s="273"/>
      <c r="H102" s="271"/>
      <c r="I102" s="271"/>
      <c r="J102" s="271" t="s">
        <v>1489</v>
      </c>
      <c r="K102" s="268"/>
    </row>
    <row r="103" spans="2:11" ht="5.25" customHeight="1" x14ac:dyDescent="0.3">
      <c r="B103" s="267"/>
      <c r="C103" s="269"/>
      <c r="D103" s="269"/>
      <c r="E103" s="269"/>
      <c r="F103" s="269"/>
      <c r="G103" s="285"/>
      <c r="H103" s="269"/>
      <c r="I103" s="269"/>
      <c r="J103" s="269"/>
      <c r="K103" s="268"/>
    </row>
    <row r="104" spans="2:11" ht="15" customHeight="1" x14ac:dyDescent="0.3">
      <c r="B104" s="267"/>
      <c r="C104" s="257" t="s">
        <v>53</v>
      </c>
      <c r="D104" s="274"/>
      <c r="E104" s="274"/>
      <c r="F104" s="276" t="s">
        <v>1490</v>
      </c>
      <c r="G104" s="285"/>
      <c r="H104" s="257" t="s">
        <v>1529</v>
      </c>
      <c r="I104" s="257" t="s">
        <v>1492</v>
      </c>
      <c r="J104" s="257">
        <v>20</v>
      </c>
      <c r="K104" s="268"/>
    </row>
    <row r="105" spans="2:11" ht="15" customHeight="1" x14ac:dyDescent="0.3">
      <c r="B105" s="267"/>
      <c r="C105" s="257" t="s">
        <v>1493</v>
      </c>
      <c r="D105" s="257"/>
      <c r="E105" s="257"/>
      <c r="F105" s="276" t="s">
        <v>1490</v>
      </c>
      <c r="G105" s="257"/>
      <c r="H105" s="257" t="s">
        <v>1529</v>
      </c>
      <c r="I105" s="257" t="s">
        <v>1492</v>
      </c>
      <c r="J105" s="257">
        <v>120</v>
      </c>
      <c r="K105" s="268"/>
    </row>
    <row r="106" spans="2:11" ht="15" customHeight="1" x14ac:dyDescent="0.3">
      <c r="B106" s="277"/>
      <c r="C106" s="257" t="s">
        <v>1495</v>
      </c>
      <c r="D106" s="257"/>
      <c r="E106" s="257"/>
      <c r="F106" s="276" t="s">
        <v>1496</v>
      </c>
      <c r="G106" s="257"/>
      <c r="H106" s="257" t="s">
        <v>1529</v>
      </c>
      <c r="I106" s="257" t="s">
        <v>1492</v>
      </c>
      <c r="J106" s="257">
        <v>50</v>
      </c>
      <c r="K106" s="268"/>
    </row>
    <row r="107" spans="2:11" ht="15" customHeight="1" x14ac:dyDescent="0.3">
      <c r="B107" s="277"/>
      <c r="C107" s="257" t="s">
        <v>1498</v>
      </c>
      <c r="D107" s="257"/>
      <c r="E107" s="257"/>
      <c r="F107" s="276" t="s">
        <v>1490</v>
      </c>
      <c r="G107" s="257"/>
      <c r="H107" s="257" t="s">
        <v>1529</v>
      </c>
      <c r="I107" s="257" t="s">
        <v>1500</v>
      </c>
      <c r="J107" s="257"/>
      <c r="K107" s="268"/>
    </row>
    <row r="108" spans="2:11" ht="15" customHeight="1" x14ac:dyDescent="0.3">
      <c r="B108" s="277"/>
      <c r="C108" s="257" t="s">
        <v>1509</v>
      </c>
      <c r="D108" s="257"/>
      <c r="E108" s="257"/>
      <c r="F108" s="276" t="s">
        <v>1496</v>
      </c>
      <c r="G108" s="257"/>
      <c r="H108" s="257" t="s">
        <v>1529</v>
      </c>
      <c r="I108" s="257" t="s">
        <v>1492</v>
      </c>
      <c r="J108" s="257">
        <v>50</v>
      </c>
      <c r="K108" s="268"/>
    </row>
    <row r="109" spans="2:11" ht="15" customHeight="1" x14ac:dyDescent="0.3">
      <c r="B109" s="277"/>
      <c r="C109" s="257" t="s">
        <v>1517</v>
      </c>
      <c r="D109" s="257"/>
      <c r="E109" s="257"/>
      <c r="F109" s="276" t="s">
        <v>1496</v>
      </c>
      <c r="G109" s="257"/>
      <c r="H109" s="257" t="s">
        <v>1529</v>
      </c>
      <c r="I109" s="257" t="s">
        <v>1492</v>
      </c>
      <c r="J109" s="257">
        <v>50</v>
      </c>
      <c r="K109" s="268"/>
    </row>
    <row r="110" spans="2:11" ht="15" customHeight="1" x14ac:dyDescent="0.3">
      <c r="B110" s="277"/>
      <c r="C110" s="257" t="s">
        <v>1515</v>
      </c>
      <c r="D110" s="257"/>
      <c r="E110" s="257"/>
      <c r="F110" s="276" t="s">
        <v>1496</v>
      </c>
      <c r="G110" s="257"/>
      <c r="H110" s="257" t="s">
        <v>1529</v>
      </c>
      <c r="I110" s="257" t="s">
        <v>1492</v>
      </c>
      <c r="J110" s="257">
        <v>50</v>
      </c>
      <c r="K110" s="268"/>
    </row>
    <row r="111" spans="2:11" ht="15" customHeight="1" x14ac:dyDescent="0.3">
      <c r="B111" s="277"/>
      <c r="C111" s="257" t="s">
        <v>53</v>
      </c>
      <c r="D111" s="257"/>
      <c r="E111" s="257"/>
      <c r="F111" s="276" t="s">
        <v>1490</v>
      </c>
      <c r="G111" s="257"/>
      <c r="H111" s="257" t="s">
        <v>1530</v>
      </c>
      <c r="I111" s="257" t="s">
        <v>1492</v>
      </c>
      <c r="J111" s="257">
        <v>20</v>
      </c>
      <c r="K111" s="268"/>
    </row>
    <row r="112" spans="2:11" ht="15" customHeight="1" x14ac:dyDescent="0.3">
      <c r="B112" s="277"/>
      <c r="C112" s="257" t="s">
        <v>1531</v>
      </c>
      <c r="D112" s="257"/>
      <c r="E112" s="257"/>
      <c r="F112" s="276" t="s">
        <v>1490</v>
      </c>
      <c r="G112" s="257"/>
      <c r="H112" s="257" t="s">
        <v>1532</v>
      </c>
      <c r="I112" s="257" t="s">
        <v>1492</v>
      </c>
      <c r="J112" s="257">
        <v>120</v>
      </c>
      <c r="K112" s="268"/>
    </row>
    <row r="113" spans="2:11" ht="15" customHeight="1" x14ac:dyDescent="0.3">
      <c r="B113" s="277"/>
      <c r="C113" s="257" t="s">
        <v>38</v>
      </c>
      <c r="D113" s="257"/>
      <c r="E113" s="257"/>
      <c r="F113" s="276" t="s">
        <v>1490</v>
      </c>
      <c r="G113" s="257"/>
      <c r="H113" s="257" t="s">
        <v>1533</v>
      </c>
      <c r="I113" s="257" t="s">
        <v>1524</v>
      </c>
      <c r="J113" s="257"/>
      <c r="K113" s="268"/>
    </row>
    <row r="114" spans="2:11" ht="15" customHeight="1" x14ac:dyDescent="0.3">
      <c r="B114" s="277"/>
      <c r="C114" s="257" t="s">
        <v>48</v>
      </c>
      <c r="D114" s="257"/>
      <c r="E114" s="257"/>
      <c r="F114" s="276" t="s">
        <v>1490</v>
      </c>
      <c r="G114" s="257"/>
      <c r="H114" s="257" t="s">
        <v>1534</v>
      </c>
      <c r="I114" s="257" t="s">
        <v>1524</v>
      </c>
      <c r="J114" s="257"/>
      <c r="K114" s="268"/>
    </row>
    <row r="115" spans="2:11" ht="15" customHeight="1" x14ac:dyDescent="0.3">
      <c r="B115" s="277"/>
      <c r="C115" s="257" t="s">
        <v>57</v>
      </c>
      <c r="D115" s="257"/>
      <c r="E115" s="257"/>
      <c r="F115" s="276" t="s">
        <v>1490</v>
      </c>
      <c r="G115" s="257"/>
      <c r="H115" s="257" t="s">
        <v>1535</v>
      </c>
      <c r="I115" s="257" t="s">
        <v>1536</v>
      </c>
      <c r="J115" s="257"/>
      <c r="K115" s="268"/>
    </row>
    <row r="116" spans="2:11" ht="15" customHeight="1" x14ac:dyDescent="0.3">
      <c r="B116" s="280"/>
      <c r="C116" s="286"/>
      <c r="D116" s="286"/>
      <c r="E116" s="286"/>
      <c r="F116" s="286"/>
      <c r="G116" s="286"/>
      <c r="H116" s="286"/>
      <c r="I116" s="286"/>
      <c r="J116" s="286"/>
      <c r="K116" s="282"/>
    </row>
    <row r="117" spans="2:11" ht="18.75" customHeight="1" x14ac:dyDescent="0.3">
      <c r="B117" s="287"/>
      <c r="C117" s="253"/>
      <c r="D117" s="253"/>
      <c r="E117" s="253"/>
      <c r="F117" s="288"/>
      <c r="G117" s="253"/>
      <c r="H117" s="253"/>
      <c r="I117" s="253"/>
      <c r="J117" s="253"/>
      <c r="K117" s="287"/>
    </row>
    <row r="118" spans="2:11" ht="18.75" customHeight="1" x14ac:dyDescent="0.3">
      <c r="B118" s="263"/>
      <c r="C118" s="263"/>
      <c r="D118" s="263"/>
      <c r="E118" s="263"/>
      <c r="F118" s="263"/>
      <c r="G118" s="263"/>
      <c r="H118" s="263"/>
      <c r="I118" s="263"/>
      <c r="J118" s="263"/>
      <c r="K118" s="263"/>
    </row>
    <row r="119" spans="2:11" ht="7.5" customHeight="1" x14ac:dyDescent="0.3">
      <c r="B119" s="289"/>
      <c r="C119" s="290"/>
      <c r="D119" s="290"/>
      <c r="E119" s="290"/>
      <c r="F119" s="290"/>
      <c r="G119" s="290"/>
      <c r="H119" s="290"/>
      <c r="I119" s="290"/>
      <c r="J119" s="290"/>
      <c r="K119" s="291"/>
    </row>
    <row r="120" spans="2:11" ht="45" customHeight="1" x14ac:dyDescent="0.3">
      <c r="B120" s="292"/>
      <c r="C120" s="368" t="s">
        <v>1537</v>
      </c>
      <c r="D120" s="368"/>
      <c r="E120" s="368"/>
      <c r="F120" s="368"/>
      <c r="G120" s="368"/>
      <c r="H120" s="368"/>
      <c r="I120" s="368"/>
      <c r="J120" s="368"/>
      <c r="K120" s="293"/>
    </row>
    <row r="121" spans="2:11" ht="17.25" customHeight="1" x14ac:dyDescent="0.3">
      <c r="B121" s="294"/>
      <c r="C121" s="269" t="s">
        <v>1484</v>
      </c>
      <c r="D121" s="269"/>
      <c r="E121" s="269"/>
      <c r="F121" s="269" t="s">
        <v>1485</v>
      </c>
      <c r="G121" s="270"/>
      <c r="H121" s="269" t="s">
        <v>126</v>
      </c>
      <c r="I121" s="269" t="s">
        <v>57</v>
      </c>
      <c r="J121" s="269" t="s">
        <v>1486</v>
      </c>
      <c r="K121" s="295"/>
    </row>
    <row r="122" spans="2:11" ht="17.25" customHeight="1" x14ac:dyDescent="0.3">
      <c r="B122" s="294"/>
      <c r="C122" s="271" t="s">
        <v>1487</v>
      </c>
      <c r="D122" s="271"/>
      <c r="E122" s="271"/>
      <c r="F122" s="272" t="s">
        <v>1488</v>
      </c>
      <c r="G122" s="273"/>
      <c r="H122" s="271"/>
      <c r="I122" s="271"/>
      <c r="J122" s="271" t="s">
        <v>1489</v>
      </c>
      <c r="K122" s="295"/>
    </row>
    <row r="123" spans="2:11" ht="5.25" customHeight="1" x14ac:dyDescent="0.3">
      <c r="B123" s="296"/>
      <c r="C123" s="274"/>
      <c r="D123" s="274"/>
      <c r="E123" s="274"/>
      <c r="F123" s="274"/>
      <c r="G123" s="257"/>
      <c r="H123" s="274"/>
      <c r="I123" s="274"/>
      <c r="J123" s="274"/>
      <c r="K123" s="297"/>
    </row>
    <row r="124" spans="2:11" ht="15" customHeight="1" x14ac:dyDescent="0.3">
      <c r="B124" s="296"/>
      <c r="C124" s="257" t="s">
        <v>1493</v>
      </c>
      <c r="D124" s="274"/>
      <c r="E124" s="274"/>
      <c r="F124" s="276" t="s">
        <v>1490</v>
      </c>
      <c r="G124" s="257"/>
      <c r="H124" s="257" t="s">
        <v>1529</v>
      </c>
      <c r="I124" s="257" t="s">
        <v>1492</v>
      </c>
      <c r="J124" s="257">
        <v>120</v>
      </c>
      <c r="K124" s="298"/>
    </row>
    <row r="125" spans="2:11" ht="15" customHeight="1" x14ac:dyDescent="0.3">
      <c r="B125" s="296"/>
      <c r="C125" s="257" t="s">
        <v>1538</v>
      </c>
      <c r="D125" s="257"/>
      <c r="E125" s="257"/>
      <c r="F125" s="276" t="s">
        <v>1490</v>
      </c>
      <c r="G125" s="257"/>
      <c r="H125" s="257" t="s">
        <v>1539</v>
      </c>
      <c r="I125" s="257" t="s">
        <v>1492</v>
      </c>
      <c r="J125" s="257" t="s">
        <v>1540</v>
      </c>
      <c r="K125" s="298"/>
    </row>
    <row r="126" spans="2:11" ht="15" customHeight="1" x14ac:dyDescent="0.3">
      <c r="B126" s="296"/>
      <c r="C126" s="257" t="s">
        <v>1439</v>
      </c>
      <c r="D126" s="257"/>
      <c r="E126" s="257"/>
      <c r="F126" s="276" t="s">
        <v>1490</v>
      </c>
      <c r="G126" s="257"/>
      <c r="H126" s="257" t="s">
        <v>1541</v>
      </c>
      <c r="I126" s="257" t="s">
        <v>1492</v>
      </c>
      <c r="J126" s="257" t="s">
        <v>1540</v>
      </c>
      <c r="K126" s="298"/>
    </row>
    <row r="127" spans="2:11" ht="15" customHeight="1" x14ac:dyDescent="0.3">
      <c r="B127" s="296"/>
      <c r="C127" s="257" t="s">
        <v>1501</v>
      </c>
      <c r="D127" s="257"/>
      <c r="E127" s="257"/>
      <c r="F127" s="276" t="s">
        <v>1496</v>
      </c>
      <c r="G127" s="257"/>
      <c r="H127" s="257" t="s">
        <v>1502</v>
      </c>
      <c r="I127" s="257" t="s">
        <v>1492</v>
      </c>
      <c r="J127" s="257">
        <v>15</v>
      </c>
      <c r="K127" s="298"/>
    </row>
    <row r="128" spans="2:11" ht="15" customHeight="1" x14ac:dyDescent="0.3">
      <c r="B128" s="296"/>
      <c r="C128" s="278" t="s">
        <v>1503</v>
      </c>
      <c r="D128" s="278"/>
      <c r="E128" s="278"/>
      <c r="F128" s="279" t="s">
        <v>1496</v>
      </c>
      <c r="G128" s="278"/>
      <c r="H128" s="278" t="s">
        <v>1504</v>
      </c>
      <c r="I128" s="278" t="s">
        <v>1492</v>
      </c>
      <c r="J128" s="278">
        <v>15</v>
      </c>
      <c r="K128" s="298"/>
    </row>
    <row r="129" spans="2:11" ht="15" customHeight="1" x14ac:dyDescent="0.3">
      <c r="B129" s="296"/>
      <c r="C129" s="278" t="s">
        <v>1505</v>
      </c>
      <c r="D129" s="278"/>
      <c r="E129" s="278"/>
      <c r="F129" s="279" t="s">
        <v>1496</v>
      </c>
      <c r="G129" s="278"/>
      <c r="H129" s="278" t="s">
        <v>1506</v>
      </c>
      <c r="I129" s="278" t="s">
        <v>1492</v>
      </c>
      <c r="J129" s="278">
        <v>20</v>
      </c>
      <c r="K129" s="298"/>
    </row>
    <row r="130" spans="2:11" ht="15" customHeight="1" x14ac:dyDescent="0.3">
      <c r="B130" s="296"/>
      <c r="C130" s="278" t="s">
        <v>1507</v>
      </c>
      <c r="D130" s="278"/>
      <c r="E130" s="278"/>
      <c r="F130" s="279" t="s">
        <v>1496</v>
      </c>
      <c r="G130" s="278"/>
      <c r="H130" s="278" t="s">
        <v>1508</v>
      </c>
      <c r="I130" s="278" t="s">
        <v>1492</v>
      </c>
      <c r="J130" s="278">
        <v>20</v>
      </c>
      <c r="K130" s="298"/>
    </row>
    <row r="131" spans="2:11" ht="15" customHeight="1" x14ac:dyDescent="0.3">
      <c r="B131" s="296"/>
      <c r="C131" s="257" t="s">
        <v>1495</v>
      </c>
      <c r="D131" s="257"/>
      <c r="E131" s="257"/>
      <c r="F131" s="276" t="s">
        <v>1496</v>
      </c>
      <c r="G131" s="257"/>
      <c r="H131" s="257" t="s">
        <v>1529</v>
      </c>
      <c r="I131" s="257" t="s">
        <v>1492</v>
      </c>
      <c r="J131" s="257">
        <v>50</v>
      </c>
      <c r="K131" s="298"/>
    </row>
    <row r="132" spans="2:11" ht="15" customHeight="1" x14ac:dyDescent="0.3">
      <c r="B132" s="296"/>
      <c r="C132" s="257" t="s">
        <v>1509</v>
      </c>
      <c r="D132" s="257"/>
      <c r="E132" s="257"/>
      <c r="F132" s="276" t="s">
        <v>1496</v>
      </c>
      <c r="G132" s="257"/>
      <c r="H132" s="257" t="s">
        <v>1529</v>
      </c>
      <c r="I132" s="257" t="s">
        <v>1492</v>
      </c>
      <c r="J132" s="257">
        <v>50</v>
      </c>
      <c r="K132" s="298"/>
    </row>
    <row r="133" spans="2:11" ht="15" customHeight="1" x14ac:dyDescent="0.3">
      <c r="B133" s="296"/>
      <c r="C133" s="257" t="s">
        <v>1515</v>
      </c>
      <c r="D133" s="257"/>
      <c r="E133" s="257"/>
      <c r="F133" s="276" t="s">
        <v>1496</v>
      </c>
      <c r="G133" s="257"/>
      <c r="H133" s="257" t="s">
        <v>1529</v>
      </c>
      <c r="I133" s="257" t="s">
        <v>1492</v>
      </c>
      <c r="J133" s="257">
        <v>50</v>
      </c>
      <c r="K133" s="298"/>
    </row>
    <row r="134" spans="2:11" ht="15" customHeight="1" x14ac:dyDescent="0.3">
      <c r="B134" s="296"/>
      <c r="C134" s="257" t="s">
        <v>1517</v>
      </c>
      <c r="D134" s="257"/>
      <c r="E134" s="257"/>
      <c r="F134" s="276" t="s">
        <v>1496</v>
      </c>
      <c r="G134" s="257"/>
      <c r="H134" s="257" t="s">
        <v>1529</v>
      </c>
      <c r="I134" s="257" t="s">
        <v>1492</v>
      </c>
      <c r="J134" s="257">
        <v>50</v>
      </c>
      <c r="K134" s="298"/>
    </row>
    <row r="135" spans="2:11" ht="15" customHeight="1" x14ac:dyDescent="0.3">
      <c r="B135" s="296"/>
      <c r="C135" s="257" t="s">
        <v>131</v>
      </c>
      <c r="D135" s="257"/>
      <c r="E135" s="257"/>
      <c r="F135" s="276" t="s">
        <v>1496</v>
      </c>
      <c r="G135" s="257"/>
      <c r="H135" s="257" t="s">
        <v>1542</v>
      </c>
      <c r="I135" s="257" t="s">
        <v>1492</v>
      </c>
      <c r="J135" s="257">
        <v>255</v>
      </c>
      <c r="K135" s="298"/>
    </row>
    <row r="136" spans="2:11" ht="15" customHeight="1" x14ac:dyDescent="0.3">
      <c r="B136" s="296"/>
      <c r="C136" s="257" t="s">
        <v>1519</v>
      </c>
      <c r="D136" s="257"/>
      <c r="E136" s="257"/>
      <c r="F136" s="276" t="s">
        <v>1490</v>
      </c>
      <c r="G136" s="257"/>
      <c r="H136" s="257" t="s">
        <v>1543</v>
      </c>
      <c r="I136" s="257" t="s">
        <v>1521</v>
      </c>
      <c r="J136" s="257"/>
      <c r="K136" s="298"/>
    </row>
    <row r="137" spans="2:11" ht="15" customHeight="1" x14ac:dyDescent="0.3">
      <c r="B137" s="296"/>
      <c r="C137" s="257" t="s">
        <v>1522</v>
      </c>
      <c r="D137" s="257"/>
      <c r="E137" s="257"/>
      <c r="F137" s="276" t="s">
        <v>1490</v>
      </c>
      <c r="G137" s="257"/>
      <c r="H137" s="257" t="s">
        <v>1544</v>
      </c>
      <c r="I137" s="257" t="s">
        <v>1524</v>
      </c>
      <c r="J137" s="257"/>
      <c r="K137" s="298"/>
    </row>
    <row r="138" spans="2:11" ht="15" customHeight="1" x14ac:dyDescent="0.3">
      <c r="B138" s="296"/>
      <c r="C138" s="257" t="s">
        <v>1525</v>
      </c>
      <c r="D138" s="257"/>
      <c r="E138" s="257"/>
      <c r="F138" s="276" t="s">
        <v>1490</v>
      </c>
      <c r="G138" s="257"/>
      <c r="H138" s="257" t="s">
        <v>1525</v>
      </c>
      <c r="I138" s="257" t="s">
        <v>1524</v>
      </c>
      <c r="J138" s="257"/>
      <c r="K138" s="298"/>
    </row>
    <row r="139" spans="2:11" ht="15" customHeight="1" x14ac:dyDescent="0.3">
      <c r="B139" s="296"/>
      <c r="C139" s="257" t="s">
        <v>38</v>
      </c>
      <c r="D139" s="257"/>
      <c r="E139" s="257"/>
      <c r="F139" s="276" t="s">
        <v>1490</v>
      </c>
      <c r="G139" s="257"/>
      <c r="H139" s="257" t="s">
        <v>1545</v>
      </c>
      <c r="I139" s="257" t="s">
        <v>1524</v>
      </c>
      <c r="J139" s="257"/>
      <c r="K139" s="298"/>
    </row>
    <row r="140" spans="2:11" ht="15" customHeight="1" x14ac:dyDescent="0.3">
      <c r="B140" s="296"/>
      <c r="C140" s="257" t="s">
        <v>1546</v>
      </c>
      <c r="D140" s="257"/>
      <c r="E140" s="257"/>
      <c r="F140" s="276" t="s">
        <v>1490</v>
      </c>
      <c r="G140" s="257"/>
      <c r="H140" s="257" t="s">
        <v>1547</v>
      </c>
      <c r="I140" s="257" t="s">
        <v>1524</v>
      </c>
      <c r="J140" s="257"/>
      <c r="K140" s="298"/>
    </row>
    <row r="141" spans="2:11" ht="15" customHeight="1" x14ac:dyDescent="0.3">
      <c r="B141" s="299"/>
      <c r="C141" s="300"/>
      <c r="D141" s="300"/>
      <c r="E141" s="300"/>
      <c r="F141" s="300"/>
      <c r="G141" s="300"/>
      <c r="H141" s="300"/>
      <c r="I141" s="300"/>
      <c r="J141" s="300"/>
      <c r="K141" s="301"/>
    </row>
    <row r="142" spans="2:11" ht="18.75" customHeight="1" x14ac:dyDescent="0.3">
      <c r="B142" s="253"/>
      <c r="C142" s="253"/>
      <c r="D142" s="253"/>
      <c r="E142" s="253"/>
      <c r="F142" s="288"/>
      <c r="G142" s="253"/>
      <c r="H142" s="253"/>
      <c r="I142" s="253"/>
      <c r="J142" s="253"/>
      <c r="K142" s="253"/>
    </row>
    <row r="143" spans="2:11" ht="18.75" customHeight="1" x14ac:dyDescent="0.3">
      <c r="B143" s="263"/>
      <c r="C143" s="263"/>
      <c r="D143" s="263"/>
      <c r="E143" s="263"/>
      <c r="F143" s="263"/>
      <c r="G143" s="263"/>
      <c r="H143" s="263"/>
      <c r="I143" s="263"/>
      <c r="J143" s="263"/>
      <c r="K143" s="263"/>
    </row>
    <row r="144" spans="2:11" ht="7.5" customHeight="1" x14ac:dyDescent="0.3">
      <c r="B144" s="264"/>
      <c r="C144" s="265"/>
      <c r="D144" s="265"/>
      <c r="E144" s="265"/>
      <c r="F144" s="265"/>
      <c r="G144" s="265"/>
      <c r="H144" s="265"/>
      <c r="I144" s="265"/>
      <c r="J144" s="265"/>
      <c r="K144" s="266"/>
    </row>
    <row r="145" spans="2:11" ht="45" customHeight="1" x14ac:dyDescent="0.3">
      <c r="B145" s="267"/>
      <c r="C145" s="372" t="s">
        <v>1548</v>
      </c>
      <c r="D145" s="372"/>
      <c r="E145" s="372"/>
      <c r="F145" s="372"/>
      <c r="G145" s="372"/>
      <c r="H145" s="372"/>
      <c r="I145" s="372"/>
      <c r="J145" s="372"/>
      <c r="K145" s="268"/>
    </row>
    <row r="146" spans="2:11" ht="17.25" customHeight="1" x14ac:dyDescent="0.3">
      <c r="B146" s="267"/>
      <c r="C146" s="269" t="s">
        <v>1484</v>
      </c>
      <c r="D146" s="269"/>
      <c r="E146" s="269"/>
      <c r="F146" s="269" t="s">
        <v>1485</v>
      </c>
      <c r="G146" s="270"/>
      <c r="H146" s="269" t="s">
        <v>126</v>
      </c>
      <c r="I146" s="269" t="s">
        <v>57</v>
      </c>
      <c r="J146" s="269" t="s">
        <v>1486</v>
      </c>
      <c r="K146" s="268"/>
    </row>
    <row r="147" spans="2:11" ht="17.25" customHeight="1" x14ac:dyDescent="0.3">
      <c r="B147" s="267"/>
      <c r="C147" s="271" t="s">
        <v>1487</v>
      </c>
      <c r="D147" s="271"/>
      <c r="E147" s="271"/>
      <c r="F147" s="272" t="s">
        <v>1488</v>
      </c>
      <c r="G147" s="273"/>
      <c r="H147" s="271"/>
      <c r="I147" s="271"/>
      <c r="J147" s="271" t="s">
        <v>1489</v>
      </c>
      <c r="K147" s="268"/>
    </row>
    <row r="148" spans="2:11" ht="5.25" customHeight="1" x14ac:dyDescent="0.3">
      <c r="B148" s="277"/>
      <c r="C148" s="274"/>
      <c r="D148" s="274"/>
      <c r="E148" s="274"/>
      <c r="F148" s="274"/>
      <c r="G148" s="275"/>
      <c r="H148" s="274"/>
      <c r="I148" s="274"/>
      <c r="J148" s="274"/>
      <c r="K148" s="298"/>
    </row>
    <row r="149" spans="2:11" ht="15" customHeight="1" x14ac:dyDescent="0.3">
      <c r="B149" s="277"/>
      <c r="C149" s="302" t="s">
        <v>1493</v>
      </c>
      <c r="D149" s="257"/>
      <c r="E149" s="257"/>
      <c r="F149" s="303" t="s">
        <v>1490</v>
      </c>
      <c r="G149" s="257"/>
      <c r="H149" s="302" t="s">
        <v>1529</v>
      </c>
      <c r="I149" s="302" t="s">
        <v>1492</v>
      </c>
      <c r="J149" s="302">
        <v>120</v>
      </c>
      <c r="K149" s="298"/>
    </row>
    <row r="150" spans="2:11" ht="15" customHeight="1" x14ac:dyDescent="0.3">
      <c r="B150" s="277"/>
      <c r="C150" s="302" t="s">
        <v>1538</v>
      </c>
      <c r="D150" s="257"/>
      <c r="E150" s="257"/>
      <c r="F150" s="303" t="s">
        <v>1490</v>
      </c>
      <c r="G150" s="257"/>
      <c r="H150" s="302" t="s">
        <v>1549</v>
      </c>
      <c r="I150" s="302" t="s">
        <v>1492</v>
      </c>
      <c r="J150" s="302" t="s">
        <v>1540</v>
      </c>
      <c r="K150" s="298"/>
    </row>
    <row r="151" spans="2:11" ht="15" customHeight="1" x14ac:dyDescent="0.3">
      <c r="B151" s="277"/>
      <c r="C151" s="302" t="s">
        <v>1439</v>
      </c>
      <c r="D151" s="257"/>
      <c r="E151" s="257"/>
      <c r="F151" s="303" t="s">
        <v>1490</v>
      </c>
      <c r="G151" s="257"/>
      <c r="H151" s="302" t="s">
        <v>1550</v>
      </c>
      <c r="I151" s="302" t="s">
        <v>1492</v>
      </c>
      <c r="J151" s="302" t="s">
        <v>1540</v>
      </c>
      <c r="K151" s="298"/>
    </row>
    <row r="152" spans="2:11" ht="15" customHeight="1" x14ac:dyDescent="0.3">
      <c r="B152" s="277"/>
      <c r="C152" s="302" t="s">
        <v>1495</v>
      </c>
      <c r="D152" s="257"/>
      <c r="E152" s="257"/>
      <c r="F152" s="303" t="s">
        <v>1496</v>
      </c>
      <c r="G152" s="257"/>
      <c r="H152" s="302" t="s">
        <v>1529</v>
      </c>
      <c r="I152" s="302" t="s">
        <v>1492</v>
      </c>
      <c r="J152" s="302">
        <v>50</v>
      </c>
      <c r="K152" s="298"/>
    </row>
    <row r="153" spans="2:11" ht="15" customHeight="1" x14ac:dyDescent="0.3">
      <c r="B153" s="277"/>
      <c r="C153" s="302" t="s">
        <v>1498</v>
      </c>
      <c r="D153" s="257"/>
      <c r="E153" s="257"/>
      <c r="F153" s="303" t="s">
        <v>1490</v>
      </c>
      <c r="G153" s="257"/>
      <c r="H153" s="302" t="s">
        <v>1529</v>
      </c>
      <c r="I153" s="302" t="s">
        <v>1500</v>
      </c>
      <c r="J153" s="302"/>
      <c r="K153" s="298"/>
    </row>
    <row r="154" spans="2:11" ht="15" customHeight="1" x14ac:dyDescent="0.3">
      <c r="B154" s="277"/>
      <c r="C154" s="302" t="s">
        <v>1509</v>
      </c>
      <c r="D154" s="257"/>
      <c r="E154" s="257"/>
      <c r="F154" s="303" t="s">
        <v>1496</v>
      </c>
      <c r="G154" s="257"/>
      <c r="H154" s="302" t="s">
        <v>1529</v>
      </c>
      <c r="I154" s="302" t="s">
        <v>1492</v>
      </c>
      <c r="J154" s="302">
        <v>50</v>
      </c>
      <c r="K154" s="298"/>
    </row>
    <row r="155" spans="2:11" ht="15" customHeight="1" x14ac:dyDescent="0.3">
      <c r="B155" s="277"/>
      <c r="C155" s="302" t="s">
        <v>1517</v>
      </c>
      <c r="D155" s="257"/>
      <c r="E155" s="257"/>
      <c r="F155" s="303" t="s">
        <v>1496</v>
      </c>
      <c r="G155" s="257"/>
      <c r="H155" s="302" t="s">
        <v>1529</v>
      </c>
      <c r="I155" s="302" t="s">
        <v>1492</v>
      </c>
      <c r="J155" s="302">
        <v>50</v>
      </c>
      <c r="K155" s="298"/>
    </row>
    <row r="156" spans="2:11" ht="15" customHeight="1" x14ac:dyDescent="0.3">
      <c r="B156" s="277"/>
      <c r="C156" s="302" t="s">
        <v>1515</v>
      </c>
      <c r="D156" s="257"/>
      <c r="E156" s="257"/>
      <c r="F156" s="303" t="s">
        <v>1496</v>
      </c>
      <c r="G156" s="257"/>
      <c r="H156" s="302" t="s">
        <v>1529</v>
      </c>
      <c r="I156" s="302" t="s">
        <v>1492</v>
      </c>
      <c r="J156" s="302">
        <v>50</v>
      </c>
      <c r="K156" s="298"/>
    </row>
    <row r="157" spans="2:11" ht="15" customHeight="1" x14ac:dyDescent="0.3">
      <c r="B157" s="277"/>
      <c r="C157" s="302" t="s">
        <v>94</v>
      </c>
      <c r="D157" s="257"/>
      <c r="E157" s="257"/>
      <c r="F157" s="303" t="s">
        <v>1490</v>
      </c>
      <c r="G157" s="257"/>
      <c r="H157" s="302" t="s">
        <v>1551</v>
      </c>
      <c r="I157" s="302" t="s">
        <v>1492</v>
      </c>
      <c r="J157" s="302" t="s">
        <v>1552</v>
      </c>
      <c r="K157" s="298"/>
    </row>
    <row r="158" spans="2:11" ht="15" customHeight="1" x14ac:dyDescent="0.3">
      <c r="B158" s="277"/>
      <c r="C158" s="302" t="s">
        <v>1553</v>
      </c>
      <c r="D158" s="257"/>
      <c r="E158" s="257"/>
      <c r="F158" s="303" t="s">
        <v>1490</v>
      </c>
      <c r="G158" s="257"/>
      <c r="H158" s="302" t="s">
        <v>1554</v>
      </c>
      <c r="I158" s="302" t="s">
        <v>1524</v>
      </c>
      <c r="J158" s="302"/>
      <c r="K158" s="298"/>
    </row>
    <row r="159" spans="2:11" ht="15" customHeight="1" x14ac:dyDescent="0.3">
      <c r="B159" s="304"/>
      <c r="C159" s="286"/>
      <c r="D159" s="286"/>
      <c r="E159" s="286"/>
      <c r="F159" s="286"/>
      <c r="G159" s="286"/>
      <c r="H159" s="286"/>
      <c r="I159" s="286"/>
      <c r="J159" s="286"/>
      <c r="K159" s="305"/>
    </row>
    <row r="160" spans="2:11" ht="18.75" customHeight="1" x14ac:dyDescent="0.3">
      <c r="B160" s="253"/>
      <c r="C160" s="257"/>
      <c r="D160" s="257"/>
      <c r="E160" s="257"/>
      <c r="F160" s="276"/>
      <c r="G160" s="257"/>
      <c r="H160" s="257"/>
      <c r="I160" s="257"/>
      <c r="J160" s="257"/>
      <c r="K160" s="253"/>
    </row>
    <row r="161" spans="2:11" ht="18.75" customHeight="1" x14ac:dyDescent="0.3">
      <c r="B161" s="263"/>
      <c r="C161" s="263"/>
      <c r="D161" s="263"/>
      <c r="E161" s="263"/>
      <c r="F161" s="263"/>
      <c r="G161" s="263"/>
      <c r="H161" s="263"/>
      <c r="I161" s="263"/>
      <c r="J161" s="263"/>
      <c r="K161" s="263"/>
    </row>
    <row r="162" spans="2:11" ht="7.5" customHeight="1" x14ac:dyDescent="0.3">
      <c r="B162" s="245"/>
      <c r="C162" s="246"/>
      <c r="D162" s="246"/>
      <c r="E162" s="246"/>
      <c r="F162" s="246"/>
      <c r="G162" s="246"/>
      <c r="H162" s="246"/>
      <c r="I162" s="246"/>
      <c r="J162" s="246"/>
      <c r="K162" s="247"/>
    </row>
    <row r="163" spans="2:11" ht="45" customHeight="1" x14ac:dyDescent="0.3">
      <c r="B163" s="248"/>
      <c r="C163" s="368" t="s">
        <v>1555</v>
      </c>
      <c r="D163" s="368"/>
      <c r="E163" s="368"/>
      <c r="F163" s="368"/>
      <c r="G163" s="368"/>
      <c r="H163" s="368"/>
      <c r="I163" s="368"/>
      <c r="J163" s="368"/>
      <c r="K163" s="249"/>
    </row>
    <row r="164" spans="2:11" ht="17.25" customHeight="1" x14ac:dyDescent="0.3">
      <c r="B164" s="248"/>
      <c r="C164" s="269" t="s">
        <v>1484</v>
      </c>
      <c r="D164" s="269"/>
      <c r="E164" s="269"/>
      <c r="F164" s="269" t="s">
        <v>1485</v>
      </c>
      <c r="G164" s="306"/>
      <c r="H164" s="307" t="s">
        <v>126</v>
      </c>
      <c r="I164" s="307" t="s">
        <v>57</v>
      </c>
      <c r="J164" s="269" t="s">
        <v>1486</v>
      </c>
      <c r="K164" s="249"/>
    </row>
    <row r="165" spans="2:11" ht="17.25" customHeight="1" x14ac:dyDescent="0.3">
      <c r="B165" s="250"/>
      <c r="C165" s="271" t="s">
        <v>1487</v>
      </c>
      <c r="D165" s="271"/>
      <c r="E165" s="271"/>
      <c r="F165" s="272" t="s">
        <v>1488</v>
      </c>
      <c r="G165" s="308"/>
      <c r="H165" s="309"/>
      <c r="I165" s="309"/>
      <c r="J165" s="271" t="s">
        <v>1489</v>
      </c>
      <c r="K165" s="251"/>
    </row>
    <row r="166" spans="2:11" ht="5.25" customHeight="1" x14ac:dyDescent="0.3">
      <c r="B166" s="277"/>
      <c r="C166" s="274"/>
      <c r="D166" s="274"/>
      <c r="E166" s="274"/>
      <c r="F166" s="274"/>
      <c r="G166" s="275"/>
      <c r="H166" s="274"/>
      <c r="I166" s="274"/>
      <c r="J166" s="274"/>
      <c r="K166" s="298"/>
    </row>
    <row r="167" spans="2:11" ht="15" customHeight="1" x14ac:dyDescent="0.3">
      <c r="B167" s="277"/>
      <c r="C167" s="257" t="s">
        <v>1493</v>
      </c>
      <c r="D167" s="257"/>
      <c r="E167" s="257"/>
      <c r="F167" s="276" t="s">
        <v>1490</v>
      </c>
      <c r="G167" s="257"/>
      <c r="H167" s="257" t="s">
        <v>1529</v>
      </c>
      <c r="I167" s="257" t="s">
        <v>1492</v>
      </c>
      <c r="J167" s="257">
        <v>120</v>
      </c>
      <c r="K167" s="298"/>
    </row>
    <row r="168" spans="2:11" ht="15" customHeight="1" x14ac:dyDescent="0.3">
      <c r="B168" s="277"/>
      <c r="C168" s="257" t="s">
        <v>1538</v>
      </c>
      <c r="D168" s="257"/>
      <c r="E168" s="257"/>
      <c r="F168" s="276" t="s">
        <v>1490</v>
      </c>
      <c r="G168" s="257"/>
      <c r="H168" s="257" t="s">
        <v>1539</v>
      </c>
      <c r="I168" s="257" t="s">
        <v>1492</v>
      </c>
      <c r="J168" s="257" t="s">
        <v>1540</v>
      </c>
      <c r="K168" s="298"/>
    </row>
    <row r="169" spans="2:11" ht="15" customHeight="1" x14ac:dyDescent="0.3">
      <c r="B169" s="277"/>
      <c r="C169" s="257" t="s">
        <v>1439</v>
      </c>
      <c r="D169" s="257"/>
      <c r="E169" s="257"/>
      <c r="F169" s="276" t="s">
        <v>1490</v>
      </c>
      <c r="G169" s="257"/>
      <c r="H169" s="257" t="s">
        <v>1556</v>
      </c>
      <c r="I169" s="257" t="s">
        <v>1492</v>
      </c>
      <c r="J169" s="257" t="s">
        <v>1540</v>
      </c>
      <c r="K169" s="298"/>
    </row>
    <row r="170" spans="2:11" ht="15" customHeight="1" x14ac:dyDescent="0.3">
      <c r="B170" s="277"/>
      <c r="C170" s="257" t="s">
        <v>1495</v>
      </c>
      <c r="D170" s="257"/>
      <c r="E170" s="257"/>
      <c r="F170" s="276" t="s">
        <v>1496</v>
      </c>
      <c r="G170" s="257"/>
      <c r="H170" s="257" t="s">
        <v>1556</v>
      </c>
      <c r="I170" s="257" t="s">
        <v>1492</v>
      </c>
      <c r="J170" s="257">
        <v>50</v>
      </c>
      <c r="K170" s="298"/>
    </row>
    <row r="171" spans="2:11" ht="15" customHeight="1" x14ac:dyDescent="0.3">
      <c r="B171" s="277"/>
      <c r="C171" s="257" t="s">
        <v>1498</v>
      </c>
      <c r="D171" s="257"/>
      <c r="E171" s="257"/>
      <c r="F171" s="276" t="s">
        <v>1490</v>
      </c>
      <c r="G171" s="257"/>
      <c r="H171" s="257" t="s">
        <v>1556</v>
      </c>
      <c r="I171" s="257" t="s">
        <v>1500</v>
      </c>
      <c r="J171" s="257"/>
      <c r="K171" s="298"/>
    </row>
    <row r="172" spans="2:11" ht="15" customHeight="1" x14ac:dyDescent="0.3">
      <c r="B172" s="277"/>
      <c r="C172" s="257" t="s">
        <v>1509</v>
      </c>
      <c r="D172" s="257"/>
      <c r="E172" s="257"/>
      <c r="F172" s="276" t="s">
        <v>1496</v>
      </c>
      <c r="G172" s="257"/>
      <c r="H172" s="257" t="s">
        <v>1556</v>
      </c>
      <c r="I172" s="257" t="s">
        <v>1492</v>
      </c>
      <c r="J172" s="257">
        <v>50</v>
      </c>
      <c r="K172" s="298"/>
    </row>
    <row r="173" spans="2:11" ht="15" customHeight="1" x14ac:dyDescent="0.3">
      <c r="B173" s="277"/>
      <c r="C173" s="257" t="s">
        <v>1517</v>
      </c>
      <c r="D173" s="257"/>
      <c r="E173" s="257"/>
      <c r="F173" s="276" t="s">
        <v>1496</v>
      </c>
      <c r="G173" s="257"/>
      <c r="H173" s="257" t="s">
        <v>1556</v>
      </c>
      <c r="I173" s="257" t="s">
        <v>1492</v>
      </c>
      <c r="J173" s="257">
        <v>50</v>
      </c>
      <c r="K173" s="298"/>
    </row>
    <row r="174" spans="2:11" ht="15" customHeight="1" x14ac:dyDescent="0.3">
      <c r="B174" s="277"/>
      <c r="C174" s="257" t="s">
        <v>1515</v>
      </c>
      <c r="D174" s="257"/>
      <c r="E174" s="257"/>
      <c r="F174" s="276" t="s">
        <v>1496</v>
      </c>
      <c r="G174" s="257"/>
      <c r="H174" s="257" t="s">
        <v>1556</v>
      </c>
      <c r="I174" s="257" t="s">
        <v>1492</v>
      </c>
      <c r="J174" s="257">
        <v>50</v>
      </c>
      <c r="K174" s="298"/>
    </row>
    <row r="175" spans="2:11" ht="15" customHeight="1" x14ac:dyDescent="0.3">
      <c r="B175" s="277"/>
      <c r="C175" s="257" t="s">
        <v>125</v>
      </c>
      <c r="D175" s="257"/>
      <c r="E175" s="257"/>
      <c r="F175" s="276" t="s">
        <v>1490</v>
      </c>
      <c r="G175" s="257"/>
      <c r="H175" s="257" t="s">
        <v>1557</v>
      </c>
      <c r="I175" s="257" t="s">
        <v>1558</v>
      </c>
      <c r="J175" s="257"/>
      <c r="K175" s="298"/>
    </row>
    <row r="176" spans="2:11" ht="15" customHeight="1" x14ac:dyDescent="0.3">
      <c r="B176" s="277"/>
      <c r="C176" s="257" t="s">
        <v>57</v>
      </c>
      <c r="D176" s="257"/>
      <c r="E176" s="257"/>
      <c r="F176" s="276" t="s">
        <v>1490</v>
      </c>
      <c r="G176" s="257"/>
      <c r="H176" s="257" t="s">
        <v>1559</v>
      </c>
      <c r="I176" s="257" t="s">
        <v>1560</v>
      </c>
      <c r="J176" s="257">
        <v>1</v>
      </c>
      <c r="K176" s="298"/>
    </row>
    <row r="177" spans="2:11" ht="15" customHeight="1" x14ac:dyDescent="0.3">
      <c r="B177" s="277"/>
      <c r="C177" s="257" t="s">
        <v>53</v>
      </c>
      <c r="D177" s="257"/>
      <c r="E177" s="257"/>
      <c r="F177" s="276" t="s">
        <v>1490</v>
      </c>
      <c r="G177" s="257"/>
      <c r="H177" s="257" t="s">
        <v>1561</v>
      </c>
      <c r="I177" s="257" t="s">
        <v>1492</v>
      </c>
      <c r="J177" s="257">
        <v>20</v>
      </c>
      <c r="K177" s="298"/>
    </row>
    <row r="178" spans="2:11" ht="15" customHeight="1" x14ac:dyDescent="0.3">
      <c r="B178" s="277"/>
      <c r="C178" s="257" t="s">
        <v>126</v>
      </c>
      <c r="D178" s="257"/>
      <c r="E178" s="257"/>
      <c r="F178" s="276" t="s">
        <v>1490</v>
      </c>
      <c r="G178" s="257"/>
      <c r="H178" s="257" t="s">
        <v>1562</v>
      </c>
      <c r="I178" s="257" t="s">
        <v>1492</v>
      </c>
      <c r="J178" s="257">
        <v>255</v>
      </c>
      <c r="K178" s="298"/>
    </row>
    <row r="179" spans="2:11" ht="15" customHeight="1" x14ac:dyDescent="0.3">
      <c r="B179" s="277"/>
      <c r="C179" s="257" t="s">
        <v>127</v>
      </c>
      <c r="D179" s="257"/>
      <c r="E179" s="257"/>
      <c r="F179" s="276" t="s">
        <v>1490</v>
      </c>
      <c r="G179" s="257"/>
      <c r="H179" s="257" t="s">
        <v>1455</v>
      </c>
      <c r="I179" s="257" t="s">
        <v>1492</v>
      </c>
      <c r="J179" s="257">
        <v>10</v>
      </c>
      <c r="K179" s="298"/>
    </row>
    <row r="180" spans="2:11" ht="15" customHeight="1" x14ac:dyDescent="0.3">
      <c r="B180" s="277"/>
      <c r="C180" s="257" t="s">
        <v>128</v>
      </c>
      <c r="D180" s="257"/>
      <c r="E180" s="257"/>
      <c r="F180" s="276" t="s">
        <v>1490</v>
      </c>
      <c r="G180" s="257"/>
      <c r="H180" s="257" t="s">
        <v>1563</v>
      </c>
      <c r="I180" s="257" t="s">
        <v>1524</v>
      </c>
      <c r="J180" s="257"/>
      <c r="K180" s="298"/>
    </row>
    <row r="181" spans="2:11" ht="15" customHeight="1" x14ac:dyDescent="0.3">
      <c r="B181" s="277"/>
      <c r="C181" s="257" t="s">
        <v>1564</v>
      </c>
      <c r="D181" s="257"/>
      <c r="E181" s="257"/>
      <c r="F181" s="276" t="s">
        <v>1490</v>
      </c>
      <c r="G181" s="257"/>
      <c r="H181" s="257" t="s">
        <v>1565</v>
      </c>
      <c r="I181" s="257" t="s">
        <v>1524</v>
      </c>
      <c r="J181" s="257"/>
      <c r="K181" s="298"/>
    </row>
    <row r="182" spans="2:11" ht="15" customHeight="1" x14ac:dyDescent="0.3">
      <c r="B182" s="277"/>
      <c r="C182" s="257" t="s">
        <v>1553</v>
      </c>
      <c r="D182" s="257"/>
      <c r="E182" s="257"/>
      <c r="F182" s="276" t="s">
        <v>1490</v>
      </c>
      <c r="G182" s="257"/>
      <c r="H182" s="257" t="s">
        <v>1566</v>
      </c>
      <c r="I182" s="257" t="s">
        <v>1524</v>
      </c>
      <c r="J182" s="257"/>
      <c r="K182" s="298"/>
    </row>
    <row r="183" spans="2:11" ht="15" customHeight="1" x14ac:dyDescent="0.3">
      <c r="B183" s="277"/>
      <c r="C183" s="257" t="s">
        <v>130</v>
      </c>
      <c r="D183" s="257"/>
      <c r="E183" s="257"/>
      <c r="F183" s="276" t="s">
        <v>1496</v>
      </c>
      <c r="G183" s="257"/>
      <c r="H183" s="257" t="s">
        <v>1567</v>
      </c>
      <c r="I183" s="257" t="s">
        <v>1492</v>
      </c>
      <c r="J183" s="257">
        <v>50</v>
      </c>
      <c r="K183" s="298"/>
    </row>
    <row r="184" spans="2:11" ht="15" customHeight="1" x14ac:dyDescent="0.3">
      <c r="B184" s="277"/>
      <c r="C184" s="257" t="s">
        <v>1568</v>
      </c>
      <c r="D184" s="257"/>
      <c r="E184" s="257"/>
      <c r="F184" s="276" t="s">
        <v>1496</v>
      </c>
      <c r="G184" s="257"/>
      <c r="H184" s="257" t="s">
        <v>1569</v>
      </c>
      <c r="I184" s="257" t="s">
        <v>1570</v>
      </c>
      <c r="J184" s="257"/>
      <c r="K184" s="298"/>
    </row>
    <row r="185" spans="2:11" ht="15" customHeight="1" x14ac:dyDescent="0.3">
      <c r="B185" s="277"/>
      <c r="C185" s="257" t="s">
        <v>1571</v>
      </c>
      <c r="D185" s="257"/>
      <c r="E185" s="257"/>
      <c r="F185" s="276" t="s">
        <v>1496</v>
      </c>
      <c r="G185" s="257"/>
      <c r="H185" s="257" t="s">
        <v>1572</v>
      </c>
      <c r="I185" s="257" t="s">
        <v>1570</v>
      </c>
      <c r="J185" s="257"/>
      <c r="K185" s="298"/>
    </row>
    <row r="186" spans="2:11" ht="15" customHeight="1" x14ac:dyDescent="0.3">
      <c r="B186" s="277"/>
      <c r="C186" s="257" t="s">
        <v>1573</v>
      </c>
      <c r="D186" s="257"/>
      <c r="E186" s="257"/>
      <c r="F186" s="276" t="s">
        <v>1496</v>
      </c>
      <c r="G186" s="257"/>
      <c r="H186" s="257" t="s">
        <v>1574</v>
      </c>
      <c r="I186" s="257" t="s">
        <v>1570</v>
      </c>
      <c r="J186" s="257"/>
      <c r="K186" s="298"/>
    </row>
    <row r="187" spans="2:11" ht="15" customHeight="1" x14ac:dyDescent="0.3">
      <c r="B187" s="277"/>
      <c r="C187" s="310" t="s">
        <v>1575</v>
      </c>
      <c r="D187" s="257"/>
      <c r="E187" s="257"/>
      <c r="F187" s="276" t="s">
        <v>1496</v>
      </c>
      <c r="G187" s="257"/>
      <c r="H187" s="257" t="s">
        <v>1576</v>
      </c>
      <c r="I187" s="257" t="s">
        <v>1577</v>
      </c>
      <c r="J187" s="311" t="s">
        <v>1578</v>
      </c>
      <c r="K187" s="298"/>
    </row>
    <row r="188" spans="2:11" ht="15" customHeight="1" x14ac:dyDescent="0.3">
      <c r="B188" s="277"/>
      <c r="C188" s="262" t="s">
        <v>42</v>
      </c>
      <c r="D188" s="257"/>
      <c r="E188" s="257"/>
      <c r="F188" s="276" t="s">
        <v>1490</v>
      </c>
      <c r="G188" s="257"/>
      <c r="H188" s="253" t="s">
        <v>1579</v>
      </c>
      <c r="I188" s="257" t="s">
        <v>1580</v>
      </c>
      <c r="J188" s="257"/>
      <c r="K188" s="298"/>
    </row>
    <row r="189" spans="2:11" ht="15" customHeight="1" x14ac:dyDescent="0.3">
      <c r="B189" s="277"/>
      <c r="C189" s="262" t="s">
        <v>1581</v>
      </c>
      <c r="D189" s="257"/>
      <c r="E189" s="257"/>
      <c r="F189" s="276" t="s">
        <v>1490</v>
      </c>
      <c r="G189" s="257"/>
      <c r="H189" s="257" t="s">
        <v>1582</v>
      </c>
      <c r="I189" s="257" t="s">
        <v>1524</v>
      </c>
      <c r="J189" s="257"/>
      <c r="K189" s="298"/>
    </row>
    <row r="190" spans="2:11" ht="15" customHeight="1" x14ac:dyDescent="0.3">
      <c r="B190" s="277"/>
      <c r="C190" s="262" t="s">
        <v>1583</v>
      </c>
      <c r="D190" s="257"/>
      <c r="E190" s="257"/>
      <c r="F190" s="276" t="s">
        <v>1490</v>
      </c>
      <c r="G190" s="257"/>
      <c r="H190" s="257" t="s">
        <v>1584</v>
      </c>
      <c r="I190" s="257" t="s">
        <v>1524</v>
      </c>
      <c r="J190" s="257"/>
      <c r="K190" s="298"/>
    </row>
    <row r="191" spans="2:11" ht="15" customHeight="1" x14ac:dyDescent="0.3">
      <c r="B191" s="277"/>
      <c r="C191" s="262" t="s">
        <v>1585</v>
      </c>
      <c r="D191" s="257"/>
      <c r="E191" s="257"/>
      <c r="F191" s="276" t="s">
        <v>1496</v>
      </c>
      <c r="G191" s="257"/>
      <c r="H191" s="257" t="s">
        <v>1586</v>
      </c>
      <c r="I191" s="257" t="s">
        <v>1524</v>
      </c>
      <c r="J191" s="257"/>
      <c r="K191" s="298"/>
    </row>
    <row r="192" spans="2:11" ht="15" customHeight="1" x14ac:dyDescent="0.3">
      <c r="B192" s="304"/>
      <c r="C192" s="312"/>
      <c r="D192" s="286"/>
      <c r="E192" s="286"/>
      <c r="F192" s="286"/>
      <c r="G192" s="286"/>
      <c r="H192" s="286"/>
      <c r="I192" s="286"/>
      <c r="J192" s="286"/>
      <c r="K192" s="305"/>
    </row>
    <row r="193" spans="2:11" ht="18.75" customHeight="1" x14ac:dyDescent="0.3">
      <c r="B193" s="253"/>
      <c r="C193" s="257"/>
      <c r="D193" s="257"/>
      <c r="E193" s="257"/>
      <c r="F193" s="276"/>
      <c r="G193" s="257"/>
      <c r="H193" s="257"/>
      <c r="I193" s="257"/>
      <c r="J193" s="257"/>
      <c r="K193" s="253"/>
    </row>
    <row r="194" spans="2:11" ht="18.75" customHeight="1" x14ac:dyDescent="0.3">
      <c r="B194" s="253"/>
      <c r="C194" s="257"/>
      <c r="D194" s="257"/>
      <c r="E194" s="257"/>
      <c r="F194" s="276"/>
      <c r="G194" s="257"/>
      <c r="H194" s="257"/>
      <c r="I194" s="257"/>
      <c r="J194" s="257"/>
      <c r="K194" s="253"/>
    </row>
    <row r="195" spans="2:11" ht="18.75" customHeight="1" x14ac:dyDescent="0.3">
      <c r="B195" s="263"/>
      <c r="C195" s="263"/>
      <c r="D195" s="263"/>
      <c r="E195" s="263"/>
      <c r="F195" s="263"/>
      <c r="G195" s="263"/>
      <c r="H195" s="263"/>
      <c r="I195" s="263"/>
      <c r="J195" s="263"/>
      <c r="K195" s="263"/>
    </row>
    <row r="196" spans="2:11" x14ac:dyDescent="0.3">
      <c r="B196" s="245"/>
      <c r="C196" s="246"/>
      <c r="D196" s="246"/>
      <c r="E196" s="246"/>
      <c r="F196" s="246"/>
      <c r="G196" s="246"/>
      <c r="H196" s="246"/>
      <c r="I196" s="246"/>
      <c r="J196" s="246"/>
      <c r="K196" s="247"/>
    </row>
    <row r="197" spans="2:11" ht="21" x14ac:dyDescent="0.3">
      <c r="B197" s="248"/>
      <c r="C197" s="368" t="s">
        <v>1587</v>
      </c>
      <c r="D197" s="368"/>
      <c r="E197" s="368"/>
      <c r="F197" s="368"/>
      <c r="G197" s="368"/>
      <c r="H197" s="368"/>
      <c r="I197" s="368"/>
      <c r="J197" s="368"/>
      <c r="K197" s="249"/>
    </row>
    <row r="198" spans="2:11" ht="25.5" customHeight="1" x14ac:dyDescent="0.3">
      <c r="B198" s="248"/>
      <c r="C198" s="313" t="s">
        <v>1588</v>
      </c>
      <c r="D198" s="313"/>
      <c r="E198" s="313"/>
      <c r="F198" s="313" t="s">
        <v>1589</v>
      </c>
      <c r="G198" s="314"/>
      <c r="H198" s="373" t="s">
        <v>1590</v>
      </c>
      <c r="I198" s="373"/>
      <c r="J198" s="373"/>
      <c r="K198" s="249"/>
    </row>
    <row r="199" spans="2:11" ht="5.25" customHeight="1" x14ac:dyDescent="0.3">
      <c r="B199" s="277"/>
      <c r="C199" s="274"/>
      <c r="D199" s="274"/>
      <c r="E199" s="274"/>
      <c r="F199" s="274"/>
      <c r="G199" s="257"/>
      <c r="H199" s="274"/>
      <c r="I199" s="274"/>
      <c r="J199" s="274"/>
      <c r="K199" s="298"/>
    </row>
    <row r="200" spans="2:11" ht="15" customHeight="1" x14ac:dyDescent="0.3">
      <c r="B200" s="277"/>
      <c r="C200" s="257" t="s">
        <v>1580</v>
      </c>
      <c r="D200" s="257"/>
      <c r="E200" s="257"/>
      <c r="F200" s="276" t="s">
        <v>43</v>
      </c>
      <c r="G200" s="257"/>
      <c r="H200" s="370" t="s">
        <v>1591</v>
      </c>
      <c r="I200" s="370"/>
      <c r="J200" s="370"/>
      <c r="K200" s="298"/>
    </row>
    <row r="201" spans="2:11" ht="15" customHeight="1" x14ac:dyDescent="0.3">
      <c r="B201" s="277"/>
      <c r="C201" s="283"/>
      <c r="D201" s="257"/>
      <c r="E201" s="257"/>
      <c r="F201" s="276" t="s">
        <v>44</v>
      </c>
      <c r="G201" s="257"/>
      <c r="H201" s="370" t="s">
        <v>1592</v>
      </c>
      <c r="I201" s="370"/>
      <c r="J201" s="370"/>
      <c r="K201" s="298"/>
    </row>
    <row r="202" spans="2:11" ht="15" customHeight="1" x14ac:dyDescent="0.3">
      <c r="B202" s="277"/>
      <c r="C202" s="283"/>
      <c r="D202" s="257"/>
      <c r="E202" s="257"/>
      <c r="F202" s="276" t="s">
        <v>47</v>
      </c>
      <c r="G202" s="257"/>
      <c r="H202" s="370" t="s">
        <v>1593</v>
      </c>
      <c r="I202" s="370"/>
      <c r="J202" s="370"/>
      <c r="K202" s="298"/>
    </row>
    <row r="203" spans="2:11" ht="15" customHeight="1" x14ac:dyDescent="0.3">
      <c r="B203" s="277"/>
      <c r="C203" s="257"/>
      <c r="D203" s="257"/>
      <c r="E203" s="257"/>
      <c r="F203" s="276" t="s">
        <v>45</v>
      </c>
      <c r="G203" s="257"/>
      <c r="H203" s="370" t="s">
        <v>1594</v>
      </c>
      <c r="I203" s="370"/>
      <c r="J203" s="370"/>
      <c r="K203" s="298"/>
    </row>
    <row r="204" spans="2:11" ht="15" customHeight="1" x14ac:dyDescent="0.3">
      <c r="B204" s="277"/>
      <c r="C204" s="257"/>
      <c r="D204" s="257"/>
      <c r="E204" s="257"/>
      <c r="F204" s="276" t="s">
        <v>46</v>
      </c>
      <c r="G204" s="257"/>
      <c r="H204" s="370" t="s">
        <v>1595</v>
      </c>
      <c r="I204" s="370"/>
      <c r="J204" s="370"/>
      <c r="K204" s="298"/>
    </row>
    <row r="205" spans="2:11" ht="15" customHeight="1" x14ac:dyDescent="0.3">
      <c r="B205" s="277"/>
      <c r="C205" s="257"/>
      <c r="D205" s="257"/>
      <c r="E205" s="257"/>
      <c r="F205" s="276"/>
      <c r="G205" s="257"/>
      <c r="H205" s="257"/>
      <c r="I205" s="257"/>
      <c r="J205" s="257"/>
      <c r="K205" s="298"/>
    </row>
    <row r="206" spans="2:11" ht="15" customHeight="1" x14ac:dyDescent="0.3">
      <c r="B206" s="277"/>
      <c r="C206" s="257" t="s">
        <v>1536</v>
      </c>
      <c r="D206" s="257"/>
      <c r="E206" s="257"/>
      <c r="F206" s="276" t="s">
        <v>79</v>
      </c>
      <c r="G206" s="257"/>
      <c r="H206" s="370" t="s">
        <v>1596</v>
      </c>
      <c r="I206" s="370"/>
      <c r="J206" s="370"/>
      <c r="K206" s="298"/>
    </row>
    <row r="207" spans="2:11" ht="15" customHeight="1" x14ac:dyDescent="0.3">
      <c r="B207" s="277"/>
      <c r="C207" s="283"/>
      <c r="D207" s="257"/>
      <c r="E207" s="257"/>
      <c r="F207" s="276" t="s">
        <v>1435</v>
      </c>
      <c r="G207" s="257"/>
      <c r="H207" s="370" t="s">
        <v>1436</v>
      </c>
      <c r="I207" s="370"/>
      <c r="J207" s="370"/>
      <c r="K207" s="298"/>
    </row>
    <row r="208" spans="2:11" ht="15" customHeight="1" x14ac:dyDescent="0.3">
      <c r="B208" s="277"/>
      <c r="C208" s="257"/>
      <c r="D208" s="257"/>
      <c r="E208" s="257"/>
      <c r="F208" s="276" t="s">
        <v>1433</v>
      </c>
      <c r="G208" s="257"/>
      <c r="H208" s="370" t="s">
        <v>1597</v>
      </c>
      <c r="I208" s="370"/>
      <c r="J208" s="370"/>
      <c r="K208" s="298"/>
    </row>
    <row r="209" spans="2:11" ht="15" customHeight="1" x14ac:dyDescent="0.3">
      <c r="B209" s="315"/>
      <c r="C209" s="283"/>
      <c r="D209" s="283"/>
      <c r="E209" s="283"/>
      <c r="F209" s="276" t="s">
        <v>1437</v>
      </c>
      <c r="G209" s="262"/>
      <c r="H209" s="374" t="s">
        <v>1438</v>
      </c>
      <c r="I209" s="374"/>
      <c r="J209" s="374"/>
      <c r="K209" s="316"/>
    </row>
    <row r="210" spans="2:11" ht="15" customHeight="1" x14ac:dyDescent="0.3">
      <c r="B210" s="315"/>
      <c r="C210" s="283"/>
      <c r="D210" s="283"/>
      <c r="E210" s="283"/>
      <c r="F210" s="276" t="s">
        <v>1055</v>
      </c>
      <c r="G210" s="262"/>
      <c r="H210" s="374" t="s">
        <v>1082</v>
      </c>
      <c r="I210" s="374"/>
      <c r="J210" s="374"/>
      <c r="K210" s="316"/>
    </row>
    <row r="211" spans="2:11" ht="15" customHeight="1" x14ac:dyDescent="0.3">
      <c r="B211" s="315"/>
      <c r="C211" s="283"/>
      <c r="D211" s="283"/>
      <c r="E211" s="283"/>
      <c r="F211" s="317"/>
      <c r="G211" s="262"/>
      <c r="H211" s="318"/>
      <c r="I211" s="318"/>
      <c r="J211" s="318"/>
      <c r="K211" s="316"/>
    </row>
    <row r="212" spans="2:11" ht="15" customHeight="1" x14ac:dyDescent="0.3">
      <c r="B212" s="315"/>
      <c r="C212" s="257" t="s">
        <v>1560</v>
      </c>
      <c r="D212" s="283"/>
      <c r="E212" s="283"/>
      <c r="F212" s="276">
        <v>1</v>
      </c>
      <c r="G212" s="262"/>
      <c r="H212" s="374" t="s">
        <v>1598</v>
      </c>
      <c r="I212" s="374"/>
      <c r="J212" s="374"/>
      <c r="K212" s="316"/>
    </row>
    <row r="213" spans="2:11" ht="15" customHeight="1" x14ac:dyDescent="0.3">
      <c r="B213" s="315"/>
      <c r="C213" s="283"/>
      <c r="D213" s="283"/>
      <c r="E213" s="283"/>
      <c r="F213" s="276">
        <v>2</v>
      </c>
      <c r="G213" s="262"/>
      <c r="H213" s="374" t="s">
        <v>1599</v>
      </c>
      <c r="I213" s="374"/>
      <c r="J213" s="374"/>
      <c r="K213" s="316"/>
    </row>
    <row r="214" spans="2:11" ht="15" customHeight="1" x14ac:dyDescent="0.3">
      <c r="B214" s="315"/>
      <c r="C214" s="283"/>
      <c r="D214" s="283"/>
      <c r="E214" s="283"/>
      <c r="F214" s="276">
        <v>3</v>
      </c>
      <c r="G214" s="262"/>
      <c r="H214" s="374" t="s">
        <v>1600</v>
      </c>
      <c r="I214" s="374"/>
      <c r="J214" s="374"/>
      <c r="K214" s="316"/>
    </row>
    <row r="215" spans="2:11" ht="15" customHeight="1" x14ac:dyDescent="0.3">
      <c r="B215" s="315"/>
      <c r="C215" s="283"/>
      <c r="D215" s="283"/>
      <c r="E215" s="283"/>
      <c r="F215" s="276">
        <v>4</v>
      </c>
      <c r="G215" s="262"/>
      <c r="H215" s="374" t="s">
        <v>1601</v>
      </c>
      <c r="I215" s="374"/>
      <c r="J215" s="374"/>
      <c r="K215" s="316"/>
    </row>
    <row r="216" spans="2:11" ht="12.75" customHeight="1" x14ac:dyDescent="0.3">
      <c r="B216" s="319"/>
      <c r="C216" s="320"/>
      <c r="D216" s="320"/>
      <c r="E216" s="320"/>
      <c r="F216" s="320"/>
      <c r="G216" s="320"/>
      <c r="H216" s="320"/>
      <c r="I216" s="320"/>
      <c r="J216" s="320"/>
      <c r="K216" s="321"/>
    </row>
  </sheetData>
  <sheetProtection formatCells="0" formatColumns="0" formatRows="0" insertColumns="0" insertRows="0" insertHyperlinks="0" deleteColumns="0" deleteRows="0" sort="0" autoFilter="0" pivotTables="0"/>
  <mergeCells count="77"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33:J33"/>
    <mergeCell ref="G34:J34"/>
    <mergeCell ref="G35:J35"/>
    <mergeCell ref="D49:J49"/>
    <mergeCell ref="E48:J48"/>
    <mergeCell ref="G36:J36"/>
    <mergeCell ref="G37:J3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  <mergeCell ref="D11:J11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D111 - D1.1.1 Zateplení o...</vt:lpstr>
      <vt:lpstr>D112 - D1.1.2 Zateplení o...</vt:lpstr>
      <vt:lpstr>Pokyny pro vyplnění</vt:lpstr>
      <vt:lpstr>'D111 - D1.1.1 Zateplení o...'!Názvy_tisku</vt:lpstr>
      <vt:lpstr>'D112 - D1.1.2 Zateplení o...'!Názvy_tisku</vt:lpstr>
      <vt:lpstr>'Rekapitulace stavby'!Názvy_tisku</vt:lpstr>
      <vt:lpstr>'D111 - D1.1.1 Zateplení o...'!Oblast_tisku</vt:lpstr>
      <vt:lpstr>'D112 - D1.1.2 Zateplení o...'!Oblast_tisku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20121204_Havl\Mirek</dc:creator>
  <cp:lastModifiedBy>Miroslav Červinek</cp:lastModifiedBy>
  <dcterms:created xsi:type="dcterms:W3CDTF">2017-12-07T11:29:45Z</dcterms:created>
  <dcterms:modified xsi:type="dcterms:W3CDTF">2017-12-07T11:32:10Z</dcterms:modified>
</cp:coreProperties>
</file>