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30" windowWidth="14895" windowHeight="92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'Položky'!$A$1:$G$90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<sst xmlns="http://schemas.openxmlformats.org/spreadsheetml/2006/main" count="310" uniqueCount="205">
  <si>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</si>
  <si>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</si>
  <si>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</si>
  <si>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</si>
  <si>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</si>
  <si>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</si>
  <si>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</si>
  <si>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</si>
  <si>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</si>
  <si>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</si>
  <si>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</si>
  <si>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</si>
  <si>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</si>
  <si>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</si>
  <si>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</si>
  <si>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</si>
  <si>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</si>
  <si>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</si>
  <si>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</si>
  <si>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</si>
  <si>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</si>
  <si>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</si>
  <si>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</si>
  <si>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</si>
  <si>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</si>
  <si>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</si>
  <si>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</si>
  <si>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</si>
  <si>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</si>
  <si>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</si>
  <si>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</si>
  <si>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</si>
  <si>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</si>
  <si>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</si>
  <si>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</si>
  <si>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</si>
  <si>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</si>
  <si>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</si>
  <si>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</si>
  <si>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</si>
  <si>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</si>
  <si>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</si>
  <si>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</si>
  <si>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</si>
  <si>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</si>
  <si>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</si>
  <si>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</si>
  <si>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</si>
  <si>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</si>
  <si>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</si>
  <si>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</si>
  <si>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</si>
  <si>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</si>
  <si>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</si>
  <si>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</si>
  <si>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</si>
  <si>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</si>
  <si>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</si>
  <si>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</si>
  <si>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</si>
  <si>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</si>
  <si>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</si>
  <si>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</si>
  <si>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</si>
  <si>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</si>
  <si>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</si>
  <si>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</si>
  <si>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</si>
  <si>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</si>
  <si>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</si>
  <si>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</si>
  <si>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</si>
  <si>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</si>
  <si>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</si>
  <si>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</si>
  <si>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</si>
  <si>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42</t>
  </si>
  <si>
    <t>Brno - Nejedlého 3, Taneční konzervatoř</t>
  </si>
  <si>
    <t>00</t>
  </si>
  <si>
    <t>Poznámka</t>
  </si>
  <si>
    <t>poznámka-1</t>
  </si>
  <si>
    <t xml:space="preserve">Výměry budou upřesněny dle skutečnosti na stavbě </t>
  </si>
  <si>
    <t>62</t>
  </si>
  <si>
    <t>Úpravy povrchů vnější</t>
  </si>
  <si>
    <t>620991121R00</t>
  </si>
  <si>
    <t xml:space="preserve">Zakrývání výplní vnějších otvorů z lešení </t>
  </si>
  <si>
    <t>m2</t>
  </si>
  <si>
    <t>34,79*2,30+37,695*2,32+4,95*2,40</t>
  </si>
  <si>
    <t>62243211  -M</t>
  </si>
  <si>
    <t xml:space="preserve">Omítka stěn vnější probarvená mozaiková - sokl </t>
  </si>
  <si>
    <t>P1 :10,70*0,40+5,50*0,40+5,50*0,40+12,00*0,40</t>
  </si>
  <si>
    <t>1,50*0,80*0,5*3</t>
  </si>
  <si>
    <t>P2 :10,70*0,40+5,50*0,40+5,50*0,40+12,00*0,40</t>
  </si>
  <si>
    <t>622303  -ZS-</t>
  </si>
  <si>
    <t>Zateplovací systém tl.160 mm desky fasádní  z polystyrenu  tl. 160 mm</t>
  </si>
  <si>
    <t>vč.očištění podkladu, vč.lešení</t>
  </si>
  <si>
    <t>5,40*0,60*2</t>
  </si>
  <si>
    <t>95</t>
  </si>
  <si>
    <t>Dokončovací konstrukce na pozemních stavbách</t>
  </si>
  <si>
    <t>9501</t>
  </si>
  <si>
    <t>Ostatní stavební práce které nejsou obsahem výše uved.položek</t>
  </si>
  <si>
    <t>9502</t>
  </si>
  <si>
    <t xml:space="preserve">Vyspravení konstrukcí po bouracích pracích </t>
  </si>
  <si>
    <t>96</t>
  </si>
  <si>
    <t>Bourání konstrukcí</t>
  </si>
  <si>
    <t>764430840R00</t>
  </si>
  <si>
    <t xml:space="preserve">Demontáž oplechování zdí,rš od 330 do 500 mm </t>
  </si>
  <si>
    <t>m</t>
  </si>
  <si>
    <t>767112812R00</t>
  </si>
  <si>
    <t xml:space="preserve">Demontáž stěn pro zasklení svařovaných </t>
  </si>
  <si>
    <t>96650</t>
  </si>
  <si>
    <t xml:space="preserve">Demontáž svislých lan hromosvodů </t>
  </si>
  <si>
    <t>968061125R00</t>
  </si>
  <si>
    <t xml:space="preserve">Vyvěšení dřevěných dveřních křídel pl. do 2 m2 </t>
  </si>
  <si>
    <t>kus</t>
  </si>
  <si>
    <t>99</t>
  </si>
  <si>
    <t>Staveništní přesun hmot</t>
  </si>
  <si>
    <t>999281111R00</t>
  </si>
  <si>
    <t xml:space="preserve">Přesun hmot pro opravy a údržbu do výšky 25 m </t>
  </si>
  <si>
    <t>t</t>
  </si>
  <si>
    <t>712</t>
  </si>
  <si>
    <t>Živičné krytiny</t>
  </si>
  <si>
    <t>7123    -S -</t>
  </si>
  <si>
    <t>Oprava bočních stěn střechy a římsy -kompl.skladba obklad z polytyrenu tl.50mm + oplechování z TiZn</t>
  </si>
  <si>
    <t>3,80*1,00*3</t>
  </si>
  <si>
    <t>7123    -S1-</t>
  </si>
  <si>
    <t xml:space="preserve">Zateplená střecha - kompletní skladba </t>
  </si>
  <si>
    <t>- hydroizolač.vyztuž.fólie tl.1,5 mm</t>
  </si>
  <si>
    <t>- tepelná izolace z polystyrenu tl.200 mm</t>
  </si>
  <si>
    <t>- pojistná hydroizolace</t>
  </si>
  <si>
    <t>- stávající vyspravená vyspádov.konstrukce střechy</t>
  </si>
  <si>
    <t xml:space="preserve">   vč.impregnov.hranolů 220/120 mm u okapů</t>
  </si>
  <si>
    <t>41,36*4,00+0,93*3,00</t>
  </si>
  <si>
    <t>764</t>
  </si>
  <si>
    <t>Konstrukce klempířské</t>
  </si>
  <si>
    <t>764510 K/201</t>
  </si>
  <si>
    <t xml:space="preserve">Oplechování okapnice z poplast.plechu </t>
  </si>
  <si>
    <t>76453  K/202</t>
  </si>
  <si>
    <t xml:space="preserve">Závětrná lišta z poplast.plechu rš=330 mm </t>
  </si>
  <si>
    <t>76453  K/203</t>
  </si>
  <si>
    <t xml:space="preserve">Lemování  svislých konstrukcí z popl.plechu </t>
  </si>
  <si>
    <t>998764103R00</t>
  </si>
  <si>
    <t xml:space="preserve">Přesun hmot pro klempířské konstr., výšky do 24 m </t>
  </si>
  <si>
    <t>769</t>
  </si>
  <si>
    <t>Otvorové prvky z plastu</t>
  </si>
  <si>
    <t>7691      P/101</t>
  </si>
  <si>
    <t>Okenní sestava plast.5ti komor.34790/2300 mm zaskl.izolač.dvojsklo,U=1,2W/m2,vč.dveř.křídel</t>
  </si>
  <si>
    <t>kování celoobvodové,</t>
  </si>
  <si>
    <t>bezpečnostní těsnění celoobvodové přítlačné</t>
  </si>
  <si>
    <t>7691      P/102</t>
  </si>
  <si>
    <t>Okenní sestava plast.5ti komor.37695/2320 mm zaskl.izolač.dvojsklo,U=1,2W/m2,</t>
  </si>
  <si>
    <t>7691      P/103</t>
  </si>
  <si>
    <t>Plast.proskl.stěna s 2kř.dv.5ti kom.4950/2400mm zaskl.izolač.dvojsklo,U=1,2W/m2,</t>
  </si>
  <si>
    <t>poznámka - 0</t>
  </si>
  <si>
    <t xml:space="preserve">Úprava šířky okenních rámů pro zateplení 30 mm </t>
  </si>
  <si>
    <t>poznámka - 1</t>
  </si>
  <si>
    <t>Plastové  výrobky jsou kompletní konstrukce dle tabulek</t>
  </si>
  <si>
    <t>poznámka - 2</t>
  </si>
  <si>
    <t xml:space="preserve">Plastové výrobky jsou vč.přesunu hmot </t>
  </si>
  <si>
    <t>770</t>
  </si>
  <si>
    <t>Ostatní výrobky</t>
  </si>
  <si>
    <t>770       R/301</t>
  </si>
  <si>
    <t>Parapetní  deska z impregnov.dřevotř.š=400 mm vč.dekorativního laminátu</t>
  </si>
  <si>
    <t xml:space="preserve">Různé výrobky jsou vč.přesunu hmot </t>
  </si>
  <si>
    <t>783</t>
  </si>
  <si>
    <t>Nátěry</t>
  </si>
  <si>
    <t>7839500</t>
  </si>
  <si>
    <t>Oprava nátěrů dřevěného podhledu oškrábání, napuštění, tmelení, nový nátěr</t>
  </si>
  <si>
    <t>3,76*3,80</t>
  </si>
  <si>
    <t>784</t>
  </si>
  <si>
    <t>Malby</t>
  </si>
  <si>
    <t>784450</t>
  </si>
  <si>
    <t xml:space="preserve">Malba ze směsi - penetrace 1x, barva bílá 2x </t>
  </si>
  <si>
    <t>strop:37,47*3,80</t>
  </si>
  <si>
    <t>M211</t>
  </si>
  <si>
    <t>Hromosvod</t>
  </si>
  <si>
    <t xml:space="preserve">Opětná montáž lan hromosvodu </t>
  </si>
  <si>
    <t>D96</t>
  </si>
  <si>
    <t>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</si>
  <si>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</si>
  <si>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</si>
  <si>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</si>
  <si>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</si>
  <si>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</si>
  <si>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</si>
  <si>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</si>
  <si>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</si>
  <si>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</si>
  <si>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</si>
  <si>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979093111R00</t>
  </si>
  <si>
    <t xml:space="preserve">Uložení suti na skládku bez zhutnění </t>
  </si>
  <si>
    <t>979999999R00</t>
  </si>
  <si>
    <t xml:space="preserve">Poplatek za skladku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</si>
  <si>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</si>
  <si>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</si>
  <si>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</si>
  <si>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</si>
  <si>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</si>
  <si>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2,3</t>
  </si>
  <si>
    <t>Provoz investora</t>
  </si>
  <si>
    <t>Kompletační činnost (IČD)</t>
  </si>
  <si>
    <t>Rezerva rozpočtu</t>
  </si>
  <si>
    <t>Spojovací chodba RD</t>
  </si>
  <si>
    <t>* duben 2013</t>
  </si>
  <si>
    <t>hod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</si>
</sst>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23" fillId="0" borderId="58" xfId="47" applyFont="1" applyBorder="1" applyAlignment="1">
      <alignment horizontal="center"/>
      <protection/>
    </xf>
    <xf numFmtId="49" fontId="23" fillId="0" borderId="58" xfId="47" applyNumberFormat="1" applyFont="1" applyBorder="1" applyAlignment="1">
      <alignment horizontal="left"/>
      <protection/>
    </xf>
    <xf numFmtId="0" fontId="33" fillId="0" borderId="0" xfId="47" applyFont="1" applyAlignment="1">
      <alignment wrapText="1"/>
      <protection/>
    </xf>
    <xf numFmtId="49" fontId="23" fillId="0" borderId="58" xfId="47" applyNumberFormat="1" applyFont="1" applyBorder="1" applyAlignment="1">
      <alignment horizontal="right"/>
      <protection/>
    </xf>
    <xf numFmtId="4" fontId="34" fillId="19" borderId="61" xfId="47" applyNumberFormat="1" applyFont="1" applyFill="1" applyBorder="1" applyAlignment="1">
      <alignment horizontal="right" wrapText="1"/>
      <protection/>
    </xf>
    <xf numFmtId="0" fontId="34" fillId="19" borderId="42" xfId="47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6" fillId="0" borderId="0" xfId="47" applyFont="1" applyAlignment="1">
      <alignment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3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9" xfId="47" applyFont="1" applyBorder="1" applyAlignment="1">
      <alignment horizontal="left"/>
      <protection/>
    </xf>
    <xf numFmtId="49" fontId="34" fillId="19" borderId="70" xfId="47" applyNumberFormat="1" applyFont="1" applyFill="1" applyBorder="1" applyAlignment="1">
      <alignment horizontal="left" wrapText="1"/>
      <protection/>
    </xf>
    <xf numFmtId="49" fontId="35" fillId="0" borderId="71" xfId="0" applyNumberFormat="1" applyFont="1" applyBorder="1" applyAlignment="1">
      <alignment horizontal="left" wrapText="1"/>
    </xf>
    <xf numFmtId="0" fontId="31" fillId="19" borderId="42" xfId="47" applyNumberFormat="1" applyFont="1" applyFill="1" applyBorder="1" applyAlignment="1">
      <alignment horizontal="left" wrapText="1" indent="1"/>
      <protection/>
    </xf>
    <xf numFmtId="0" fontId="32" fillId="0" borderId="0" xfId="0" applyNumberFormat="1" applyFont="1" applyAlignment="1">
      <alignment/>
    </xf>
    <xf numFmtId="0" fontId="32" fillId="0" borderId="22" xfId="0" applyNumberFormat="1" applyFont="1" applyBorder="1" applyAlignment="1">
      <alignment/>
    </xf>
    <xf numFmtId="0" fontId="27" fillId="0" borderId="0" xfId="47" applyFont="1" applyAlignment="1">
      <alignment horizontal="center"/>
      <protection/>
    </xf>
    <xf numFmtId="49" fontId="0" fillId="0" borderId="66" xfId="47" applyNumberFormat="1" applyFont="1" applyBorder="1" applyAlignment="1">
      <alignment horizontal="center"/>
      <protection/>
    </xf>
    <xf numFmtId="0" fontId="0" fillId="0" borderId="68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9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H34" sqref="H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54</v>
      </c>
      <c r="D2" s="5" t="str">
        <f>Rekapitulace!G2</f>
        <v>Spojovací chodba 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76</v>
      </c>
      <c r="B5" s="16"/>
      <c r="C5" s="17" t="s">
        <v>77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6</v>
      </c>
      <c r="B7" s="24"/>
      <c r="C7" s="17" t="s">
        <v>77</v>
      </c>
      <c r="D7" s="25"/>
      <c r="E7" s="25"/>
      <c r="F7" s="26" t="s">
        <v>11</v>
      </c>
      <c r="G7" s="21">
        <f>IF(PocetMJ=0,,ROUND((F30+F32)/PocetMJ,1))</f>
        <v>0</v>
      </c>
    </row>
    <row r="8" spans="1:9" ht="12.75">
      <c r="A8" s="27" t="s">
        <v>12</v>
      </c>
      <c r="B8" s="11"/>
      <c r="C8" s="203"/>
      <c r="D8" s="203"/>
      <c r="E8" s="204"/>
      <c r="F8" s="28" t="s">
        <v>13</v>
      </c>
      <c r="G8" s="29"/>
      <c r="H8" s="30"/>
      <c r="I8" s="31"/>
    </row>
    <row r="9" spans="1:8" ht="12.75">
      <c r="A9" s="27" t="s">
        <v>14</v>
      </c>
      <c r="B9" s="11"/>
      <c r="C9" s="203">
        <f>Projektant</f>
        <v>0</v>
      </c>
      <c r="D9" s="203"/>
      <c r="E9" s="204"/>
      <c r="F9" s="11"/>
      <c r="G9" s="32"/>
      <c r="H9" s="33"/>
    </row>
    <row r="10" spans="1:8" ht="12.75">
      <c r="A10" s="27" t="s">
        <v>15</v>
      </c>
      <c r="B10" s="11"/>
      <c r="C10" s="203"/>
      <c r="D10" s="203"/>
      <c r="E10" s="203"/>
      <c r="F10" s="34"/>
      <c r="G10" s="35"/>
      <c r="H10" s="36"/>
    </row>
    <row r="11" spans="1:57" ht="13.5" customHeight="1">
      <c r="A11" s="27" t="s">
        <v>16</v>
      </c>
      <c r="B11" s="11"/>
      <c r="C11" s="203"/>
      <c r="D11" s="203"/>
      <c r="E11" s="203"/>
      <c r="F11" s="37" t="s">
        <v>17</v>
      </c>
      <c r="G11" s="38" t="s">
        <v>6</v>
      </c>
      <c r="H11" s="33"/>
      <c r="BA11" s="39"/>
      <c r="BB11" s="39"/>
      <c r="BC11" s="39"/>
      <c r="BD11" s="39"/>
      <c r="BE11" s="39"/>
    </row>
    <row r="12" spans="1:8" ht="12.75" customHeight="1">
      <c r="A12" s="40" t="s">
        <v>18</v>
      </c>
      <c r="B12" s="9"/>
      <c r="C12" s="206"/>
      <c r="D12" s="206"/>
      <c r="E12" s="206"/>
      <c r="F12" s="41" t="s">
        <v>19</v>
      </c>
      <c r="G12" s="42"/>
      <c r="H12" s="33"/>
    </row>
    <row r="13" spans="1:8" ht="28.5" customHeight="1" thickBot="1">
      <c r="A13" s="43" t="s">
        <v>20</v>
      </c>
      <c r="B13" s="44"/>
      <c r="C13" s="44"/>
      <c r="D13" s="44"/>
      <c r="E13" s="45"/>
      <c r="F13" s="45"/>
      <c r="G13" s="46"/>
      <c r="H13" s="33"/>
    </row>
    <row r="14" spans="1:7" ht="17.25" customHeight="1" thickBot="1">
      <c r="A14" s="47" t="s">
        <v>21</v>
      </c>
      <c r="B14" s="48"/>
      <c r="C14" s="49"/>
      <c r="D14" s="50" t="s">
        <v>22</v>
      </c>
      <c r="E14" s="51"/>
      <c r="F14" s="51"/>
      <c r="G14" s="49"/>
    </row>
    <row r="15" spans="1:7" ht="15.75" customHeight="1">
      <c r="A15" s="52"/>
      <c r="B15" s="53" t="s">
        <v>23</v>
      </c>
      <c r="C15" s="54">
        <f>HSV</f>
        <v>0</v>
      </c>
      <c r="D15" s="55" t="str">
        <f>Rekapitulace!A25</f>
        <v>Ztížené výrobní podmínky</v>
      </c>
      <c r="E15" s="56"/>
      <c r="F15" s="57"/>
      <c r="G15" s="54">
        <f>Rekapitulace!I25</f>
        <v>0</v>
      </c>
    </row>
    <row r="16" spans="1:7" ht="15.75" customHeight="1">
      <c r="A16" s="52" t="s">
        <v>24</v>
      </c>
      <c r="B16" s="53" t="s">
        <v>25</v>
      </c>
      <c r="C16" s="54">
        <f>PSV</f>
        <v>0</v>
      </c>
      <c r="D16" s="58" t="str">
        <f>Rekapitulace!A26</f>
        <v>Oborová přirážka</v>
      </c>
      <c r="E16" s="59"/>
      <c r="F16" s="60"/>
      <c r="G16" s="54">
        <f>Rekapitulace!I26</f>
        <v>0</v>
      </c>
    </row>
    <row r="17" spans="1:7" ht="15.75" customHeight="1">
      <c r="A17" s="52" t="s">
        <v>26</v>
      </c>
      <c r="B17" s="53" t="s">
        <v>27</v>
      </c>
      <c r="C17" s="54">
        <f>Mont</f>
        <v>0</v>
      </c>
      <c r="D17" s="58" t="str">
        <f>Rekapitulace!A27</f>
        <v>Přesun stavebních kapacit</v>
      </c>
      <c r="E17" s="59"/>
      <c r="F17" s="60"/>
      <c r="G17" s="54">
        <f>Rekapitulace!I27</f>
        <v>0</v>
      </c>
    </row>
    <row r="18" spans="1:7" ht="15.75" customHeight="1">
      <c r="A18" s="61" t="s">
        <v>28</v>
      </c>
      <c r="B18" s="62" t="s">
        <v>29</v>
      </c>
      <c r="C18" s="54">
        <f>Dodavka</f>
        <v>0</v>
      </c>
      <c r="D18" s="58" t="str">
        <f>Rekapitulace!A28</f>
        <v>Mimostaveništní doprava</v>
      </c>
      <c r="E18" s="59"/>
      <c r="F18" s="60"/>
      <c r="G18" s="54">
        <f>Rekapitulace!I28</f>
        <v>0</v>
      </c>
    </row>
    <row r="19" spans="1:7" ht="15.75" customHeight="1">
      <c r="A19" s="63" t="s">
        <v>30</v>
      </c>
      <c r="B19" s="53"/>
      <c r="C19" s="54">
        <f>SUM(C15:C18)</f>
        <v>0</v>
      </c>
      <c r="D19" s="64" t="str">
        <f>Rekapitulace!A29</f>
        <v>Zařízení staveniště</v>
      </c>
      <c r="E19" s="59"/>
      <c r="F19" s="60"/>
      <c r="G19" s="54">
        <f>Rekapitulace!I29</f>
        <v>0</v>
      </c>
    </row>
    <row r="20" spans="1:7" ht="15.75" customHeight="1">
      <c r="A20" s="63"/>
      <c r="B20" s="53"/>
      <c r="C20" s="54"/>
      <c r="D20" s="58" t="str">
        <f>Rekapitulace!A30</f>
        <v>Provoz investora</v>
      </c>
      <c r="E20" s="59"/>
      <c r="F20" s="60"/>
      <c r="G20" s="54">
        <f>Rekapitulace!I30</f>
        <v>0</v>
      </c>
    </row>
    <row r="21" spans="1:7" ht="15.75" customHeight="1">
      <c r="A21" s="63" t="s">
        <v>31</v>
      </c>
      <c r="B21" s="53"/>
      <c r="C21" s="54">
        <f>HZS</f>
        <v>0</v>
      </c>
      <c r="D21" s="58" t="str">
        <f>Rekapitulace!A31</f>
        <v>Kompletační činnost (IČD)</v>
      </c>
      <c r="E21" s="59"/>
      <c r="F21" s="60"/>
      <c r="G21" s="54">
        <f>Rekapitulace!I31</f>
        <v>0</v>
      </c>
    </row>
    <row r="22" spans="1:7" ht="15.75" customHeight="1">
      <c r="A22" s="65" t="s">
        <v>32</v>
      </c>
      <c r="B22" s="33"/>
      <c r="C22" s="54">
        <f>C19+C21</f>
        <v>0</v>
      </c>
      <c r="D22" s="58" t="s">
        <v>33</v>
      </c>
      <c r="E22" s="59"/>
      <c r="F22" s="60"/>
      <c r="G22" s="54">
        <f>G23-SUM(G15:G21)</f>
        <v>0</v>
      </c>
    </row>
    <row r="23" spans="1:7" ht="15.75" customHeight="1" thickBot="1">
      <c r="A23" s="207" t="s">
        <v>34</v>
      </c>
      <c r="B23" s="208"/>
      <c r="C23" s="66">
        <f>C22+G23</f>
        <v>0</v>
      </c>
      <c r="D23" s="67" t="s">
        <v>35</v>
      </c>
      <c r="E23" s="68"/>
      <c r="F23" s="69"/>
      <c r="G23" s="54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5" t="s">
        <v>39</v>
      </c>
      <c r="B25" s="33"/>
      <c r="C25" s="75"/>
      <c r="D25" s="33" t="s">
        <v>39</v>
      </c>
      <c r="F25" s="76" t="s">
        <v>39</v>
      </c>
      <c r="G25" s="77"/>
    </row>
    <row r="26" spans="1:7" ht="37.5" customHeight="1">
      <c r="A26" s="65" t="s">
        <v>40</v>
      </c>
      <c r="B26" s="78"/>
      <c r="C26" s="75" t="s">
        <v>203</v>
      </c>
      <c r="D26" s="33" t="s">
        <v>40</v>
      </c>
      <c r="F26" s="76" t="s">
        <v>40</v>
      </c>
      <c r="G26" s="77"/>
    </row>
    <row r="27" spans="1:7" ht="12.75">
      <c r="A27" s="65"/>
      <c r="B27" s="79"/>
      <c r="C27" s="75"/>
      <c r="D27" s="33"/>
      <c r="F27" s="76"/>
      <c r="G27" s="77"/>
    </row>
    <row r="28" spans="1:7" ht="12.75">
      <c r="A28" s="65" t="s">
        <v>41</v>
      </c>
      <c r="B28" s="33"/>
      <c r="C28" s="75"/>
      <c r="D28" s="76" t="s">
        <v>42</v>
      </c>
      <c r="E28" s="75"/>
      <c r="F28" s="80" t="s">
        <v>42</v>
      </c>
      <c r="G28" s="77"/>
    </row>
    <row r="29" spans="1:7" ht="69" customHeight="1">
      <c r="A29" s="65"/>
      <c r="B29" s="33"/>
      <c r="C29" s="81"/>
      <c r="D29" s="82"/>
      <c r="E29" s="81"/>
      <c r="F29" s="33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209">
        <f>ROUND(C23-F32,0)</f>
        <v>0</v>
      </c>
      <c r="G30" s="210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209">
        <f>ROUND(PRODUCT(F30,C31/100),1)</f>
        <v>0</v>
      </c>
      <c r="G31" s="210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209">
        <v>0</v>
      </c>
      <c r="G32" s="210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60"/>
      <c r="F33" s="209">
        <f>ROUND(PRODUCT(F32,C33/100),1)</f>
        <v>0</v>
      </c>
      <c r="G33" s="210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211">
        <f>CEILING(SUM(F30:F33),IF(SUM(F30:F33)&gt;=0,1,-1))</f>
        <v>0</v>
      </c>
      <c r="G34" s="212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>
      <c r="A37" s="93"/>
      <c r="B37" s="205"/>
      <c r="C37" s="205"/>
      <c r="D37" s="205"/>
      <c r="E37" s="205"/>
      <c r="F37" s="205"/>
      <c r="G37" s="205"/>
      <c r="H37" t="s">
        <v>6</v>
      </c>
    </row>
    <row r="38" spans="1:8" ht="12.75" customHeight="1">
      <c r="A38" s="94"/>
      <c r="B38" s="205"/>
      <c r="C38" s="205"/>
      <c r="D38" s="205"/>
      <c r="E38" s="205"/>
      <c r="F38" s="205"/>
      <c r="G38" s="205"/>
      <c r="H38" t="s">
        <v>6</v>
      </c>
    </row>
    <row r="39" spans="1:8" ht="12.75">
      <c r="A39" s="94"/>
      <c r="B39" s="205"/>
      <c r="C39" s="205"/>
      <c r="D39" s="205"/>
      <c r="E39" s="205"/>
      <c r="F39" s="205"/>
      <c r="G39" s="205"/>
      <c r="H39" t="s">
        <v>6</v>
      </c>
    </row>
    <row r="40" spans="1:8" ht="12.75">
      <c r="A40" s="94"/>
      <c r="B40" s="205"/>
      <c r="C40" s="205"/>
      <c r="D40" s="205"/>
      <c r="E40" s="205"/>
      <c r="F40" s="205"/>
      <c r="G40" s="205"/>
      <c r="H40" t="s">
        <v>6</v>
      </c>
    </row>
    <row r="41" spans="1:8" ht="12.75">
      <c r="A41" s="94"/>
      <c r="B41" s="205"/>
      <c r="C41" s="205"/>
      <c r="D41" s="205"/>
      <c r="E41" s="205"/>
      <c r="F41" s="205"/>
      <c r="G41" s="205"/>
      <c r="H41" t="s">
        <v>6</v>
      </c>
    </row>
    <row r="42" spans="1:8" ht="12.75">
      <c r="A42" s="94"/>
      <c r="B42" s="205"/>
      <c r="C42" s="205"/>
      <c r="D42" s="205"/>
      <c r="E42" s="205"/>
      <c r="F42" s="205"/>
      <c r="G42" s="205"/>
      <c r="H42" t="s">
        <v>6</v>
      </c>
    </row>
    <row r="43" spans="1:8" ht="12.75">
      <c r="A43" s="94"/>
      <c r="B43" s="205"/>
      <c r="C43" s="205"/>
      <c r="D43" s="205"/>
      <c r="E43" s="205"/>
      <c r="F43" s="205"/>
      <c r="G43" s="205"/>
      <c r="H43" t="s">
        <v>6</v>
      </c>
    </row>
    <row r="44" spans="1:8" ht="12.75">
      <c r="A44" s="94"/>
      <c r="B44" s="205"/>
      <c r="C44" s="205"/>
      <c r="D44" s="205"/>
      <c r="E44" s="205"/>
      <c r="F44" s="205"/>
      <c r="G44" s="205"/>
      <c r="H44" t="s">
        <v>6</v>
      </c>
    </row>
    <row r="45" spans="1:8" ht="0.75" customHeight="1">
      <c r="A45" s="94"/>
      <c r="B45" s="205"/>
      <c r="C45" s="205"/>
      <c r="D45" s="205"/>
      <c r="E45" s="205"/>
      <c r="F45" s="205"/>
      <c r="G45" s="205"/>
      <c r="H45" t="s">
        <v>6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F34:G34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C9:E9"/>
    <mergeCell ref="C11:E11"/>
    <mergeCell ref="C8:E8"/>
    <mergeCell ref="C10:E10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49</v>
      </c>
      <c r="B1" s="216"/>
      <c r="C1" s="95" t="str">
        <f>CONCATENATE(cislostavby," ",nazevstavby)</f>
        <v>  Brno - Nejedlého 3, Taneční konzervatoř</v>
      </c>
      <c r="D1" s="96"/>
      <c r="E1" s="97"/>
      <c r="F1" s="96"/>
      <c r="G1" s="98" t="s">
        <v>50</v>
      </c>
      <c r="H1" s="99">
        <v>54</v>
      </c>
      <c r="I1" s="100"/>
    </row>
    <row r="2" spans="1:9" ht="13.5" thickBot="1">
      <c r="A2" s="217" t="s">
        <v>51</v>
      </c>
      <c r="B2" s="218"/>
      <c r="C2" s="101" t="str">
        <f>CONCATENATE(cisloobjektu," ",nazevobjektu)</f>
        <v>42 Brno - Nejedlého 3, Taneční konzervatoř</v>
      </c>
      <c r="D2" s="102"/>
      <c r="E2" s="103"/>
      <c r="F2" s="102"/>
      <c r="G2" s="219" t="s">
        <v>202</v>
      </c>
      <c r="H2" s="220"/>
      <c r="I2" s="221"/>
    </row>
    <row r="3" ht="13.5" thickTop="1">
      <c r="F3" s="33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3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3" customFormat="1" ht="12.75">
      <c r="A7" s="198" t="str">
        <f>Položky!B7</f>
        <v>00</v>
      </c>
      <c r="B7" s="113" t="str">
        <f>Položky!C7</f>
        <v>Poznámka</v>
      </c>
      <c r="D7" s="114"/>
      <c r="E7" s="199">
        <f>Položky!BA9</f>
        <v>0</v>
      </c>
      <c r="F7" s="200">
        <f>Položky!BB9</f>
        <v>0</v>
      </c>
      <c r="G7" s="200">
        <f>Položky!BC9</f>
        <v>0</v>
      </c>
      <c r="H7" s="200">
        <f>Položky!BD9</f>
        <v>0</v>
      </c>
      <c r="I7" s="201">
        <f>Položky!BE9</f>
        <v>0</v>
      </c>
    </row>
    <row r="8" spans="1:9" s="33" customFormat="1" ht="12.75">
      <c r="A8" s="198" t="str">
        <f>Položky!B10</f>
        <v>62</v>
      </c>
      <c r="B8" s="113" t="str">
        <f>Položky!C10</f>
        <v>Úpravy povrchů vnější</v>
      </c>
      <c r="D8" s="114"/>
      <c r="E8" s="199">
        <f>Položky!BA21</f>
        <v>0</v>
      </c>
      <c r="F8" s="200">
        <f>Položky!BB21</f>
        <v>0</v>
      </c>
      <c r="G8" s="200">
        <f>Položky!BC21</f>
        <v>0</v>
      </c>
      <c r="H8" s="200">
        <f>Položky!BD21</f>
        <v>0</v>
      </c>
      <c r="I8" s="201">
        <f>Položky!BE21</f>
        <v>0</v>
      </c>
    </row>
    <row r="9" spans="1:9" s="33" customFormat="1" ht="12.75">
      <c r="A9" s="198" t="str">
        <f>Položky!B22</f>
        <v>95</v>
      </c>
      <c r="B9" s="113" t="str">
        <f>Položky!C22</f>
        <v>Dokončovací konstrukce na pozemních stavbách</v>
      </c>
      <c r="D9" s="114"/>
      <c r="E9" s="199">
        <f>Položky!BA25</f>
        <v>0</v>
      </c>
      <c r="F9" s="200">
        <f>Položky!BB25</f>
        <v>0</v>
      </c>
      <c r="G9" s="200">
        <f>Položky!BC25</f>
        <v>0</v>
      </c>
      <c r="H9" s="200">
        <f>Položky!BD25</f>
        <v>0</v>
      </c>
      <c r="I9" s="201">
        <f>Položky!BE25</f>
        <v>0</v>
      </c>
    </row>
    <row r="10" spans="1:9" s="33" customFormat="1" ht="12.75">
      <c r="A10" s="198" t="str">
        <f>Položky!B26</f>
        <v>96</v>
      </c>
      <c r="B10" s="113" t="str">
        <f>Položky!C26</f>
        <v>Bourání konstrukcí</v>
      </c>
      <c r="D10" s="114"/>
      <c r="E10" s="199">
        <f>Položky!BA32</f>
        <v>0</v>
      </c>
      <c r="F10" s="200">
        <f>Položky!BB32</f>
        <v>0</v>
      </c>
      <c r="G10" s="200">
        <f>Položky!BC32</f>
        <v>0</v>
      </c>
      <c r="H10" s="200">
        <f>Položky!BD32</f>
        <v>0</v>
      </c>
      <c r="I10" s="201">
        <f>Položky!BE32</f>
        <v>0</v>
      </c>
    </row>
    <row r="11" spans="1:9" s="33" customFormat="1" ht="12.75">
      <c r="A11" s="198" t="str">
        <f>Položky!B33</f>
        <v>99</v>
      </c>
      <c r="B11" s="113" t="str">
        <f>Položky!C33</f>
        <v>Staveništní přesun hmot</v>
      </c>
      <c r="D11" s="114"/>
      <c r="E11" s="199">
        <f>Položky!BA35</f>
        <v>0</v>
      </c>
      <c r="F11" s="200">
        <f>Položky!BB35</f>
        <v>0</v>
      </c>
      <c r="G11" s="200">
        <f>Položky!BC35</f>
        <v>0</v>
      </c>
      <c r="H11" s="200">
        <f>Položky!BD35</f>
        <v>0</v>
      </c>
      <c r="I11" s="201">
        <f>Položky!BE35</f>
        <v>0</v>
      </c>
    </row>
    <row r="12" spans="1:9" s="33" customFormat="1" ht="12.75">
      <c r="A12" s="198" t="str">
        <f>Položky!B36</f>
        <v>712</v>
      </c>
      <c r="B12" s="113" t="str">
        <f>Položky!C36</f>
        <v>Živičné krytiny</v>
      </c>
      <c r="D12" s="114"/>
      <c r="E12" s="199">
        <f>Položky!BA46</f>
        <v>0</v>
      </c>
      <c r="F12" s="200">
        <f>Položky!BB46</f>
        <v>0</v>
      </c>
      <c r="G12" s="200">
        <f>Položky!BC46</f>
        <v>0</v>
      </c>
      <c r="H12" s="200">
        <f>Položky!BD46</f>
        <v>0</v>
      </c>
      <c r="I12" s="201">
        <f>Položky!BE46</f>
        <v>0</v>
      </c>
    </row>
    <row r="13" spans="1:9" s="33" customFormat="1" ht="12.75">
      <c r="A13" s="198" t="str">
        <f>Položky!B47</f>
        <v>764</v>
      </c>
      <c r="B13" s="113" t="str">
        <f>Položky!C47</f>
        <v>Konstrukce klempířské</v>
      </c>
      <c r="D13" s="114"/>
      <c r="E13" s="199">
        <f>Položky!BA52</f>
        <v>0</v>
      </c>
      <c r="F13" s="200">
        <f>Položky!BB52</f>
        <v>0</v>
      </c>
      <c r="G13" s="200">
        <f>Položky!BC52</f>
        <v>0</v>
      </c>
      <c r="H13" s="200">
        <f>Položky!BD52</f>
        <v>0</v>
      </c>
      <c r="I13" s="201">
        <f>Položky!BE52</f>
        <v>0</v>
      </c>
    </row>
    <row r="14" spans="1:9" s="33" customFormat="1" ht="12.75">
      <c r="A14" s="198" t="str">
        <f>Položky!B53</f>
        <v>769</v>
      </c>
      <c r="B14" s="113" t="str">
        <f>Položky!C53</f>
        <v>Otvorové prvky z plastu</v>
      </c>
      <c r="D14" s="114"/>
      <c r="E14" s="199">
        <f>Položky!BA66</f>
        <v>0</v>
      </c>
      <c r="F14" s="200">
        <f>Položky!BB66</f>
        <v>0</v>
      </c>
      <c r="G14" s="200">
        <f>Položky!BC66</f>
        <v>0</v>
      </c>
      <c r="H14" s="200">
        <f>Položky!BD66</f>
        <v>0</v>
      </c>
      <c r="I14" s="201">
        <f>Položky!BE66</f>
        <v>0</v>
      </c>
    </row>
    <row r="15" spans="1:9" s="33" customFormat="1" ht="12.75">
      <c r="A15" s="198" t="str">
        <f>Položky!B67</f>
        <v>770</v>
      </c>
      <c r="B15" s="113" t="str">
        <f>Položky!C67</f>
        <v>Ostatní výrobky</v>
      </c>
      <c r="D15" s="114"/>
      <c r="E15" s="199">
        <f>Položky!BA70</f>
        <v>0</v>
      </c>
      <c r="F15" s="200">
        <f>Položky!BB70</f>
        <v>0</v>
      </c>
      <c r="G15" s="200">
        <f>Položky!BC70</f>
        <v>0</v>
      </c>
      <c r="H15" s="200">
        <f>Položky!BD70</f>
        <v>0</v>
      </c>
      <c r="I15" s="201">
        <f>Položky!BE70</f>
        <v>0</v>
      </c>
    </row>
    <row r="16" spans="1:9" s="33" customFormat="1" ht="12.75">
      <c r="A16" s="198" t="str">
        <f>Položky!B71</f>
        <v>783</v>
      </c>
      <c r="B16" s="113" t="str">
        <f>Položky!C71</f>
        <v>Nátěry</v>
      </c>
      <c r="D16" s="114"/>
      <c r="E16" s="199">
        <f>Položky!BA74</f>
        <v>0</v>
      </c>
      <c r="F16" s="200">
        <f>Položky!BB74</f>
        <v>0</v>
      </c>
      <c r="G16" s="200">
        <f>Položky!BC74</f>
        <v>0</v>
      </c>
      <c r="H16" s="200">
        <f>Položky!BD74</f>
        <v>0</v>
      </c>
      <c r="I16" s="201">
        <f>Položky!BE74</f>
        <v>0</v>
      </c>
    </row>
    <row r="17" spans="1:9" s="33" customFormat="1" ht="12.75">
      <c r="A17" s="198" t="str">
        <f>Položky!B75</f>
        <v>784</v>
      </c>
      <c r="B17" s="113" t="str">
        <f>Položky!C75</f>
        <v>Malby</v>
      </c>
      <c r="D17" s="114"/>
      <c r="E17" s="199">
        <f>Položky!BA78</f>
        <v>0</v>
      </c>
      <c r="F17" s="200">
        <f>Položky!BB78</f>
        <v>0</v>
      </c>
      <c r="G17" s="200">
        <f>Položky!BC78</f>
        <v>0</v>
      </c>
      <c r="H17" s="200">
        <f>Položky!BD78</f>
        <v>0</v>
      </c>
      <c r="I17" s="201">
        <f>Položky!BE78</f>
        <v>0</v>
      </c>
    </row>
    <row r="18" spans="1:9" s="33" customFormat="1" ht="12.75">
      <c r="A18" s="198" t="str">
        <f>Položky!B79</f>
        <v>M211</v>
      </c>
      <c r="B18" s="113" t="str">
        <f>Položky!C79</f>
        <v>Hromosvod</v>
      </c>
      <c r="D18" s="114"/>
      <c r="E18" s="199">
        <f>Položky!BA81</f>
        <v>0</v>
      </c>
      <c r="F18" s="200">
        <f>Položky!BB81</f>
        <v>0</v>
      </c>
      <c r="G18" s="200">
        <f>Položky!BC81</f>
        <v>0</v>
      </c>
      <c r="H18" s="200">
        <f>Položky!BD81</f>
        <v>0</v>
      </c>
      <c r="I18" s="201">
        <f>Položky!BE81</f>
        <v>0</v>
      </c>
    </row>
    <row r="19" spans="1:9" s="33" customFormat="1" ht="13.5" thickBot="1">
      <c r="A19" s="198" t="str">
        <f>Položky!B82</f>
        <v>D96</v>
      </c>
      <c r="B19" s="113" t="str">
        <f>Položky!C82</f>
        <v>Přesuny suti a vybouraných hmot</v>
      </c>
      <c r="D19" s="114"/>
      <c r="E19" s="199">
        <f>Položky!BA90</f>
        <v>0</v>
      </c>
      <c r="F19" s="200">
        <f>Položky!BB90</f>
        <v>0</v>
      </c>
      <c r="G19" s="200">
        <f>Položky!BC90</f>
        <v>0</v>
      </c>
      <c r="H19" s="200">
        <f>Položky!BD90</f>
        <v>0</v>
      </c>
      <c r="I19" s="201">
        <f>Položky!BE90</f>
        <v>0</v>
      </c>
    </row>
    <row r="20" spans="1:9" s="121" customFormat="1" ht="13.5" thickBot="1">
      <c r="A20" s="115"/>
      <c r="B20" s="116" t="s">
        <v>58</v>
      </c>
      <c r="C20" s="116"/>
      <c r="D20" s="117"/>
      <c r="E20" s="118">
        <f>SUM(E7:E19)</f>
        <v>0</v>
      </c>
      <c r="F20" s="119">
        <f>SUM(F7:F19)</f>
        <v>0</v>
      </c>
      <c r="G20" s="119">
        <f>SUM(G7:G19)</f>
        <v>0</v>
      </c>
      <c r="H20" s="119">
        <f>SUM(H7:H19)</f>
        <v>0</v>
      </c>
      <c r="I20" s="120">
        <f>SUM(I7:I19)</f>
        <v>0</v>
      </c>
    </row>
    <row r="21" spans="1:9" ht="12.75">
      <c r="A21" s="33"/>
      <c r="B21" s="33"/>
      <c r="C21" s="33"/>
      <c r="D21" s="33"/>
      <c r="E21" s="33"/>
      <c r="F21" s="33"/>
      <c r="G21" s="33"/>
      <c r="H21" s="33"/>
      <c r="I21" s="33"/>
    </row>
    <row r="22" spans="1:57" ht="19.5" customHeight="1">
      <c r="A22" s="105" t="s">
        <v>59</v>
      </c>
      <c r="B22" s="105"/>
      <c r="C22" s="105"/>
      <c r="D22" s="105"/>
      <c r="E22" s="105"/>
      <c r="F22" s="105"/>
      <c r="G22" s="122"/>
      <c r="H22" s="105"/>
      <c r="I22" s="105"/>
      <c r="BA22" s="39"/>
      <c r="BB22" s="39"/>
      <c r="BC22" s="39"/>
      <c r="BD22" s="39"/>
      <c r="BE22" s="39"/>
    </row>
    <row r="23" ht="13.5" thickBot="1"/>
    <row r="24" spans="1:9" ht="12.75">
      <c r="A24" s="70" t="s">
        <v>60</v>
      </c>
      <c r="B24" s="71"/>
      <c r="C24" s="71"/>
      <c r="D24" s="123"/>
      <c r="E24" s="124" t="s">
        <v>61</v>
      </c>
      <c r="F24" s="125" t="s">
        <v>62</v>
      </c>
      <c r="G24" s="126" t="s">
        <v>63</v>
      </c>
      <c r="H24" s="127"/>
      <c r="I24" s="128" t="s">
        <v>61</v>
      </c>
    </row>
    <row r="25" spans="1:53" ht="12.75">
      <c r="A25" s="129" t="s">
        <v>193</v>
      </c>
      <c r="B25" s="130"/>
      <c r="C25" s="130"/>
      <c r="D25" s="131"/>
      <c r="E25" s="132">
        <v>0</v>
      </c>
      <c r="F25" s="133">
        <v>0</v>
      </c>
      <c r="G25" s="134">
        <f aca="true" t="shared" si="0" ref="G25:G32">CHOOSE(BA25+1,HSV+PSV,HSV+PSV+Mont,HSV+PSV+Dodavka+Mont,HSV,PSV,Mont,Dodavka,Mont+Dodavka,0)</f>
        <v>0</v>
      </c>
      <c r="H25" s="135"/>
      <c r="I25" s="136">
        <f aca="true" t="shared" si="1" ref="I25:I32">E25+F25*G25/100</f>
        <v>0</v>
      </c>
      <c r="BA25">
        <v>0</v>
      </c>
    </row>
    <row r="26" spans="1:53" ht="12.75">
      <c r="A26" s="129" t="s">
        <v>194</v>
      </c>
      <c r="B26" s="130"/>
      <c r="C26" s="130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129" t="s">
        <v>195</v>
      </c>
      <c r="B27" s="130"/>
      <c r="C27" s="130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129" t="s">
        <v>196</v>
      </c>
      <c r="B28" s="130"/>
      <c r="C28" s="130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3" ht="12.75">
      <c r="A29" s="129" t="s">
        <v>197</v>
      </c>
      <c r="B29" s="130"/>
      <c r="C29" s="130"/>
      <c r="D29" s="131"/>
      <c r="E29" s="132">
        <v>0</v>
      </c>
      <c r="F29" s="133" t="s">
        <v>198</v>
      </c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129" t="s">
        <v>199</v>
      </c>
      <c r="B30" s="130"/>
      <c r="C30" s="130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3" ht="12.75">
      <c r="A31" s="129" t="s">
        <v>200</v>
      </c>
      <c r="B31" s="130"/>
      <c r="C31" s="130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3" ht="12.75">
      <c r="A32" s="129" t="s">
        <v>201</v>
      </c>
      <c r="B32" s="130"/>
      <c r="C32" s="130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9" ht="13.5" thickBot="1">
      <c r="A33" s="137"/>
      <c r="B33" s="138" t="s">
        <v>64</v>
      </c>
      <c r="C33" s="139"/>
      <c r="D33" s="140"/>
      <c r="E33" s="141"/>
      <c r="F33" s="142"/>
      <c r="G33" s="142"/>
      <c r="H33" s="213">
        <f>SUM(I25:I32)</f>
        <v>0</v>
      </c>
      <c r="I33" s="214"/>
    </row>
    <row r="35" spans="2:9" ht="12.75">
      <c r="B35" s="121"/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</sheetData>
  <sheetProtection/>
  <mergeCells count="4">
    <mergeCell ref="H33:I3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3"/>
  <sheetViews>
    <sheetView showGridLines="0" showZeros="0" zoomScalePageLayoutView="0" workbookViewId="0" topLeftCell="A1">
      <selection activeCell="H5" sqref="H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55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27" t="s">
        <v>65</v>
      </c>
      <c r="B1" s="227"/>
      <c r="C1" s="227"/>
      <c r="D1" s="227"/>
      <c r="E1" s="227"/>
      <c r="F1" s="227"/>
      <c r="G1" s="227"/>
    </row>
    <row r="2" spans="2:7" ht="14.25" customHeight="1" thickBot="1">
      <c r="B2" s="147"/>
      <c r="C2" s="148"/>
      <c r="D2" s="148"/>
      <c r="E2" s="149"/>
      <c r="F2" s="148"/>
      <c r="G2" s="148"/>
    </row>
    <row r="3" spans="1:7" ht="13.5" thickTop="1">
      <c r="A3" s="215" t="s">
        <v>49</v>
      </c>
      <c r="B3" s="216"/>
      <c r="C3" s="95" t="str">
        <f>CONCATENATE(cislostavby," ",nazevstavby)</f>
        <v>  Brno - Nejedlého 3, Taneční konzervatoř</v>
      </c>
      <c r="D3" s="96"/>
      <c r="E3" s="150" t="s">
        <v>66</v>
      </c>
      <c r="F3" s="151">
        <f>Rekapitulace!H1</f>
        <v>54</v>
      </c>
      <c r="G3" s="152"/>
    </row>
    <row r="4" spans="1:7" ht="13.5" thickBot="1">
      <c r="A4" s="228" t="s">
        <v>51</v>
      </c>
      <c r="B4" s="218"/>
      <c r="C4" s="101" t="str">
        <f>CONCATENATE(cisloobjektu," ",nazevobjektu)</f>
        <v>42 Brno - Nejedlého 3, Taneční konzervatoř</v>
      </c>
      <c r="D4" s="102"/>
      <c r="E4" s="229" t="str">
        <f>Rekapitulace!G2</f>
        <v>Spojovací chodba RD</v>
      </c>
      <c r="F4" s="230"/>
      <c r="G4" s="231"/>
    </row>
    <row r="5" spans="1:7" ht="13.5" thickTop="1">
      <c r="A5" s="153"/>
      <c r="B5" s="154"/>
      <c r="C5" s="154"/>
      <c r="G5" s="156"/>
    </row>
    <row r="6" spans="1:7" ht="12.75">
      <c r="A6" s="157" t="s">
        <v>67</v>
      </c>
      <c r="B6" s="158" t="s">
        <v>68</v>
      </c>
      <c r="C6" s="158" t="s">
        <v>69</v>
      </c>
      <c r="D6" s="158" t="s">
        <v>70</v>
      </c>
      <c r="E6" s="159" t="s">
        <v>71</v>
      </c>
      <c r="F6" s="158" t="s">
        <v>72</v>
      </c>
      <c r="G6" s="160" t="s">
        <v>73</v>
      </c>
    </row>
    <row r="7" spans="1:15" ht="12.75">
      <c r="A7" s="161" t="s">
        <v>74</v>
      </c>
      <c r="B7" s="162" t="s">
        <v>78</v>
      </c>
      <c r="C7" s="163" t="s">
        <v>79</v>
      </c>
      <c r="D7" s="164"/>
      <c r="E7" s="165"/>
      <c r="F7" s="165"/>
      <c r="G7" s="166"/>
      <c r="H7" s="167"/>
      <c r="I7" s="167"/>
      <c r="O7" s="168">
        <v>1</v>
      </c>
    </row>
    <row r="8" spans="1:104" ht="12.75">
      <c r="A8" s="169">
        <v>1</v>
      </c>
      <c r="B8" s="170" t="s">
        <v>80</v>
      </c>
      <c r="C8" s="171" t="s">
        <v>81</v>
      </c>
      <c r="D8" s="172"/>
      <c r="E8" s="173">
        <v>0</v>
      </c>
      <c r="F8" s="173">
        <v>0</v>
      </c>
      <c r="G8" s="174">
        <f>E8*F8</f>
        <v>0</v>
      </c>
      <c r="O8" s="168">
        <v>2</v>
      </c>
      <c r="AA8" s="146">
        <v>12</v>
      </c>
      <c r="AB8" s="146">
        <v>0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5">
        <v>12</v>
      </c>
      <c r="CB8" s="175">
        <v>0</v>
      </c>
      <c r="CZ8" s="146">
        <v>0</v>
      </c>
    </row>
    <row r="9" spans="1:57" ht="12.75">
      <c r="A9" s="183"/>
      <c r="B9" s="184" t="s">
        <v>75</v>
      </c>
      <c r="C9" s="185" t="str">
        <f>CONCATENATE(B7," ",C7)</f>
        <v>00 Poznámka</v>
      </c>
      <c r="D9" s="186"/>
      <c r="E9" s="187"/>
      <c r="F9" s="188"/>
      <c r="G9" s="189">
        <f>SUM(G7:G8)</f>
        <v>0</v>
      </c>
      <c r="O9" s="168">
        <v>4</v>
      </c>
      <c r="BA9" s="190">
        <f>SUM(BA7:BA8)</f>
        <v>0</v>
      </c>
      <c r="BB9" s="190">
        <f>SUM(BB7:BB8)</f>
        <v>0</v>
      </c>
      <c r="BC9" s="190">
        <f>SUM(BC7:BC8)</f>
        <v>0</v>
      </c>
      <c r="BD9" s="190">
        <f>SUM(BD7:BD8)</f>
        <v>0</v>
      </c>
      <c r="BE9" s="190">
        <f>SUM(BE7:BE8)</f>
        <v>0</v>
      </c>
    </row>
    <row r="10" spans="1:15" ht="12.75">
      <c r="A10" s="161" t="s">
        <v>74</v>
      </c>
      <c r="B10" s="162" t="s">
        <v>82</v>
      </c>
      <c r="C10" s="163" t="s">
        <v>83</v>
      </c>
      <c r="D10" s="164"/>
      <c r="E10" s="165"/>
      <c r="F10" s="165"/>
      <c r="G10" s="166"/>
      <c r="H10" s="167"/>
      <c r="I10" s="167"/>
      <c r="O10" s="168">
        <v>1</v>
      </c>
    </row>
    <row r="11" spans="1:104" ht="12.75">
      <c r="A11" s="169">
        <v>2</v>
      </c>
      <c r="B11" s="170" t="s">
        <v>84</v>
      </c>
      <c r="C11" s="171" t="s">
        <v>85</v>
      </c>
      <c r="D11" s="172" t="s">
        <v>86</v>
      </c>
      <c r="E11" s="173">
        <v>179.3494</v>
      </c>
      <c r="F11" s="173">
        <v>0</v>
      </c>
      <c r="G11" s="174">
        <f>E11*F11</f>
        <v>0</v>
      </c>
      <c r="O11" s="168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5">
        <v>1</v>
      </c>
      <c r="CB11" s="175">
        <v>1</v>
      </c>
      <c r="CZ11" s="146">
        <v>9.9999999999989E-05</v>
      </c>
    </row>
    <row r="12" spans="1:15" ht="12.75">
      <c r="A12" s="176"/>
      <c r="B12" s="179"/>
      <c r="C12" s="222" t="s">
        <v>87</v>
      </c>
      <c r="D12" s="223"/>
      <c r="E12" s="180">
        <v>179.3494</v>
      </c>
      <c r="F12" s="181"/>
      <c r="G12" s="182"/>
      <c r="M12" s="178" t="s">
        <v>87</v>
      </c>
      <c r="O12" s="168"/>
    </row>
    <row r="13" spans="1:104" ht="12.75">
      <c r="A13" s="169">
        <v>3</v>
      </c>
      <c r="B13" s="170" t="s">
        <v>88</v>
      </c>
      <c r="C13" s="171" t="s">
        <v>89</v>
      </c>
      <c r="D13" s="172" t="s">
        <v>86</v>
      </c>
      <c r="E13" s="173">
        <v>30.56</v>
      </c>
      <c r="F13" s="173">
        <v>0</v>
      </c>
      <c r="G13" s="174">
        <f>E13*F13</f>
        <v>0</v>
      </c>
      <c r="O13" s="168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5">
        <v>1</v>
      </c>
      <c r="CB13" s="175">
        <v>1</v>
      </c>
      <c r="CZ13" s="146">
        <v>0.00618000000000052</v>
      </c>
    </row>
    <row r="14" spans="1:15" ht="12.75">
      <c r="A14" s="176"/>
      <c r="B14" s="179"/>
      <c r="C14" s="222" t="s">
        <v>90</v>
      </c>
      <c r="D14" s="223"/>
      <c r="E14" s="180">
        <v>13.48</v>
      </c>
      <c r="F14" s="181"/>
      <c r="G14" s="182"/>
      <c r="M14" s="178" t="s">
        <v>90</v>
      </c>
      <c r="O14" s="168"/>
    </row>
    <row r="15" spans="1:15" ht="12.75">
      <c r="A15" s="176"/>
      <c r="B15" s="179"/>
      <c r="C15" s="222" t="s">
        <v>91</v>
      </c>
      <c r="D15" s="223"/>
      <c r="E15" s="180">
        <v>1.8</v>
      </c>
      <c r="F15" s="181"/>
      <c r="G15" s="182"/>
      <c r="M15" s="178" t="s">
        <v>91</v>
      </c>
      <c r="O15" s="168"/>
    </row>
    <row r="16" spans="1:15" ht="12.75">
      <c r="A16" s="176"/>
      <c r="B16" s="179"/>
      <c r="C16" s="222" t="s">
        <v>92</v>
      </c>
      <c r="D16" s="223"/>
      <c r="E16" s="180">
        <v>13.48</v>
      </c>
      <c r="F16" s="181"/>
      <c r="G16" s="182"/>
      <c r="M16" s="178" t="s">
        <v>92</v>
      </c>
      <c r="O16" s="168"/>
    </row>
    <row r="17" spans="1:15" ht="12.75">
      <c r="A17" s="176"/>
      <c r="B17" s="179"/>
      <c r="C17" s="222" t="s">
        <v>91</v>
      </c>
      <c r="D17" s="223"/>
      <c r="E17" s="180">
        <v>1.8</v>
      </c>
      <c r="F17" s="181"/>
      <c r="G17" s="182"/>
      <c r="M17" s="178" t="s">
        <v>91</v>
      </c>
      <c r="O17" s="168"/>
    </row>
    <row r="18" spans="1:104" ht="22.5">
      <c r="A18" s="169">
        <v>4</v>
      </c>
      <c r="B18" s="170" t="s">
        <v>93</v>
      </c>
      <c r="C18" s="171" t="s">
        <v>94</v>
      </c>
      <c r="D18" s="172" t="s">
        <v>86</v>
      </c>
      <c r="E18" s="173">
        <v>6.48</v>
      </c>
      <c r="F18" s="173">
        <v>0</v>
      </c>
      <c r="G18" s="174">
        <f>E18*F18</f>
        <v>0</v>
      </c>
      <c r="O18" s="168">
        <v>2</v>
      </c>
      <c r="AA18" s="146">
        <v>2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5">
        <v>2</v>
      </c>
      <c r="CB18" s="175">
        <v>1</v>
      </c>
      <c r="CZ18" s="146">
        <v>0.0584799999999746</v>
      </c>
    </row>
    <row r="19" spans="1:15" ht="12.75">
      <c r="A19" s="176"/>
      <c r="B19" s="177"/>
      <c r="C19" s="224" t="s">
        <v>95</v>
      </c>
      <c r="D19" s="225"/>
      <c r="E19" s="225"/>
      <c r="F19" s="225"/>
      <c r="G19" s="226"/>
      <c r="L19" s="178" t="s">
        <v>95</v>
      </c>
      <c r="O19" s="168">
        <v>3</v>
      </c>
    </row>
    <row r="20" spans="1:15" ht="12.75">
      <c r="A20" s="176"/>
      <c r="B20" s="179"/>
      <c r="C20" s="222" t="s">
        <v>96</v>
      </c>
      <c r="D20" s="223"/>
      <c r="E20" s="180">
        <v>6.48</v>
      </c>
      <c r="F20" s="181"/>
      <c r="G20" s="182"/>
      <c r="M20" s="178" t="s">
        <v>96</v>
      </c>
      <c r="O20" s="168"/>
    </row>
    <row r="21" spans="1:57" ht="12.75">
      <c r="A21" s="183"/>
      <c r="B21" s="184" t="s">
        <v>75</v>
      </c>
      <c r="C21" s="185" t="str">
        <f>CONCATENATE(B10," ",C10)</f>
        <v>62 Úpravy povrchů vnější</v>
      </c>
      <c r="D21" s="186"/>
      <c r="E21" s="187"/>
      <c r="F21" s="188"/>
      <c r="G21" s="189">
        <f>SUM(G10:G20)</f>
        <v>0</v>
      </c>
      <c r="O21" s="168">
        <v>4</v>
      </c>
      <c r="BA21" s="190">
        <f>SUM(BA10:BA20)</f>
        <v>0</v>
      </c>
      <c r="BB21" s="190">
        <f>SUM(BB10:BB20)</f>
        <v>0</v>
      </c>
      <c r="BC21" s="190">
        <f>SUM(BC10:BC20)</f>
        <v>0</v>
      </c>
      <c r="BD21" s="190">
        <f>SUM(BD10:BD20)</f>
        <v>0</v>
      </c>
      <c r="BE21" s="190">
        <f>SUM(BE10:BE20)</f>
        <v>0</v>
      </c>
    </row>
    <row r="22" spans="1:15" ht="12.75">
      <c r="A22" s="161" t="s">
        <v>74</v>
      </c>
      <c r="B22" s="162" t="s">
        <v>97</v>
      </c>
      <c r="C22" s="163" t="s">
        <v>98</v>
      </c>
      <c r="D22" s="164"/>
      <c r="E22" s="165"/>
      <c r="F22" s="165"/>
      <c r="G22" s="166"/>
      <c r="H22" s="167"/>
      <c r="I22" s="167"/>
      <c r="O22" s="168">
        <v>1</v>
      </c>
    </row>
    <row r="23" spans="1:104" ht="22.5">
      <c r="A23" s="169">
        <v>5</v>
      </c>
      <c r="B23" s="170" t="s">
        <v>99</v>
      </c>
      <c r="C23" s="171" t="s">
        <v>100</v>
      </c>
      <c r="D23" s="172" t="s">
        <v>204</v>
      </c>
      <c r="E23" s="173">
        <v>60</v>
      </c>
      <c r="F23" s="173">
        <v>0</v>
      </c>
      <c r="G23" s="174">
        <f>E23*F23</f>
        <v>0</v>
      </c>
      <c r="O23" s="168">
        <v>2</v>
      </c>
      <c r="AA23" s="146">
        <v>12</v>
      </c>
      <c r="AB23" s="146">
        <v>0</v>
      </c>
      <c r="AC23" s="146">
        <v>5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5">
        <v>12</v>
      </c>
      <c r="CB23" s="175">
        <v>0</v>
      </c>
      <c r="CZ23" s="146">
        <v>0</v>
      </c>
    </row>
    <row r="24" spans="1:104" ht="12.75">
      <c r="A24" s="169">
        <v>6</v>
      </c>
      <c r="B24" s="170" t="s">
        <v>101</v>
      </c>
      <c r="C24" s="171" t="s">
        <v>102</v>
      </c>
      <c r="D24" s="172" t="s">
        <v>204</v>
      </c>
      <c r="E24" s="173">
        <v>75</v>
      </c>
      <c r="F24" s="173">
        <v>0</v>
      </c>
      <c r="G24" s="174">
        <f>E24*F24</f>
        <v>0</v>
      </c>
      <c r="O24" s="168">
        <v>2</v>
      </c>
      <c r="AA24" s="146">
        <v>12</v>
      </c>
      <c r="AB24" s="146">
        <v>0</v>
      </c>
      <c r="AC24" s="146">
        <v>6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5">
        <v>12</v>
      </c>
      <c r="CB24" s="175">
        <v>0</v>
      </c>
      <c r="CZ24" s="146">
        <v>0</v>
      </c>
    </row>
    <row r="25" spans="1:57" ht="12.75">
      <c r="A25" s="183"/>
      <c r="B25" s="184" t="s">
        <v>75</v>
      </c>
      <c r="C25" s="185" t="str">
        <f>CONCATENATE(B22," ",C22)</f>
        <v>95 Dokončovací konstrukce na pozemních stavbách</v>
      </c>
      <c r="D25" s="186"/>
      <c r="E25" s="187"/>
      <c r="F25" s="188"/>
      <c r="G25" s="189">
        <f>SUM(G22:G24)</f>
        <v>0</v>
      </c>
      <c r="O25" s="168">
        <v>4</v>
      </c>
      <c r="BA25" s="190">
        <f>SUM(BA22:BA24)</f>
        <v>0</v>
      </c>
      <c r="BB25" s="190">
        <f>SUM(BB22:BB24)</f>
        <v>0</v>
      </c>
      <c r="BC25" s="190">
        <f>SUM(BC22:BC24)</f>
        <v>0</v>
      </c>
      <c r="BD25" s="190">
        <f>SUM(BD22:BD24)</f>
        <v>0</v>
      </c>
      <c r="BE25" s="190">
        <f>SUM(BE22:BE24)</f>
        <v>0</v>
      </c>
    </row>
    <row r="26" spans="1:15" ht="12.75">
      <c r="A26" s="161" t="s">
        <v>74</v>
      </c>
      <c r="B26" s="162" t="s">
        <v>103</v>
      </c>
      <c r="C26" s="163" t="s">
        <v>104</v>
      </c>
      <c r="D26" s="164"/>
      <c r="E26" s="165"/>
      <c r="F26" s="165"/>
      <c r="G26" s="166"/>
      <c r="H26" s="167"/>
      <c r="I26" s="167"/>
      <c r="O26" s="168">
        <v>1</v>
      </c>
    </row>
    <row r="27" spans="1:104" ht="12.75">
      <c r="A27" s="169">
        <v>7</v>
      </c>
      <c r="B27" s="170" t="s">
        <v>105</v>
      </c>
      <c r="C27" s="171" t="s">
        <v>106</v>
      </c>
      <c r="D27" s="172" t="s">
        <v>107</v>
      </c>
      <c r="E27" s="173">
        <v>82</v>
      </c>
      <c r="F27" s="173">
        <v>0</v>
      </c>
      <c r="G27" s="174">
        <f>E27*F27</f>
        <v>0</v>
      </c>
      <c r="O27" s="168">
        <v>2</v>
      </c>
      <c r="AA27" s="146">
        <v>1</v>
      </c>
      <c r="AB27" s="146">
        <v>7</v>
      </c>
      <c r="AC27" s="146">
        <v>7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5">
        <v>1</v>
      </c>
      <c r="CB27" s="175">
        <v>7</v>
      </c>
      <c r="CZ27" s="146">
        <v>0</v>
      </c>
    </row>
    <row r="28" spans="1:104" ht="12.75">
      <c r="A28" s="169">
        <v>8</v>
      </c>
      <c r="B28" s="170" t="s">
        <v>108</v>
      </c>
      <c r="C28" s="171" t="s">
        <v>109</v>
      </c>
      <c r="D28" s="172" t="s">
        <v>86</v>
      </c>
      <c r="E28" s="173">
        <v>179.3494</v>
      </c>
      <c r="F28" s="173">
        <v>0</v>
      </c>
      <c r="G28" s="174">
        <f>E28*F28</f>
        <v>0</v>
      </c>
      <c r="O28" s="168">
        <v>2</v>
      </c>
      <c r="AA28" s="146">
        <v>1</v>
      </c>
      <c r="AB28" s="146">
        <v>7</v>
      </c>
      <c r="AC28" s="146">
        <v>7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5">
        <v>1</v>
      </c>
      <c r="CB28" s="175">
        <v>7</v>
      </c>
      <c r="CZ28" s="146">
        <v>0</v>
      </c>
    </row>
    <row r="29" spans="1:15" ht="12.75">
      <c r="A29" s="176"/>
      <c r="B29" s="179"/>
      <c r="C29" s="222" t="s">
        <v>87</v>
      </c>
      <c r="D29" s="223"/>
      <c r="E29" s="180">
        <v>179.3494</v>
      </c>
      <c r="F29" s="181"/>
      <c r="G29" s="182"/>
      <c r="M29" s="178" t="s">
        <v>87</v>
      </c>
      <c r="O29" s="168"/>
    </row>
    <row r="30" spans="1:104" ht="12.75">
      <c r="A30" s="169">
        <v>9</v>
      </c>
      <c r="B30" s="170" t="s">
        <v>110</v>
      </c>
      <c r="C30" s="171" t="s">
        <v>111</v>
      </c>
      <c r="D30" s="172" t="s">
        <v>107</v>
      </c>
      <c r="E30" s="173">
        <v>66</v>
      </c>
      <c r="F30" s="173">
        <v>0</v>
      </c>
      <c r="G30" s="174">
        <f>E30*F30</f>
        <v>0</v>
      </c>
      <c r="O30" s="168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5">
        <v>1</v>
      </c>
      <c r="CB30" s="175">
        <v>1</v>
      </c>
      <c r="CZ30" s="146">
        <v>0</v>
      </c>
    </row>
    <row r="31" spans="1:104" ht="12.75">
      <c r="A31" s="169">
        <v>10</v>
      </c>
      <c r="B31" s="170" t="s">
        <v>112</v>
      </c>
      <c r="C31" s="171" t="s">
        <v>113</v>
      </c>
      <c r="D31" s="172" t="s">
        <v>114</v>
      </c>
      <c r="E31" s="173">
        <v>2</v>
      </c>
      <c r="F31" s="173">
        <v>0</v>
      </c>
      <c r="G31" s="174">
        <f>E31*F31</f>
        <v>0</v>
      </c>
      <c r="O31" s="168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5">
        <v>1</v>
      </c>
      <c r="CB31" s="175">
        <v>1</v>
      </c>
      <c r="CZ31" s="146">
        <v>0</v>
      </c>
    </row>
    <row r="32" spans="1:57" ht="12.75">
      <c r="A32" s="183"/>
      <c r="B32" s="184" t="s">
        <v>75</v>
      </c>
      <c r="C32" s="185" t="str">
        <f>CONCATENATE(B26," ",C26)</f>
        <v>96 Bourání konstrukcí</v>
      </c>
      <c r="D32" s="186"/>
      <c r="E32" s="187"/>
      <c r="F32" s="188"/>
      <c r="G32" s="189">
        <f>SUM(G26:G31)</f>
        <v>0</v>
      </c>
      <c r="O32" s="168">
        <v>4</v>
      </c>
      <c r="BA32" s="190">
        <f>SUM(BA26:BA31)</f>
        <v>0</v>
      </c>
      <c r="BB32" s="190">
        <f>SUM(BB26:BB31)</f>
        <v>0</v>
      </c>
      <c r="BC32" s="190">
        <f>SUM(BC26:BC31)</f>
        <v>0</v>
      </c>
      <c r="BD32" s="190">
        <f>SUM(BD26:BD31)</f>
        <v>0</v>
      </c>
      <c r="BE32" s="190">
        <f>SUM(BE26:BE31)</f>
        <v>0</v>
      </c>
    </row>
    <row r="33" spans="1:15" ht="12.75">
      <c r="A33" s="161" t="s">
        <v>74</v>
      </c>
      <c r="B33" s="162" t="s">
        <v>115</v>
      </c>
      <c r="C33" s="163" t="s">
        <v>116</v>
      </c>
      <c r="D33" s="164"/>
      <c r="E33" s="165"/>
      <c r="F33" s="165"/>
      <c r="G33" s="166"/>
      <c r="H33" s="167"/>
      <c r="I33" s="167"/>
      <c r="O33" s="168">
        <v>1</v>
      </c>
    </row>
    <row r="34" spans="1:104" ht="12.75">
      <c r="A34" s="169">
        <v>11</v>
      </c>
      <c r="B34" s="170" t="s">
        <v>117</v>
      </c>
      <c r="C34" s="171" t="s">
        <v>118</v>
      </c>
      <c r="D34" s="172" t="s">
        <v>119</v>
      </c>
      <c r="E34" s="173">
        <v>0.206795740000014</v>
      </c>
      <c r="F34" s="173">
        <v>0</v>
      </c>
      <c r="G34" s="174">
        <f>E34*F34</f>
        <v>0</v>
      </c>
      <c r="O34" s="168">
        <v>2</v>
      </c>
      <c r="AA34" s="146">
        <v>7</v>
      </c>
      <c r="AB34" s="146">
        <v>1</v>
      </c>
      <c r="AC34" s="146">
        <v>2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5">
        <v>7</v>
      </c>
      <c r="CB34" s="175">
        <v>1</v>
      </c>
      <c r="CZ34" s="146">
        <v>0</v>
      </c>
    </row>
    <row r="35" spans="1:57" ht="12.75">
      <c r="A35" s="183"/>
      <c r="B35" s="184" t="s">
        <v>75</v>
      </c>
      <c r="C35" s="185" t="str">
        <f>CONCATENATE(B33," ",C33)</f>
        <v>99 Staveništní přesun hmot</v>
      </c>
      <c r="D35" s="186"/>
      <c r="E35" s="187"/>
      <c r="F35" s="188"/>
      <c r="G35" s="189">
        <f>SUM(G33:G34)</f>
        <v>0</v>
      </c>
      <c r="O35" s="168">
        <v>4</v>
      </c>
      <c r="BA35" s="190">
        <f>SUM(BA33:BA34)</f>
        <v>0</v>
      </c>
      <c r="BB35" s="190">
        <f>SUM(BB33:BB34)</f>
        <v>0</v>
      </c>
      <c r="BC35" s="190">
        <f>SUM(BC33:BC34)</f>
        <v>0</v>
      </c>
      <c r="BD35" s="190">
        <f>SUM(BD33:BD34)</f>
        <v>0</v>
      </c>
      <c r="BE35" s="190">
        <f>SUM(BE33:BE34)</f>
        <v>0</v>
      </c>
    </row>
    <row r="36" spans="1:15" ht="12.75">
      <c r="A36" s="161" t="s">
        <v>74</v>
      </c>
      <c r="B36" s="162" t="s">
        <v>120</v>
      </c>
      <c r="C36" s="163" t="s">
        <v>121</v>
      </c>
      <c r="D36" s="164"/>
      <c r="E36" s="165"/>
      <c r="F36" s="165"/>
      <c r="G36" s="166"/>
      <c r="H36" s="167"/>
      <c r="I36" s="167"/>
      <c r="O36" s="168">
        <v>1</v>
      </c>
    </row>
    <row r="37" spans="1:104" ht="22.5">
      <c r="A37" s="169">
        <v>12</v>
      </c>
      <c r="B37" s="170" t="s">
        <v>122</v>
      </c>
      <c r="C37" s="171" t="s">
        <v>123</v>
      </c>
      <c r="D37" s="172" t="s">
        <v>86</v>
      </c>
      <c r="E37" s="173">
        <v>11.4</v>
      </c>
      <c r="F37" s="173">
        <v>0</v>
      </c>
      <c r="G37" s="174">
        <f>E37*F37</f>
        <v>0</v>
      </c>
      <c r="O37" s="168">
        <v>2</v>
      </c>
      <c r="AA37" s="146">
        <v>2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5">
        <v>2</v>
      </c>
      <c r="CB37" s="175">
        <v>7</v>
      </c>
      <c r="CZ37" s="146">
        <v>0.00324000000000169</v>
      </c>
    </row>
    <row r="38" spans="1:15" ht="12.75">
      <c r="A38" s="176"/>
      <c r="B38" s="179"/>
      <c r="C38" s="222" t="s">
        <v>124</v>
      </c>
      <c r="D38" s="223"/>
      <c r="E38" s="180">
        <v>11.4</v>
      </c>
      <c r="F38" s="181"/>
      <c r="G38" s="182"/>
      <c r="M38" s="178" t="s">
        <v>124</v>
      </c>
      <c r="O38" s="168"/>
    </row>
    <row r="39" spans="1:104" ht="12.75">
      <c r="A39" s="169">
        <v>13</v>
      </c>
      <c r="B39" s="170" t="s">
        <v>125</v>
      </c>
      <c r="C39" s="171" t="s">
        <v>126</v>
      </c>
      <c r="D39" s="172" t="s">
        <v>86</v>
      </c>
      <c r="E39" s="173">
        <v>168.23</v>
      </c>
      <c r="F39" s="173">
        <v>0</v>
      </c>
      <c r="G39" s="174">
        <f>E39*F39</f>
        <v>0</v>
      </c>
      <c r="O39" s="168">
        <v>2</v>
      </c>
      <c r="AA39" s="146">
        <v>2</v>
      </c>
      <c r="AB39" s="146">
        <v>7</v>
      </c>
      <c r="AC39" s="146">
        <v>7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5">
        <v>2</v>
      </c>
      <c r="CB39" s="175">
        <v>7</v>
      </c>
      <c r="CZ39" s="146">
        <v>0.00324000000000169</v>
      </c>
    </row>
    <row r="40" spans="1:15" ht="12.75">
      <c r="A40" s="176"/>
      <c r="B40" s="177"/>
      <c r="C40" s="224" t="s">
        <v>127</v>
      </c>
      <c r="D40" s="225"/>
      <c r="E40" s="225"/>
      <c r="F40" s="225"/>
      <c r="G40" s="226"/>
      <c r="L40" s="178" t="s">
        <v>127</v>
      </c>
      <c r="O40" s="168">
        <v>3</v>
      </c>
    </row>
    <row r="41" spans="1:15" ht="12.75">
      <c r="A41" s="176"/>
      <c r="B41" s="177"/>
      <c r="C41" s="224" t="s">
        <v>128</v>
      </c>
      <c r="D41" s="225"/>
      <c r="E41" s="225"/>
      <c r="F41" s="225"/>
      <c r="G41" s="226"/>
      <c r="L41" s="178" t="s">
        <v>128</v>
      </c>
      <c r="O41" s="168">
        <v>3</v>
      </c>
    </row>
    <row r="42" spans="1:15" ht="12.75">
      <c r="A42" s="176"/>
      <c r="B42" s="177"/>
      <c r="C42" s="224" t="s">
        <v>129</v>
      </c>
      <c r="D42" s="225"/>
      <c r="E42" s="225"/>
      <c r="F42" s="225"/>
      <c r="G42" s="226"/>
      <c r="L42" s="178" t="s">
        <v>129</v>
      </c>
      <c r="O42" s="168">
        <v>3</v>
      </c>
    </row>
    <row r="43" spans="1:15" ht="12.75">
      <c r="A43" s="176"/>
      <c r="B43" s="177"/>
      <c r="C43" s="224" t="s">
        <v>130</v>
      </c>
      <c r="D43" s="225"/>
      <c r="E43" s="225"/>
      <c r="F43" s="225"/>
      <c r="G43" s="226"/>
      <c r="L43" s="178" t="s">
        <v>130</v>
      </c>
      <c r="O43" s="168">
        <v>3</v>
      </c>
    </row>
    <row r="44" spans="1:15" ht="12.75">
      <c r="A44" s="176"/>
      <c r="B44" s="177"/>
      <c r="C44" s="224" t="s">
        <v>131</v>
      </c>
      <c r="D44" s="225"/>
      <c r="E44" s="225"/>
      <c r="F44" s="225"/>
      <c r="G44" s="226"/>
      <c r="L44" s="178" t="s">
        <v>131</v>
      </c>
      <c r="O44" s="168">
        <v>3</v>
      </c>
    </row>
    <row r="45" spans="1:15" ht="12.75">
      <c r="A45" s="176"/>
      <c r="B45" s="179"/>
      <c r="C45" s="222" t="s">
        <v>132</v>
      </c>
      <c r="D45" s="223"/>
      <c r="E45" s="180">
        <v>168.23</v>
      </c>
      <c r="F45" s="181"/>
      <c r="G45" s="182"/>
      <c r="M45" s="178" t="s">
        <v>132</v>
      </c>
      <c r="O45" s="168"/>
    </row>
    <row r="46" spans="1:57" ht="12.75">
      <c r="A46" s="183"/>
      <c r="B46" s="184" t="s">
        <v>75</v>
      </c>
      <c r="C46" s="185" t="str">
        <f>CONCATENATE(B36," ",C36)</f>
        <v>712 Živičné krytiny</v>
      </c>
      <c r="D46" s="186"/>
      <c r="E46" s="187"/>
      <c r="F46" s="188"/>
      <c r="G46" s="189">
        <f>SUM(G36:G45)</f>
        <v>0</v>
      </c>
      <c r="O46" s="168">
        <v>4</v>
      </c>
      <c r="BA46" s="190">
        <f>SUM(BA36:BA45)</f>
        <v>0</v>
      </c>
      <c r="BB46" s="190">
        <f>SUM(BB36:BB45)</f>
        <v>0</v>
      </c>
      <c r="BC46" s="190">
        <f>SUM(BC36:BC45)</f>
        <v>0</v>
      </c>
      <c r="BD46" s="190">
        <f>SUM(BD36:BD45)</f>
        <v>0</v>
      </c>
      <c r="BE46" s="190">
        <f>SUM(BE36:BE45)</f>
        <v>0</v>
      </c>
    </row>
    <row r="47" spans="1:15" ht="12.75">
      <c r="A47" s="161" t="s">
        <v>74</v>
      </c>
      <c r="B47" s="162" t="s">
        <v>133</v>
      </c>
      <c r="C47" s="163" t="s">
        <v>134</v>
      </c>
      <c r="D47" s="164"/>
      <c r="E47" s="165"/>
      <c r="F47" s="165"/>
      <c r="G47" s="166"/>
      <c r="H47" s="167"/>
      <c r="I47" s="167"/>
      <c r="O47" s="168">
        <v>1</v>
      </c>
    </row>
    <row r="48" spans="1:104" ht="12.75">
      <c r="A48" s="169">
        <v>14</v>
      </c>
      <c r="B48" s="170" t="s">
        <v>135</v>
      </c>
      <c r="C48" s="171" t="s">
        <v>136</v>
      </c>
      <c r="D48" s="172" t="s">
        <v>107</v>
      </c>
      <c r="E48" s="173">
        <v>82</v>
      </c>
      <c r="F48" s="173">
        <v>0</v>
      </c>
      <c r="G48" s="174">
        <f>E48*F48</f>
        <v>0</v>
      </c>
      <c r="O48" s="168">
        <v>2</v>
      </c>
      <c r="AA48" s="146">
        <v>1</v>
      </c>
      <c r="AB48" s="146">
        <v>0</v>
      </c>
      <c r="AC48" s="146">
        <v>0</v>
      </c>
      <c r="AZ48" s="146">
        <v>2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5">
        <v>1</v>
      </c>
      <c r="CB48" s="175">
        <v>0</v>
      </c>
      <c r="CZ48" s="146">
        <v>0.00279000000000096</v>
      </c>
    </row>
    <row r="49" spans="1:104" ht="12.75">
      <c r="A49" s="169">
        <v>15</v>
      </c>
      <c r="B49" s="170" t="s">
        <v>137</v>
      </c>
      <c r="C49" s="171" t="s">
        <v>138</v>
      </c>
      <c r="D49" s="172" t="s">
        <v>107</v>
      </c>
      <c r="E49" s="173">
        <v>16</v>
      </c>
      <c r="F49" s="173">
        <v>0</v>
      </c>
      <c r="G49" s="174">
        <f>E49*F49</f>
        <v>0</v>
      </c>
      <c r="O49" s="168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5">
        <v>1</v>
      </c>
      <c r="CB49" s="175">
        <v>7</v>
      </c>
      <c r="CZ49" s="146">
        <v>0.00335000000000107</v>
      </c>
    </row>
    <row r="50" spans="1:104" ht="12.75">
      <c r="A50" s="169">
        <v>16</v>
      </c>
      <c r="B50" s="170" t="s">
        <v>139</v>
      </c>
      <c r="C50" s="171" t="s">
        <v>140</v>
      </c>
      <c r="D50" s="172" t="s">
        <v>107</v>
      </c>
      <c r="E50" s="173">
        <v>19</v>
      </c>
      <c r="F50" s="173">
        <v>0</v>
      </c>
      <c r="G50" s="174">
        <f>E50*F50</f>
        <v>0</v>
      </c>
      <c r="O50" s="168">
        <v>2</v>
      </c>
      <c r="AA50" s="146">
        <v>1</v>
      </c>
      <c r="AB50" s="146">
        <v>0</v>
      </c>
      <c r="AC50" s="146">
        <v>0</v>
      </c>
      <c r="AZ50" s="146">
        <v>2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5">
        <v>1</v>
      </c>
      <c r="CB50" s="175">
        <v>0</v>
      </c>
      <c r="CZ50" s="146">
        <v>0.00232000000000099</v>
      </c>
    </row>
    <row r="51" spans="1:104" ht="12.75">
      <c r="A51" s="169">
        <v>17</v>
      </c>
      <c r="B51" s="170" t="s">
        <v>141</v>
      </c>
      <c r="C51" s="171" t="s">
        <v>142</v>
      </c>
      <c r="D51" s="172" t="s">
        <v>119</v>
      </c>
      <c r="E51" s="173">
        <v>0.326460000000115</v>
      </c>
      <c r="F51" s="173">
        <v>0</v>
      </c>
      <c r="G51" s="174">
        <f>E51*F51</f>
        <v>0</v>
      </c>
      <c r="O51" s="168">
        <v>2</v>
      </c>
      <c r="AA51" s="146">
        <v>7</v>
      </c>
      <c r="AB51" s="146">
        <v>1001</v>
      </c>
      <c r="AC51" s="146">
        <v>5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5">
        <v>7</v>
      </c>
      <c r="CB51" s="175">
        <v>1001</v>
      </c>
      <c r="CZ51" s="146">
        <v>0</v>
      </c>
    </row>
    <row r="52" spans="1:57" ht="12.75">
      <c r="A52" s="183"/>
      <c r="B52" s="184" t="s">
        <v>75</v>
      </c>
      <c r="C52" s="185" t="str">
        <f>CONCATENATE(B47," ",C47)</f>
        <v>764 Konstrukce klempířské</v>
      </c>
      <c r="D52" s="186"/>
      <c r="E52" s="187"/>
      <c r="F52" s="188"/>
      <c r="G52" s="189">
        <f>SUM(G47:G51)</f>
        <v>0</v>
      </c>
      <c r="O52" s="168">
        <v>4</v>
      </c>
      <c r="BA52" s="190">
        <f>SUM(BA47:BA51)</f>
        <v>0</v>
      </c>
      <c r="BB52" s="190">
        <f>SUM(BB47:BB51)</f>
        <v>0</v>
      </c>
      <c r="BC52" s="190">
        <f>SUM(BC47:BC51)</f>
        <v>0</v>
      </c>
      <c r="BD52" s="190">
        <f>SUM(BD47:BD51)</f>
        <v>0</v>
      </c>
      <c r="BE52" s="190">
        <f>SUM(BE47:BE51)</f>
        <v>0</v>
      </c>
    </row>
    <row r="53" spans="1:15" ht="12.75">
      <c r="A53" s="161" t="s">
        <v>74</v>
      </c>
      <c r="B53" s="162" t="s">
        <v>143</v>
      </c>
      <c r="C53" s="163" t="s">
        <v>144</v>
      </c>
      <c r="D53" s="164"/>
      <c r="E53" s="165"/>
      <c r="F53" s="165"/>
      <c r="G53" s="166"/>
      <c r="H53" s="167"/>
      <c r="I53" s="167"/>
      <c r="O53" s="168">
        <v>1</v>
      </c>
    </row>
    <row r="54" spans="1:104" ht="22.5">
      <c r="A54" s="169">
        <v>18</v>
      </c>
      <c r="B54" s="170" t="s">
        <v>145</v>
      </c>
      <c r="C54" s="171" t="s">
        <v>146</v>
      </c>
      <c r="D54" s="172" t="s">
        <v>86</v>
      </c>
      <c r="E54" s="173">
        <v>80.02</v>
      </c>
      <c r="F54" s="173">
        <v>0</v>
      </c>
      <c r="G54" s="174">
        <f>E54*F54</f>
        <v>0</v>
      </c>
      <c r="O54" s="168">
        <v>2</v>
      </c>
      <c r="AA54" s="146">
        <v>12</v>
      </c>
      <c r="AB54" s="146">
        <v>0</v>
      </c>
      <c r="AC54" s="146">
        <v>17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5">
        <v>12</v>
      </c>
      <c r="CB54" s="175">
        <v>0</v>
      </c>
      <c r="CZ54" s="146">
        <v>0</v>
      </c>
    </row>
    <row r="55" spans="1:15" ht="12.75">
      <c r="A55" s="176"/>
      <c r="B55" s="177"/>
      <c r="C55" s="224" t="s">
        <v>147</v>
      </c>
      <c r="D55" s="225"/>
      <c r="E55" s="225"/>
      <c r="F55" s="225"/>
      <c r="G55" s="226"/>
      <c r="L55" s="178" t="s">
        <v>147</v>
      </c>
      <c r="O55" s="168">
        <v>3</v>
      </c>
    </row>
    <row r="56" spans="1:15" ht="12.75">
      <c r="A56" s="176"/>
      <c r="B56" s="177"/>
      <c r="C56" s="224" t="s">
        <v>148</v>
      </c>
      <c r="D56" s="225"/>
      <c r="E56" s="225"/>
      <c r="F56" s="225"/>
      <c r="G56" s="226"/>
      <c r="L56" s="178" t="s">
        <v>148</v>
      </c>
      <c r="O56" s="168">
        <v>3</v>
      </c>
    </row>
    <row r="57" spans="1:104" ht="22.5">
      <c r="A57" s="169">
        <v>19</v>
      </c>
      <c r="B57" s="170" t="s">
        <v>149</v>
      </c>
      <c r="C57" s="171" t="s">
        <v>150</v>
      </c>
      <c r="D57" s="172" t="s">
        <v>86</v>
      </c>
      <c r="E57" s="173">
        <v>87.45</v>
      </c>
      <c r="F57" s="173">
        <v>0</v>
      </c>
      <c r="G57" s="174">
        <f>E57*F57</f>
        <v>0</v>
      </c>
      <c r="O57" s="168">
        <v>2</v>
      </c>
      <c r="AA57" s="146">
        <v>12</v>
      </c>
      <c r="AB57" s="146">
        <v>0</v>
      </c>
      <c r="AC57" s="146">
        <v>64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5">
        <v>12</v>
      </c>
      <c r="CB57" s="175">
        <v>0</v>
      </c>
      <c r="CZ57" s="146">
        <v>0</v>
      </c>
    </row>
    <row r="58" spans="1:15" ht="12.75">
      <c r="A58" s="176"/>
      <c r="B58" s="177"/>
      <c r="C58" s="224" t="s">
        <v>147</v>
      </c>
      <c r="D58" s="225"/>
      <c r="E58" s="225"/>
      <c r="F58" s="225"/>
      <c r="G58" s="226"/>
      <c r="L58" s="178" t="s">
        <v>147</v>
      </c>
      <c r="O58" s="168">
        <v>3</v>
      </c>
    </row>
    <row r="59" spans="1:15" ht="12.75">
      <c r="A59" s="176"/>
      <c r="B59" s="177"/>
      <c r="C59" s="224" t="s">
        <v>148</v>
      </c>
      <c r="D59" s="225"/>
      <c r="E59" s="225"/>
      <c r="F59" s="225"/>
      <c r="G59" s="226"/>
      <c r="L59" s="178" t="s">
        <v>148</v>
      </c>
      <c r="O59" s="168">
        <v>3</v>
      </c>
    </row>
    <row r="60" spans="1:104" ht="22.5">
      <c r="A60" s="169">
        <v>20</v>
      </c>
      <c r="B60" s="170" t="s">
        <v>151</v>
      </c>
      <c r="C60" s="171" t="s">
        <v>152</v>
      </c>
      <c r="D60" s="172" t="s">
        <v>86</v>
      </c>
      <c r="E60" s="173">
        <v>11.88</v>
      </c>
      <c r="F60" s="173">
        <v>0</v>
      </c>
      <c r="G60" s="174">
        <f>E60*F60</f>
        <v>0</v>
      </c>
      <c r="O60" s="168">
        <v>2</v>
      </c>
      <c r="AA60" s="146">
        <v>12</v>
      </c>
      <c r="AB60" s="146">
        <v>0</v>
      </c>
      <c r="AC60" s="146">
        <v>20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5">
        <v>12</v>
      </c>
      <c r="CB60" s="175">
        <v>0</v>
      </c>
      <c r="CZ60" s="146">
        <v>0</v>
      </c>
    </row>
    <row r="61" spans="1:15" ht="12.75">
      <c r="A61" s="176"/>
      <c r="B61" s="177"/>
      <c r="C61" s="224" t="s">
        <v>147</v>
      </c>
      <c r="D61" s="225"/>
      <c r="E61" s="225"/>
      <c r="F61" s="225"/>
      <c r="G61" s="226"/>
      <c r="L61" s="178" t="s">
        <v>147</v>
      </c>
      <c r="O61" s="168">
        <v>3</v>
      </c>
    </row>
    <row r="62" spans="1:15" ht="12.75">
      <c r="A62" s="176"/>
      <c r="B62" s="177"/>
      <c r="C62" s="224" t="s">
        <v>148</v>
      </c>
      <c r="D62" s="225"/>
      <c r="E62" s="225"/>
      <c r="F62" s="225"/>
      <c r="G62" s="226"/>
      <c r="L62" s="178" t="s">
        <v>148</v>
      </c>
      <c r="O62" s="168">
        <v>3</v>
      </c>
    </row>
    <row r="63" spans="1:104" ht="12.75">
      <c r="A63" s="169">
        <v>21</v>
      </c>
      <c r="B63" s="170" t="s">
        <v>153</v>
      </c>
      <c r="C63" s="171" t="s">
        <v>154</v>
      </c>
      <c r="D63" s="172"/>
      <c r="E63" s="173">
        <v>0</v>
      </c>
      <c r="F63" s="173">
        <v>0</v>
      </c>
      <c r="G63" s="174">
        <f>E63*F63</f>
        <v>0</v>
      </c>
      <c r="O63" s="168">
        <v>2</v>
      </c>
      <c r="AA63" s="146">
        <v>12</v>
      </c>
      <c r="AB63" s="146">
        <v>0</v>
      </c>
      <c r="AC63" s="146">
        <v>28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5">
        <v>12</v>
      </c>
      <c r="CB63" s="175">
        <v>0</v>
      </c>
      <c r="CZ63" s="146">
        <v>0</v>
      </c>
    </row>
    <row r="64" spans="1:104" ht="12.75">
      <c r="A64" s="169">
        <v>22</v>
      </c>
      <c r="B64" s="170" t="s">
        <v>155</v>
      </c>
      <c r="C64" s="171" t="s">
        <v>156</v>
      </c>
      <c r="D64" s="172"/>
      <c r="E64" s="173">
        <v>0</v>
      </c>
      <c r="F64" s="173">
        <v>0</v>
      </c>
      <c r="G64" s="174">
        <f>E64*F64</f>
        <v>0</v>
      </c>
      <c r="O64" s="168">
        <v>2</v>
      </c>
      <c r="AA64" s="146">
        <v>12</v>
      </c>
      <c r="AB64" s="146">
        <v>0</v>
      </c>
      <c r="AC64" s="146">
        <v>29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5">
        <v>12</v>
      </c>
      <c r="CB64" s="175">
        <v>0</v>
      </c>
      <c r="CZ64" s="146">
        <v>0</v>
      </c>
    </row>
    <row r="65" spans="1:104" ht="12.75">
      <c r="A65" s="169">
        <v>23</v>
      </c>
      <c r="B65" s="170" t="s">
        <v>157</v>
      </c>
      <c r="C65" s="171" t="s">
        <v>158</v>
      </c>
      <c r="D65" s="172"/>
      <c r="E65" s="173">
        <v>0</v>
      </c>
      <c r="F65" s="173">
        <v>0</v>
      </c>
      <c r="G65" s="174">
        <f>E65*F65</f>
        <v>0</v>
      </c>
      <c r="O65" s="168">
        <v>2</v>
      </c>
      <c r="AA65" s="146">
        <v>12</v>
      </c>
      <c r="AB65" s="146">
        <v>0</v>
      </c>
      <c r="AC65" s="146">
        <v>30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5">
        <v>12</v>
      </c>
      <c r="CB65" s="175">
        <v>0</v>
      </c>
      <c r="CZ65" s="146">
        <v>0</v>
      </c>
    </row>
    <row r="66" spans="1:57" ht="12.75">
      <c r="A66" s="183"/>
      <c r="B66" s="184" t="s">
        <v>75</v>
      </c>
      <c r="C66" s="185" t="str">
        <f>CONCATENATE(B53," ",C53)</f>
        <v>769 Otvorové prvky z plastu</v>
      </c>
      <c r="D66" s="186"/>
      <c r="E66" s="187"/>
      <c r="F66" s="188"/>
      <c r="G66" s="189">
        <f>SUM(G53:G65)</f>
        <v>0</v>
      </c>
      <c r="O66" s="168">
        <v>4</v>
      </c>
      <c r="BA66" s="190">
        <f>SUM(BA53:BA65)</f>
        <v>0</v>
      </c>
      <c r="BB66" s="190">
        <f>SUM(BB53:BB65)</f>
        <v>0</v>
      </c>
      <c r="BC66" s="190">
        <f>SUM(BC53:BC65)</f>
        <v>0</v>
      </c>
      <c r="BD66" s="190">
        <f>SUM(BD53:BD65)</f>
        <v>0</v>
      </c>
      <c r="BE66" s="190">
        <f>SUM(BE53:BE65)</f>
        <v>0</v>
      </c>
    </row>
    <row r="67" spans="1:15" ht="12.75">
      <c r="A67" s="161" t="s">
        <v>74</v>
      </c>
      <c r="B67" s="162" t="s">
        <v>159</v>
      </c>
      <c r="C67" s="163" t="s">
        <v>160</v>
      </c>
      <c r="D67" s="164"/>
      <c r="E67" s="165"/>
      <c r="F67" s="165"/>
      <c r="G67" s="166"/>
      <c r="H67" s="167"/>
      <c r="I67" s="167"/>
      <c r="O67" s="168">
        <v>1</v>
      </c>
    </row>
    <row r="68" spans="1:104" ht="22.5">
      <c r="A68" s="169">
        <v>24</v>
      </c>
      <c r="B68" s="170" t="s">
        <v>161</v>
      </c>
      <c r="C68" s="171" t="s">
        <v>162</v>
      </c>
      <c r="D68" s="172" t="s">
        <v>107</v>
      </c>
      <c r="E68" s="173">
        <v>71</v>
      </c>
      <c r="F68" s="173">
        <v>0</v>
      </c>
      <c r="G68" s="174">
        <f>E68*F68</f>
        <v>0</v>
      </c>
      <c r="O68" s="168">
        <v>2</v>
      </c>
      <c r="AA68" s="146">
        <v>12</v>
      </c>
      <c r="AB68" s="146">
        <v>0</v>
      </c>
      <c r="AC68" s="146">
        <v>62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5">
        <v>12</v>
      </c>
      <c r="CB68" s="175">
        <v>0</v>
      </c>
      <c r="CZ68" s="146">
        <v>0</v>
      </c>
    </row>
    <row r="69" spans="1:104" ht="12.75">
      <c r="A69" s="169">
        <v>25</v>
      </c>
      <c r="B69" s="170" t="s">
        <v>157</v>
      </c>
      <c r="C69" s="171" t="s">
        <v>163</v>
      </c>
      <c r="D69" s="172"/>
      <c r="E69" s="173">
        <v>0</v>
      </c>
      <c r="F69" s="173">
        <v>0</v>
      </c>
      <c r="G69" s="174">
        <f>E69*F69</f>
        <v>0</v>
      </c>
      <c r="O69" s="168">
        <v>2</v>
      </c>
      <c r="AA69" s="146">
        <v>12</v>
      </c>
      <c r="AB69" s="146">
        <v>0</v>
      </c>
      <c r="AC69" s="146">
        <v>63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5">
        <v>12</v>
      </c>
      <c r="CB69" s="175">
        <v>0</v>
      </c>
      <c r="CZ69" s="146">
        <v>0</v>
      </c>
    </row>
    <row r="70" spans="1:57" ht="12.75">
      <c r="A70" s="183"/>
      <c r="B70" s="184" t="s">
        <v>75</v>
      </c>
      <c r="C70" s="185" t="str">
        <f>CONCATENATE(B67," ",C67)</f>
        <v>770 Ostatní výrobky</v>
      </c>
      <c r="D70" s="186"/>
      <c r="E70" s="187"/>
      <c r="F70" s="188"/>
      <c r="G70" s="189">
        <f>SUM(G67:G69)</f>
        <v>0</v>
      </c>
      <c r="O70" s="168">
        <v>4</v>
      </c>
      <c r="BA70" s="190">
        <f>SUM(BA67:BA69)</f>
        <v>0</v>
      </c>
      <c r="BB70" s="190">
        <f>SUM(BB67:BB69)</f>
        <v>0</v>
      </c>
      <c r="BC70" s="190">
        <f>SUM(BC67:BC69)</f>
        <v>0</v>
      </c>
      <c r="BD70" s="190">
        <f>SUM(BD67:BD69)</f>
        <v>0</v>
      </c>
      <c r="BE70" s="190">
        <f>SUM(BE67:BE69)</f>
        <v>0</v>
      </c>
    </row>
    <row r="71" spans="1:15" ht="12.75">
      <c r="A71" s="161" t="s">
        <v>74</v>
      </c>
      <c r="B71" s="162" t="s">
        <v>164</v>
      </c>
      <c r="C71" s="163" t="s">
        <v>165</v>
      </c>
      <c r="D71" s="164"/>
      <c r="E71" s="165"/>
      <c r="F71" s="165"/>
      <c r="G71" s="166"/>
      <c r="H71" s="167"/>
      <c r="I71" s="167"/>
      <c r="O71" s="168">
        <v>1</v>
      </c>
    </row>
    <row r="72" spans="1:104" ht="22.5">
      <c r="A72" s="169">
        <v>26</v>
      </c>
      <c r="B72" s="170" t="s">
        <v>166</v>
      </c>
      <c r="C72" s="171" t="s">
        <v>167</v>
      </c>
      <c r="D72" s="172" t="s">
        <v>86</v>
      </c>
      <c r="E72" s="173">
        <v>14.288</v>
      </c>
      <c r="F72" s="173">
        <v>0</v>
      </c>
      <c r="G72" s="174">
        <f>E72*F72</f>
        <v>0</v>
      </c>
      <c r="O72" s="168">
        <v>2</v>
      </c>
      <c r="AA72" s="146">
        <v>2</v>
      </c>
      <c r="AB72" s="146">
        <v>7</v>
      </c>
      <c r="AC72" s="146">
        <v>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5">
        <v>2</v>
      </c>
      <c r="CB72" s="175">
        <v>7</v>
      </c>
      <c r="CZ72" s="146">
        <v>0.000670000000000393</v>
      </c>
    </row>
    <row r="73" spans="1:15" ht="12.75">
      <c r="A73" s="176"/>
      <c r="B73" s="179"/>
      <c r="C73" s="222" t="s">
        <v>168</v>
      </c>
      <c r="D73" s="223"/>
      <c r="E73" s="180">
        <v>14.288</v>
      </c>
      <c r="F73" s="181"/>
      <c r="G73" s="182"/>
      <c r="M73" s="178" t="s">
        <v>168</v>
      </c>
      <c r="O73" s="168"/>
    </row>
    <row r="74" spans="1:57" ht="12.75">
      <c r="A74" s="183"/>
      <c r="B74" s="184" t="s">
        <v>75</v>
      </c>
      <c r="C74" s="185" t="str">
        <f>CONCATENATE(B71," ",C71)</f>
        <v>783 Nátěry</v>
      </c>
      <c r="D74" s="186"/>
      <c r="E74" s="187"/>
      <c r="F74" s="188"/>
      <c r="G74" s="189">
        <f>SUM(G71:G73)</f>
        <v>0</v>
      </c>
      <c r="O74" s="168">
        <v>4</v>
      </c>
      <c r="BA74" s="190">
        <f>SUM(BA71:BA73)</f>
        <v>0</v>
      </c>
      <c r="BB74" s="190">
        <f>SUM(BB71:BB73)</f>
        <v>0</v>
      </c>
      <c r="BC74" s="190">
        <f>SUM(BC71:BC73)</f>
        <v>0</v>
      </c>
      <c r="BD74" s="190">
        <f>SUM(BD71:BD73)</f>
        <v>0</v>
      </c>
      <c r="BE74" s="190">
        <f>SUM(BE71:BE73)</f>
        <v>0</v>
      </c>
    </row>
    <row r="75" spans="1:15" ht="12.75">
      <c r="A75" s="161" t="s">
        <v>74</v>
      </c>
      <c r="B75" s="162" t="s">
        <v>169</v>
      </c>
      <c r="C75" s="163" t="s">
        <v>170</v>
      </c>
      <c r="D75" s="164"/>
      <c r="E75" s="165"/>
      <c r="F75" s="165"/>
      <c r="G75" s="166"/>
      <c r="H75" s="167"/>
      <c r="I75" s="167"/>
      <c r="O75" s="168">
        <v>1</v>
      </c>
    </row>
    <row r="76" spans="1:104" ht="12.75">
      <c r="A76" s="169">
        <v>27</v>
      </c>
      <c r="B76" s="170" t="s">
        <v>171</v>
      </c>
      <c r="C76" s="171" t="s">
        <v>172</v>
      </c>
      <c r="D76" s="172" t="s">
        <v>86</v>
      </c>
      <c r="E76" s="173">
        <v>142.386</v>
      </c>
      <c r="F76" s="173">
        <v>0</v>
      </c>
      <c r="G76" s="174">
        <f>E76*F76</f>
        <v>0</v>
      </c>
      <c r="O76" s="168">
        <v>2</v>
      </c>
      <c r="AA76" s="146">
        <v>2</v>
      </c>
      <c r="AB76" s="146">
        <v>7</v>
      </c>
      <c r="AC76" s="146">
        <v>7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5">
        <v>2</v>
      </c>
      <c r="CB76" s="175">
        <v>7</v>
      </c>
      <c r="CZ76" s="146">
        <v>0.000430000000000152</v>
      </c>
    </row>
    <row r="77" spans="1:15" ht="12.75">
      <c r="A77" s="176"/>
      <c r="B77" s="179"/>
      <c r="C77" s="222" t="s">
        <v>173</v>
      </c>
      <c r="D77" s="223"/>
      <c r="E77" s="180">
        <v>142.386</v>
      </c>
      <c r="F77" s="181"/>
      <c r="G77" s="182"/>
      <c r="M77" s="178" t="s">
        <v>173</v>
      </c>
      <c r="O77" s="168"/>
    </row>
    <row r="78" spans="1:57" ht="12.75">
      <c r="A78" s="183"/>
      <c r="B78" s="184" t="s">
        <v>75</v>
      </c>
      <c r="C78" s="185" t="str">
        <f>CONCATENATE(B75," ",C75)</f>
        <v>784 Malby</v>
      </c>
      <c r="D78" s="186"/>
      <c r="E78" s="187"/>
      <c r="F78" s="188"/>
      <c r="G78" s="189">
        <f>SUM(G75:G77)</f>
        <v>0</v>
      </c>
      <c r="O78" s="168">
        <v>4</v>
      </c>
      <c r="BA78" s="190">
        <f>SUM(BA75:BA77)</f>
        <v>0</v>
      </c>
      <c r="BB78" s="190">
        <f>SUM(BB75:BB77)</f>
        <v>0</v>
      </c>
      <c r="BC78" s="190">
        <f>SUM(BC75:BC77)</f>
        <v>0</v>
      </c>
      <c r="BD78" s="190">
        <f>SUM(BD75:BD77)</f>
        <v>0</v>
      </c>
      <c r="BE78" s="190">
        <f>SUM(BE75:BE77)</f>
        <v>0</v>
      </c>
    </row>
    <row r="79" spans="1:15" ht="12.75">
      <c r="A79" s="161" t="s">
        <v>74</v>
      </c>
      <c r="B79" s="162" t="s">
        <v>174</v>
      </c>
      <c r="C79" s="163" t="s">
        <v>175</v>
      </c>
      <c r="D79" s="164"/>
      <c r="E79" s="165"/>
      <c r="F79" s="165"/>
      <c r="G79" s="166"/>
      <c r="H79" s="167"/>
      <c r="I79" s="167"/>
      <c r="O79" s="168">
        <v>1</v>
      </c>
    </row>
    <row r="80" spans="1:104" ht="12.75">
      <c r="A80" s="169">
        <v>28</v>
      </c>
      <c r="B80" s="170" t="s">
        <v>174</v>
      </c>
      <c r="C80" s="171" t="s">
        <v>176</v>
      </c>
      <c r="D80" s="172" t="s">
        <v>107</v>
      </c>
      <c r="E80" s="173">
        <v>66</v>
      </c>
      <c r="F80" s="173">
        <v>0</v>
      </c>
      <c r="G80" s="174">
        <f>E80*F80</f>
        <v>0</v>
      </c>
      <c r="O80" s="168">
        <v>2</v>
      </c>
      <c r="AA80" s="146">
        <v>11</v>
      </c>
      <c r="AB80" s="146">
        <v>3</v>
      </c>
      <c r="AC80" s="146">
        <v>31</v>
      </c>
      <c r="AZ80" s="146">
        <v>4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5">
        <v>11</v>
      </c>
      <c r="CB80" s="175">
        <v>3</v>
      </c>
      <c r="CZ80" s="146">
        <v>0</v>
      </c>
    </row>
    <row r="81" spans="1:57" ht="12.75">
      <c r="A81" s="183"/>
      <c r="B81" s="184" t="s">
        <v>75</v>
      </c>
      <c r="C81" s="185" t="str">
        <f>CONCATENATE(B79," ",C79)</f>
        <v>M211 Hromosvod</v>
      </c>
      <c r="D81" s="186"/>
      <c r="E81" s="187"/>
      <c r="F81" s="188"/>
      <c r="G81" s="189">
        <f>SUM(G79:G80)</f>
        <v>0</v>
      </c>
      <c r="O81" s="168">
        <v>4</v>
      </c>
      <c r="BA81" s="190">
        <f>SUM(BA79:BA80)</f>
        <v>0</v>
      </c>
      <c r="BB81" s="190">
        <f>SUM(BB79:BB80)</f>
        <v>0</v>
      </c>
      <c r="BC81" s="190">
        <f>SUM(BC79:BC80)</f>
        <v>0</v>
      </c>
      <c r="BD81" s="190">
        <f>SUM(BD79:BD80)</f>
        <v>0</v>
      </c>
      <c r="BE81" s="190">
        <f>SUM(BE79:BE80)</f>
        <v>0</v>
      </c>
    </row>
    <row r="82" spans="1:15" ht="12.75">
      <c r="A82" s="161" t="s">
        <v>74</v>
      </c>
      <c r="B82" s="162" t="s">
        <v>177</v>
      </c>
      <c r="C82" s="163" t="s">
        <v>178</v>
      </c>
      <c r="D82" s="164"/>
      <c r="E82" s="165"/>
      <c r="F82" s="165"/>
      <c r="G82" s="166"/>
      <c r="H82" s="167"/>
      <c r="I82" s="167"/>
      <c r="O82" s="168">
        <v>1</v>
      </c>
    </row>
    <row r="83" spans="1:104" ht="12.75">
      <c r="A83" s="169">
        <v>29</v>
      </c>
      <c r="B83" s="170" t="s">
        <v>179</v>
      </c>
      <c r="C83" s="171" t="s">
        <v>180</v>
      </c>
      <c r="D83" s="172" t="s">
        <v>119</v>
      </c>
      <c r="E83" s="173">
        <v>6.10713020000292</v>
      </c>
      <c r="F83" s="173">
        <v>0</v>
      </c>
      <c r="G83" s="174">
        <f aca="true" t="shared" si="0" ref="G83:G89">E83*F83</f>
        <v>0</v>
      </c>
      <c r="O83" s="168">
        <v>2</v>
      </c>
      <c r="AA83" s="146">
        <v>8</v>
      </c>
      <c r="AB83" s="146">
        <v>0</v>
      </c>
      <c r="AC83" s="146">
        <v>3</v>
      </c>
      <c r="AZ83" s="146">
        <v>1</v>
      </c>
      <c r="BA83" s="146">
        <f aca="true" t="shared" si="1" ref="BA83:BA89">IF(AZ83=1,G83,0)</f>
        <v>0</v>
      </c>
      <c r="BB83" s="146">
        <f aca="true" t="shared" si="2" ref="BB83:BB89">IF(AZ83=2,G83,0)</f>
        <v>0</v>
      </c>
      <c r="BC83" s="146">
        <f aca="true" t="shared" si="3" ref="BC83:BC89">IF(AZ83=3,G83,0)</f>
        <v>0</v>
      </c>
      <c r="BD83" s="146">
        <f aca="true" t="shared" si="4" ref="BD83:BD89">IF(AZ83=4,G83,0)</f>
        <v>0</v>
      </c>
      <c r="BE83" s="146">
        <f aca="true" t="shared" si="5" ref="BE83:BE89">IF(AZ83=5,G83,0)</f>
        <v>0</v>
      </c>
      <c r="CA83" s="175">
        <v>8</v>
      </c>
      <c r="CB83" s="175">
        <v>0</v>
      </c>
      <c r="CZ83" s="146">
        <v>0</v>
      </c>
    </row>
    <row r="84" spans="1:104" ht="12.75">
      <c r="A84" s="169">
        <v>30</v>
      </c>
      <c r="B84" s="170" t="s">
        <v>181</v>
      </c>
      <c r="C84" s="171" t="s">
        <v>182</v>
      </c>
      <c r="D84" s="172" t="s">
        <v>119</v>
      </c>
      <c r="E84" s="173">
        <v>6.10713020000292</v>
      </c>
      <c r="F84" s="173">
        <v>0</v>
      </c>
      <c r="G84" s="174">
        <f t="shared" si="0"/>
        <v>0</v>
      </c>
      <c r="O84" s="168">
        <v>2</v>
      </c>
      <c r="AA84" s="146">
        <v>8</v>
      </c>
      <c r="AB84" s="146">
        <v>0</v>
      </c>
      <c r="AC84" s="146">
        <v>3</v>
      </c>
      <c r="AZ84" s="146">
        <v>1</v>
      </c>
      <c r="BA84" s="146">
        <f t="shared" si="1"/>
        <v>0</v>
      </c>
      <c r="BB84" s="146">
        <f t="shared" si="2"/>
        <v>0</v>
      </c>
      <c r="BC84" s="146">
        <f t="shared" si="3"/>
        <v>0</v>
      </c>
      <c r="BD84" s="146">
        <f t="shared" si="4"/>
        <v>0</v>
      </c>
      <c r="BE84" s="146">
        <f t="shared" si="5"/>
        <v>0</v>
      </c>
      <c r="CA84" s="175">
        <v>8</v>
      </c>
      <c r="CB84" s="175">
        <v>0</v>
      </c>
      <c r="CZ84" s="146">
        <v>0</v>
      </c>
    </row>
    <row r="85" spans="1:104" ht="12.75">
      <c r="A85" s="169">
        <v>31</v>
      </c>
      <c r="B85" s="170" t="s">
        <v>183</v>
      </c>
      <c r="C85" s="171" t="s">
        <v>184</v>
      </c>
      <c r="D85" s="172" t="s">
        <v>119</v>
      </c>
      <c r="E85" s="173">
        <v>18.3213906000088</v>
      </c>
      <c r="F85" s="173">
        <v>0</v>
      </c>
      <c r="G85" s="174">
        <f t="shared" si="0"/>
        <v>0</v>
      </c>
      <c r="O85" s="168">
        <v>2</v>
      </c>
      <c r="AA85" s="146">
        <v>8</v>
      </c>
      <c r="AB85" s="146">
        <v>0</v>
      </c>
      <c r="AC85" s="146">
        <v>3</v>
      </c>
      <c r="AZ85" s="146">
        <v>1</v>
      </c>
      <c r="BA85" s="146">
        <f t="shared" si="1"/>
        <v>0</v>
      </c>
      <c r="BB85" s="146">
        <f t="shared" si="2"/>
        <v>0</v>
      </c>
      <c r="BC85" s="146">
        <f t="shared" si="3"/>
        <v>0</v>
      </c>
      <c r="BD85" s="146">
        <f t="shared" si="4"/>
        <v>0</v>
      </c>
      <c r="BE85" s="146">
        <f t="shared" si="5"/>
        <v>0</v>
      </c>
      <c r="CA85" s="175">
        <v>8</v>
      </c>
      <c r="CB85" s="175">
        <v>0</v>
      </c>
      <c r="CZ85" s="146">
        <v>0</v>
      </c>
    </row>
    <row r="86" spans="1:104" ht="12.75">
      <c r="A86" s="169">
        <v>32</v>
      </c>
      <c r="B86" s="170" t="s">
        <v>185</v>
      </c>
      <c r="C86" s="171" t="s">
        <v>186</v>
      </c>
      <c r="D86" s="172" t="s">
        <v>119</v>
      </c>
      <c r="E86" s="173">
        <v>6.10713020000292</v>
      </c>
      <c r="F86" s="173">
        <v>0</v>
      </c>
      <c r="G86" s="174">
        <f t="shared" si="0"/>
        <v>0</v>
      </c>
      <c r="O86" s="168">
        <v>2</v>
      </c>
      <c r="AA86" s="146">
        <v>8</v>
      </c>
      <c r="AB86" s="146">
        <v>0</v>
      </c>
      <c r="AC86" s="146">
        <v>3</v>
      </c>
      <c r="AZ86" s="146">
        <v>1</v>
      </c>
      <c r="BA86" s="146">
        <f t="shared" si="1"/>
        <v>0</v>
      </c>
      <c r="BB86" s="146">
        <f t="shared" si="2"/>
        <v>0</v>
      </c>
      <c r="BC86" s="146">
        <f t="shared" si="3"/>
        <v>0</v>
      </c>
      <c r="BD86" s="146">
        <f t="shared" si="4"/>
        <v>0</v>
      </c>
      <c r="BE86" s="146">
        <f t="shared" si="5"/>
        <v>0</v>
      </c>
      <c r="CA86" s="175">
        <v>8</v>
      </c>
      <c r="CB86" s="175">
        <v>0</v>
      </c>
      <c r="CZ86" s="146">
        <v>0</v>
      </c>
    </row>
    <row r="87" spans="1:104" ht="12.75">
      <c r="A87" s="169">
        <v>33</v>
      </c>
      <c r="B87" s="170" t="s">
        <v>187</v>
      </c>
      <c r="C87" s="171" t="s">
        <v>188</v>
      </c>
      <c r="D87" s="172" t="s">
        <v>119</v>
      </c>
      <c r="E87" s="173">
        <v>85.4998228000409</v>
      </c>
      <c r="F87" s="173">
        <v>0</v>
      </c>
      <c r="G87" s="174">
        <f t="shared" si="0"/>
        <v>0</v>
      </c>
      <c r="O87" s="168">
        <v>2</v>
      </c>
      <c r="AA87" s="146">
        <v>8</v>
      </c>
      <c r="AB87" s="146">
        <v>0</v>
      </c>
      <c r="AC87" s="146">
        <v>3</v>
      </c>
      <c r="AZ87" s="146">
        <v>1</v>
      </c>
      <c r="BA87" s="146">
        <f t="shared" si="1"/>
        <v>0</v>
      </c>
      <c r="BB87" s="146">
        <f t="shared" si="2"/>
        <v>0</v>
      </c>
      <c r="BC87" s="146">
        <f t="shared" si="3"/>
        <v>0</v>
      </c>
      <c r="BD87" s="146">
        <f t="shared" si="4"/>
        <v>0</v>
      </c>
      <c r="BE87" s="146">
        <f t="shared" si="5"/>
        <v>0</v>
      </c>
      <c r="CA87" s="175">
        <v>8</v>
      </c>
      <c r="CB87" s="175">
        <v>0</v>
      </c>
      <c r="CZ87" s="146">
        <v>0</v>
      </c>
    </row>
    <row r="88" spans="1:104" ht="12.75">
      <c r="A88" s="169">
        <v>34</v>
      </c>
      <c r="B88" s="170" t="s">
        <v>189</v>
      </c>
      <c r="C88" s="171" t="s">
        <v>190</v>
      </c>
      <c r="D88" s="172" t="s">
        <v>119</v>
      </c>
      <c r="E88" s="173">
        <v>6.10713020000292</v>
      </c>
      <c r="F88" s="173">
        <v>0</v>
      </c>
      <c r="G88" s="174">
        <f t="shared" si="0"/>
        <v>0</v>
      </c>
      <c r="O88" s="168">
        <v>2</v>
      </c>
      <c r="AA88" s="146">
        <v>8</v>
      </c>
      <c r="AB88" s="146">
        <v>0</v>
      </c>
      <c r="AC88" s="146">
        <v>3</v>
      </c>
      <c r="AZ88" s="146">
        <v>1</v>
      </c>
      <c r="BA88" s="146">
        <f t="shared" si="1"/>
        <v>0</v>
      </c>
      <c r="BB88" s="146">
        <f t="shared" si="2"/>
        <v>0</v>
      </c>
      <c r="BC88" s="146">
        <f t="shared" si="3"/>
        <v>0</v>
      </c>
      <c r="BD88" s="146">
        <f t="shared" si="4"/>
        <v>0</v>
      </c>
      <c r="BE88" s="146">
        <f t="shared" si="5"/>
        <v>0</v>
      </c>
      <c r="CA88" s="175">
        <v>8</v>
      </c>
      <c r="CB88" s="175">
        <v>0</v>
      </c>
      <c r="CZ88" s="146">
        <v>0</v>
      </c>
    </row>
    <row r="89" spans="1:104" ht="12.75">
      <c r="A89" s="169">
        <v>35</v>
      </c>
      <c r="B89" s="170" t="s">
        <v>191</v>
      </c>
      <c r="C89" s="171" t="s">
        <v>192</v>
      </c>
      <c r="D89" s="172" t="s">
        <v>119</v>
      </c>
      <c r="E89" s="173">
        <v>6.10713020000292</v>
      </c>
      <c r="F89" s="173">
        <v>0</v>
      </c>
      <c r="G89" s="174">
        <f t="shared" si="0"/>
        <v>0</v>
      </c>
      <c r="O89" s="168">
        <v>2</v>
      </c>
      <c r="AA89" s="146">
        <v>8</v>
      </c>
      <c r="AB89" s="146">
        <v>0</v>
      </c>
      <c r="AC89" s="146">
        <v>3</v>
      </c>
      <c r="AZ89" s="146">
        <v>1</v>
      </c>
      <c r="BA89" s="146">
        <f t="shared" si="1"/>
        <v>0</v>
      </c>
      <c r="BB89" s="146">
        <f t="shared" si="2"/>
        <v>0</v>
      </c>
      <c r="BC89" s="146">
        <f t="shared" si="3"/>
        <v>0</v>
      </c>
      <c r="BD89" s="146">
        <f t="shared" si="4"/>
        <v>0</v>
      </c>
      <c r="BE89" s="146">
        <f t="shared" si="5"/>
        <v>0</v>
      </c>
      <c r="CA89" s="175">
        <v>8</v>
      </c>
      <c r="CB89" s="175">
        <v>0</v>
      </c>
      <c r="CZ89" s="146">
        <v>0</v>
      </c>
    </row>
    <row r="90" spans="1:57" ht="12.75">
      <c r="A90" s="183"/>
      <c r="B90" s="184" t="s">
        <v>75</v>
      </c>
      <c r="C90" s="185" t="str">
        <f>CONCATENATE(B82," ",C82)</f>
        <v>D96 Přesuny suti a vybouraných hmot</v>
      </c>
      <c r="D90" s="186"/>
      <c r="E90" s="187"/>
      <c r="F90" s="188"/>
      <c r="G90" s="189">
        <f>SUM(G82:G89)</f>
        <v>0</v>
      </c>
      <c r="O90" s="168">
        <v>4</v>
      </c>
      <c r="BA90" s="190">
        <f>SUM(BA82:BA89)</f>
        <v>0</v>
      </c>
      <c r="BB90" s="190">
        <f>SUM(BB82:BB89)</f>
        <v>0</v>
      </c>
      <c r="BC90" s="190">
        <f>SUM(BC82:BC89)</f>
        <v>0</v>
      </c>
      <c r="BD90" s="190">
        <f>SUM(BD82:BD89)</f>
        <v>0</v>
      </c>
      <c r="BE90" s="190">
        <f>SUM(BE82:BE89)</f>
        <v>0</v>
      </c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spans="1:7" ht="12.75">
      <c r="A114" s="191"/>
      <c r="B114" s="191"/>
      <c r="C114" s="191"/>
      <c r="D114" s="191"/>
      <c r="E114" s="191"/>
      <c r="F114" s="191"/>
      <c r="G114" s="191"/>
    </row>
    <row r="115" spans="1:7" ht="12.75">
      <c r="A115" s="191"/>
      <c r="B115" s="191"/>
      <c r="C115" s="191"/>
      <c r="D115" s="191"/>
      <c r="E115" s="191"/>
      <c r="F115" s="191"/>
      <c r="G115" s="191"/>
    </row>
    <row r="116" spans="1:7" ht="12.75">
      <c r="A116" s="191"/>
      <c r="B116" s="191"/>
      <c r="C116" s="191"/>
      <c r="D116" s="191"/>
      <c r="E116" s="191"/>
      <c r="F116" s="191"/>
      <c r="G116" s="191"/>
    </row>
    <row r="117" spans="1:7" ht="12.75">
      <c r="A117" s="191"/>
      <c r="B117" s="191"/>
      <c r="C117" s="191"/>
      <c r="D117" s="191"/>
      <c r="E117" s="191"/>
      <c r="F117" s="191"/>
      <c r="G117" s="191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spans="1:2" ht="12.75">
      <c r="A149" s="192"/>
      <c r="B149" s="192"/>
    </row>
    <row r="150" spans="1:7" ht="12.75">
      <c r="A150" s="191"/>
      <c r="B150" s="191"/>
      <c r="C150" s="193"/>
      <c r="D150" s="193"/>
      <c r="E150" s="194"/>
      <c r="F150" s="193"/>
      <c r="G150" s="195"/>
    </row>
    <row r="151" spans="1:7" ht="12.75">
      <c r="A151" s="196"/>
      <c r="B151" s="196"/>
      <c r="C151" s="191"/>
      <c r="D151" s="191"/>
      <c r="E151" s="197"/>
      <c r="F151" s="191"/>
      <c r="G151" s="191"/>
    </row>
    <row r="152" spans="1:7" ht="12.75">
      <c r="A152" s="191"/>
      <c r="B152" s="191"/>
      <c r="C152" s="191"/>
      <c r="D152" s="191"/>
      <c r="E152" s="197"/>
      <c r="F152" s="191"/>
      <c r="G152" s="191"/>
    </row>
    <row r="153" spans="1:7" ht="12.75">
      <c r="A153" s="191"/>
      <c r="B153" s="191"/>
      <c r="C153" s="191"/>
      <c r="D153" s="191"/>
      <c r="E153" s="197"/>
      <c r="F153" s="191"/>
      <c r="G153" s="191"/>
    </row>
    <row r="154" spans="1:7" ht="12.75">
      <c r="A154" s="191"/>
      <c r="B154" s="191"/>
      <c r="C154" s="191"/>
      <c r="D154" s="191"/>
      <c r="E154" s="197"/>
      <c r="F154" s="191"/>
      <c r="G154" s="191"/>
    </row>
    <row r="155" spans="1:7" ht="12.75">
      <c r="A155" s="191"/>
      <c r="B155" s="191"/>
      <c r="C155" s="191"/>
      <c r="D155" s="191"/>
      <c r="E155" s="197"/>
      <c r="F155" s="191"/>
      <c r="G155" s="191"/>
    </row>
    <row r="156" spans="1:7" ht="12.75">
      <c r="A156" s="191"/>
      <c r="B156" s="191"/>
      <c r="C156" s="191"/>
      <c r="D156" s="191"/>
      <c r="E156" s="197"/>
      <c r="F156" s="191"/>
      <c r="G156" s="191"/>
    </row>
    <row r="157" spans="1:7" ht="12.75">
      <c r="A157" s="191"/>
      <c r="B157" s="191"/>
      <c r="C157" s="191"/>
      <c r="D157" s="191"/>
      <c r="E157" s="197"/>
      <c r="F157" s="191"/>
      <c r="G157" s="191"/>
    </row>
    <row r="158" spans="1:7" ht="12.75">
      <c r="A158" s="191"/>
      <c r="B158" s="191"/>
      <c r="C158" s="191"/>
      <c r="D158" s="191"/>
      <c r="E158" s="197"/>
      <c r="F158" s="191"/>
      <c r="G158" s="191"/>
    </row>
    <row r="159" spans="1:7" ht="12.75">
      <c r="A159" s="191"/>
      <c r="B159" s="191"/>
      <c r="C159" s="191"/>
      <c r="D159" s="191"/>
      <c r="E159" s="197"/>
      <c r="F159" s="191"/>
      <c r="G159" s="191"/>
    </row>
    <row r="160" spans="1:7" ht="12.75">
      <c r="A160" s="191"/>
      <c r="B160" s="191"/>
      <c r="C160" s="191"/>
      <c r="D160" s="191"/>
      <c r="E160" s="197"/>
      <c r="F160" s="191"/>
      <c r="G160" s="191"/>
    </row>
    <row r="161" spans="1:7" ht="12.75">
      <c r="A161" s="191"/>
      <c r="B161" s="191"/>
      <c r="C161" s="191"/>
      <c r="D161" s="191"/>
      <c r="E161" s="197"/>
      <c r="F161" s="191"/>
      <c r="G161" s="191"/>
    </row>
    <row r="162" spans="1:7" ht="12.75">
      <c r="A162" s="191"/>
      <c r="B162" s="191"/>
      <c r="C162" s="191"/>
      <c r="D162" s="191"/>
      <c r="E162" s="197"/>
      <c r="F162" s="191"/>
      <c r="G162" s="191"/>
    </row>
    <row r="163" spans="1:7" ht="12.75">
      <c r="A163" s="191"/>
      <c r="B163" s="191"/>
      <c r="C163" s="191"/>
      <c r="D163" s="191"/>
      <c r="E163" s="197"/>
      <c r="F163" s="191"/>
      <c r="G163" s="191"/>
    </row>
  </sheetData>
  <sheetProtection/>
  <mergeCells count="27">
    <mergeCell ref="C17:D17"/>
    <mergeCell ref="C12:D12"/>
    <mergeCell ref="C14:D14"/>
    <mergeCell ref="C15:D15"/>
    <mergeCell ref="C16:D16"/>
    <mergeCell ref="A1:G1"/>
    <mergeCell ref="A3:B3"/>
    <mergeCell ref="A4:B4"/>
    <mergeCell ref="E4:G4"/>
    <mergeCell ref="C19:G19"/>
    <mergeCell ref="C20:D20"/>
    <mergeCell ref="C45:D45"/>
    <mergeCell ref="C38:D38"/>
    <mergeCell ref="C40:G40"/>
    <mergeCell ref="C41:G41"/>
    <mergeCell ref="C42:G42"/>
    <mergeCell ref="C43:G43"/>
    <mergeCell ref="C44:G44"/>
    <mergeCell ref="C29:D29"/>
    <mergeCell ref="C77:D77"/>
    <mergeCell ref="C73:D73"/>
    <mergeCell ref="C55:G55"/>
    <mergeCell ref="C56:G56"/>
    <mergeCell ref="C58:G58"/>
    <mergeCell ref="C59:G59"/>
    <mergeCell ref="C61:G61"/>
    <mergeCell ref="C62:G6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Kanova</cp:lastModifiedBy>
  <cp:lastPrinted>2012-02-21T11:23:37Z</cp:lastPrinted>
  <dcterms:created xsi:type="dcterms:W3CDTF">2009-08-19T11:10:09Z</dcterms:created>
  <dcterms:modified xsi:type="dcterms:W3CDTF">2013-05-02T11:23:26Z</dcterms:modified>
  <cp:category/>
  <cp:version/>
  <cp:contentType/>
  <cp:contentStatus/>
</cp:coreProperties>
</file>