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8a05a822bcc7d/Dokumenty/Gymnázium Znojmo - výměna oken/zadávací dokumentace/vyhlášená verze/"/>
    </mc:Choice>
  </mc:AlternateContent>
  <bookViews>
    <workbookView xWindow="930" yWindow="0" windowWidth="17415" windowHeight="645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Pol'!$A$1:$W$91</definedName>
    <definedName name="_xlnm.Print_Area" localSheetId="4">'02 01 Pol'!$A$1:$W$27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M9" i="13" s="1"/>
  <c r="I9" i="13"/>
  <c r="K9" i="13"/>
  <c r="K8" i="13" s="1"/>
  <c r="O9" i="13"/>
  <c r="Q9" i="13"/>
  <c r="Q8" i="13" s="1"/>
  <c r="V9" i="13"/>
  <c r="G12" i="13"/>
  <c r="M12" i="13" s="1"/>
  <c r="I12" i="13"/>
  <c r="K12" i="13"/>
  <c r="O12" i="13"/>
  <c r="O8" i="13" s="1"/>
  <c r="Q12" i="13"/>
  <c r="V12" i="13"/>
  <c r="AE17" i="13"/>
  <c r="F43" i="1" s="1"/>
  <c r="AF17" i="13"/>
  <c r="G43" i="1" s="1"/>
  <c r="G8" i="12"/>
  <c r="I51" i="1" s="1"/>
  <c r="G9" i="12"/>
  <c r="M9" i="12" s="1"/>
  <c r="I9" i="12"/>
  <c r="K9" i="12"/>
  <c r="O9" i="12"/>
  <c r="O8" i="12" s="1"/>
  <c r="Q9" i="12"/>
  <c r="Q8" i="12" s="1"/>
  <c r="V9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I52" i="1" s="1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I53" i="1" s="1"/>
  <c r="K28" i="12"/>
  <c r="G29" i="12"/>
  <c r="I29" i="12"/>
  <c r="I28" i="12" s="1"/>
  <c r="K29" i="12"/>
  <c r="M29" i="12"/>
  <c r="M28" i="12" s="1"/>
  <c r="O29" i="12"/>
  <c r="O28" i="12" s="1"/>
  <c r="Q29" i="12"/>
  <c r="Q28" i="12" s="1"/>
  <c r="V29" i="12"/>
  <c r="V28" i="12" s="1"/>
  <c r="G31" i="12"/>
  <c r="M31" i="12" s="1"/>
  <c r="I31" i="12"/>
  <c r="K31" i="12"/>
  <c r="O31" i="12"/>
  <c r="Q31" i="12"/>
  <c r="Q30" i="12" s="1"/>
  <c r="V31" i="12"/>
  <c r="G32" i="12"/>
  <c r="M32" i="12" s="1"/>
  <c r="I32" i="12"/>
  <c r="K32" i="12"/>
  <c r="O32" i="12"/>
  <c r="Q32" i="12"/>
  <c r="V32" i="12"/>
  <c r="V30" i="12" s="1"/>
  <c r="G33" i="12"/>
  <c r="M33" i="12" s="1"/>
  <c r="I33" i="12"/>
  <c r="K33" i="12"/>
  <c r="O33" i="12"/>
  <c r="Q33" i="12"/>
  <c r="V33" i="12"/>
  <c r="G34" i="12"/>
  <c r="I34" i="12"/>
  <c r="K34" i="12"/>
  <c r="O34" i="12"/>
  <c r="O30" i="12" s="1"/>
  <c r="Q34" i="12"/>
  <c r="V34" i="12"/>
  <c r="G35" i="12"/>
  <c r="I56" i="1" s="1"/>
  <c r="O35" i="12"/>
  <c r="Q35" i="12"/>
  <c r="G36" i="12"/>
  <c r="M36" i="12" s="1"/>
  <c r="M35" i="12" s="1"/>
  <c r="I36" i="12"/>
  <c r="I35" i="12" s="1"/>
  <c r="K36" i="12"/>
  <c r="K35" i="12" s="1"/>
  <c r="O36" i="12"/>
  <c r="Q36" i="12"/>
  <c r="V36" i="12"/>
  <c r="V35" i="12" s="1"/>
  <c r="G38" i="12"/>
  <c r="I38" i="12"/>
  <c r="K38" i="12"/>
  <c r="O38" i="12"/>
  <c r="Q38" i="12"/>
  <c r="V38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1" i="12"/>
  <c r="I71" i="12"/>
  <c r="K71" i="12"/>
  <c r="O71" i="12"/>
  <c r="O70" i="12" s="1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9" i="12"/>
  <c r="G78" i="12" s="1"/>
  <c r="I54" i="1" s="1"/>
  <c r="I79" i="12"/>
  <c r="I78" i="12" s="1"/>
  <c r="K79" i="12"/>
  <c r="K78" i="12" s="1"/>
  <c r="O79" i="12"/>
  <c r="O78" i="12" s="1"/>
  <c r="Q79" i="12"/>
  <c r="Q78" i="12" s="1"/>
  <c r="V79" i="12"/>
  <c r="V78" i="12" s="1"/>
  <c r="AE81" i="12"/>
  <c r="F40" i="1" s="1"/>
  <c r="I20" i="1"/>
  <c r="I18" i="1"/>
  <c r="Q54" i="12" l="1"/>
  <c r="M8" i="13"/>
  <c r="F41" i="1"/>
  <c r="V70" i="12"/>
  <c r="V37" i="12"/>
  <c r="O37" i="12"/>
  <c r="Q70" i="12"/>
  <c r="V8" i="12"/>
  <c r="G8" i="13"/>
  <c r="F42" i="1"/>
  <c r="O54" i="12"/>
  <c r="K37" i="12"/>
  <c r="G30" i="12"/>
  <c r="I55" i="1" s="1"/>
  <c r="I16" i="1" s="1"/>
  <c r="V8" i="13"/>
  <c r="G42" i="1"/>
  <c r="H42" i="1" s="1"/>
  <c r="I42" i="1" s="1"/>
  <c r="I37" i="12"/>
  <c r="K70" i="12"/>
  <c r="V54" i="12"/>
  <c r="G37" i="12"/>
  <c r="I57" i="1" s="1"/>
  <c r="I70" i="12"/>
  <c r="K8" i="12"/>
  <c r="F39" i="1"/>
  <c r="F44" i="1" s="1"/>
  <c r="G23" i="1" s="1"/>
  <c r="A23" i="1" s="1"/>
  <c r="A24" i="1" s="1"/>
  <c r="G24" i="1" s="1"/>
  <c r="G70" i="12"/>
  <c r="I59" i="1" s="1"/>
  <c r="I54" i="12"/>
  <c r="I8" i="12"/>
  <c r="K54" i="12"/>
  <c r="G54" i="12"/>
  <c r="I58" i="1" s="1"/>
  <c r="K30" i="12"/>
  <c r="I30" i="12"/>
  <c r="M8" i="12"/>
  <c r="AF81" i="12"/>
  <c r="Q37" i="12"/>
  <c r="I8" i="13"/>
  <c r="H43" i="1"/>
  <c r="I43" i="1" s="1"/>
  <c r="M79" i="12"/>
  <c r="M78" i="12" s="1"/>
  <c r="M71" i="12"/>
  <c r="M70" i="12" s="1"/>
  <c r="M55" i="12"/>
  <c r="M54" i="12" s="1"/>
  <c r="M38" i="12"/>
  <c r="M37" i="12" s="1"/>
  <c r="M34" i="12"/>
  <c r="M30" i="12" s="1"/>
  <c r="J28" i="1"/>
  <c r="J26" i="1"/>
  <c r="G38" i="1"/>
  <c r="F38" i="1"/>
  <c r="H32" i="1"/>
  <c r="J23" i="1"/>
  <c r="J24" i="1"/>
  <c r="J25" i="1"/>
  <c r="J27" i="1"/>
  <c r="E24" i="1"/>
  <c r="E26" i="1"/>
  <c r="G40" i="1" l="1"/>
  <c r="H40" i="1" s="1"/>
  <c r="I40" i="1" s="1"/>
  <c r="G39" i="1"/>
  <c r="G44" i="1" s="1"/>
  <c r="G41" i="1"/>
  <c r="I17" i="1"/>
  <c r="I21" i="1" s="1"/>
  <c r="H41" i="1"/>
  <c r="I41" i="1" s="1"/>
  <c r="H39" i="1"/>
  <c r="I60" i="1"/>
  <c r="I19" i="1" s="1"/>
  <c r="G17" i="13"/>
  <c r="G81" i="12"/>
  <c r="I61" i="1" l="1"/>
  <c r="G25" i="1"/>
  <c r="G28" i="1"/>
  <c r="I39" i="1"/>
  <c r="I44" i="1" s="1"/>
  <c r="H44" i="1"/>
  <c r="A25" i="1" l="1"/>
  <c r="A26" i="1" s="1"/>
  <c r="G26" i="1" s="1"/>
  <c r="A27" i="1"/>
  <c r="A29" i="1" s="1"/>
  <c r="G29" i="1" s="1"/>
  <c r="G27" i="1" s="1"/>
  <c r="J60" i="1"/>
  <c r="J59" i="1"/>
  <c r="J51" i="1"/>
  <c r="J54" i="1"/>
  <c r="J58" i="1"/>
  <c r="J55" i="1"/>
  <c r="J53" i="1"/>
  <c r="J52" i="1"/>
  <c r="J56" i="1"/>
  <c r="J57" i="1"/>
  <c r="J40" i="1"/>
  <c r="J41" i="1"/>
  <c r="J42" i="1"/>
  <c r="J39" i="1"/>
  <c r="J44" i="1" s="1"/>
  <c r="J43" i="1"/>
  <c r="J6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<sst xmlns="http://schemas.openxmlformats.org/spreadsheetml/2006/main" count="540" uniqueCount="227">
  <si>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</si>
  <si>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</si>
  <si>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</si>
  <si>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</si>
  <si>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</si>
  <si>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</si>
  <si>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</si>
  <si>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</si>
  <si>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</si>
  <si>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</si>
  <si>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</si>
  <si>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</si>
  <si>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</si>
  <si>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</si>
  <si>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</si>
  <si>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</si>
  <si>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</si>
  <si>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</si>
  <si>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</si>
  <si>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</si>
  <si>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</si>
  <si>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</si>
  <si>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</si>
  <si>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</si>
  <si>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</si>
  <si>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</si>
  <si>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</si>
  <si>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</si>
  <si>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</si>
  <si>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</si>
  <si>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</si>
  <si>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</si>
  <si>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</si>
  <si>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</si>
  <si>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</si>
  <si>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</si>
  <si>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</si>
  <si>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</si>
  <si>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</si>
  <si>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</si>
  <si>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</si>
  <si>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</si>
  <si>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</si>
  <si>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141</t>
  </si>
  <si>
    <t>Rekonstrukce Gymnázia Dr.Karla Polesného Znojmo</t>
  </si>
  <si>
    <t>Stavba</t>
  </si>
  <si>
    <t>01</t>
  </si>
  <si>
    <t>Výměna oken</t>
  </si>
  <si>
    <t>02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</si>
  <si>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</si>
  <si>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</si>
  <si>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</si>
  <si>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</si>
  <si>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</si>
  <si>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</si>
  <si>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</si>
  <si>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</si>
  <si>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</si>
  <si>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</si>
  <si>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</si>
  <si>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</si>
  <si>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</si>
  <si>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</si>
  <si>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</si>
  <si>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</si>
  <si>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</si>
  <si>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</si>
  <si>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</si>
  <si>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</si>
  <si>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</si>
  <si>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</si>
  <si>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</si>
  <si>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</si>
  <si>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</si>
  <si>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</si>
  <si>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</si>
  <si>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</si>
  <si>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</si>
  <si>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</si>
  <si>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</si>
  <si>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</si>
  <si>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</si>
  <si>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</si>
  <si>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</si>
  <si>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</si>
  <si>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</si>
  <si>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</si>
  <si>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</si>
  <si>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</si>
  <si>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</si>
  <si>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</si>
  <si>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</si>
  <si>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</si>
  <si>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</si>
  <si>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</si>
  <si>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</si>
  <si>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</si>
  <si>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</si>
  <si>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</si>
  <si>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</si>
  <si>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61-01</t>
  </si>
  <si>
    <t>Zednické zapravení po výměně oken a dveří , omítnutí celé šíře špalety, výmalba</t>
  </si>
  <si>
    <t>m</t>
  </si>
  <si>
    <t>Vlastní</t>
  </si>
  <si>
    <t>Indiv</t>
  </si>
  <si>
    <t>POL1_</t>
  </si>
  <si>
    <t>(2*1,24+2*2,7)*125</t>
  </si>
  <si>
    <t>VV</t>
  </si>
  <si>
    <t>(2*1,24+2*3,72)</t>
  </si>
  <si>
    <t>(2*1,34+2*2,7)*50</t>
  </si>
  <si>
    <t>(2*1,39+2*2,7)*3</t>
  </si>
  <si>
    <t>(2*1,39+2*2,7)*6</t>
  </si>
  <si>
    <t>(2*1,45+2*2,6)*8</t>
  </si>
  <si>
    <t>(2*1,45+2*2,6)*3</t>
  </si>
  <si>
    <t>(2*1,4+2*3,55)</t>
  </si>
  <si>
    <t>(2*1,38+2*1,53)*6</t>
  </si>
  <si>
    <t>(2*1,38+2*1,53)*2</t>
  </si>
  <si>
    <t>2*1,38+2*2,63</t>
  </si>
  <si>
    <t>(2*1,39+2*2,7)*9</t>
  </si>
  <si>
    <t>62-01</t>
  </si>
  <si>
    <t>Zednické zapravení z vnější strany včetně nátěru fasádní barvou</t>
  </si>
  <si>
    <t>6109</t>
  </si>
  <si>
    <t>Zakrývání podlahy geotextilií a folií PE</t>
  </si>
  <si>
    <t>m2</t>
  </si>
  <si>
    <t>RTS 17/ II</t>
  </si>
  <si>
    <t>632451024</t>
  </si>
  <si>
    <t>Vyrovnávací potěr MC 15, v pásu, tl. 50 mm</t>
  </si>
  <si>
    <t>RTS 18/ I</t>
  </si>
  <si>
    <t>289,08*0,5</t>
  </si>
  <si>
    <t>64899111</t>
  </si>
  <si>
    <t>Osazení parapet.desek plast. a lamin. š.nad 20cm, včetně dodávky lamino parapetní desky š. 500 mm</t>
  </si>
  <si>
    <t>968061112</t>
  </si>
  <si>
    <t>Vyvěšení dřevěných okenních křídel pl. do 1,5 m2</t>
  </si>
  <si>
    <t>kus</t>
  </si>
  <si>
    <t>968061125</t>
  </si>
  <si>
    <t>Vyvěšení dřevěných dveřních křídel pl. do 2 m2</t>
  </si>
  <si>
    <t>968062356</t>
  </si>
  <si>
    <t>Vybourání dřevěných rámů oken dvojitých pl. 4 m2</t>
  </si>
  <si>
    <t>968062456</t>
  </si>
  <si>
    <t>Vybourání dřevěných dveřních zárubní pl. nad 2 m2</t>
  </si>
  <si>
    <t>999281111</t>
  </si>
  <si>
    <t>Přesun hmot pro opravy a údržbu do výšky 25 m</t>
  </si>
  <si>
    <t>t</t>
  </si>
  <si>
    <t>POL7_</t>
  </si>
  <si>
    <t>764-01</t>
  </si>
  <si>
    <t>Krycí lišta CU r.š. 100mm  Kl01</t>
  </si>
  <si>
    <t>85*1,25</t>
  </si>
  <si>
    <t>1,39*6</t>
  </si>
  <si>
    <t>1,44*7</t>
  </si>
  <si>
    <t>764510250</t>
  </si>
  <si>
    <t>Oplechování parapetů včetně rohů z Cu, rš 330 mm Kl02 ,Kl04, Kl06,Kl07</t>
  </si>
  <si>
    <t>71,17</t>
  </si>
  <si>
    <t>764410850</t>
  </si>
  <si>
    <t>Demontáž oplechování parapetů,rš od 100 do 330 mm</t>
  </si>
  <si>
    <t>74,18</t>
  </si>
  <si>
    <t>764816131</t>
  </si>
  <si>
    <t>Oplechování parapetů, lakovaný Pz plech, rš 305 mmKl08, Kl09, Kl10</t>
  </si>
  <si>
    <t>764816144</t>
  </si>
  <si>
    <t>Oplechování parapetů, lakovaný Pz plech, rš 445 mm Kl11</t>
  </si>
  <si>
    <t>1,45*9</t>
  </si>
  <si>
    <t>764410880</t>
  </si>
  <si>
    <t>Demontáž oplechování parapetů,rš od 400 do 600 mm</t>
  </si>
  <si>
    <t>998764203</t>
  </si>
  <si>
    <t>Přesun hmot pro klempířské konstr., výšky do 24 m</t>
  </si>
  <si>
    <t>766-01</t>
  </si>
  <si>
    <t>Dod.+mtz. okna dřevěného 1,24x2,7m dle výpisu O 01</t>
  </si>
  <si>
    <t>766-02</t>
  </si>
  <si>
    <t>Dod.+mtz.dřevěných dveří 1,24x3,72m dle výpisu D 01</t>
  </si>
  <si>
    <t>766-03</t>
  </si>
  <si>
    <t>Dod.+mtz. okna dřevěného 1,34x2,7m dle výpisu O 02</t>
  </si>
  <si>
    <t>766-04</t>
  </si>
  <si>
    <t>Dod.+mtz. okna dřevěného 1,39x2,7m dle výpisu O 03</t>
  </si>
  <si>
    <t>766-05</t>
  </si>
  <si>
    <t>Dod.+mtz. okna dřevěného 1,39x2,7m dle výpisu O 04</t>
  </si>
  <si>
    <t>766-06</t>
  </si>
  <si>
    <t>Dod.+mtz. okna dřevěného 1,45x2,6m dle výpisu O 05</t>
  </si>
  <si>
    <t>766-07</t>
  </si>
  <si>
    <t>Dod.+mtz. okna dřevěného 1,45x2,6m dle výpisu O 06</t>
  </si>
  <si>
    <t>766-08</t>
  </si>
  <si>
    <t>Dod.+mtz.dřevěných dveří 1,4x3,55m dle výpisu D 02</t>
  </si>
  <si>
    <t>766-09</t>
  </si>
  <si>
    <t>Dod.+mtz.dřevěných dveří 1,4x3,55m dle výpisu D 03</t>
  </si>
  <si>
    <t>766-10</t>
  </si>
  <si>
    <t>Dod.+mtz. okna dřevěného 1,38x1,53m dle výpisu O 07</t>
  </si>
  <si>
    <t>766-11</t>
  </si>
  <si>
    <t>Dod.+mtz. okna dřevěného 1,38x1,53m dle výpisu O 08</t>
  </si>
  <si>
    <t>766-12</t>
  </si>
  <si>
    <t>Dod.+mtz. okna dřevěného 1,38x2,63m dle výpisu O 09</t>
  </si>
  <si>
    <t>766-13</t>
  </si>
  <si>
    <t>Dod.+mtz. okna dřevěného 1,39x2,7m dle výpisu O 10</t>
  </si>
  <si>
    <t>766489</t>
  </si>
  <si>
    <t>Demontáž dřevěných parapetů</t>
  </si>
  <si>
    <t>998766203</t>
  </si>
  <si>
    <t>Přesun hmot pro truhlářské konstr., výšky do 24 m</t>
  </si>
  <si>
    <t>979084216</t>
  </si>
  <si>
    <t>Vodorovná doprava vybour. hmot po suchu do 5 km</t>
  </si>
  <si>
    <t>POL8_</t>
  </si>
  <si>
    <t>979084219</t>
  </si>
  <si>
    <t>Příplatek k dopravě vybour.hmot za dalších 5 km</t>
  </si>
  <si>
    <t>979017112</t>
  </si>
  <si>
    <t>Svislé přemístění vyb. hmot nošením na H do 3,5 m</t>
  </si>
  <si>
    <t>979017192</t>
  </si>
  <si>
    <t>Příplatek k přemístění vyb.hmot za dalších H 3,5 m</t>
  </si>
  <si>
    <t>979990162</t>
  </si>
  <si>
    <t>Poplatek za skládku suti</t>
  </si>
  <si>
    <t>979087312</t>
  </si>
  <si>
    <t>Vodorovné přemístění vyb. hmot nošením do 10 m</t>
  </si>
  <si>
    <t>979087392</t>
  </si>
  <si>
    <t>Příplatek za nošení vyb. hmot každých dalších 10 m</t>
  </si>
  <si>
    <t>941955004</t>
  </si>
  <si>
    <t>Lešení lehké pomocné, výška podlahy do 3,5 m</t>
  </si>
  <si>
    <t>SUM</t>
  </si>
  <si>
    <t>Poznámky uchazeče k zadání</t>
  </si>
  <si>
    <t>POPUZIV</t>
  </si>
  <si>
    <t>END</t>
  </si>
  <si>
    <t>005121020R</t>
  </si>
  <si>
    <t>Provoz investora</t>
  </si>
  <si>
    <t>Soubor</t>
  </si>
  <si>
    <t>POL99_8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</si>
  <si>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 : 1</t>
  </si>
  <si>
    <t xml:space="preserve">Náklady spojené s povinným pojištěním dodavatele nebo stavebního díla či jeho části, v rozsahu obchodních podmínek. : </t>
  </si>
  <si>
    <t>005121 R</t>
  </si>
  <si>
    <t>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</si>
  <si>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: 1</t>
  </si>
  <si>
    <t xml:space="preserve"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 : 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</si>
  <si>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 : </t>
  </si>
  <si>
    <t>KSD 46.21.17.1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</si>
</sst>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" zoomScaleNormal="100" zoomScaleSheetLayoutView="75" workbookViewId="0">
      <selection activeCell="D5" sqref="D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3"/>
      <c r="B2" s="79" t="s">
        <v>24</v>
      </c>
      <c r="C2" s="80"/>
      <c r="D2" s="81" t="s">
        <v>43</v>
      </c>
      <c r="E2" s="225" t="s">
        <v>44</v>
      </c>
      <c r="F2" s="226"/>
      <c r="G2" s="226"/>
      <c r="H2" s="226"/>
      <c r="I2" s="226"/>
      <c r="J2" s="227"/>
      <c r="O2" s="2"/>
    </row>
    <row r="3" spans="1:15" ht="27" hidden="1" customHeight="1" x14ac:dyDescent="0.2">
      <c r="A3" s="3"/>
      <c r="B3" s="82"/>
      <c r="C3" s="80"/>
      <c r="D3" s="83"/>
      <c r="E3" s="228"/>
      <c r="F3" s="229"/>
      <c r="G3" s="229"/>
      <c r="H3" s="229"/>
      <c r="I3" s="229"/>
      <c r="J3" s="230"/>
    </row>
    <row r="4" spans="1:15" ht="23.25" customHeight="1" x14ac:dyDescent="0.2">
      <c r="A4" s="3"/>
      <c r="B4" s="84"/>
      <c r="C4" s="85"/>
      <c r="D4" s="86" t="s">
        <v>226</v>
      </c>
      <c r="E4" s="217"/>
      <c r="F4" s="217"/>
      <c r="G4" s="217"/>
      <c r="H4" s="217"/>
      <c r="I4" s="217"/>
      <c r="J4" s="21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2"/>
      <c r="E11" s="232"/>
      <c r="F11" s="232"/>
      <c r="G11" s="232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15"/>
      <c r="E12" s="215"/>
      <c r="F12" s="215"/>
      <c r="G12" s="215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16"/>
      <c r="E13" s="216"/>
      <c r="F13" s="216"/>
      <c r="G13" s="216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SUMIF(F51:F60,A16,I51:I60)+SUMIF(F51:F60,"PSU",I51:I60)</f>
        <v>0</v>
      </c>
      <c r="J16" s="210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SUMIF(F51:F60,A17,I51:I60)</f>
        <v>0</v>
      </c>
      <c r="J17" s="210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SUMIF(F51:F60,A18,I51:I60)</f>
        <v>0</v>
      </c>
      <c r="J18" s="210"/>
    </row>
    <row r="19" spans="1:10" ht="23.25" customHeight="1" x14ac:dyDescent="0.2">
      <c r="A19" s="140" t="s">
        <v>72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SUMIF(F51:F60,A19,I51:I60)</f>
        <v>0</v>
      </c>
      <c r="J19" s="210"/>
    </row>
    <row r="20" spans="1:10" ht="23.25" customHeight="1" x14ac:dyDescent="0.2">
      <c r="A20" s="140" t="s">
        <v>73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SUMIF(F51:F60,A20,I51:I60)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11"/>
      <c r="F21" s="235"/>
      <c r="G21" s="211"/>
      <c r="H21" s="235"/>
      <c r="I21" s="211">
        <f>SUM(I16:J20)</f>
        <v>0</v>
      </c>
      <c r="J21" s="21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6">
        <f>ZakladDPHSniVypocet</f>
        <v>0</v>
      </c>
      <c r="H23" s="207"/>
      <c r="I23" s="20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4">
        <f>IF(A24&gt;50, ROUNDUP(A23, 0), ROUNDDOWN(A23, 0))</f>
        <v>0</v>
      </c>
      <c r="H24" s="205"/>
      <c r="I24" s="20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6">
        <f>ZakladDPHZaklVypocet</f>
        <v>0</v>
      </c>
      <c r="H25" s="207"/>
      <c r="I25" s="20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2">
        <f>IF(A26&gt;50, ROUNDUP(A25, 0), ROUNDDOWN(A25, 0))</f>
        <v>0</v>
      </c>
      <c r="H26" s="223"/>
      <c r="I26" s="223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4">
        <f>CenaCelkem-(ZakladDPHSni+DPHSni+ZakladDPHZakl+DPHZakl)</f>
        <v>0</v>
      </c>
      <c r="H27" s="224"/>
      <c r="I27" s="224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14">
        <f>ZakladDPHSniVypocet+ZakladDPHZaklVypocet</f>
        <v>0</v>
      </c>
      <c r="H28" s="214"/>
      <c r="I28" s="214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13">
        <f>IF(A29&gt;50, ROUNDUP(A27, 0), ROUNDDOWN(A27, 0))</f>
        <v>0</v>
      </c>
      <c r="H29" s="213"/>
      <c r="I29" s="213"/>
      <c r="J29" s="123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43146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3" t="s">
        <v>2</v>
      </c>
      <c r="E35" s="20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199"/>
      <c r="D39" s="200"/>
      <c r="E39" s="200"/>
      <c r="F39" s="104">
        <f>'01 01 Pol'!AE81+'02 01 Pol'!AE17</f>
        <v>0</v>
      </c>
      <c r="G39" s="105">
        <f>'01 01 Pol'!AF81+'02 01 Pol'!AF17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46</v>
      </c>
      <c r="C40" s="201" t="s">
        <v>47</v>
      </c>
      <c r="D40" s="202"/>
      <c r="E40" s="202"/>
      <c r="F40" s="109">
        <f>'01 01 Pol'!AE81</f>
        <v>0</v>
      </c>
      <c r="G40" s="110">
        <f>'01 01 Pol'!AF81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46</v>
      </c>
      <c r="C41" s="199" t="s">
        <v>47</v>
      </c>
      <c r="D41" s="200"/>
      <c r="E41" s="200"/>
      <c r="F41" s="113">
        <f>'01 01 Pol'!AE81</f>
        <v>0</v>
      </c>
      <c r="G41" s="106">
        <f>'01 01 Pol'!AF81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48</v>
      </c>
      <c r="C42" s="201" t="s">
        <v>29</v>
      </c>
      <c r="D42" s="202"/>
      <c r="E42" s="202"/>
      <c r="F42" s="109">
        <f>'02 01 Pol'!AE17</f>
        <v>0</v>
      </c>
      <c r="G42" s="110">
        <f>'02 01 Pol'!AF17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46</v>
      </c>
      <c r="C43" s="199" t="s">
        <v>29</v>
      </c>
      <c r="D43" s="200"/>
      <c r="E43" s="200"/>
      <c r="F43" s="113">
        <f>'02 01 Pol'!AE17</f>
        <v>0</v>
      </c>
      <c r="G43" s="106">
        <f>'02 01 Pol'!AF17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196" t="s">
        <v>49</v>
      </c>
      <c r="C44" s="197"/>
      <c r="D44" s="197"/>
      <c r="E44" s="198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51</v>
      </c>
    </row>
    <row r="50" spans="1:10" ht="25.5" customHeight="1" x14ac:dyDescent="0.2">
      <c r="A50" s="125"/>
      <c r="B50" s="128" t="s">
        <v>18</v>
      </c>
      <c r="C50" s="128" t="s">
        <v>6</v>
      </c>
      <c r="D50" s="129"/>
      <c r="E50" s="129"/>
      <c r="F50" s="130" t="s">
        <v>52</v>
      </c>
      <c r="G50" s="130"/>
      <c r="H50" s="130"/>
      <c r="I50" s="130" t="s">
        <v>31</v>
      </c>
      <c r="J50" s="130" t="s">
        <v>0</v>
      </c>
    </row>
    <row r="51" spans="1:10" ht="25.5" customHeight="1" x14ac:dyDescent="0.2">
      <c r="A51" s="126"/>
      <c r="B51" s="131" t="s">
        <v>53</v>
      </c>
      <c r="C51" s="194" t="s">
        <v>54</v>
      </c>
      <c r="D51" s="195"/>
      <c r="E51" s="195"/>
      <c r="F51" s="136" t="s">
        <v>26</v>
      </c>
      <c r="G51" s="137"/>
      <c r="H51" s="137"/>
      <c r="I51" s="137">
        <f>'01 01 Pol'!G8</f>
        <v>0</v>
      </c>
      <c r="J51" s="134" t="str">
        <f>IF(I61=0,"",I51/I61*100)</f>
        <v/>
      </c>
    </row>
    <row r="52" spans="1:10" ht="25.5" customHeight="1" x14ac:dyDescent="0.2">
      <c r="A52" s="126"/>
      <c r="B52" s="131" t="s">
        <v>55</v>
      </c>
      <c r="C52" s="194" t="s">
        <v>56</v>
      </c>
      <c r="D52" s="195"/>
      <c r="E52" s="195"/>
      <c r="F52" s="136" t="s">
        <v>26</v>
      </c>
      <c r="G52" s="137"/>
      <c r="H52" s="137"/>
      <c r="I52" s="137">
        <f>'01 01 Pol'!G25</f>
        <v>0</v>
      </c>
      <c r="J52" s="134" t="str">
        <f>IF(I61=0,"",I52/I61*100)</f>
        <v/>
      </c>
    </row>
    <row r="53" spans="1:10" ht="25.5" customHeight="1" x14ac:dyDescent="0.2">
      <c r="A53" s="126"/>
      <c r="B53" s="131" t="s">
        <v>57</v>
      </c>
      <c r="C53" s="194" t="s">
        <v>58</v>
      </c>
      <c r="D53" s="195"/>
      <c r="E53" s="195"/>
      <c r="F53" s="136" t="s">
        <v>26</v>
      </c>
      <c r="G53" s="137"/>
      <c r="H53" s="137"/>
      <c r="I53" s="137">
        <f>'01 01 Pol'!G28</f>
        <v>0</v>
      </c>
      <c r="J53" s="134" t="str">
        <f>IF(I61=0,"",I53/I61*100)</f>
        <v/>
      </c>
    </row>
    <row r="54" spans="1:10" ht="25.5" customHeight="1" x14ac:dyDescent="0.2">
      <c r="A54" s="126"/>
      <c r="B54" s="131" t="s">
        <v>59</v>
      </c>
      <c r="C54" s="194" t="s">
        <v>60</v>
      </c>
      <c r="D54" s="195"/>
      <c r="E54" s="195"/>
      <c r="F54" s="136" t="s">
        <v>26</v>
      </c>
      <c r="G54" s="137"/>
      <c r="H54" s="137"/>
      <c r="I54" s="137">
        <f>'01 01 Pol'!G78</f>
        <v>0</v>
      </c>
      <c r="J54" s="134" t="str">
        <f>IF(I61=0,"",I54/I61*100)</f>
        <v/>
      </c>
    </row>
    <row r="55" spans="1:10" ht="25.5" customHeight="1" x14ac:dyDescent="0.2">
      <c r="A55" s="126"/>
      <c r="B55" s="131" t="s">
        <v>61</v>
      </c>
      <c r="C55" s="194" t="s">
        <v>62</v>
      </c>
      <c r="D55" s="195"/>
      <c r="E55" s="195"/>
      <c r="F55" s="136" t="s">
        <v>26</v>
      </c>
      <c r="G55" s="137"/>
      <c r="H55" s="137"/>
      <c r="I55" s="137">
        <f>'01 01 Pol'!G30</f>
        <v>0</v>
      </c>
      <c r="J55" s="134" t="str">
        <f>IF(I61=0,"",I55/I61*100)</f>
        <v/>
      </c>
    </row>
    <row r="56" spans="1:10" ht="25.5" customHeight="1" x14ac:dyDescent="0.2">
      <c r="A56" s="126"/>
      <c r="B56" s="131" t="s">
        <v>63</v>
      </c>
      <c r="C56" s="194" t="s">
        <v>64</v>
      </c>
      <c r="D56" s="195"/>
      <c r="E56" s="195"/>
      <c r="F56" s="136" t="s">
        <v>26</v>
      </c>
      <c r="G56" s="137"/>
      <c r="H56" s="137"/>
      <c r="I56" s="137">
        <f>'01 01 Pol'!G35</f>
        <v>0</v>
      </c>
      <c r="J56" s="134" t="str">
        <f>IF(I61=0,"",I56/I61*100)</f>
        <v/>
      </c>
    </row>
    <row r="57" spans="1:10" ht="25.5" customHeight="1" x14ac:dyDescent="0.2">
      <c r="A57" s="126"/>
      <c r="B57" s="131" t="s">
        <v>65</v>
      </c>
      <c r="C57" s="194" t="s">
        <v>66</v>
      </c>
      <c r="D57" s="195"/>
      <c r="E57" s="195"/>
      <c r="F57" s="136" t="s">
        <v>27</v>
      </c>
      <c r="G57" s="137"/>
      <c r="H57" s="137"/>
      <c r="I57" s="137">
        <f>'01 01 Pol'!G37</f>
        <v>0</v>
      </c>
      <c r="J57" s="134" t="str">
        <f>IF(I61=0,"",I57/I61*100)</f>
        <v/>
      </c>
    </row>
    <row r="58" spans="1:10" ht="25.5" customHeight="1" x14ac:dyDescent="0.2">
      <c r="A58" s="126"/>
      <c r="B58" s="131" t="s">
        <v>67</v>
      </c>
      <c r="C58" s="194" t="s">
        <v>68</v>
      </c>
      <c r="D58" s="195"/>
      <c r="E58" s="195"/>
      <c r="F58" s="136" t="s">
        <v>27</v>
      </c>
      <c r="G58" s="137"/>
      <c r="H58" s="137"/>
      <c r="I58" s="137">
        <f>'01 01 Pol'!G54</f>
        <v>0</v>
      </c>
      <c r="J58" s="134" t="str">
        <f>IF(I61=0,"",I58/I61*100)</f>
        <v/>
      </c>
    </row>
    <row r="59" spans="1:10" ht="25.5" customHeight="1" x14ac:dyDescent="0.2">
      <c r="A59" s="126"/>
      <c r="B59" s="131" t="s">
        <v>69</v>
      </c>
      <c r="C59" s="194" t="s">
        <v>70</v>
      </c>
      <c r="D59" s="195"/>
      <c r="E59" s="195"/>
      <c r="F59" s="136" t="s">
        <v>71</v>
      </c>
      <c r="G59" s="137"/>
      <c r="H59" s="137"/>
      <c r="I59" s="137">
        <f>'01 01 Pol'!G70</f>
        <v>0</v>
      </c>
      <c r="J59" s="134" t="str">
        <f>IF(I61=0,"",I59/I61*100)</f>
        <v/>
      </c>
    </row>
    <row r="60" spans="1:10" ht="25.5" customHeight="1" x14ac:dyDescent="0.2">
      <c r="A60" s="126"/>
      <c r="B60" s="131" t="s">
        <v>72</v>
      </c>
      <c r="C60" s="194" t="s">
        <v>29</v>
      </c>
      <c r="D60" s="195"/>
      <c r="E60" s="195"/>
      <c r="F60" s="136" t="s">
        <v>72</v>
      </c>
      <c r="G60" s="137"/>
      <c r="H60" s="137"/>
      <c r="I60" s="137">
        <f>'02 01 Pol'!G8</f>
        <v>0</v>
      </c>
      <c r="J60" s="134" t="str">
        <f>IF(I61=0,"",I60/I61*100)</f>
        <v/>
      </c>
    </row>
    <row r="61" spans="1:10" ht="25.5" customHeight="1" x14ac:dyDescent="0.2">
      <c r="A61" s="127"/>
      <c r="B61" s="132" t="s">
        <v>1</v>
      </c>
      <c r="C61" s="132"/>
      <c r="D61" s="133"/>
      <c r="E61" s="133"/>
      <c r="F61" s="138"/>
      <c r="G61" s="139"/>
      <c r="H61" s="139"/>
      <c r="I61" s="139">
        <f>SUM(I51:I60)</f>
        <v>0</v>
      </c>
      <c r="J61" s="135">
        <f>SUM(J51:J60)</f>
        <v>0</v>
      </c>
    </row>
    <row r="62" spans="1:10" x14ac:dyDescent="0.2">
      <c r="F62" s="91"/>
      <c r="G62" s="90"/>
      <c r="H62" s="91"/>
      <c r="I62" s="90"/>
      <c r="J62" s="92"/>
    </row>
    <row r="63" spans="1:10" x14ac:dyDescent="0.2">
      <c r="F63" s="91"/>
      <c r="G63" s="90"/>
      <c r="H63" s="91"/>
      <c r="I63" s="90"/>
      <c r="J63" s="92"/>
    </row>
    <row r="64" spans="1:10" x14ac:dyDescent="0.2">
      <c r="F64" s="91"/>
      <c r="G64" s="90"/>
      <c r="H64" s="91"/>
      <c r="I64" s="90"/>
      <c r="J64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78" t="s">
        <v>8</v>
      </c>
      <c r="B2" s="77"/>
      <c r="C2" s="238"/>
      <c r="D2" s="238"/>
      <c r="E2" s="238"/>
      <c r="F2" s="238"/>
      <c r="G2" s="239"/>
    </row>
    <row r="3" spans="1:7" ht="24.95" customHeight="1" x14ac:dyDescent="0.2">
      <c r="A3" s="78" t="s">
        <v>9</v>
      </c>
      <c r="B3" s="77"/>
      <c r="C3" s="238"/>
      <c r="D3" s="238"/>
      <c r="E3" s="238"/>
      <c r="F3" s="238"/>
      <c r="G3" s="239"/>
    </row>
    <row r="4" spans="1:7" ht="24.95" customHeight="1" x14ac:dyDescent="0.2">
      <c r="A4" s="78" t="s">
        <v>10</v>
      </c>
      <c r="B4" s="77"/>
      <c r="C4" s="238"/>
      <c r="D4" s="238"/>
      <c r="E4" s="238"/>
      <c r="F4" s="238"/>
      <c r="G4" s="23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74</v>
      </c>
    </row>
    <row r="2" spans="1:60" ht="24.95" customHeight="1" x14ac:dyDescent="0.2">
      <c r="A2" s="142" t="s">
        <v>8</v>
      </c>
      <c r="B2" s="77" t="s">
        <v>43</v>
      </c>
      <c r="C2" s="241" t="s">
        <v>44</v>
      </c>
      <c r="D2" s="242"/>
      <c r="E2" s="242"/>
      <c r="F2" s="242"/>
      <c r="G2" s="243"/>
      <c r="AG2" t="s">
        <v>75</v>
      </c>
    </row>
    <row r="3" spans="1:60" ht="24.95" customHeight="1" x14ac:dyDescent="0.2">
      <c r="A3" s="142" t="s">
        <v>9</v>
      </c>
      <c r="B3" s="77" t="s">
        <v>46</v>
      </c>
      <c r="C3" s="241" t="s">
        <v>47</v>
      </c>
      <c r="D3" s="242"/>
      <c r="E3" s="242"/>
      <c r="F3" s="242"/>
      <c r="G3" s="243"/>
      <c r="AC3" s="89" t="s">
        <v>75</v>
      </c>
      <c r="AG3" t="s">
        <v>76</v>
      </c>
    </row>
    <row r="4" spans="1:60" ht="24.95" customHeight="1" x14ac:dyDescent="0.2">
      <c r="A4" s="143" t="s">
        <v>10</v>
      </c>
      <c r="B4" s="144" t="s">
        <v>46</v>
      </c>
      <c r="C4" s="244" t="s">
        <v>47</v>
      </c>
      <c r="D4" s="245"/>
      <c r="E4" s="245"/>
      <c r="F4" s="245"/>
      <c r="G4" s="246"/>
      <c r="AG4" t="s">
        <v>77</v>
      </c>
    </row>
    <row r="5" spans="1:60" x14ac:dyDescent="0.2">
      <c r="D5" s="141"/>
    </row>
    <row r="6" spans="1:60" ht="38.25" x14ac:dyDescent="0.2">
      <c r="A6" s="146" t="s">
        <v>78</v>
      </c>
      <c r="B6" s="148" t="s">
        <v>79</v>
      </c>
      <c r="C6" s="148" t="s">
        <v>80</v>
      </c>
      <c r="D6" s="147" t="s">
        <v>81</v>
      </c>
      <c r="E6" s="146" t="s">
        <v>82</v>
      </c>
      <c r="F6" s="145" t="s">
        <v>83</v>
      </c>
      <c r="G6" s="146" t="s">
        <v>31</v>
      </c>
      <c r="H6" s="149" t="s">
        <v>32</v>
      </c>
      <c r="I6" s="149" t="s">
        <v>84</v>
      </c>
      <c r="J6" s="149" t="s">
        <v>33</v>
      </c>
      <c r="K6" s="149" t="s">
        <v>85</v>
      </c>
      <c r="L6" s="149" t="s">
        <v>86</v>
      </c>
      <c r="M6" s="149" t="s">
        <v>87</v>
      </c>
      <c r="N6" s="149" t="s">
        <v>88</v>
      </c>
      <c r="O6" s="149" t="s">
        <v>89</v>
      </c>
      <c r="P6" s="149" t="s">
        <v>90</v>
      </c>
      <c r="Q6" s="149" t="s">
        <v>91</v>
      </c>
      <c r="R6" s="149" t="s">
        <v>92</v>
      </c>
      <c r="S6" s="149" t="s">
        <v>93</v>
      </c>
      <c r="T6" s="149" t="s">
        <v>94</v>
      </c>
      <c r="U6" s="149" t="s">
        <v>95</v>
      </c>
      <c r="V6" s="149" t="s">
        <v>96</v>
      </c>
      <c r="W6" s="149" t="s">
        <v>97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5" t="s">
        <v>98</v>
      </c>
      <c r="B8" s="166" t="s">
        <v>53</v>
      </c>
      <c r="C8" s="185" t="s">
        <v>54</v>
      </c>
      <c r="D8" s="167"/>
      <c r="E8" s="168"/>
      <c r="F8" s="169"/>
      <c r="G8" s="170">
        <f>SUMIF(AG9:AG24,"&lt;&gt;NOR",G9:G24)</f>
        <v>0</v>
      </c>
      <c r="H8" s="164"/>
      <c r="I8" s="164">
        <f>SUM(I9:I24)</f>
        <v>0</v>
      </c>
      <c r="J8" s="164"/>
      <c r="K8" s="164">
        <f>SUM(K9:K24)</f>
        <v>0</v>
      </c>
      <c r="L8" s="164"/>
      <c r="M8" s="164">
        <f>SUM(M9:M24)</f>
        <v>0</v>
      </c>
      <c r="N8" s="164"/>
      <c r="O8" s="164">
        <f>SUM(O9:O24)</f>
        <v>42.75</v>
      </c>
      <c r="P8" s="164"/>
      <c r="Q8" s="164">
        <f>SUM(Q9:Q24)</f>
        <v>0</v>
      </c>
      <c r="R8" s="164"/>
      <c r="S8" s="164"/>
      <c r="T8" s="164"/>
      <c r="U8" s="164"/>
      <c r="V8" s="164">
        <f>SUM(V9:V24)</f>
        <v>22.64</v>
      </c>
      <c r="W8" s="164"/>
      <c r="AG8" t="s">
        <v>99</v>
      </c>
    </row>
    <row r="9" spans="1:60" ht="22.5" outlineLevel="1" x14ac:dyDescent="0.2">
      <c r="A9" s="171">
        <v>1</v>
      </c>
      <c r="B9" s="172" t="s">
        <v>100</v>
      </c>
      <c r="C9" s="186" t="s">
        <v>101</v>
      </c>
      <c r="D9" s="173" t="s">
        <v>102</v>
      </c>
      <c r="E9" s="174">
        <v>1709.64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2.5000000000000001E-2</v>
      </c>
      <c r="O9" s="160">
        <f>ROUND(E9*N9,2)</f>
        <v>42.74</v>
      </c>
      <c r="P9" s="160">
        <v>0</v>
      </c>
      <c r="Q9" s="160">
        <f>ROUND(E9*P9,2)</f>
        <v>0</v>
      </c>
      <c r="R9" s="160"/>
      <c r="S9" s="160" t="s">
        <v>103</v>
      </c>
      <c r="T9" s="160" t="s">
        <v>104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105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7" t="s">
        <v>106</v>
      </c>
      <c r="D10" s="162"/>
      <c r="E10" s="163">
        <v>985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107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7" t="s">
        <v>108</v>
      </c>
      <c r="D11" s="162"/>
      <c r="E11" s="163">
        <v>9.92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107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7" t="s">
        <v>109</v>
      </c>
      <c r="D12" s="162"/>
      <c r="E12" s="163">
        <v>404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107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7" t="s">
        <v>110</v>
      </c>
      <c r="D13" s="162"/>
      <c r="E13" s="163">
        <v>24.54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107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7" t="s">
        <v>111</v>
      </c>
      <c r="D14" s="162"/>
      <c r="E14" s="163">
        <v>49.08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107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7" t="s">
        <v>112</v>
      </c>
      <c r="D15" s="162"/>
      <c r="E15" s="163">
        <v>64.8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107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7" t="s">
        <v>113</v>
      </c>
      <c r="D16" s="162"/>
      <c r="E16" s="163">
        <v>24.3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107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7" t="s">
        <v>114</v>
      </c>
      <c r="D17" s="162"/>
      <c r="E17" s="163">
        <v>9.9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107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7" t="s">
        <v>114</v>
      </c>
      <c r="D18" s="162"/>
      <c r="E18" s="163">
        <v>9.9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107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7" t="s">
        <v>115</v>
      </c>
      <c r="D19" s="162"/>
      <c r="E19" s="163">
        <v>34.92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107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7" t="s">
        <v>116</v>
      </c>
      <c r="D20" s="162"/>
      <c r="E20" s="163">
        <v>11.64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107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7" t="s">
        <v>117</v>
      </c>
      <c r="D21" s="162"/>
      <c r="E21" s="163">
        <v>8.02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107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7" t="s">
        <v>118</v>
      </c>
      <c r="D22" s="162"/>
      <c r="E22" s="163">
        <v>73.62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107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7">
        <v>2</v>
      </c>
      <c r="B23" s="178" t="s">
        <v>119</v>
      </c>
      <c r="C23" s="188" t="s">
        <v>120</v>
      </c>
      <c r="D23" s="179" t="s">
        <v>102</v>
      </c>
      <c r="E23" s="180">
        <v>1709.64</v>
      </c>
      <c r="F23" s="181"/>
      <c r="G23" s="182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0"/>
      <c r="S23" s="160" t="s">
        <v>103</v>
      </c>
      <c r="T23" s="160" t="s">
        <v>104</v>
      </c>
      <c r="U23" s="160">
        <v>0</v>
      </c>
      <c r="V23" s="160">
        <f>ROUND(E23*U23,2)</f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105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7">
        <v>3</v>
      </c>
      <c r="B24" s="178" t="s">
        <v>121</v>
      </c>
      <c r="C24" s="188" t="s">
        <v>122</v>
      </c>
      <c r="D24" s="179" t="s">
        <v>123</v>
      </c>
      <c r="E24" s="180">
        <v>290.25</v>
      </c>
      <c r="F24" s="181"/>
      <c r="G24" s="182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60">
        <v>4.0000000000000003E-5</v>
      </c>
      <c r="O24" s="160">
        <f>ROUND(E24*N24,2)</f>
        <v>0.01</v>
      </c>
      <c r="P24" s="160">
        <v>0</v>
      </c>
      <c r="Q24" s="160">
        <f>ROUND(E24*P24,2)</f>
        <v>0</v>
      </c>
      <c r="R24" s="160"/>
      <c r="S24" s="160" t="s">
        <v>103</v>
      </c>
      <c r="T24" s="160" t="s">
        <v>124</v>
      </c>
      <c r="U24" s="160">
        <v>7.8E-2</v>
      </c>
      <c r="V24" s="160">
        <f>ROUND(E24*U24,2)</f>
        <v>22.64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105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5" t="s">
        <v>98</v>
      </c>
      <c r="B25" s="166" t="s">
        <v>55</v>
      </c>
      <c r="C25" s="185" t="s">
        <v>56</v>
      </c>
      <c r="D25" s="167"/>
      <c r="E25" s="168"/>
      <c r="F25" s="169"/>
      <c r="G25" s="170">
        <f>SUMIF(AG26:AG27,"&lt;&gt;NOR",G26:G27)</f>
        <v>0</v>
      </c>
      <c r="H25" s="164"/>
      <c r="I25" s="164">
        <f>SUM(I26:I27)</f>
        <v>0</v>
      </c>
      <c r="J25" s="164"/>
      <c r="K25" s="164">
        <f>SUM(K26:K27)</f>
        <v>0</v>
      </c>
      <c r="L25" s="164"/>
      <c r="M25" s="164">
        <f>SUM(M26:M27)</f>
        <v>0</v>
      </c>
      <c r="N25" s="164"/>
      <c r="O25" s="164">
        <f>SUM(O26:O27)</f>
        <v>17.79</v>
      </c>
      <c r="P25" s="164"/>
      <c r="Q25" s="164">
        <f>SUM(Q26:Q27)</f>
        <v>0</v>
      </c>
      <c r="R25" s="164"/>
      <c r="S25" s="164"/>
      <c r="T25" s="164"/>
      <c r="U25" s="164"/>
      <c r="V25" s="164">
        <f>SUM(V26:V27)</f>
        <v>65.040000000000006</v>
      </c>
      <c r="W25" s="164"/>
      <c r="AG25" t="s">
        <v>99</v>
      </c>
    </row>
    <row r="26" spans="1:60" outlineLevel="1" x14ac:dyDescent="0.2">
      <c r="A26" s="171">
        <v>4</v>
      </c>
      <c r="B26" s="172" t="s">
        <v>125</v>
      </c>
      <c r="C26" s="186" t="s">
        <v>126</v>
      </c>
      <c r="D26" s="173" t="s">
        <v>123</v>
      </c>
      <c r="E26" s="174">
        <v>144.54</v>
      </c>
      <c r="F26" s="175"/>
      <c r="G26" s="176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60">
        <v>0.1231</v>
      </c>
      <c r="O26" s="160">
        <f>ROUND(E26*N26,2)</f>
        <v>17.79</v>
      </c>
      <c r="P26" s="160">
        <v>0</v>
      </c>
      <c r="Q26" s="160">
        <f>ROUND(E26*P26,2)</f>
        <v>0</v>
      </c>
      <c r="R26" s="160"/>
      <c r="S26" s="160" t="s">
        <v>127</v>
      </c>
      <c r="T26" s="160" t="s">
        <v>124</v>
      </c>
      <c r="U26" s="160">
        <v>0.45</v>
      </c>
      <c r="V26" s="160">
        <f>ROUND(E26*U26,2)</f>
        <v>65.040000000000006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105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7" t="s">
        <v>128</v>
      </c>
      <c r="D27" s="162"/>
      <c r="E27" s="163">
        <v>144.54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107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65" t="s">
        <v>98</v>
      </c>
      <c r="B28" s="166" t="s">
        <v>57</v>
      </c>
      <c r="C28" s="185" t="s">
        <v>58</v>
      </c>
      <c r="D28" s="167"/>
      <c r="E28" s="168"/>
      <c r="F28" s="169"/>
      <c r="G28" s="170">
        <f>SUMIF(AG29:AG29,"&lt;&gt;NOR",G29:G29)</f>
        <v>0</v>
      </c>
      <c r="H28" s="164"/>
      <c r="I28" s="164">
        <f>SUM(I29:I29)</f>
        <v>0</v>
      </c>
      <c r="J28" s="164"/>
      <c r="K28" s="164">
        <f>SUM(K29:K29)</f>
        <v>0</v>
      </c>
      <c r="L28" s="164"/>
      <c r="M28" s="164">
        <f>SUM(M29:M29)</f>
        <v>0</v>
      </c>
      <c r="N28" s="164"/>
      <c r="O28" s="164">
        <f>SUM(O29:O29)</f>
        <v>2.5299999999999998</v>
      </c>
      <c r="P28" s="164"/>
      <c r="Q28" s="164">
        <f>SUM(Q29:Q29)</f>
        <v>0</v>
      </c>
      <c r="R28" s="164"/>
      <c r="S28" s="164"/>
      <c r="T28" s="164"/>
      <c r="U28" s="164"/>
      <c r="V28" s="164">
        <f>SUM(V29:V29)</f>
        <v>122.86</v>
      </c>
      <c r="W28" s="164"/>
      <c r="AG28" t="s">
        <v>99</v>
      </c>
    </row>
    <row r="29" spans="1:60" ht="22.5" outlineLevel="1" x14ac:dyDescent="0.2">
      <c r="A29" s="177">
        <v>5</v>
      </c>
      <c r="B29" s="178" t="s">
        <v>129</v>
      </c>
      <c r="C29" s="188" t="s">
        <v>130</v>
      </c>
      <c r="D29" s="179" t="s">
        <v>102</v>
      </c>
      <c r="E29" s="180">
        <v>289.08</v>
      </c>
      <c r="F29" s="181"/>
      <c r="G29" s="182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60">
        <v>8.7600000000000004E-3</v>
      </c>
      <c r="O29" s="160">
        <f>ROUND(E29*N29,2)</f>
        <v>2.5299999999999998</v>
      </c>
      <c r="P29" s="160">
        <v>0</v>
      </c>
      <c r="Q29" s="160">
        <f>ROUND(E29*P29,2)</f>
        <v>0</v>
      </c>
      <c r="R29" s="160"/>
      <c r="S29" s="160" t="s">
        <v>103</v>
      </c>
      <c r="T29" s="160" t="s">
        <v>104</v>
      </c>
      <c r="U29" s="160">
        <v>0.42499999999999999</v>
      </c>
      <c r="V29" s="160">
        <f>ROUND(E29*U29,2)</f>
        <v>122.86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105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5" t="s">
        <v>98</v>
      </c>
      <c r="B30" s="166" t="s">
        <v>61</v>
      </c>
      <c r="C30" s="185" t="s">
        <v>62</v>
      </c>
      <c r="D30" s="167"/>
      <c r="E30" s="168"/>
      <c r="F30" s="169"/>
      <c r="G30" s="170">
        <f>SUMIF(AG31:AG34,"&lt;&gt;NOR",G31:G34)</f>
        <v>0</v>
      </c>
      <c r="H30" s="164"/>
      <c r="I30" s="164">
        <f>SUM(I31:I34)</f>
        <v>0</v>
      </c>
      <c r="J30" s="164"/>
      <c r="K30" s="164">
        <f>SUM(K31:K34)</f>
        <v>0</v>
      </c>
      <c r="L30" s="164"/>
      <c r="M30" s="164">
        <f>SUM(M31:M34)</f>
        <v>0</v>
      </c>
      <c r="N30" s="164"/>
      <c r="O30" s="164">
        <f>SUM(O31:O34)</f>
        <v>0.68</v>
      </c>
      <c r="P30" s="164"/>
      <c r="Q30" s="164">
        <f>SUM(Q31:Q34)</f>
        <v>40.339999999999996</v>
      </c>
      <c r="R30" s="164"/>
      <c r="S30" s="164"/>
      <c r="T30" s="164"/>
      <c r="U30" s="164"/>
      <c r="V30" s="164">
        <f>SUM(V31:V34)</f>
        <v>397.17999999999995</v>
      </c>
      <c r="W30" s="164"/>
      <c r="AG30" t="s">
        <v>99</v>
      </c>
    </row>
    <row r="31" spans="1:60" outlineLevel="1" x14ac:dyDescent="0.2">
      <c r="A31" s="177">
        <v>6</v>
      </c>
      <c r="B31" s="178" t="s">
        <v>131</v>
      </c>
      <c r="C31" s="188" t="s">
        <v>132</v>
      </c>
      <c r="D31" s="179" t="s">
        <v>133</v>
      </c>
      <c r="E31" s="180">
        <v>1672</v>
      </c>
      <c r="F31" s="181"/>
      <c r="G31" s="182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0"/>
      <c r="S31" s="160" t="s">
        <v>127</v>
      </c>
      <c r="T31" s="160" t="s">
        <v>124</v>
      </c>
      <c r="U31" s="160">
        <v>0.03</v>
      </c>
      <c r="V31" s="160">
        <f>ROUND(E31*U31,2)</f>
        <v>50.16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105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7">
        <v>7</v>
      </c>
      <c r="B32" s="178" t="s">
        <v>134</v>
      </c>
      <c r="C32" s="188" t="s">
        <v>135</v>
      </c>
      <c r="D32" s="179" t="s">
        <v>133</v>
      </c>
      <c r="E32" s="180">
        <v>6</v>
      </c>
      <c r="F32" s="181"/>
      <c r="G32" s="182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127</v>
      </c>
      <c r="T32" s="160" t="s">
        <v>124</v>
      </c>
      <c r="U32" s="160">
        <v>0.05</v>
      </c>
      <c r="V32" s="160">
        <f>ROUND(E32*U32,2)</f>
        <v>0.3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105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7">
        <v>8</v>
      </c>
      <c r="B33" s="178" t="s">
        <v>136</v>
      </c>
      <c r="C33" s="188" t="s">
        <v>137</v>
      </c>
      <c r="D33" s="179" t="s">
        <v>123</v>
      </c>
      <c r="E33" s="180">
        <v>728.94460000000004</v>
      </c>
      <c r="F33" s="181"/>
      <c r="G33" s="182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60">
        <v>9.2000000000000003E-4</v>
      </c>
      <c r="O33" s="160">
        <f>ROUND(E33*N33,2)</f>
        <v>0.67</v>
      </c>
      <c r="P33" s="160">
        <v>5.3999999999999999E-2</v>
      </c>
      <c r="Q33" s="160">
        <f>ROUND(E33*P33,2)</f>
        <v>39.36</v>
      </c>
      <c r="R33" s="160"/>
      <c r="S33" s="160" t="s">
        <v>127</v>
      </c>
      <c r="T33" s="160" t="s">
        <v>124</v>
      </c>
      <c r="U33" s="160">
        <v>0.46500000000000002</v>
      </c>
      <c r="V33" s="160">
        <f>ROUND(E33*U33,2)</f>
        <v>338.96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105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7">
        <v>9</v>
      </c>
      <c r="B34" s="178" t="s">
        <v>138</v>
      </c>
      <c r="C34" s="188" t="s">
        <v>139</v>
      </c>
      <c r="D34" s="179" t="s">
        <v>123</v>
      </c>
      <c r="E34" s="180">
        <v>14.5528</v>
      </c>
      <c r="F34" s="181"/>
      <c r="G34" s="182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21</v>
      </c>
      <c r="M34" s="160">
        <f>G34*(1+L34/100)</f>
        <v>0</v>
      </c>
      <c r="N34" s="160">
        <v>1E-3</v>
      </c>
      <c r="O34" s="160">
        <f>ROUND(E34*N34,2)</f>
        <v>0.01</v>
      </c>
      <c r="P34" s="160">
        <v>6.7000000000000004E-2</v>
      </c>
      <c r="Q34" s="160">
        <f>ROUND(E34*P34,2)</f>
        <v>0.98</v>
      </c>
      <c r="R34" s="160"/>
      <c r="S34" s="160" t="s">
        <v>127</v>
      </c>
      <c r="T34" s="160" t="s">
        <v>124</v>
      </c>
      <c r="U34" s="160">
        <v>0.53300000000000003</v>
      </c>
      <c r="V34" s="160">
        <f>ROUND(E34*U34,2)</f>
        <v>7.76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105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5" t="s">
        <v>98</v>
      </c>
      <c r="B35" s="166" t="s">
        <v>63</v>
      </c>
      <c r="C35" s="185" t="s">
        <v>64</v>
      </c>
      <c r="D35" s="167"/>
      <c r="E35" s="168"/>
      <c r="F35" s="169"/>
      <c r="G35" s="170">
        <f>SUMIF(AG36:AG36,"&lt;&gt;NOR",G36:G36)</f>
        <v>0</v>
      </c>
      <c r="H35" s="164"/>
      <c r="I35" s="164">
        <f>SUM(I36:I36)</f>
        <v>0</v>
      </c>
      <c r="J35" s="164"/>
      <c r="K35" s="164">
        <f>SUM(K36:K36)</f>
        <v>0</v>
      </c>
      <c r="L35" s="164"/>
      <c r="M35" s="164">
        <f>SUM(M36:M36)</f>
        <v>0</v>
      </c>
      <c r="N35" s="164"/>
      <c r="O35" s="164">
        <f>SUM(O36:O36)</f>
        <v>0</v>
      </c>
      <c r="P35" s="164"/>
      <c r="Q35" s="164">
        <f>SUM(Q36:Q36)</f>
        <v>0</v>
      </c>
      <c r="R35" s="164"/>
      <c r="S35" s="164"/>
      <c r="T35" s="164"/>
      <c r="U35" s="164"/>
      <c r="V35" s="164">
        <f>SUM(V36:V36)</f>
        <v>167.52</v>
      </c>
      <c r="W35" s="164"/>
      <c r="AG35" t="s">
        <v>99</v>
      </c>
    </row>
    <row r="36" spans="1:60" outlineLevel="1" x14ac:dyDescent="0.2">
      <c r="A36" s="177">
        <v>10</v>
      </c>
      <c r="B36" s="178" t="s">
        <v>140</v>
      </c>
      <c r="C36" s="188" t="s">
        <v>141</v>
      </c>
      <c r="D36" s="179" t="s">
        <v>142</v>
      </c>
      <c r="E36" s="180">
        <v>65.006209999999996</v>
      </c>
      <c r="F36" s="181"/>
      <c r="G36" s="182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60">
        <v>0</v>
      </c>
      <c r="O36" s="160">
        <f>ROUND(E36*N36,2)</f>
        <v>0</v>
      </c>
      <c r="P36" s="160">
        <v>0</v>
      </c>
      <c r="Q36" s="160">
        <f>ROUND(E36*P36,2)</f>
        <v>0</v>
      </c>
      <c r="R36" s="160"/>
      <c r="S36" s="160" t="s">
        <v>127</v>
      </c>
      <c r="T36" s="160" t="s">
        <v>124</v>
      </c>
      <c r="U36" s="160">
        <v>2.577</v>
      </c>
      <c r="V36" s="160">
        <f>ROUND(E36*U36,2)</f>
        <v>167.52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143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5" t="s">
        <v>98</v>
      </c>
      <c r="B37" s="166" t="s">
        <v>65</v>
      </c>
      <c r="C37" s="185" t="s">
        <v>66</v>
      </c>
      <c r="D37" s="167"/>
      <c r="E37" s="168"/>
      <c r="F37" s="169"/>
      <c r="G37" s="170">
        <f>SUMIF(AG38:AG53,"&lt;&gt;NOR",G38:G53)</f>
        <v>0</v>
      </c>
      <c r="H37" s="164"/>
      <c r="I37" s="164">
        <f>SUM(I38:I53)</f>
        <v>0</v>
      </c>
      <c r="J37" s="164"/>
      <c r="K37" s="164">
        <f>SUM(K38:K53)</f>
        <v>0</v>
      </c>
      <c r="L37" s="164"/>
      <c r="M37" s="164">
        <f>SUM(M38:M53)</f>
        <v>0</v>
      </c>
      <c r="N37" s="164"/>
      <c r="O37" s="164">
        <f>SUM(O38:O53)</f>
        <v>0.54</v>
      </c>
      <c r="P37" s="164"/>
      <c r="Q37" s="164">
        <f>SUM(Q38:Q53)</f>
        <v>0.24000000000000002</v>
      </c>
      <c r="R37" s="164"/>
      <c r="S37" s="164"/>
      <c r="T37" s="164"/>
      <c r="U37" s="164"/>
      <c r="V37" s="164">
        <f>SUM(V38:V53)</f>
        <v>103.42</v>
      </c>
      <c r="W37" s="164"/>
      <c r="AG37" t="s">
        <v>99</v>
      </c>
    </row>
    <row r="38" spans="1:60" outlineLevel="1" x14ac:dyDescent="0.2">
      <c r="A38" s="171">
        <v>11</v>
      </c>
      <c r="B38" s="172" t="s">
        <v>144</v>
      </c>
      <c r="C38" s="186" t="s">
        <v>145</v>
      </c>
      <c r="D38" s="173" t="s">
        <v>102</v>
      </c>
      <c r="E38" s="174">
        <v>124.67</v>
      </c>
      <c r="F38" s="175"/>
      <c r="G38" s="176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103</v>
      </c>
      <c r="T38" s="160" t="s">
        <v>104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105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7" t="s">
        <v>146</v>
      </c>
      <c r="D39" s="162"/>
      <c r="E39" s="163">
        <v>106.25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107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7" t="s">
        <v>147</v>
      </c>
      <c r="D40" s="162"/>
      <c r="E40" s="163">
        <v>8.34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107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7" t="s">
        <v>148</v>
      </c>
      <c r="D41" s="162"/>
      <c r="E41" s="163">
        <v>10.08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107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71">
        <v>12</v>
      </c>
      <c r="B42" s="172" t="s">
        <v>149</v>
      </c>
      <c r="C42" s="186" t="s">
        <v>150</v>
      </c>
      <c r="D42" s="173" t="s">
        <v>102</v>
      </c>
      <c r="E42" s="174">
        <v>71.17</v>
      </c>
      <c r="F42" s="175"/>
      <c r="G42" s="176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60">
        <v>4.1599999999999996E-3</v>
      </c>
      <c r="O42" s="160">
        <f>ROUND(E42*N42,2)</f>
        <v>0.3</v>
      </c>
      <c r="P42" s="160">
        <v>0</v>
      </c>
      <c r="Q42" s="160">
        <f>ROUND(E42*P42,2)</f>
        <v>0</v>
      </c>
      <c r="R42" s="160"/>
      <c r="S42" s="160" t="s">
        <v>127</v>
      </c>
      <c r="T42" s="160" t="s">
        <v>124</v>
      </c>
      <c r="U42" s="160">
        <v>0.91600000000000004</v>
      </c>
      <c r="V42" s="160">
        <f>ROUND(E42*U42,2)</f>
        <v>65.19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105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7" t="s">
        <v>151</v>
      </c>
      <c r="D43" s="162"/>
      <c r="E43" s="163">
        <v>71.17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107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71">
        <v>13</v>
      </c>
      <c r="B44" s="172" t="s">
        <v>152</v>
      </c>
      <c r="C44" s="186" t="s">
        <v>153</v>
      </c>
      <c r="D44" s="173" t="s">
        <v>102</v>
      </c>
      <c r="E44" s="174">
        <v>145.35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60">
        <v>0</v>
      </c>
      <c r="O44" s="160">
        <f>ROUND(E44*N44,2)</f>
        <v>0</v>
      </c>
      <c r="P44" s="160">
        <v>1.3500000000000001E-3</v>
      </c>
      <c r="Q44" s="160">
        <f>ROUND(E44*P44,2)</f>
        <v>0.2</v>
      </c>
      <c r="R44" s="160"/>
      <c r="S44" s="160" t="s">
        <v>127</v>
      </c>
      <c r="T44" s="160" t="s">
        <v>104</v>
      </c>
      <c r="U44" s="160">
        <v>0.08</v>
      </c>
      <c r="V44" s="160">
        <f>ROUND(E44*U44,2)</f>
        <v>11.63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105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7" t="s">
        <v>151</v>
      </c>
      <c r="D45" s="162"/>
      <c r="E45" s="163">
        <v>71.17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107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7" t="s">
        <v>154</v>
      </c>
      <c r="D46" s="162"/>
      <c r="E46" s="163">
        <v>74.180000000000007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107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1">
        <v>14</v>
      </c>
      <c r="B47" s="172" t="s">
        <v>155</v>
      </c>
      <c r="C47" s="186" t="s">
        <v>156</v>
      </c>
      <c r="D47" s="173" t="s">
        <v>102</v>
      </c>
      <c r="E47" s="174">
        <v>74.180000000000007</v>
      </c>
      <c r="F47" s="175"/>
      <c r="G47" s="176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60">
        <v>2.4199999999999998E-3</v>
      </c>
      <c r="O47" s="160">
        <f>ROUND(E47*N47,2)</f>
        <v>0.18</v>
      </c>
      <c r="P47" s="160">
        <v>0</v>
      </c>
      <c r="Q47" s="160">
        <f>ROUND(E47*P47,2)</f>
        <v>0</v>
      </c>
      <c r="R47" s="160"/>
      <c r="S47" s="160" t="s">
        <v>127</v>
      </c>
      <c r="T47" s="160" t="s">
        <v>124</v>
      </c>
      <c r="U47" s="160">
        <v>0.28999999999999998</v>
      </c>
      <c r="V47" s="160">
        <f>ROUND(E47*U47,2)</f>
        <v>21.51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105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7" t="s">
        <v>154</v>
      </c>
      <c r="D48" s="162"/>
      <c r="E48" s="163">
        <v>74.180000000000007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107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71">
        <v>15</v>
      </c>
      <c r="B49" s="172" t="s">
        <v>157</v>
      </c>
      <c r="C49" s="186" t="s">
        <v>158</v>
      </c>
      <c r="D49" s="173" t="s">
        <v>102</v>
      </c>
      <c r="E49" s="174">
        <v>13.05</v>
      </c>
      <c r="F49" s="175"/>
      <c r="G49" s="176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60">
        <v>4.3400000000000001E-3</v>
      </c>
      <c r="O49" s="160">
        <f>ROUND(E49*N49,2)</f>
        <v>0.06</v>
      </c>
      <c r="P49" s="160">
        <v>0</v>
      </c>
      <c r="Q49" s="160">
        <f>ROUND(E49*P49,2)</f>
        <v>0</v>
      </c>
      <c r="R49" s="160"/>
      <c r="S49" s="160" t="s">
        <v>127</v>
      </c>
      <c r="T49" s="160" t="s">
        <v>124</v>
      </c>
      <c r="U49" s="160">
        <v>0.3</v>
      </c>
      <c r="V49" s="160">
        <f>ROUND(E49*U49,2)</f>
        <v>3.92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105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7" t="s">
        <v>159</v>
      </c>
      <c r="D50" s="162"/>
      <c r="E50" s="163">
        <v>13.05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107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71">
        <v>16</v>
      </c>
      <c r="B51" s="172" t="s">
        <v>160</v>
      </c>
      <c r="C51" s="186" t="s">
        <v>161</v>
      </c>
      <c r="D51" s="173" t="s">
        <v>102</v>
      </c>
      <c r="E51" s="174">
        <v>13.05</v>
      </c>
      <c r="F51" s="175"/>
      <c r="G51" s="176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60">
        <v>0</v>
      </c>
      <c r="O51" s="160">
        <f>ROUND(E51*N51,2)</f>
        <v>0</v>
      </c>
      <c r="P51" s="160">
        <v>2.8700000000000002E-3</v>
      </c>
      <c r="Q51" s="160">
        <f>ROUND(E51*P51,2)</f>
        <v>0.04</v>
      </c>
      <c r="R51" s="160"/>
      <c r="S51" s="160" t="s">
        <v>127</v>
      </c>
      <c r="T51" s="160" t="s">
        <v>104</v>
      </c>
      <c r="U51" s="160">
        <v>0.09</v>
      </c>
      <c r="V51" s="160">
        <f>ROUND(E51*U51,2)</f>
        <v>1.17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105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7" t="s">
        <v>159</v>
      </c>
      <c r="D52" s="162"/>
      <c r="E52" s="163">
        <v>13.05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107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>
        <v>17</v>
      </c>
      <c r="B53" s="158" t="s">
        <v>162</v>
      </c>
      <c r="C53" s="189" t="s">
        <v>163</v>
      </c>
      <c r="D53" s="159" t="s">
        <v>0</v>
      </c>
      <c r="E53" s="183"/>
      <c r="F53" s="161"/>
      <c r="G53" s="160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60">
        <v>0</v>
      </c>
      <c r="O53" s="160">
        <f>ROUND(E53*N53,2)</f>
        <v>0</v>
      </c>
      <c r="P53" s="160">
        <v>0</v>
      </c>
      <c r="Q53" s="160">
        <f>ROUND(E53*P53,2)</f>
        <v>0</v>
      </c>
      <c r="R53" s="160"/>
      <c r="S53" s="160" t="s">
        <v>127</v>
      </c>
      <c r="T53" s="160" t="s">
        <v>124</v>
      </c>
      <c r="U53" s="160">
        <v>0</v>
      </c>
      <c r="V53" s="160">
        <f>ROUND(E53*U53,2)</f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143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65" t="s">
        <v>98</v>
      </c>
      <c r="B54" s="166" t="s">
        <v>67</v>
      </c>
      <c r="C54" s="185" t="s">
        <v>68</v>
      </c>
      <c r="D54" s="167"/>
      <c r="E54" s="168"/>
      <c r="F54" s="169"/>
      <c r="G54" s="170">
        <f>SUMIF(AG55:AG69,"&lt;&gt;NOR",G55:G69)</f>
        <v>0</v>
      </c>
      <c r="H54" s="164"/>
      <c r="I54" s="164">
        <f>SUM(I55:I69)</f>
        <v>0</v>
      </c>
      <c r="J54" s="164"/>
      <c r="K54" s="164">
        <f>SUM(K55:K69)</f>
        <v>0</v>
      </c>
      <c r="L54" s="164"/>
      <c r="M54" s="164">
        <f>SUM(M55:M69)</f>
        <v>0</v>
      </c>
      <c r="N54" s="164"/>
      <c r="O54" s="164">
        <f>SUM(O55:O69)</f>
        <v>0</v>
      </c>
      <c r="P54" s="164"/>
      <c r="Q54" s="164">
        <f>SUM(Q55:Q69)</f>
        <v>0</v>
      </c>
      <c r="R54" s="164"/>
      <c r="S54" s="164"/>
      <c r="T54" s="164"/>
      <c r="U54" s="164"/>
      <c r="V54" s="164">
        <f>SUM(V55:V69)</f>
        <v>0</v>
      </c>
      <c r="W54" s="164"/>
      <c r="AG54" t="s">
        <v>99</v>
      </c>
    </row>
    <row r="55" spans="1:60" ht="22.5" outlineLevel="1" x14ac:dyDescent="0.2">
      <c r="A55" s="177">
        <v>18</v>
      </c>
      <c r="B55" s="178" t="s">
        <v>164</v>
      </c>
      <c r="C55" s="188" t="s">
        <v>165</v>
      </c>
      <c r="D55" s="179" t="s">
        <v>133</v>
      </c>
      <c r="E55" s="180">
        <v>125</v>
      </c>
      <c r="F55" s="181"/>
      <c r="G55" s="182">
        <f t="shared" ref="G55:G69" si="0">ROUND(E55*F55,2)</f>
        <v>0</v>
      </c>
      <c r="H55" s="161"/>
      <c r="I55" s="160">
        <f t="shared" ref="I55:I69" si="1">ROUND(E55*H55,2)</f>
        <v>0</v>
      </c>
      <c r="J55" s="161"/>
      <c r="K55" s="160">
        <f t="shared" ref="K55:K69" si="2">ROUND(E55*J55,2)</f>
        <v>0</v>
      </c>
      <c r="L55" s="160">
        <v>21</v>
      </c>
      <c r="M55" s="160">
        <f t="shared" ref="M55:M69" si="3">G55*(1+L55/100)</f>
        <v>0</v>
      </c>
      <c r="N55" s="160">
        <v>0</v>
      </c>
      <c r="O55" s="160">
        <f t="shared" ref="O55:O69" si="4">ROUND(E55*N55,2)</f>
        <v>0</v>
      </c>
      <c r="P55" s="160">
        <v>0</v>
      </c>
      <c r="Q55" s="160">
        <f t="shared" ref="Q55:Q69" si="5">ROUND(E55*P55,2)</f>
        <v>0</v>
      </c>
      <c r="R55" s="160"/>
      <c r="S55" s="160" t="s">
        <v>103</v>
      </c>
      <c r="T55" s="160" t="s">
        <v>104</v>
      </c>
      <c r="U55" s="160">
        <v>0</v>
      </c>
      <c r="V55" s="160">
        <f t="shared" ref="V55:V69" si="6">ROUND(E55*U55,2)</f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105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7">
        <v>19</v>
      </c>
      <c r="B56" s="178" t="s">
        <v>166</v>
      </c>
      <c r="C56" s="188" t="s">
        <v>167</v>
      </c>
      <c r="D56" s="179" t="s">
        <v>133</v>
      </c>
      <c r="E56" s="180">
        <v>1</v>
      </c>
      <c r="F56" s="181"/>
      <c r="G56" s="182">
        <f t="shared" si="0"/>
        <v>0</v>
      </c>
      <c r="H56" s="161"/>
      <c r="I56" s="160">
        <f t="shared" si="1"/>
        <v>0</v>
      </c>
      <c r="J56" s="161"/>
      <c r="K56" s="160">
        <f t="shared" si="2"/>
        <v>0</v>
      </c>
      <c r="L56" s="160">
        <v>21</v>
      </c>
      <c r="M56" s="160">
        <f t="shared" si="3"/>
        <v>0</v>
      </c>
      <c r="N56" s="160">
        <v>0</v>
      </c>
      <c r="O56" s="160">
        <f t="shared" si="4"/>
        <v>0</v>
      </c>
      <c r="P56" s="160">
        <v>0</v>
      </c>
      <c r="Q56" s="160">
        <f t="shared" si="5"/>
        <v>0</v>
      </c>
      <c r="R56" s="160"/>
      <c r="S56" s="160" t="s">
        <v>103</v>
      </c>
      <c r="T56" s="160" t="s">
        <v>104</v>
      </c>
      <c r="U56" s="160">
        <v>0</v>
      </c>
      <c r="V56" s="160">
        <f t="shared" si="6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105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7">
        <v>20</v>
      </c>
      <c r="B57" s="178" t="s">
        <v>168</v>
      </c>
      <c r="C57" s="188" t="s">
        <v>169</v>
      </c>
      <c r="D57" s="179" t="s">
        <v>133</v>
      </c>
      <c r="E57" s="180">
        <v>50</v>
      </c>
      <c r="F57" s="181"/>
      <c r="G57" s="182">
        <f t="shared" si="0"/>
        <v>0</v>
      </c>
      <c r="H57" s="161"/>
      <c r="I57" s="160">
        <f t="shared" si="1"/>
        <v>0</v>
      </c>
      <c r="J57" s="161"/>
      <c r="K57" s="160">
        <f t="shared" si="2"/>
        <v>0</v>
      </c>
      <c r="L57" s="160">
        <v>21</v>
      </c>
      <c r="M57" s="160">
        <f t="shared" si="3"/>
        <v>0</v>
      </c>
      <c r="N57" s="160">
        <v>0</v>
      </c>
      <c r="O57" s="160">
        <f t="shared" si="4"/>
        <v>0</v>
      </c>
      <c r="P57" s="160">
        <v>0</v>
      </c>
      <c r="Q57" s="160">
        <f t="shared" si="5"/>
        <v>0</v>
      </c>
      <c r="R57" s="160"/>
      <c r="S57" s="160" t="s">
        <v>103</v>
      </c>
      <c r="T57" s="160" t="s">
        <v>104</v>
      </c>
      <c r="U57" s="160">
        <v>0</v>
      </c>
      <c r="V57" s="160">
        <f t="shared" si="6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105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7">
        <v>21</v>
      </c>
      <c r="B58" s="178" t="s">
        <v>170</v>
      </c>
      <c r="C58" s="188" t="s">
        <v>171</v>
      </c>
      <c r="D58" s="179" t="s">
        <v>133</v>
      </c>
      <c r="E58" s="180">
        <v>3</v>
      </c>
      <c r="F58" s="181"/>
      <c r="G58" s="182">
        <f t="shared" si="0"/>
        <v>0</v>
      </c>
      <c r="H58" s="161"/>
      <c r="I58" s="160">
        <f t="shared" si="1"/>
        <v>0</v>
      </c>
      <c r="J58" s="161"/>
      <c r="K58" s="160">
        <f t="shared" si="2"/>
        <v>0</v>
      </c>
      <c r="L58" s="160">
        <v>21</v>
      </c>
      <c r="M58" s="160">
        <f t="shared" si="3"/>
        <v>0</v>
      </c>
      <c r="N58" s="160">
        <v>0</v>
      </c>
      <c r="O58" s="160">
        <f t="shared" si="4"/>
        <v>0</v>
      </c>
      <c r="P58" s="160">
        <v>0</v>
      </c>
      <c r="Q58" s="160">
        <f t="shared" si="5"/>
        <v>0</v>
      </c>
      <c r="R58" s="160"/>
      <c r="S58" s="160" t="s">
        <v>103</v>
      </c>
      <c r="T58" s="160" t="s">
        <v>104</v>
      </c>
      <c r="U58" s="160">
        <v>0</v>
      </c>
      <c r="V58" s="160">
        <f t="shared" si="6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105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77">
        <v>22</v>
      </c>
      <c r="B59" s="178" t="s">
        <v>172</v>
      </c>
      <c r="C59" s="188" t="s">
        <v>173</v>
      </c>
      <c r="D59" s="179" t="s">
        <v>133</v>
      </c>
      <c r="E59" s="180">
        <v>6</v>
      </c>
      <c r="F59" s="181"/>
      <c r="G59" s="182">
        <f t="shared" si="0"/>
        <v>0</v>
      </c>
      <c r="H59" s="161"/>
      <c r="I59" s="160">
        <f t="shared" si="1"/>
        <v>0</v>
      </c>
      <c r="J59" s="161"/>
      <c r="K59" s="160">
        <f t="shared" si="2"/>
        <v>0</v>
      </c>
      <c r="L59" s="160">
        <v>21</v>
      </c>
      <c r="M59" s="160">
        <f t="shared" si="3"/>
        <v>0</v>
      </c>
      <c r="N59" s="160">
        <v>0</v>
      </c>
      <c r="O59" s="160">
        <f t="shared" si="4"/>
        <v>0</v>
      </c>
      <c r="P59" s="160">
        <v>0</v>
      </c>
      <c r="Q59" s="160">
        <f t="shared" si="5"/>
        <v>0</v>
      </c>
      <c r="R59" s="160"/>
      <c r="S59" s="160" t="s">
        <v>103</v>
      </c>
      <c r="T59" s="160" t="s">
        <v>104</v>
      </c>
      <c r="U59" s="160">
        <v>0</v>
      </c>
      <c r="V59" s="160">
        <f t="shared" si="6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105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7">
        <v>23</v>
      </c>
      <c r="B60" s="178" t="s">
        <v>174</v>
      </c>
      <c r="C60" s="188" t="s">
        <v>175</v>
      </c>
      <c r="D60" s="179" t="s">
        <v>133</v>
      </c>
      <c r="E60" s="180">
        <v>8</v>
      </c>
      <c r="F60" s="181"/>
      <c r="G60" s="182">
        <f t="shared" si="0"/>
        <v>0</v>
      </c>
      <c r="H60" s="161"/>
      <c r="I60" s="160">
        <f t="shared" si="1"/>
        <v>0</v>
      </c>
      <c r="J60" s="161"/>
      <c r="K60" s="160">
        <f t="shared" si="2"/>
        <v>0</v>
      </c>
      <c r="L60" s="160">
        <v>21</v>
      </c>
      <c r="M60" s="160">
        <f t="shared" si="3"/>
        <v>0</v>
      </c>
      <c r="N60" s="160">
        <v>0</v>
      </c>
      <c r="O60" s="160">
        <f t="shared" si="4"/>
        <v>0</v>
      </c>
      <c r="P60" s="160">
        <v>0</v>
      </c>
      <c r="Q60" s="160">
        <f t="shared" si="5"/>
        <v>0</v>
      </c>
      <c r="R60" s="160"/>
      <c r="S60" s="160" t="s">
        <v>103</v>
      </c>
      <c r="T60" s="160" t="s">
        <v>104</v>
      </c>
      <c r="U60" s="160">
        <v>0</v>
      </c>
      <c r="V60" s="160">
        <f t="shared" si="6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105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7">
        <v>24</v>
      </c>
      <c r="B61" s="178" t="s">
        <v>176</v>
      </c>
      <c r="C61" s="188" t="s">
        <v>177</v>
      </c>
      <c r="D61" s="179" t="s">
        <v>133</v>
      </c>
      <c r="E61" s="180">
        <v>3</v>
      </c>
      <c r="F61" s="181"/>
      <c r="G61" s="182">
        <f t="shared" si="0"/>
        <v>0</v>
      </c>
      <c r="H61" s="161"/>
      <c r="I61" s="160">
        <f t="shared" si="1"/>
        <v>0</v>
      </c>
      <c r="J61" s="161"/>
      <c r="K61" s="160">
        <f t="shared" si="2"/>
        <v>0</v>
      </c>
      <c r="L61" s="160">
        <v>21</v>
      </c>
      <c r="M61" s="160">
        <f t="shared" si="3"/>
        <v>0</v>
      </c>
      <c r="N61" s="160">
        <v>0</v>
      </c>
      <c r="O61" s="160">
        <f t="shared" si="4"/>
        <v>0</v>
      </c>
      <c r="P61" s="160">
        <v>0</v>
      </c>
      <c r="Q61" s="160">
        <f t="shared" si="5"/>
        <v>0</v>
      </c>
      <c r="R61" s="160"/>
      <c r="S61" s="160" t="s">
        <v>103</v>
      </c>
      <c r="T61" s="160" t="s">
        <v>104</v>
      </c>
      <c r="U61" s="160">
        <v>0</v>
      </c>
      <c r="V61" s="160">
        <f t="shared" si="6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105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77">
        <v>25</v>
      </c>
      <c r="B62" s="178" t="s">
        <v>178</v>
      </c>
      <c r="C62" s="188" t="s">
        <v>179</v>
      </c>
      <c r="D62" s="179" t="s">
        <v>133</v>
      </c>
      <c r="E62" s="180">
        <v>1</v>
      </c>
      <c r="F62" s="181"/>
      <c r="G62" s="182">
        <f t="shared" si="0"/>
        <v>0</v>
      </c>
      <c r="H62" s="161"/>
      <c r="I62" s="160">
        <f t="shared" si="1"/>
        <v>0</v>
      </c>
      <c r="J62" s="161"/>
      <c r="K62" s="160">
        <f t="shared" si="2"/>
        <v>0</v>
      </c>
      <c r="L62" s="160">
        <v>21</v>
      </c>
      <c r="M62" s="160">
        <f t="shared" si="3"/>
        <v>0</v>
      </c>
      <c r="N62" s="160">
        <v>0</v>
      </c>
      <c r="O62" s="160">
        <f t="shared" si="4"/>
        <v>0</v>
      </c>
      <c r="P62" s="160">
        <v>0</v>
      </c>
      <c r="Q62" s="160">
        <f t="shared" si="5"/>
        <v>0</v>
      </c>
      <c r="R62" s="160"/>
      <c r="S62" s="160" t="s">
        <v>103</v>
      </c>
      <c r="T62" s="160" t="s">
        <v>104</v>
      </c>
      <c r="U62" s="160">
        <v>0</v>
      </c>
      <c r="V62" s="160">
        <f t="shared" si="6"/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105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7">
        <v>26</v>
      </c>
      <c r="B63" s="178" t="s">
        <v>180</v>
      </c>
      <c r="C63" s="188" t="s">
        <v>181</v>
      </c>
      <c r="D63" s="179" t="s">
        <v>133</v>
      </c>
      <c r="E63" s="180">
        <v>1</v>
      </c>
      <c r="F63" s="181"/>
      <c r="G63" s="182">
        <f t="shared" si="0"/>
        <v>0</v>
      </c>
      <c r="H63" s="161"/>
      <c r="I63" s="160">
        <f t="shared" si="1"/>
        <v>0</v>
      </c>
      <c r="J63" s="161"/>
      <c r="K63" s="160">
        <f t="shared" si="2"/>
        <v>0</v>
      </c>
      <c r="L63" s="160">
        <v>21</v>
      </c>
      <c r="M63" s="160">
        <f t="shared" si="3"/>
        <v>0</v>
      </c>
      <c r="N63" s="160">
        <v>0</v>
      </c>
      <c r="O63" s="160">
        <f t="shared" si="4"/>
        <v>0</v>
      </c>
      <c r="P63" s="160">
        <v>0</v>
      </c>
      <c r="Q63" s="160">
        <f t="shared" si="5"/>
        <v>0</v>
      </c>
      <c r="R63" s="160"/>
      <c r="S63" s="160" t="s">
        <v>103</v>
      </c>
      <c r="T63" s="160" t="s">
        <v>104</v>
      </c>
      <c r="U63" s="160">
        <v>0</v>
      </c>
      <c r="V63" s="160">
        <f t="shared" si="6"/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105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77">
        <v>27</v>
      </c>
      <c r="B64" s="178" t="s">
        <v>182</v>
      </c>
      <c r="C64" s="188" t="s">
        <v>183</v>
      </c>
      <c r="D64" s="179" t="s">
        <v>133</v>
      </c>
      <c r="E64" s="180">
        <v>6</v>
      </c>
      <c r="F64" s="181"/>
      <c r="G64" s="182">
        <f t="shared" si="0"/>
        <v>0</v>
      </c>
      <c r="H64" s="161"/>
      <c r="I64" s="160">
        <f t="shared" si="1"/>
        <v>0</v>
      </c>
      <c r="J64" s="161"/>
      <c r="K64" s="160">
        <f t="shared" si="2"/>
        <v>0</v>
      </c>
      <c r="L64" s="160">
        <v>21</v>
      </c>
      <c r="M64" s="160">
        <f t="shared" si="3"/>
        <v>0</v>
      </c>
      <c r="N64" s="160">
        <v>0</v>
      </c>
      <c r="O64" s="160">
        <f t="shared" si="4"/>
        <v>0</v>
      </c>
      <c r="P64" s="160">
        <v>0</v>
      </c>
      <c r="Q64" s="160">
        <f t="shared" si="5"/>
        <v>0</v>
      </c>
      <c r="R64" s="160"/>
      <c r="S64" s="160" t="s">
        <v>103</v>
      </c>
      <c r="T64" s="160" t="s">
        <v>104</v>
      </c>
      <c r="U64" s="160">
        <v>0</v>
      </c>
      <c r="V64" s="160">
        <f t="shared" si="6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105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7">
        <v>28</v>
      </c>
      <c r="B65" s="178" t="s">
        <v>184</v>
      </c>
      <c r="C65" s="188" t="s">
        <v>185</v>
      </c>
      <c r="D65" s="179" t="s">
        <v>133</v>
      </c>
      <c r="E65" s="180">
        <v>2</v>
      </c>
      <c r="F65" s="181"/>
      <c r="G65" s="182">
        <f t="shared" si="0"/>
        <v>0</v>
      </c>
      <c r="H65" s="161"/>
      <c r="I65" s="160">
        <f t="shared" si="1"/>
        <v>0</v>
      </c>
      <c r="J65" s="161"/>
      <c r="K65" s="160">
        <f t="shared" si="2"/>
        <v>0</v>
      </c>
      <c r="L65" s="160">
        <v>21</v>
      </c>
      <c r="M65" s="160">
        <f t="shared" si="3"/>
        <v>0</v>
      </c>
      <c r="N65" s="160">
        <v>0</v>
      </c>
      <c r="O65" s="160">
        <f t="shared" si="4"/>
        <v>0</v>
      </c>
      <c r="P65" s="160">
        <v>0</v>
      </c>
      <c r="Q65" s="160">
        <f t="shared" si="5"/>
        <v>0</v>
      </c>
      <c r="R65" s="160"/>
      <c r="S65" s="160" t="s">
        <v>103</v>
      </c>
      <c r="T65" s="160" t="s">
        <v>104</v>
      </c>
      <c r="U65" s="160">
        <v>0</v>
      </c>
      <c r="V65" s="160">
        <f t="shared" si="6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105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77">
        <v>29</v>
      </c>
      <c r="B66" s="178" t="s">
        <v>186</v>
      </c>
      <c r="C66" s="188" t="s">
        <v>187</v>
      </c>
      <c r="D66" s="179" t="s">
        <v>133</v>
      </c>
      <c r="E66" s="180">
        <v>1</v>
      </c>
      <c r="F66" s="181"/>
      <c r="G66" s="182">
        <f t="shared" si="0"/>
        <v>0</v>
      </c>
      <c r="H66" s="161"/>
      <c r="I66" s="160">
        <f t="shared" si="1"/>
        <v>0</v>
      </c>
      <c r="J66" s="161"/>
      <c r="K66" s="160">
        <f t="shared" si="2"/>
        <v>0</v>
      </c>
      <c r="L66" s="160">
        <v>21</v>
      </c>
      <c r="M66" s="160">
        <f t="shared" si="3"/>
        <v>0</v>
      </c>
      <c r="N66" s="160">
        <v>0</v>
      </c>
      <c r="O66" s="160">
        <f t="shared" si="4"/>
        <v>0</v>
      </c>
      <c r="P66" s="160">
        <v>0</v>
      </c>
      <c r="Q66" s="160">
        <f t="shared" si="5"/>
        <v>0</v>
      </c>
      <c r="R66" s="160"/>
      <c r="S66" s="160" t="s">
        <v>103</v>
      </c>
      <c r="T66" s="160" t="s">
        <v>104</v>
      </c>
      <c r="U66" s="160">
        <v>0</v>
      </c>
      <c r="V66" s="160">
        <f t="shared" si="6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105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177">
        <v>30</v>
      </c>
      <c r="B67" s="178" t="s">
        <v>188</v>
      </c>
      <c r="C67" s="188" t="s">
        <v>189</v>
      </c>
      <c r="D67" s="179" t="s">
        <v>133</v>
      </c>
      <c r="E67" s="180">
        <v>9</v>
      </c>
      <c r="F67" s="181"/>
      <c r="G67" s="182">
        <f t="shared" si="0"/>
        <v>0</v>
      </c>
      <c r="H67" s="161"/>
      <c r="I67" s="160">
        <f t="shared" si="1"/>
        <v>0</v>
      </c>
      <c r="J67" s="161"/>
      <c r="K67" s="160">
        <f t="shared" si="2"/>
        <v>0</v>
      </c>
      <c r="L67" s="160">
        <v>21</v>
      </c>
      <c r="M67" s="160">
        <f t="shared" si="3"/>
        <v>0</v>
      </c>
      <c r="N67" s="160">
        <v>0</v>
      </c>
      <c r="O67" s="160">
        <f t="shared" si="4"/>
        <v>0</v>
      </c>
      <c r="P67" s="160">
        <v>0</v>
      </c>
      <c r="Q67" s="160">
        <f t="shared" si="5"/>
        <v>0</v>
      </c>
      <c r="R67" s="160"/>
      <c r="S67" s="160" t="s">
        <v>103</v>
      </c>
      <c r="T67" s="160" t="s">
        <v>104</v>
      </c>
      <c r="U67" s="160">
        <v>0</v>
      </c>
      <c r="V67" s="160">
        <f t="shared" si="6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105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1">
        <v>31</v>
      </c>
      <c r="B68" s="172" t="s">
        <v>190</v>
      </c>
      <c r="C68" s="186" t="s">
        <v>191</v>
      </c>
      <c r="D68" s="173" t="s">
        <v>102</v>
      </c>
      <c r="E68" s="174">
        <v>289.08</v>
      </c>
      <c r="F68" s="175"/>
      <c r="G68" s="176">
        <f t="shared" si="0"/>
        <v>0</v>
      </c>
      <c r="H68" s="161"/>
      <c r="I68" s="160">
        <f t="shared" si="1"/>
        <v>0</v>
      </c>
      <c r="J68" s="161"/>
      <c r="K68" s="160">
        <f t="shared" si="2"/>
        <v>0</v>
      </c>
      <c r="L68" s="160">
        <v>21</v>
      </c>
      <c r="M68" s="160">
        <f t="shared" si="3"/>
        <v>0</v>
      </c>
      <c r="N68" s="160">
        <v>0</v>
      </c>
      <c r="O68" s="160">
        <f t="shared" si="4"/>
        <v>0</v>
      </c>
      <c r="P68" s="160">
        <v>0</v>
      </c>
      <c r="Q68" s="160">
        <f t="shared" si="5"/>
        <v>0</v>
      </c>
      <c r="R68" s="160"/>
      <c r="S68" s="160" t="s">
        <v>103</v>
      </c>
      <c r="T68" s="160" t="s">
        <v>104</v>
      </c>
      <c r="U68" s="160">
        <v>0</v>
      </c>
      <c r="V68" s="160">
        <f t="shared" si="6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105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>
        <v>32</v>
      </c>
      <c r="B69" s="158" t="s">
        <v>192</v>
      </c>
      <c r="C69" s="189" t="s">
        <v>193</v>
      </c>
      <c r="D69" s="159" t="s">
        <v>0</v>
      </c>
      <c r="E69" s="183"/>
      <c r="F69" s="161"/>
      <c r="G69" s="160">
        <f t="shared" si="0"/>
        <v>0</v>
      </c>
      <c r="H69" s="161"/>
      <c r="I69" s="160">
        <f t="shared" si="1"/>
        <v>0</v>
      </c>
      <c r="J69" s="161"/>
      <c r="K69" s="160">
        <f t="shared" si="2"/>
        <v>0</v>
      </c>
      <c r="L69" s="160">
        <v>21</v>
      </c>
      <c r="M69" s="160">
        <f t="shared" si="3"/>
        <v>0</v>
      </c>
      <c r="N69" s="160">
        <v>0</v>
      </c>
      <c r="O69" s="160">
        <f t="shared" si="4"/>
        <v>0</v>
      </c>
      <c r="P69" s="160">
        <v>0</v>
      </c>
      <c r="Q69" s="160">
        <f t="shared" si="5"/>
        <v>0</v>
      </c>
      <c r="R69" s="160"/>
      <c r="S69" s="160" t="s">
        <v>127</v>
      </c>
      <c r="T69" s="160" t="s">
        <v>124</v>
      </c>
      <c r="U69" s="160">
        <v>0</v>
      </c>
      <c r="V69" s="160">
        <f t="shared" si="6"/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143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5" t="s">
        <v>98</v>
      </c>
      <c r="B70" s="166" t="s">
        <v>69</v>
      </c>
      <c r="C70" s="185" t="s">
        <v>70</v>
      </c>
      <c r="D70" s="167"/>
      <c r="E70" s="168"/>
      <c r="F70" s="169"/>
      <c r="G70" s="170">
        <f>SUMIF(AG71:AG77,"&lt;&gt;NOR",G71:G77)</f>
        <v>0</v>
      </c>
      <c r="H70" s="164"/>
      <c r="I70" s="164">
        <f>SUM(I71:I77)</f>
        <v>0</v>
      </c>
      <c r="J70" s="164"/>
      <c r="K70" s="164">
        <f>SUM(K71:K77)</f>
        <v>0</v>
      </c>
      <c r="L70" s="164"/>
      <c r="M70" s="164">
        <f>SUM(M71:M77)</f>
        <v>0</v>
      </c>
      <c r="N70" s="164"/>
      <c r="O70" s="164">
        <f>SUM(O71:O77)</f>
        <v>0</v>
      </c>
      <c r="P70" s="164"/>
      <c r="Q70" s="164">
        <f>SUM(Q71:Q77)</f>
        <v>0</v>
      </c>
      <c r="R70" s="164"/>
      <c r="S70" s="164"/>
      <c r="T70" s="164"/>
      <c r="U70" s="164"/>
      <c r="V70" s="164">
        <f>SUM(V71:V77)</f>
        <v>149.90999999999997</v>
      </c>
      <c r="W70" s="164"/>
      <c r="AG70" t="s">
        <v>99</v>
      </c>
    </row>
    <row r="71" spans="1:60" outlineLevel="1" x14ac:dyDescent="0.2">
      <c r="A71" s="177">
        <v>33</v>
      </c>
      <c r="B71" s="178" t="s">
        <v>194</v>
      </c>
      <c r="C71" s="188" t="s">
        <v>195</v>
      </c>
      <c r="D71" s="179" t="s">
        <v>142</v>
      </c>
      <c r="E71" s="180">
        <v>40.571719999999999</v>
      </c>
      <c r="F71" s="181"/>
      <c r="G71" s="182">
        <f t="shared" ref="G71:G77" si="7">ROUND(E71*F71,2)</f>
        <v>0</v>
      </c>
      <c r="H71" s="161"/>
      <c r="I71" s="160">
        <f t="shared" ref="I71:I77" si="8">ROUND(E71*H71,2)</f>
        <v>0</v>
      </c>
      <c r="J71" s="161"/>
      <c r="K71" s="160">
        <f t="shared" ref="K71:K77" si="9">ROUND(E71*J71,2)</f>
        <v>0</v>
      </c>
      <c r="L71" s="160">
        <v>21</v>
      </c>
      <c r="M71" s="160">
        <f t="shared" ref="M71:M77" si="10">G71*(1+L71/100)</f>
        <v>0</v>
      </c>
      <c r="N71" s="160">
        <v>0</v>
      </c>
      <c r="O71" s="160">
        <f t="shared" ref="O71:O77" si="11">ROUND(E71*N71,2)</f>
        <v>0</v>
      </c>
      <c r="P71" s="160">
        <v>0</v>
      </c>
      <c r="Q71" s="160">
        <f t="shared" ref="Q71:Q77" si="12">ROUND(E71*P71,2)</f>
        <v>0</v>
      </c>
      <c r="R71" s="160"/>
      <c r="S71" s="160" t="s">
        <v>127</v>
      </c>
      <c r="T71" s="160" t="s">
        <v>124</v>
      </c>
      <c r="U71" s="160">
        <v>0.68799999999999994</v>
      </c>
      <c r="V71" s="160">
        <f t="shared" ref="V71:V77" si="13">ROUND(E71*U71,2)</f>
        <v>27.91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196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7">
        <v>34</v>
      </c>
      <c r="B72" s="178" t="s">
        <v>197</v>
      </c>
      <c r="C72" s="188" t="s">
        <v>198</v>
      </c>
      <c r="D72" s="179" t="s">
        <v>142</v>
      </c>
      <c r="E72" s="180">
        <v>40.571719999999999</v>
      </c>
      <c r="F72" s="181"/>
      <c r="G72" s="182">
        <f t="shared" si="7"/>
        <v>0</v>
      </c>
      <c r="H72" s="161"/>
      <c r="I72" s="160">
        <f t="shared" si="8"/>
        <v>0</v>
      </c>
      <c r="J72" s="161"/>
      <c r="K72" s="160">
        <f t="shared" si="9"/>
        <v>0</v>
      </c>
      <c r="L72" s="160">
        <v>21</v>
      </c>
      <c r="M72" s="160">
        <f t="shared" si="10"/>
        <v>0</v>
      </c>
      <c r="N72" s="160">
        <v>0</v>
      </c>
      <c r="O72" s="160">
        <f t="shared" si="11"/>
        <v>0</v>
      </c>
      <c r="P72" s="160">
        <v>0</v>
      </c>
      <c r="Q72" s="160">
        <f t="shared" si="12"/>
        <v>0</v>
      </c>
      <c r="R72" s="160"/>
      <c r="S72" s="160" t="s">
        <v>127</v>
      </c>
      <c r="T72" s="160" t="s">
        <v>124</v>
      </c>
      <c r="U72" s="160">
        <v>0</v>
      </c>
      <c r="V72" s="160">
        <f t="shared" si="13"/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196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7">
        <v>35</v>
      </c>
      <c r="B73" s="178" t="s">
        <v>199</v>
      </c>
      <c r="C73" s="188" t="s">
        <v>200</v>
      </c>
      <c r="D73" s="179" t="s">
        <v>142</v>
      </c>
      <c r="E73" s="180">
        <v>27.047999999999998</v>
      </c>
      <c r="F73" s="181"/>
      <c r="G73" s="182">
        <f t="shared" si="7"/>
        <v>0</v>
      </c>
      <c r="H73" s="161"/>
      <c r="I73" s="160">
        <f t="shared" si="8"/>
        <v>0</v>
      </c>
      <c r="J73" s="161"/>
      <c r="K73" s="160">
        <f t="shared" si="9"/>
        <v>0</v>
      </c>
      <c r="L73" s="160">
        <v>21</v>
      </c>
      <c r="M73" s="160">
        <f t="shared" si="10"/>
        <v>0</v>
      </c>
      <c r="N73" s="160">
        <v>0</v>
      </c>
      <c r="O73" s="160">
        <f t="shared" si="11"/>
        <v>0</v>
      </c>
      <c r="P73" s="160">
        <v>0</v>
      </c>
      <c r="Q73" s="160">
        <f t="shared" si="12"/>
        <v>0</v>
      </c>
      <c r="R73" s="160"/>
      <c r="S73" s="160" t="s">
        <v>127</v>
      </c>
      <c r="T73" s="160" t="s">
        <v>124</v>
      </c>
      <c r="U73" s="160">
        <v>1.972</v>
      </c>
      <c r="V73" s="160">
        <f t="shared" si="13"/>
        <v>53.34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105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7">
        <v>36</v>
      </c>
      <c r="B74" s="178" t="s">
        <v>201</v>
      </c>
      <c r="C74" s="188" t="s">
        <v>202</v>
      </c>
      <c r="D74" s="179" t="s">
        <v>142</v>
      </c>
      <c r="E74" s="180">
        <v>27.047999999999998</v>
      </c>
      <c r="F74" s="181"/>
      <c r="G74" s="182">
        <f t="shared" si="7"/>
        <v>0</v>
      </c>
      <c r="H74" s="161"/>
      <c r="I74" s="160">
        <f t="shared" si="8"/>
        <v>0</v>
      </c>
      <c r="J74" s="161"/>
      <c r="K74" s="160">
        <f t="shared" si="9"/>
        <v>0</v>
      </c>
      <c r="L74" s="160">
        <v>21</v>
      </c>
      <c r="M74" s="160">
        <f t="shared" si="10"/>
        <v>0</v>
      </c>
      <c r="N74" s="160">
        <v>0</v>
      </c>
      <c r="O74" s="160">
        <f t="shared" si="11"/>
        <v>0</v>
      </c>
      <c r="P74" s="160">
        <v>0</v>
      </c>
      <c r="Q74" s="160">
        <f t="shared" si="12"/>
        <v>0</v>
      </c>
      <c r="R74" s="160"/>
      <c r="S74" s="160" t="s">
        <v>127</v>
      </c>
      <c r="T74" s="160" t="s">
        <v>124</v>
      </c>
      <c r="U74" s="160">
        <v>0.75</v>
      </c>
      <c r="V74" s="160">
        <f t="shared" si="13"/>
        <v>20.29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105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7">
        <v>37</v>
      </c>
      <c r="B75" s="178" t="s">
        <v>203</v>
      </c>
      <c r="C75" s="188" t="s">
        <v>204</v>
      </c>
      <c r="D75" s="179" t="s">
        <v>142</v>
      </c>
      <c r="E75" s="180">
        <v>40.571719999999999</v>
      </c>
      <c r="F75" s="181"/>
      <c r="G75" s="182">
        <f t="shared" si="7"/>
        <v>0</v>
      </c>
      <c r="H75" s="161"/>
      <c r="I75" s="160">
        <f t="shared" si="8"/>
        <v>0</v>
      </c>
      <c r="J75" s="161"/>
      <c r="K75" s="160">
        <f t="shared" si="9"/>
        <v>0</v>
      </c>
      <c r="L75" s="160">
        <v>21</v>
      </c>
      <c r="M75" s="160">
        <f t="shared" si="10"/>
        <v>0</v>
      </c>
      <c r="N75" s="160">
        <v>0</v>
      </c>
      <c r="O75" s="160">
        <f t="shared" si="11"/>
        <v>0</v>
      </c>
      <c r="P75" s="160">
        <v>0</v>
      </c>
      <c r="Q75" s="160">
        <f t="shared" si="12"/>
        <v>0</v>
      </c>
      <c r="R75" s="160"/>
      <c r="S75" s="160" t="s">
        <v>127</v>
      </c>
      <c r="T75" s="160" t="s">
        <v>124</v>
      </c>
      <c r="U75" s="160">
        <v>0</v>
      </c>
      <c r="V75" s="160">
        <f t="shared" si="13"/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196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7">
        <v>38</v>
      </c>
      <c r="B76" s="178" t="s">
        <v>205</v>
      </c>
      <c r="C76" s="188" t="s">
        <v>206</v>
      </c>
      <c r="D76" s="179" t="s">
        <v>142</v>
      </c>
      <c r="E76" s="180">
        <v>40.571719999999999</v>
      </c>
      <c r="F76" s="181"/>
      <c r="G76" s="182">
        <f t="shared" si="7"/>
        <v>0</v>
      </c>
      <c r="H76" s="161"/>
      <c r="I76" s="160">
        <f t="shared" si="8"/>
        <v>0</v>
      </c>
      <c r="J76" s="161"/>
      <c r="K76" s="160">
        <f t="shared" si="9"/>
        <v>0</v>
      </c>
      <c r="L76" s="160">
        <v>21</v>
      </c>
      <c r="M76" s="160">
        <f t="shared" si="10"/>
        <v>0</v>
      </c>
      <c r="N76" s="160">
        <v>0</v>
      </c>
      <c r="O76" s="160">
        <f t="shared" si="11"/>
        <v>0</v>
      </c>
      <c r="P76" s="160">
        <v>0</v>
      </c>
      <c r="Q76" s="160">
        <f t="shared" si="12"/>
        <v>0</v>
      </c>
      <c r="R76" s="160"/>
      <c r="S76" s="160" t="s">
        <v>127</v>
      </c>
      <c r="T76" s="160" t="s">
        <v>124</v>
      </c>
      <c r="U76" s="160">
        <v>0.83199999999999996</v>
      </c>
      <c r="V76" s="160">
        <f t="shared" si="13"/>
        <v>33.76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196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7">
        <v>39</v>
      </c>
      <c r="B77" s="178" t="s">
        <v>207</v>
      </c>
      <c r="C77" s="188" t="s">
        <v>208</v>
      </c>
      <c r="D77" s="179" t="s">
        <v>142</v>
      </c>
      <c r="E77" s="180">
        <v>40.571719999999999</v>
      </c>
      <c r="F77" s="181"/>
      <c r="G77" s="182">
        <f t="shared" si="7"/>
        <v>0</v>
      </c>
      <c r="H77" s="161"/>
      <c r="I77" s="160">
        <f t="shared" si="8"/>
        <v>0</v>
      </c>
      <c r="J77" s="161"/>
      <c r="K77" s="160">
        <f t="shared" si="9"/>
        <v>0</v>
      </c>
      <c r="L77" s="160">
        <v>21</v>
      </c>
      <c r="M77" s="160">
        <f t="shared" si="10"/>
        <v>0</v>
      </c>
      <c r="N77" s="160">
        <v>0</v>
      </c>
      <c r="O77" s="160">
        <f t="shared" si="11"/>
        <v>0</v>
      </c>
      <c r="P77" s="160">
        <v>0</v>
      </c>
      <c r="Q77" s="160">
        <f t="shared" si="12"/>
        <v>0</v>
      </c>
      <c r="R77" s="160"/>
      <c r="S77" s="160" t="s">
        <v>127</v>
      </c>
      <c r="T77" s="160" t="s">
        <v>124</v>
      </c>
      <c r="U77" s="160">
        <v>0.36</v>
      </c>
      <c r="V77" s="160">
        <f t="shared" si="13"/>
        <v>14.61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196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5" t="s">
        <v>98</v>
      </c>
      <c r="B78" s="166" t="s">
        <v>59</v>
      </c>
      <c r="C78" s="185" t="s">
        <v>60</v>
      </c>
      <c r="D78" s="167"/>
      <c r="E78" s="168"/>
      <c r="F78" s="169"/>
      <c r="G78" s="170">
        <f>SUMIF(AG79:AG79,"&lt;&gt;NOR",G79:G79)</f>
        <v>0</v>
      </c>
      <c r="H78" s="164"/>
      <c r="I78" s="164">
        <f>SUM(I79:I79)</f>
        <v>0</v>
      </c>
      <c r="J78" s="164"/>
      <c r="K78" s="164">
        <f>SUM(K79:K79)</f>
        <v>0</v>
      </c>
      <c r="L78" s="164"/>
      <c r="M78" s="164">
        <f>SUM(M79:M79)</f>
        <v>0</v>
      </c>
      <c r="N78" s="164"/>
      <c r="O78" s="164">
        <f>SUM(O79:O79)</f>
        <v>1.24</v>
      </c>
      <c r="P78" s="164"/>
      <c r="Q78" s="164">
        <f>SUM(Q79:Q79)</f>
        <v>0</v>
      </c>
      <c r="R78" s="164"/>
      <c r="S78" s="164"/>
      <c r="T78" s="164"/>
      <c r="U78" s="164"/>
      <c r="V78" s="164">
        <f>SUM(V79:V79)</f>
        <v>54.6</v>
      </c>
      <c r="W78" s="164"/>
      <c r="AG78" t="s">
        <v>99</v>
      </c>
    </row>
    <row r="79" spans="1:60" outlineLevel="1" x14ac:dyDescent="0.2">
      <c r="A79" s="171">
        <v>40</v>
      </c>
      <c r="B79" s="172" t="s">
        <v>209</v>
      </c>
      <c r="C79" s="186" t="s">
        <v>210</v>
      </c>
      <c r="D79" s="173" t="s">
        <v>123</v>
      </c>
      <c r="E79" s="174">
        <v>210</v>
      </c>
      <c r="F79" s="175"/>
      <c r="G79" s="176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60">
        <v>5.9199999999999999E-3</v>
      </c>
      <c r="O79" s="160">
        <f>ROUND(E79*N79,2)</f>
        <v>1.24</v>
      </c>
      <c r="P79" s="160">
        <v>0</v>
      </c>
      <c r="Q79" s="160">
        <f>ROUND(E79*P79,2)</f>
        <v>0</v>
      </c>
      <c r="R79" s="160"/>
      <c r="S79" s="160" t="s">
        <v>127</v>
      </c>
      <c r="T79" s="160" t="s">
        <v>124</v>
      </c>
      <c r="U79" s="160">
        <v>0.26</v>
      </c>
      <c r="V79" s="160">
        <f>ROUND(E79*U79,2)</f>
        <v>54.6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105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x14ac:dyDescent="0.2">
      <c r="A80" s="5"/>
      <c r="B80" s="6"/>
      <c r="C80" s="19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 x14ac:dyDescent="0.2">
      <c r="A81" s="153"/>
      <c r="B81" s="154" t="s">
        <v>31</v>
      </c>
      <c r="C81" s="191"/>
      <c r="D81" s="155"/>
      <c r="E81" s="156"/>
      <c r="F81" s="156"/>
      <c r="G81" s="184">
        <f>G8+G25+G28+G30+G35+G37+G54+G70+G78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211</v>
      </c>
    </row>
    <row r="82" spans="1:33" x14ac:dyDescent="0.2">
      <c r="A82" s="5"/>
      <c r="B82" s="6"/>
      <c r="C82" s="190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5"/>
      <c r="B83" s="6"/>
      <c r="C83" s="190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247" t="s">
        <v>212</v>
      </c>
      <c r="B84" s="247"/>
      <c r="C84" s="248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A85" s="249"/>
      <c r="B85" s="250"/>
      <c r="C85" s="251"/>
      <c r="D85" s="250"/>
      <c r="E85" s="250"/>
      <c r="F85" s="250"/>
      <c r="G85" s="25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G85" t="s">
        <v>213</v>
      </c>
    </row>
    <row r="86" spans="1:33" x14ac:dyDescent="0.2">
      <c r="A86" s="253"/>
      <c r="B86" s="254"/>
      <c r="C86" s="255"/>
      <c r="D86" s="254"/>
      <c r="E86" s="254"/>
      <c r="F86" s="254"/>
      <c r="G86" s="25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A87" s="253"/>
      <c r="B87" s="254"/>
      <c r="C87" s="255"/>
      <c r="D87" s="254"/>
      <c r="E87" s="254"/>
      <c r="F87" s="254"/>
      <c r="G87" s="25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">
      <c r="A88" s="253"/>
      <c r="B88" s="254"/>
      <c r="C88" s="255"/>
      <c r="D88" s="254"/>
      <c r="E88" s="254"/>
      <c r="F88" s="254"/>
      <c r="G88" s="25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 x14ac:dyDescent="0.2">
      <c r="A89" s="257"/>
      <c r="B89" s="258"/>
      <c r="C89" s="259"/>
      <c r="D89" s="258"/>
      <c r="E89" s="258"/>
      <c r="F89" s="258"/>
      <c r="G89" s="26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33" x14ac:dyDescent="0.2">
      <c r="A90" s="5"/>
      <c r="B90" s="6"/>
      <c r="C90" s="190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33" x14ac:dyDescent="0.2">
      <c r="C91" s="192"/>
      <c r="D91" s="141"/>
      <c r="AG91" t="s">
        <v>214</v>
      </c>
    </row>
    <row r="92" spans="1:33" x14ac:dyDescent="0.2">
      <c r="D92" s="141"/>
    </row>
    <row r="93" spans="1:33" x14ac:dyDescent="0.2">
      <c r="D93" s="141"/>
    </row>
    <row r="94" spans="1:33" x14ac:dyDescent="0.2">
      <c r="D94" s="141"/>
    </row>
    <row r="95" spans="1:33" x14ac:dyDescent="0.2">
      <c r="D95" s="141"/>
    </row>
    <row r="96" spans="1:33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85:G89"/>
    <mergeCell ref="A1:G1"/>
    <mergeCell ref="C2:G2"/>
    <mergeCell ref="C3:G3"/>
    <mergeCell ref="C4:G4"/>
    <mergeCell ref="A84:C8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74</v>
      </c>
    </row>
    <row r="2" spans="1:60" ht="24.95" customHeight="1" x14ac:dyDescent="0.2">
      <c r="A2" s="142" t="s">
        <v>8</v>
      </c>
      <c r="B2" s="77" t="s">
        <v>43</v>
      </c>
      <c r="C2" s="241" t="s">
        <v>44</v>
      </c>
      <c r="D2" s="242"/>
      <c r="E2" s="242"/>
      <c r="F2" s="242"/>
      <c r="G2" s="243"/>
      <c r="AG2" t="s">
        <v>75</v>
      </c>
    </row>
    <row r="3" spans="1:60" ht="24.95" customHeight="1" x14ac:dyDescent="0.2">
      <c r="A3" s="142" t="s">
        <v>9</v>
      </c>
      <c r="B3" s="77" t="s">
        <v>48</v>
      </c>
      <c r="C3" s="241" t="s">
        <v>29</v>
      </c>
      <c r="D3" s="242"/>
      <c r="E3" s="242"/>
      <c r="F3" s="242"/>
      <c r="G3" s="243"/>
      <c r="AC3" s="89" t="s">
        <v>75</v>
      </c>
      <c r="AG3" t="s">
        <v>76</v>
      </c>
    </row>
    <row r="4" spans="1:60" ht="24.95" customHeight="1" x14ac:dyDescent="0.2">
      <c r="A4" s="143" t="s">
        <v>10</v>
      </c>
      <c r="B4" s="144" t="s">
        <v>46</v>
      </c>
      <c r="C4" s="244" t="s">
        <v>29</v>
      </c>
      <c r="D4" s="245"/>
      <c r="E4" s="245"/>
      <c r="F4" s="245"/>
      <c r="G4" s="246"/>
      <c r="AG4" t="s">
        <v>77</v>
      </c>
    </row>
    <row r="5" spans="1:60" x14ac:dyDescent="0.2">
      <c r="D5" s="141"/>
    </row>
    <row r="6" spans="1:60" ht="38.25" x14ac:dyDescent="0.2">
      <c r="A6" s="146" t="s">
        <v>78</v>
      </c>
      <c r="B6" s="148" t="s">
        <v>79</v>
      </c>
      <c r="C6" s="148" t="s">
        <v>80</v>
      </c>
      <c r="D6" s="147" t="s">
        <v>81</v>
      </c>
      <c r="E6" s="146" t="s">
        <v>82</v>
      </c>
      <c r="F6" s="145" t="s">
        <v>83</v>
      </c>
      <c r="G6" s="146" t="s">
        <v>31</v>
      </c>
      <c r="H6" s="149" t="s">
        <v>32</v>
      </c>
      <c r="I6" s="149" t="s">
        <v>84</v>
      </c>
      <c r="J6" s="149" t="s">
        <v>33</v>
      </c>
      <c r="K6" s="149" t="s">
        <v>85</v>
      </c>
      <c r="L6" s="149" t="s">
        <v>86</v>
      </c>
      <c r="M6" s="149" t="s">
        <v>87</v>
      </c>
      <c r="N6" s="149" t="s">
        <v>88</v>
      </c>
      <c r="O6" s="149" t="s">
        <v>89</v>
      </c>
      <c r="P6" s="149" t="s">
        <v>90</v>
      </c>
      <c r="Q6" s="149" t="s">
        <v>91</v>
      </c>
      <c r="R6" s="149" t="s">
        <v>92</v>
      </c>
      <c r="S6" s="149" t="s">
        <v>93</v>
      </c>
      <c r="T6" s="149" t="s">
        <v>94</v>
      </c>
      <c r="U6" s="149" t="s">
        <v>95</v>
      </c>
      <c r="V6" s="149" t="s">
        <v>96</v>
      </c>
      <c r="W6" s="149" t="s">
        <v>97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5" t="s">
        <v>98</v>
      </c>
      <c r="B8" s="166" t="s">
        <v>72</v>
      </c>
      <c r="C8" s="185" t="s">
        <v>29</v>
      </c>
      <c r="D8" s="167"/>
      <c r="E8" s="168"/>
      <c r="F8" s="169"/>
      <c r="G8" s="170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4"/>
      <c r="U8" s="164"/>
      <c r="V8" s="164">
        <f>SUM(V9:V15)</f>
        <v>0</v>
      </c>
      <c r="W8" s="164"/>
      <c r="AG8" t="s">
        <v>99</v>
      </c>
    </row>
    <row r="9" spans="1:60" outlineLevel="1" x14ac:dyDescent="0.2">
      <c r="A9" s="171">
        <v>1</v>
      </c>
      <c r="B9" s="172" t="s">
        <v>215</v>
      </c>
      <c r="C9" s="186" t="s">
        <v>216</v>
      </c>
      <c r="D9" s="173" t="s">
        <v>217</v>
      </c>
      <c r="E9" s="174">
        <v>1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127</v>
      </c>
      <c r="T9" s="160" t="s">
        <v>104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67.5" outlineLevel="1" x14ac:dyDescent="0.2">
      <c r="A10" s="157"/>
      <c r="B10" s="158"/>
      <c r="C10" s="187" t="s">
        <v>219</v>
      </c>
      <c r="D10" s="162"/>
      <c r="E10" s="163">
        <v>1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107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33.75" outlineLevel="1" x14ac:dyDescent="0.2">
      <c r="A11" s="157"/>
      <c r="B11" s="158"/>
      <c r="C11" s="187" t="s">
        <v>220</v>
      </c>
      <c r="D11" s="162"/>
      <c r="E11" s="163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107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1">
        <v>2</v>
      </c>
      <c r="B12" s="172" t="s">
        <v>221</v>
      </c>
      <c r="C12" s="186" t="s">
        <v>222</v>
      </c>
      <c r="D12" s="173" t="s">
        <v>217</v>
      </c>
      <c r="E12" s="174">
        <v>1</v>
      </c>
      <c r="F12" s="175"/>
      <c r="G12" s="176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127</v>
      </c>
      <c r="T12" s="160" t="s">
        <v>104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67.5" outlineLevel="1" x14ac:dyDescent="0.2">
      <c r="A13" s="157"/>
      <c r="B13" s="158"/>
      <c r="C13" s="187" t="s">
        <v>223</v>
      </c>
      <c r="D13" s="162"/>
      <c r="E13" s="163">
        <v>1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107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67.5" outlineLevel="1" x14ac:dyDescent="0.2">
      <c r="A14" s="157"/>
      <c r="B14" s="158"/>
      <c r="C14" s="187" t="s">
        <v>224</v>
      </c>
      <c r="D14" s="162"/>
      <c r="E14" s="163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107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56.25" outlineLevel="1" x14ac:dyDescent="0.2">
      <c r="A15" s="157"/>
      <c r="B15" s="158"/>
      <c r="C15" s="187" t="s">
        <v>225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107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5"/>
      <c r="B16" s="6"/>
      <c r="C16" s="190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153"/>
      <c r="B17" s="154" t="s">
        <v>31</v>
      </c>
      <c r="C17" s="191"/>
      <c r="D17" s="155"/>
      <c r="E17" s="156"/>
      <c r="F17" s="156"/>
      <c r="G17" s="184">
        <f>G8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211</v>
      </c>
    </row>
    <row r="18" spans="1:33" x14ac:dyDescent="0.2">
      <c r="A18" s="5"/>
      <c r="B18" s="6"/>
      <c r="C18" s="190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5"/>
      <c r="B19" s="6"/>
      <c r="C19" s="190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47" t="s">
        <v>212</v>
      </c>
      <c r="B20" s="247"/>
      <c r="C20" s="24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49"/>
      <c r="B21" s="250"/>
      <c r="C21" s="251"/>
      <c r="D21" s="250"/>
      <c r="E21" s="250"/>
      <c r="F21" s="250"/>
      <c r="G21" s="25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213</v>
      </c>
    </row>
    <row r="22" spans="1:33" x14ac:dyDescent="0.2">
      <c r="A22" s="253"/>
      <c r="B22" s="254"/>
      <c r="C22" s="255"/>
      <c r="D22" s="254"/>
      <c r="E22" s="254"/>
      <c r="F22" s="254"/>
      <c r="G22" s="25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53"/>
      <c r="B23" s="254"/>
      <c r="C23" s="255"/>
      <c r="D23" s="254"/>
      <c r="E23" s="254"/>
      <c r="F23" s="254"/>
      <c r="G23" s="25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53"/>
      <c r="B24" s="254"/>
      <c r="C24" s="255"/>
      <c r="D24" s="254"/>
      <c r="E24" s="254"/>
      <c r="F24" s="254"/>
      <c r="G24" s="25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57"/>
      <c r="B25" s="258"/>
      <c r="C25" s="259"/>
      <c r="D25" s="258"/>
      <c r="E25" s="258"/>
      <c r="F25" s="258"/>
      <c r="G25" s="26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5"/>
      <c r="B26" s="6"/>
      <c r="C26" s="190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C27" s="192"/>
      <c r="D27" s="141"/>
      <c r="AG27" t="s">
        <v>214</v>
      </c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01 01 Pol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oadresa</vt:lpstr>
      <vt:lpstr>Stavba!Objednatel</vt:lpstr>
      <vt:lpstr>Stavba!Objekt</vt:lpstr>
      <vt:lpstr>'01 01 Pol'!Oblast_tisku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Znojmoinvesta, s.r.o.</cp:lastModifiedBy>
  <cp:lastPrinted>2014-02-28T09:52:57Z</cp:lastPrinted>
  <dcterms:created xsi:type="dcterms:W3CDTF">2009-04-08T07:15:50Z</dcterms:created>
  <dcterms:modified xsi:type="dcterms:W3CDTF">2018-02-15T13:03:26Z</dcterms:modified>
</cp:coreProperties>
</file>