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aktuální\Michal Valenta\MŠ Herbenov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Pol'!$A$1:$W$188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17" i="1" s="1"/>
  <c r="I56" i="1"/>
  <c r="I55" i="1"/>
  <c r="I54" i="1"/>
  <c r="I53" i="1"/>
  <c r="I52" i="1"/>
  <c r="I51" i="1"/>
  <c r="I50" i="1"/>
  <c r="I49" i="1"/>
  <c r="G41" i="1"/>
  <c r="F41" i="1"/>
  <c r="G40" i="1"/>
  <c r="I40" i="1" s="1"/>
  <c r="F40" i="1"/>
  <c r="G39" i="1"/>
  <c r="F39" i="1"/>
  <c r="G187" i="12"/>
  <c r="V8" i="12"/>
  <c r="G9" i="12"/>
  <c r="G8" i="12" s="1"/>
  <c r="I9" i="12"/>
  <c r="I8" i="12" s="1"/>
  <c r="K9" i="12"/>
  <c r="K8" i="12" s="1"/>
  <c r="O9" i="12"/>
  <c r="O8" i="12" s="1"/>
  <c r="Q9" i="12"/>
  <c r="V9" i="12"/>
  <c r="G12" i="12"/>
  <c r="M12" i="12" s="1"/>
  <c r="I12" i="12"/>
  <c r="K12" i="12"/>
  <c r="O12" i="12"/>
  <c r="Q12" i="12"/>
  <c r="Q8" i="12" s="1"/>
  <c r="V12" i="12"/>
  <c r="G15" i="12"/>
  <c r="M15" i="12" s="1"/>
  <c r="I15" i="12"/>
  <c r="K15" i="12"/>
  <c r="O15" i="12"/>
  <c r="Q15" i="12"/>
  <c r="V15" i="12"/>
  <c r="G19" i="12"/>
  <c r="G18" i="12" s="1"/>
  <c r="I19" i="12"/>
  <c r="K19" i="12"/>
  <c r="M19" i="12"/>
  <c r="O19" i="12"/>
  <c r="O18" i="12" s="1"/>
  <c r="Q19" i="12"/>
  <c r="Q18" i="12" s="1"/>
  <c r="V19" i="12"/>
  <c r="V18" i="12" s="1"/>
  <c r="G27" i="12"/>
  <c r="I27" i="12"/>
  <c r="K27" i="12"/>
  <c r="M27" i="12"/>
  <c r="O27" i="12"/>
  <c r="Q27" i="12"/>
  <c r="V27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0" i="12"/>
  <c r="M40" i="12" s="1"/>
  <c r="M18" i="12" s="1"/>
  <c r="I40" i="12"/>
  <c r="K40" i="12"/>
  <c r="O40" i="12"/>
  <c r="Q40" i="12"/>
  <c r="V40" i="12"/>
  <c r="G43" i="12"/>
  <c r="M43" i="12" s="1"/>
  <c r="I43" i="12"/>
  <c r="I18" i="12" s="1"/>
  <c r="K43" i="12"/>
  <c r="O43" i="12"/>
  <c r="Q43" i="12"/>
  <c r="V43" i="12"/>
  <c r="G51" i="12"/>
  <c r="M51" i="12" s="1"/>
  <c r="I51" i="12"/>
  <c r="K51" i="12"/>
  <c r="K18" i="12" s="1"/>
  <c r="O51" i="12"/>
  <c r="Q51" i="12"/>
  <c r="V51" i="12"/>
  <c r="G55" i="12"/>
  <c r="I55" i="12"/>
  <c r="K55" i="12"/>
  <c r="M55" i="12"/>
  <c r="O55" i="12"/>
  <c r="Q55" i="12"/>
  <c r="V55" i="12"/>
  <c r="G60" i="12"/>
  <c r="K60" i="12"/>
  <c r="M60" i="12"/>
  <c r="O60" i="12"/>
  <c r="G61" i="12"/>
  <c r="I61" i="12"/>
  <c r="I60" i="12" s="1"/>
  <c r="K61" i="12"/>
  <c r="M61" i="12"/>
  <c r="O61" i="12"/>
  <c r="Q61" i="12"/>
  <c r="Q60" i="12" s="1"/>
  <c r="V61" i="12"/>
  <c r="V60" i="12" s="1"/>
  <c r="K62" i="12"/>
  <c r="O62" i="12"/>
  <c r="Q62" i="12"/>
  <c r="V62" i="12"/>
  <c r="G63" i="12"/>
  <c r="G62" i="12" s="1"/>
  <c r="I63" i="12"/>
  <c r="I62" i="12" s="1"/>
  <c r="K63" i="12"/>
  <c r="M63" i="12"/>
  <c r="O63" i="12"/>
  <c r="Q63" i="12"/>
  <c r="V63" i="12"/>
  <c r="G71" i="12"/>
  <c r="M71" i="12" s="1"/>
  <c r="I71" i="12"/>
  <c r="K71" i="12"/>
  <c r="O71" i="12"/>
  <c r="Q71" i="12"/>
  <c r="V71" i="12"/>
  <c r="G72" i="12"/>
  <c r="I72" i="12"/>
  <c r="Q72" i="12"/>
  <c r="G73" i="12"/>
  <c r="M73" i="12" s="1"/>
  <c r="M72" i="12" s="1"/>
  <c r="I73" i="12"/>
  <c r="K73" i="12"/>
  <c r="K72" i="12" s="1"/>
  <c r="O73" i="12"/>
  <c r="O72" i="12" s="1"/>
  <c r="Q73" i="12"/>
  <c r="V73" i="12"/>
  <c r="V72" i="12" s="1"/>
  <c r="G76" i="12"/>
  <c r="I76" i="12"/>
  <c r="K76" i="12"/>
  <c r="M76" i="12"/>
  <c r="O76" i="12"/>
  <c r="Q76" i="12"/>
  <c r="V76" i="12"/>
  <c r="G77" i="12"/>
  <c r="K77" i="12"/>
  <c r="M77" i="12"/>
  <c r="O77" i="12"/>
  <c r="G78" i="12"/>
  <c r="I78" i="12"/>
  <c r="I77" i="12" s="1"/>
  <c r="K78" i="12"/>
  <c r="M78" i="12"/>
  <c r="O78" i="12"/>
  <c r="Q78" i="12"/>
  <c r="Q77" i="12" s="1"/>
  <c r="V78" i="12"/>
  <c r="V77" i="12" s="1"/>
  <c r="G86" i="12"/>
  <c r="I86" i="12"/>
  <c r="K86" i="12"/>
  <c r="M86" i="12"/>
  <c r="O86" i="12"/>
  <c r="Q86" i="12"/>
  <c r="V86" i="12"/>
  <c r="G88" i="12"/>
  <c r="G87" i="12" s="1"/>
  <c r="I88" i="12"/>
  <c r="I87" i="12" s="1"/>
  <c r="K88" i="12"/>
  <c r="K87" i="12" s="1"/>
  <c r="O88" i="12"/>
  <c r="O87" i="12" s="1"/>
  <c r="Q88" i="12"/>
  <c r="V88" i="12"/>
  <c r="G91" i="12"/>
  <c r="M91" i="12" s="1"/>
  <c r="I91" i="12"/>
  <c r="K91" i="12"/>
  <c r="O91" i="12"/>
  <c r="Q91" i="12"/>
  <c r="V91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Q87" i="12" s="1"/>
  <c r="V100" i="12"/>
  <c r="G101" i="12"/>
  <c r="I101" i="12"/>
  <c r="K101" i="12"/>
  <c r="M101" i="12"/>
  <c r="O101" i="12"/>
  <c r="Q101" i="12"/>
  <c r="V101" i="12"/>
  <c r="V87" i="12" s="1"/>
  <c r="G103" i="12"/>
  <c r="G102" i="12" s="1"/>
  <c r="I103" i="12"/>
  <c r="I102" i="12" s="1"/>
  <c r="K103" i="12"/>
  <c r="K102" i="12" s="1"/>
  <c r="O103" i="12"/>
  <c r="O102" i="12" s="1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5" i="12"/>
  <c r="I115" i="12"/>
  <c r="K115" i="12"/>
  <c r="M115" i="12"/>
  <c r="O115" i="12"/>
  <c r="Q115" i="12"/>
  <c r="V115" i="12"/>
  <c r="G118" i="12"/>
  <c r="I118" i="12"/>
  <c r="K118" i="12"/>
  <c r="M118" i="12"/>
  <c r="O118" i="12"/>
  <c r="Q118" i="12"/>
  <c r="Q102" i="12" s="1"/>
  <c r="V118" i="12"/>
  <c r="G121" i="12"/>
  <c r="I121" i="12"/>
  <c r="K121" i="12"/>
  <c r="M121" i="12"/>
  <c r="O121" i="12"/>
  <c r="Q121" i="12"/>
  <c r="V121" i="12"/>
  <c r="V102" i="12" s="1"/>
  <c r="Q124" i="12"/>
  <c r="V124" i="12"/>
  <c r="G125" i="12"/>
  <c r="G124" i="12" s="1"/>
  <c r="I125" i="12"/>
  <c r="I124" i="12" s="1"/>
  <c r="K125" i="12"/>
  <c r="K124" i="12" s="1"/>
  <c r="O125" i="12"/>
  <c r="O124" i="12" s="1"/>
  <c r="Q125" i="12"/>
  <c r="V125" i="12"/>
  <c r="G128" i="12"/>
  <c r="M128" i="12" s="1"/>
  <c r="I128" i="12"/>
  <c r="K128" i="12"/>
  <c r="O128" i="12"/>
  <c r="Q128" i="12"/>
  <c r="V128" i="12"/>
  <c r="G129" i="12"/>
  <c r="I129" i="12"/>
  <c r="K129" i="12"/>
  <c r="V129" i="12"/>
  <c r="G130" i="12"/>
  <c r="I130" i="12"/>
  <c r="K130" i="12"/>
  <c r="M130" i="12"/>
  <c r="M129" i="12" s="1"/>
  <c r="O130" i="12"/>
  <c r="O129" i="12" s="1"/>
  <c r="Q130" i="12"/>
  <c r="Q129" i="12" s="1"/>
  <c r="V130" i="12"/>
  <c r="G152" i="12"/>
  <c r="I152" i="12"/>
  <c r="K152" i="12"/>
  <c r="M152" i="12"/>
  <c r="O152" i="12"/>
  <c r="Q152" i="12"/>
  <c r="V152" i="12"/>
  <c r="G175" i="12"/>
  <c r="G174" i="12" s="1"/>
  <c r="I175" i="12"/>
  <c r="K175" i="12"/>
  <c r="K174" i="12" s="1"/>
  <c r="O175" i="12"/>
  <c r="Q175" i="12"/>
  <c r="V175" i="12"/>
  <c r="V174" i="12" s="1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I174" i="12" s="1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O174" i="12" s="1"/>
  <c r="Q181" i="12"/>
  <c r="V181" i="12"/>
  <c r="G182" i="12"/>
  <c r="I182" i="12"/>
  <c r="K182" i="12"/>
  <c r="M182" i="12"/>
  <c r="O182" i="12"/>
  <c r="Q182" i="12"/>
  <c r="Q174" i="12" s="1"/>
  <c r="V182" i="12"/>
  <c r="K183" i="12"/>
  <c r="O183" i="12"/>
  <c r="Q183" i="12"/>
  <c r="V183" i="12"/>
  <c r="G184" i="12"/>
  <c r="G183" i="12" s="1"/>
  <c r="I184" i="12"/>
  <c r="I183" i="12" s="1"/>
  <c r="K184" i="12"/>
  <c r="M184" i="12"/>
  <c r="M183" i="12" s="1"/>
  <c r="O184" i="12"/>
  <c r="Q184" i="12"/>
  <c r="V184" i="12"/>
  <c r="G185" i="12"/>
  <c r="M185" i="12" s="1"/>
  <c r="I185" i="12"/>
  <c r="K185" i="12"/>
  <c r="O185" i="12"/>
  <c r="Q185" i="12"/>
  <c r="V185" i="12"/>
  <c r="AE187" i="12"/>
  <c r="AF187" i="12"/>
  <c r="I20" i="1"/>
  <c r="I19" i="1"/>
  <c r="I18" i="1"/>
  <c r="I16" i="1"/>
  <c r="F42" i="1"/>
  <c r="G23" i="1" s="1"/>
  <c r="G42" i="1"/>
  <c r="G25" i="1" s="1"/>
  <c r="H42" i="1"/>
  <c r="I61" i="1" l="1"/>
  <c r="J60" i="1" s="1"/>
  <c r="I41" i="1"/>
  <c r="I39" i="1"/>
  <c r="I42" i="1" s="1"/>
  <c r="J39" i="1" s="1"/>
  <c r="J42" i="1" s="1"/>
  <c r="A27" i="1"/>
  <c r="A28" i="1" s="1"/>
  <c r="G28" i="1" s="1"/>
  <c r="G27" i="1" s="1"/>
  <c r="G29" i="1" s="1"/>
  <c r="M62" i="12"/>
  <c r="M175" i="12"/>
  <c r="M174" i="12" s="1"/>
  <c r="M125" i="12"/>
  <c r="M124" i="12" s="1"/>
  <c r="M103" i="12"/>
  <c r="M102" i="12" s="1"/>
  <c r="M88" i="12"/>
  <c r="M87" i="12" s="1"/>
  <c r="M9" i="12"/>
  <c r="M8" i="12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49" i="1" l="1"/>
  <c r="J59" i="1"/>
  <c r="J54" i="1"/>
  <c r="J58" i="1"/>
  <c r="J56" i="1"/>
  <c r="J53" i="1"/>
  <c r="J52" i="1"/>
  <c r="J57" i="1"/>
  <c r="J50" i="1"/>
  <c r="J51" i="1"/>
  <c r="J55" i="1"/>
  <c r="J41" i="1"/>
  <c r="J40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<sst xmlns="http://schemas.openxmlformats.org/spreadsheetml/2006/main" count="718" uniqueCount="270">
  <si>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</si>
  <si>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</si>
  <si>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</si>
  <si>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</si>
  <si>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</si>
  <si>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</si>
  <si>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</si>
  <si>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</si>
  <si>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</si>
  <si>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</si>
  <si>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</si>
  <si>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</si>
  <si>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</si>
  <si>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</si>
  <si>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</si>
  <si>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</si>
  <si>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</si>
  <si>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</si>
  <si>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</si>
  <si>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</si>
  <si>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</si>
  <si>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</si>
  <si>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</si>
  <si>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</si>
  <si>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</si>
  <si>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</si>
  <si>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</si>
  <si>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</si>
  <si>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</si>
  <si>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</si>
  <si>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</si>
  <si>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</si>
  <si>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</si>
  <si>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</si>
  <si>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</si>
  <si>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</si>
  <si>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</si>
  <si>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</si>
  <si>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</si>
  <si>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</si>
  <si>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</si>
  <si>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</si>
  <si>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</si>
  <si>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</si>
  <si>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Výměna oken v budově MŠ a ZŠ Herbenova 4</t>
  </si>
  <si>
    <t>Objekt:</t>
  </si>
  <si>
    <t>Rozpočet:</t>
  </si>
  <si>
    <t>RK1702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</si>
  <si>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</si>
  <si>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</si>
  <si>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</si>
  <si>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</si>
  <si>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</si>
  <si>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</si>
  <si>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</si>
  <si>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96</t>
  </si>
  <si>
    <t>Bourání konstrukcí</t>
  </si>
  <si>
    <t>99</t>
  </si>
  <si>
    <t>Staveništní přesun hmot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</si>
  <si>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</si>
  <si>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</si>
  <si>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</si>
  <si>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</si>
  <si>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</si>
  <si>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</si>
  <si>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</si>
  <si>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</si>
  <si>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</si>
  <si>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</si>
  <si>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</si>
  <si>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</si>
  <si>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</si>
  <si>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</si>
  <si>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</si>
  <si>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</si>
  <si>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</si>
  <si>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</si>
  <si>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</si>
  <si>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</si>
  <si>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</si>
  <si>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</si>
  <si>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</si>
  <si>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</si>
  <si>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</si>
  <si>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</si>
  <si>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</si>
  <si>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</si>
  <si>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</si>
  <si>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</si>
  <si>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</si>
  <si>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</si>
  <si>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</si>
  <si>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</si>
  <si>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</si>
  <si>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</si>
  <si>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</si>
  <si>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</si>
  <si>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</si>
  <si>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</si>
  <si>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</si>
  <si>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</si>
  <si>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</si>
  <si>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</si>
  <si>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</si>
  <si>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</si>
  <si>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941941031R00</t>
  </si>
  <si>
    <t>Montáž lešení leh.řad.s podlahami,š.do 1 m, H 10 m</t>
  </si>
  <si>
    <t>m2</t>
  </si>
  <si>
    <t>RTS 17/ I</t>
  </si>
  <si>
    <t>POL1_0</t>
  </si>
  <si>
    <t>1NP+2NP : (2*(21,25+7+12+6,6+5,2)+5,4)*(8-1,8)</t>
  </si>
  <si>
    <t>VV</t>
  </si>
  <si>
    <t>1NP : (19,2+6,6+7,85+15,2)*2,0</t>
  </si>
  <si>
    <t>941941191R00</t>
  </si>
  <si>
    <t>Příplatek za každý měsíc použití lešení k pol.1031</t>
  </si>
  <si>
    <t>POL1_1</t>
  </si>
  <si>
    <t>941941831R00</t>
  </si>
  <si>
    <t>Demontáž lešení leh.řad.s podlahami,š.1 m, H 10 m</t>
  </si>
  <si>
    <t>96-001</t>
  </si>
  <si>
    <t>Demontáž vnitřní krycí hliníkové lišty, po obvodu oken (profil L15)</t>
  </si>
  <si>
    <t>m</t>
  </si>
  <si>
    <t>Vlastní</t>
  </si>
  <si>
    <t>Indiv</t>
  </si>
  <si>
    <t>P1 : (1,5+1,5+2,1+2,1)*(24+32)</t>
  </si>
  <si>
    <t>P2 : (1,5+1,5+1,5+1,5)*(7+0)</t>
  </si>
  <si>
    <t>P3 : (1,2+1,2+2,1+2,1)*(0+2)</t>
  </si>
  <si>
    <t>P4 : (1,2+1,2+1,5+1,5)*(24+12)</t>
  </si>
  <si>
    <t>P5 : (1,5+1,5+1,5+1,5)*(2+0)</t>
  </si>
  <si>
    <t>P6 : (1,2+1,2+1,5+1,5)*(1+0)</t>
  </si>
  <si>
    <t>P7 : (1,2+1,2+1,5+1,5)*(4+4)</t>
  </si>
  <si>
    <t>96-002</t>
  </si>
  <si>
    <t>Demontáž asfaltového pásu po obvodu oken</t>
  </si>
  <si>
    <t>96-003</t>
  </si>
  <si>
    <t>Demontáž keramického obkladu, okolo okna (1 řada)</t>
  </si>
  <si>
    <t>Okna 1200x1500 : (0,5+1,2+0,5)*(12+10)</t>
  </si>
  <si>
    <t>Okna 1500x1500 : (0,5+1,5+0,5)*(1+0)</t>
  </si>
  <si>
    <t>96-004</t>
  </si>
  <si>
    <t>Demontáž a zpětná montáž dřevěného obkladu, okolo okna</t>
  </si>
  <si>
    <t>Okna 1500x2100 : (0,5+1,5+0,5)*(9+0)</t>
  </si>
  <si>
    <t>96-005</t>
  </si>
  <si>
    <t>Demontáž a zpětná montáž okenní rolety</t>
  </si>
  <si>
    <t>ks</t>
  </si>
  <si>
    <t>1NP : 1</t>
  </si>
  <si>
    <t>2NP : 4</t>
  </si>
  <si>
    <t>968071113R00</t>
  </si>
  <si>
    <t>Vyvěšení,zavěšení  kovových křídel oken nad 1,5 m2</t>
  </si>
  <si>
    <t>kus</t>
  </si>
  <si>
    <t>P1 : 24+32</t>
  </si>
  <si>
    <t>P2 : 7+0</t>
  </si>
  <si>
    <t>P3 : 0+2</t>
  </si>
  <si>
    <t>P4 : 24+12</t>
  </si>
  <si>
    <t>P5 : 2+0</t>
  </si>
  <si>
    <t>P6 : 1+0</t>
  </si>
  <si>
    <t>P7 : 4+4</t>
  </si>
  <si>
    <t>968072355R00</t>
  </si>
  <si>
    <t>Vybourání kovových rámů oken zdvojených pl. 2 m2</t>
  </si>
  <si>
    <t>P4 : 1,2*1,5*(24+12)</t>
  </si>
  <si>
    <t>P6 : 1,2*1,5*(1+0)</t>
  </si>
  <si>
    <t>P7 : 1,2*1,5*(4+4)</t>
  </si>
  <si>
    <t>968072356R00</t>
  </si>
  <si>
    <t>Vybourání kovových rámů oken zdvojených pl. 4 m2</t>
  </si>
  <si>
    <t>P1 : 1,5*2,1*(24+32)</t>
  </si>
  <si>
    <t>P2 : 1,5*1,5*(7+0)</t>
  </si>
  <si>
    <t>P3 : 1,2*2,1*(0+2)</t>
  </si>
  <si>
    <t>P5 : 1,5*1,5*(2+0)</t>
  </si>
  <si>
    <t>999281108R00</t>
  </si>
  <si>
    <t xml:space="preserve">výšky do 12 m,  </t>
  </si>
  <si>
    <t>t</t>
  </si>
  <si>
    <t>POL7_</t>
  </si>
  <si>
    <t>763-001</t>
  </si>
  <si>
    <t>D+M obložení ostění nadpraží a parap. SDK deskami, kolem rámu oken, šíře 100mm</t>
  </si>
  <si>
    <t>998763201R00</t>
  </si>
  <si>
    <t>v objektech výšky do 6 m</t>
  </si>
  <si>
    <t>764816115R00</t>
  </si>
  <si>
    <t>Oplechování parapetů, Pz lakovaný plech, rš 155 mm</t>
  </si>
  <si>
    <t>POL1_7</t>
  </si>
  <si>
    <t>K1 : 1,5*(33+32)</t>
  </si>
  <si>
    <t>K2 : 1,2*(29+18)</t>
  </si>
  <si>
    <t>998764202R00</t>
  </si>
  <si>
    <t>v objektech výšky do 12 m</t>
  </si>
  <si>
    <t>766601211R00</t>
  </si>
  <si>
    <t>Těsnění okenní spáry, ostění, PT fólie+ PP páska</t>
  </si>
  <si>
    <t>998766202R00</t>
  </si>
  <si>
    <t>767/1aD</t>
  </si>
  <si>
    <t>D+M horizontální žaluzie na okno 1500x2100mm, dolní část</t>
  </si>
  <si>
    <t>1NP : 9</t>
  </si>
  <si>
    <t>2NP : 18</t>
  </si>
  <si>
    <t>767/1aH</t>
  </si>
  <si>
    <t>D+M horizontální žaluzie na okno 1500x2100mm, horní část</t>
  </si>
  <si>
    <t>767/1b</t>
  </si>
  <si>
    <t>D+M horizontální žaluzie na okno 1500x1500mm</t>
  </si>
  <si>
    <t>1NP : 2</t>
  </si>
  <si>
    <t>767/1c</t>
  </si>
  <si>
    <t>D+M horizontální žaluzie na okno 1200x1500mm</t>
  </si>
  <si>
    <t>1NP : 3</t>
  </si>
  <si>
    <t>2NP : 2</t>
  </si>
  <si>
    <t>767/2a</t>
  </si>
  <si>
    <t>D+M vertikální žaluzie 4500x2100mm</t>
  </si>
  <si>
    <t>767/2b</t>
  </si>
  <si>
    <t>D+M vertikální žaluzie 9000x2100mm</t>
  </si>
  <si>
    <t>998767202R00</t>
  </si>
  <si>
    <t>769/P1</t>
  </si>
  <si>
    <t>D+M plastového okna 1500x2100mm, izol. trojsklo, specifikace dle PD</t>
  </si>
  <si>
    <t>1NP : 24</t>
  </si>
  <si>
    <t>2NP : 32</t>
  </si>
  <si>
    <t>769/P2</t>
  </si>
  <si>
    <t>D+M plastového okna 1500x1500mm, izol. trojsklo, specifikace dle PD</t>
  </si>
  <si>
    <t>1NP : 7</t>
  </si>
  <si>
    <t>2NP : 0</t>
  </si>
  <si>
    <t>769/P3</t>
  </si>
  <si>
    <t>D+M plastového okna 1200x2100mm, izol. trojsklo, specifikace dle PD</t>
  </si>
  <si>
    <t>1NP : 0</t>
  </si>
  <si>
    <t>769/P4</t>
  </si>
  <si>
    <t>D+M plastového okna 1200x1500mm, izol. trojsklo, specifikace dle PD</t>
  </si>
  <si>
    <t>2NP : 12</t>
  </si>
  <si>
    <t>769/P5</t>
  </si>
  <si>
    <t>D+M plastového okna 1500x1500mm, izol. trojsklo, bezpečnostní sklo, specifikace dle PD</t>
  </si>
  <si>
    <t>769/P6</t>
  </si>
  <si>
    <t>D+M plastového okna 1200x1500mm, izol. trojsklo, bezpečnostní sklo, specifikace dle PD</t>
  </si>
  <si>
    <t>769/P7</t>
  </si>
  <si>
    <t>D+M plastového okna 1200x1500mm, izol. trojsklo, výklopné, specifikace dle PD</t>
  </si>
  <si>
    <t>1NP : 4</t>
  </si>
  <si>
    <t>781-001</t>
  </si>
  <si>
    <t>D+M keramického obkladu okolo okna, dle TZ</t>
  </si>
  <si>
    <t>998781202R00</t>
  </si>
  <si>
    <t>784191201R00</t>
  </si>
  <si>
    <t>Penetrace podkladu hloubková Primalex 1x</t>
  </si>
  <si>
    <t>1NP : 2*2*(9+2,1)*0,5</t>
  </si>
  <si>
    <t>2*2*(4,5+2,1)*0,5</t>
  </si>
  <si>
    <t>2*2*(3+2,1)*0,5</t>
  </si>
  <si>
    <t>2*2*(1,5+2,1)*0,5</t>
  </si>
  <si>
    <t>2*(4,5+1,5)*0,5</t>
  </si>
  <si>
    <t>4*2*(1,5+1,5)*0,5</t>
  </si>
  <si>
    <t>2*(4,8+1,5)*0,5</t>
  </si>
  <si>
    <t>2*2*(2,4+1,5)*0,5</t>
  </si>
  <si>
    <t>16*2*(1,2+1,5)*0,5</t>
  </si>
  <si>
    <t>2*(3+1,5)*0,5</t>
  </si>
  <si>
    <t>2*(1,2+1,5)*0,5</t>
  </si>
  <si>
    <t>4*2*(1,2+1,5)*0,5</t>
  </si>
  <si>
    <t>2NP : 2*2*(9+2,1)*0,5</t>
  </si>
  <si>
    <t>2*2*(6+2,1)*0,5</t>
  </si>
  <si>
    <t>2*2*(1,2+2,1)*0,5</t>
  </si>
  <si>
    <t>8*2*(1,2+1,5)*0,5</t>
  </si>
  <si>
    <t>784195412R00</t>
  </si>
  <si>
    <t>Malba Primalex Polar, bílá, bez penetrace, 2 x</t>
  </si>
  <si>
    <t>979011211R00</t>
  </si>
  <si>
    <t>za prvé podlaží nad základním podlažím</t>
  </si>
  <si>
    <t>POL8_</t>
  </si>
  <si>
    <t>979081111R00</t>
  </si>
  <si>
    <t>do 1 km</t>
  </si>
  <si>
    <t>979081121R00</t>
  </si>
  <si>
    <t>příplatek za každý další 1 km</t>
  </si>
  <si>
    <t>979087212R00</t>
  </si>
  <si>
    <t>suti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</si>
  <si>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</si>
  <si>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</si>
  <si>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</si>
  <si>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</si>
  <si>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</si>
  <si>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</si>
  <si>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979990001R00</t>
  </si>
  <si>
    <t>stavební suti</t>
  </si>
  <si>
    <t>VRN4</t>
  </si>
  <si>
    <t>Zařízení staveniště</t>
  </si>
  <si>
    <t>Soubor</t>
  </si>
  <si>
    <t>POL99_8</t>
  </si>
  <si>
    <t>VRN6</t>
  </si>
  <si>
    <t>Kompletační činnost (IČD)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</si>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</sst>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E1E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47</v>
      </c>
      <c r="E2" s="108" t="s">
        <v>44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45</v>
      </c>
      <c r="C3" s="106"/>
      <c r="D3" s="112" t="s">
        <v>43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2393</v>
      </c>
      <c r="B4" s="116" t="s">
        <v>46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92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SUMIF(F49:F60,A16,I49:I60)+SUMIF(F49:F60,"PSU",I49:I60)</f>
        <v>0</v>
      </c>
      <c r="J16" s="88"/>
    </row>
    <row r="17" spans="1:10" ht="23.25" customHeight="1" x14ac:dyDescent="0.2">
      <c r="A17" s="192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SUMIF(F49:F60,A17,I49:I60)</f>
        <v>0</v>
      </c>
      <c r="J17" s="88"/>
    </row>
    <row r="18" spans="1:10" ht="23.25" customHeight="1" x14ac:dyDescent="0.2">
      <c r="A18" s="192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SUMIF(F49:F60,A18,I49:I60)</f>
        <v>0</v>
      </c>
      <c r="J18" s="88"/>
    </row>
    <row r="19" spans="1:10" ht="23.25" customHeight="1" x14ac:dyDescent="0.2">
      <c r="A19" s="192" t="s">
        <v>76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SUMIF(F49:F60,A19,I49:I60)</f>
        <v>0</v>
      </c>
      <c r="J19" s="88"/>
    </row>
    <row r="20" spans="1:10" ht="23.25" customHeight="1" x14ac:dyDescent="0.2">
      <c r="A20" s="192" t="s">
        <v>77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SUMIF(F49:F60,A20,I49:I60)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85">
        <f>CenaCelkemBezDPH-(ZakladDPHSni+ZakladDPHZakl)</f>
        <v>0</v>
      </c>
      <c r="H27" s="85"/>
      <c r="I27" s="85"/>
      <c r="J27" s="63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5" t="s">
        <v>23</v>
      </c>
      <c r="C28" s="166"/>
      <c r="D28" s="166"/>
      <c r="E28" s="167"/>
      <c r="F28" s="168"/>
      <c r="G28" s="169">
        <f>IF(A28&gt;50, ROUNDUP(A27, 0), ROUNDDOWN(A27, 0))</f>
        <v>0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3"/>
      <c r="B29" s="165" t="s">
        <v>35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42846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48</v>
      </c>
      <c r="C39" s="143"/>
      <c r="D39" s="144"/>
      <c r="E39" s="144"/>
      <c r="F39" s="145">
        <f>'01 01 Pol'!AE187</f>
        <v>0</v>
      </c>
      <c r="G39" s="146">
        <f>'01 01 Pol'!AF187</f>
        <v>0</v>
      </c>
      <c r="H39" s="147"/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1">
        <v>2</v>
      </c>
      <c r="B40" s="150" t="s">
        <v>43</v>
      </c>
      <c r="C40" s="151" t="s">
        <v>44</v>
      </c>
      <c r="D40" s="152"/>
      <c r="E40" s="152"/>
      <c r="F40" s="153">
        <f>'01 01 Pol'!AE187</f>
        <v>0</v>
      </c>
      <c r="G40" s="154">
        <f>'01 01 Pol'!AF187</f>
        <v>0</v>
      </c>
      <c r="H40" s="154"/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7" t="s">
        <v>43</v>
      </c>
      <c r="C41" s="143" t="s">
        <v>44</v>
      </c>
      <c r="D41" s="144"/>
      <c r="E41" s="144"/>
      <c r="F41" s="158">
        <f>'01 01 Pol'!AE187</f>
        <v>0</v>
      </c>
      <c r="G41" s="147">
        <f>'01 01 Pol'!AF187</f>
        <v>0</v>
      </c>
      <c r="H41" s="147"/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1"/>
      <c r="B42" s="159" t="s">
        <v>49</v>
      </c>
      <c r="C42" s="160"/>
      <c r="D42" s="160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51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52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53</v>
      </c>
      <c r="C49" s="182" t="s">
        <v>54</v>
      </c>
      <c r="D49" s="183"/>
      <c r="E49" s="183"/>
      <c r="F49" s="188" t="s">
        <v>24</v>
      </c>
      <c r="G49" s="189"/>
      <c r="H49" s="189"/>
      <c r="I49" s="189">
        <f>'01 01 Pol'!G8</f>
        <v>0</v>
      </c>
      <c r="J49" s="186" t="str">
        <f>IF(I61=0,"",I49/I61*100)</f>
        <v/>
      </c>
    </row>
    <row r="50" spans="1:10" ht="25.5" customHeight="1" x14ac:dyDescent="0.2">
      <c r="A50" s="176"/>
      <c r="B50" s="181" t="s">
        <v>55</v>
      </c>
      <c r="C50" s="182" t="s">
        <v>56</v>
      </c>
      <c r="D50" s="183"/>
      <c r="E50" s="183"/>
      <c r="F50" s="188" t="s">
        <v>24</v>
      </c>
      <c r="G50" s="189"/>
      <c r="H50" s="189"/>
      <c r="I50" s="189">
        <f>'01 01 Pol'!G18</f>
        <v>0</v>
      </c>
      <c r="J50" s="186" t="str">
        <f>IF(I61=0,"",I50/I61*100)</f>
        <v/>
      </c>
    </row>
    <row r="51" spans="1:10" ht="25.5" customHeight="1" x14ac:dyDescent="0.2">
      <c r="A51" s="176"/>
      <c r="B51" s="181" t="s">
        <v>57</v>
      </c>
      <c r="C51" s="182" t="s">
        <v>58</v>
      </c>
      <c r="D51" s="183"/>
      <c r="E51" s="183"/>
      <c r="F51" s="188" t="s">
        <v>24</v>
      </c>
      <c r="G51" s="189"/>
      <c r="H51" s="189"/>
      <c r="I51" s="189">
        <f>'01 01 Pol'!G60</f>
        <v>0</v>
      </c>
      <c r="J51" s="186" t="str">
        <f>IF(I61=0,"",I51/I61*100)</f>
        <v/>
      </c>
    </row>
    <row r="52" spans="1:10" ht="25.5" customHeight="1" x14ac:dyDescent="0.2">
      <c r="A52" s="176"/>
      <c r="B52" s="181" t="s">
        <v>59</v>
      </c>
      <c r="C52" s="182" t="s">
        <v>60</v>
      </c>
      <c r="D52" s="183"/>
      <c r="E52" s="183"/>
      <c r="F52" s="188" t="s">
        <v>25</v>
      </c>
      <c r="G52" s="189"/>
      <c r="H52" s="189"/>
      <c r="I52" s="189">
        <f>'01 01 Pol'!G62</f>
        <v>0</v>
      </c>
      <c r="J52" s="186" t="str">
        <f>IF(I61=0,"",I52/I61*100)</f>
        <v/>
      </c>
    </row>
    <row r="53" spans="1:10" ht="25.5" customHeight="1" x14ac:dyDescent="0.2">
      <c r="A53" s="176"/>
      <c r="B53" s="181" t="s">
        <v>61</v>
      </c>
      <c r="C53" s="182" t="s">
        <v>62</v>
      </c>
      <c r="D53" s="183"/>
      <c r="E53" s="183"/>
      <c r="F53" s="188" t="s">
        <v>25</v>
      </c>
      <c r="G53" s="189"/>
      <c r="H53" s="189"/>
      <c r="I53" s="189">
        <f>'01 01 Pol'!G72</f>
        <v>0</v>
      </c>
      <c r="J53" s="186" t="str">
        <f>IF(I61=0,"",I53/I61*100)</f>
        <v/>
      </c>
    </row>
    <row r="54" spans="1:10" ht="25.5" customHeight="1" x14ac:dyDescent="0.2">
      <c r="A54" s="176"/>
      <c r="B54" s="181" t="s">
        <v>63</v>
      </c>
      <c r="C54" s="182" t="s">
        <v>64</v>
      </c>
      <c r="D54" s="183"/>
      <c r="E54" s="183"/>
      <c r="F54" s="188" t="s">
        <v>25</v>
      </c>
      <c r="G54" s="189"/>
      <c r="H54" s="189"/>
      <c r="I54" s="189">
        <f>'01 01 Pol'!G77</f>
        <v>0</v>
      </c>
      <c r="J54" s="186" t="str">
        <f>IF(I61=0,"",I54/I61*100)</f>
        <v/>
      </c>
    </row>
    <row r="55" spans="1:10" ht="25.5" customHeight="1" x14ac:dyDescent="0.2">
      <c r="A55" s="176"/>
      <c r="B55" s="181" t="s">
        <v>65</v>
      </c>
      <c r="C55" s="182" t="s">
        <v>66</v>
      </c>
      <c r="D55" s="183"/>
      <c r="E55" s="183"/>
      <c r="F55" s="188" t="s">
        <v>25</v>
      </c>
      <c r="G55" s="189"/>
      <c r="H55" s="189"/>
      <c r="I55" s="189">
        <f>'01 01 Pol'!G87</f>
        <v>0</v>
      </c>
      <c r="J55" s="186" t="str">
        <f>IF(I61=0,"",I55/I61*100)</f>
        <v/>
      </c>
    </row>
    <row r="56" spans="1:10" ht="25.5" customHeight="1" x14ac:dyDescent="0.2">
      <c r="A56" s="176"/>
      <c r="B56" s="181" t="s">
        <v>67</v>
      </c>
      <c r="C56" s="182" t="s">
        <v>68</v>
      </c>
      <c r="D56" s="183"/>
      <c r="E56" s="183"/>
      <c r="F56" s="188" t="s">
        <v>25</v>
      </c>
      <c r="G56" s="189"/>
      <c r="H56" s="189"/>
      <c r="I56" s="189">
        <f>'01 01 Pol'!G102</f>
        <v>0</v>
      </c>
      <c r="J56" s="186" t="str">
        <f>IF(I61=0,"",I56/I61*100)</f>
        <v/>
      </c>
    </row>
    <row r="57" spans="1:10" ht="25.5" customHeight="1" x14ac:dyDescent="0.2">
      <c r="A57" s="176"/>
      <c r="B57" s="181" t="s">
        <v>69</v>
      </c>
      <c r="C57" s="182" t="s">
        <v>70</v>
      </c>
      <c r="D57" s="183"/>
      <c r="E57" s="183"/>
      <c r="F57" s="188" t="s">
        <v>25</v>
      </c>
      <c r="G57" s="189"/>
      <c r="H57" s="189"/>
      <c r="I57" s="189">
        <f>'01 01 Pol'!G124</f>
        <v>0</v>
      </c>
      <c r="J57" s="186" t="str">
        <f>IF(I61=0,"",I57/I61*100)</f>
        <v/>
      </c>
    </row>
    <row r="58" spans="1:10" ht="25.5" customHeight="1" x14ac:dyDescent="0.2">
      <c r="A58" s="176"/>
      <c r="B58" s="181" t="s">
        <v>71</v>
      </c>
      <c r="C58" s="182" t="s">
        <v>72</v>
      </c>
      <c r="D58" s="183"/>
      <c r="E58" s="183"/>
      <c r="F58" s="188" t="s">
        <v>25</v>
      </c>
      <c r="G58" s="189"/>
      <c r="H58" s="189"/>
      <c r="I58" s="189">
        <f>'01 01 Pol'!G129</f>
        <v>0</v>
      </c>
      <c r="J58" s="186" t="str">
        <f>IF(I61=0,"",I58/I61*100)</f>
        <v/>
      </c>
    </row>
    <row r="59" spans="1:10" ht="25.5" customHeight="1" x14ac:dyDescent="0.2">
      <c r="A59" s="176"/>
      <c r="B59" s="181" t="s">
        <v>73</v>
      </c>
      <c r="C59" s="182" t="s">
        <v>74</v>
      </c>
      <c r="D59" s="183"/>
      <c r="E59" s="183"/>
      <c r="F59" s="188" t="s">
        <v>75</v>
      </c>
      <c r="G59" s="189"/>
      <c r="H59" s="189"/>
      <c r="I59" s="189">
        <f>'01 01 Pol'!G174</f>
        <v>0</v>
      </c>
      <c r="J59" s="186" t="str">
        <f>IF(I61=0,"",I59/I61*100)</f>
        <v/>
      </c>
    </row>
    <row r="60" spans="1:10" ht="25.5" customHeight="1" x14ac:dyDescent="0.2">
      <c r="A60" s="176"/>
      <c r="B60" s="181" t="s">
        <v>76</v>
      </c>
      <c r="C60" s="182" t="s">
        <v>27</v>
      </c>
      <c r="D60" s="183"/>
      <c r="E60" s="183"/>
      <c r="F60" s="188" t="s">
        <v>76</v>
      </c>
      <c r="G60" s="189"/>
      <c r="H60" s="189"/>
      <c r="I60" s="189">
        <f>'01 01 Pol'!G183</f>
        <v>0</v>
      </c>
      <c r="J60" s="186" t="str">
        <f>IF(I61=0,"",I60/I61*100)</f>
        <v/>
      </c>
    </row>
    <row r="61" spans="1:10" ht="25.5" customHeight="1" x14ac:dyDescent="0.2">
      <c r="A61" s="177"/>
      <c r="B61" s="184" t="s">
        <v>1</v>
      </c>
      <c r="C61" s="184"/>
      <c r="D61" s="185"/>
      <c r="E61" s="185"/>
      <c r="F61" s="190"/>
      <c r="G61" s="191"/>
      <c r="H61" s="191"/>
      <c r="I61" s="191">
        <f>SUM(I49:I60)</f>
        <v>0</v>
      </c>
      <c r="J61" s="187">
        <f>SUM(J49:J60)</f>
        <v>0</v>
      </c>
    </row>
    <row r="62" spans="1:10" x14ac:dyDescent="0.2">
      <c r="F62" s="129"/>
      <c r="G62" s="128"/>
      <c r="H62" s="129"/>
      <c r="I62" s="128"/>
      <c r="J62" s="130"/>
    </row>
    <row r="63" spans="1:10" x14ac:dyDescent="0.2">
      <c r="F63" s="129"/>
      <c r="G63" s="128"/>
      <c r="H63" s="129"/>
      <c r="I63" s="128"/>
      <c r="J63" s="130"/>
    </row>
    <row r="64" spans="1:10" x14ac:dyDescent="0.2">
      <c r="F64" s="129"/>
      <c r="G64" s="128"/>
      <c r="H64" s="129"/>
      <c r="I64" s="128"/>
      <c r="J64" s="130"/>
    </row>
  </sheetData>
  <sheetProtection password="E1E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E1E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78</v>
      </c>
      <c r="B1" s="194"/>
      <c r="C1" s="194"/>
      <c r="D1" s="194"/>
      <c r="E1" s="194"/>
      <c r="F1" s="194"/>
      <c r="G1" s="194"/>
      <c r="AG1" t="s">
        <v>79</v>
      </c>
    </row>
    <row r="2" spans="1:60" ht="24.95" customHeight="1" x14ac:dyDescent="0.2">
      <c r="A2" s="195" t="s">
        <v>7</v>
      </c>
      <c r="B2" s="77" t="s">
        <v>47</v>
      </c>
      <c r="C2" s="198" t="s">
        <v>44</v>
      </c>
      <c r="D2" s="196"/>
      <c r="E2" s="196"/>
      <c r="F2" s="196"/>
      <c r="G2" s="197"/>
      <c r="AG2" t="s">
        <v>80</v>
      </c>
    </row>
    <row r="3" spans="1:60" ht="24.95" customHeight="1" x14ac:dyDescent="0.2">
      <c r="A3" s="195" t="s">
        <v>8</v>
      </c>
      <c r="B3" s="77" t="s">
        <v>43</v>
      </c>
      <c r="C3" s="198" t="s">
        <v>44</v>
      </c>
      <c r="D3" s="196"/>
      <c r="E3" s="196"/>
      <c r="F3" s="196"/>
      <c r="G3" s="197"/>
      <c r="AC3" s="127" t="s">
        <v>80</v>
      </c>
      <c r="AG3" t="s">
        <v>81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82</v>
      </c>
    </row>
    <row r="5" spans="1:60" x14ac:dyDescent="0.2">
      <c r="D5" s="193"/>
    </row>
    <row r="6" spans="1:60" ht="38.25" x14ac:dyDescent="0.2">
      <c r="A6" s="205" t="s">
        <v>83</v>
      </c>
      <c r="B6" s="207" t="s">
        <v>84</v>
      </c>
      <c r="C6" s="207" t="s">
        <v>85</v>
      </c>
      <c r="D6" s="206" t="s">
        <v>86</v>
      </c>
      <c r="E6" s="205" t="s">
        <v>87</v>
      </c>
      <c r="F6" s="204" t="s">
        <v>88</v>
      </c>
      <c r="G6" s="205" t="s">
        <v>29</v>
      </c>
      <c r="H6" s="208" t="s">
        <v>30</v>
      </c>
      <c r="I6" s="208" t="s">
        <v>89</v>
      </c>
      <c r="J6" s="208" t="s">
        <v>31</v>
      </c>
      <c r="K6" s="208" t="s">
        <v>90</v>
      </c>
      <c r="L6" s="208" t="s">
        <v>91</v>
      </c>
      <c r="M6" s="208" t="s">
        <v>92</v>
      </c>
      <c r="N6" s="208" t="s">
        <v>93</v>
      </c>
      <c r="O6" s="208" t="s">
        <v>94</v>
      </c>
      <c r="P6" s="208" t="s">
        <v>95</v>
      </c>
      <c r="Q6" s="208" t="s">
        <v>96</v>
      </c>
      <c r="R6" s="208" t="s">
        <v>97</v>
      </c>
      <c r="S6" s="208" t="s">
        <v>98</v>
      </c>
      <c r="T6" s="208" t="s">
        <v>99</v>
      </c>
      <c r="U6" s="208" t="s">
        <v>100</v>
      </c>
      <c r="V6" s="208" t="s">
        <v>101</v>
      </c>
      <c r="W6" s="208" t="s">
        <v>102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4" t="s">
        <v>103</v>
      </c>
      <c r="B8" s="225" t="s">
        <v>53</v>
      </c>
      <c r="C8" s="246" t="s">
        <v>54</v>
      </c>
      <c r="D8" s="226"/>
      <c r="E8" s="227"/>
      <c r="F8" s="228"/>
      <c r="G8" s="228">
        <f>SUMIF(AG9:AG17,"&lt;&gt;NOR",G9:G17)</f>
        <v>0</v>
      </c>
      <c r="H8" s="228"/>
      <c r="I8" s="228">
        <f>SUM(I9:I17)</f>
        <v>0</v>
      </c>
      <c r="J8" s="228"/>
      <c r="K8" s="228">
        <f>SUM(K9:K17)</f>
        <v>0</v>
      </c>
      <c r="L8" s="228"/>
      <c r="M8" s="228">
        <f>SUM(M9:M17)</f>
        <v>0</v>
      </c>
      <c r="N8" s="228"/>
      <c r="O8" s="228">
        <f>SUM(O9:O17)</f>
        <v>14.93</v>
      </c>
      <c r="P8" s="228"/>
      <c r="Q8" s="228">
        <f>SUM(Q9:Q17)</f>
        <v>0</v>
      </c>
      <c r="R8" s="228"/>
      <c r="S8" s="228"/>
      <c r="T8" s="229"/>
      <c r="U8" s="223"/>
      <c r="V8" s="223">
        <f>SUM(V9:V17)</f>
        <v>192.6</v>
      </c>
      <c r="W8" s="223"/>
      <c r="AG8" t="s">
        <v>104</v>
      </c>
    </row>
    <row r="9" spans="1:60" outlineLevel="1" x14ac:dyDescent="0.2">
      <c r="A9" s="230">
        <v>1</v>
      </c>
      <c r="B9" s="231" t="s">
        <v>105</v>
      </c>
      <c r="C9" s="247" t="s">
        <v>106</v>
      </c>
      <c r="D9" s="232" t="s">
        <v>107</v>
      </c>
      <c r="E9" s="233">
        <v>776.6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1.8380000000000001E-2</v>
      </c>
      <c r="O9" s="235">
        <f>ROUND(E9*N9,2)</f>
        <v>14.27</v>
      </c>
      <c r="P9" s="235">
        <v>0</v>
      </c>
      <c r="Q9" s="235">
        <f>ROUND(E9*P9,2)</f>
        <v>0</v>
      </c>
      <c r="R9" s="235"/>
      <c r="S9" s="235" t="s">
        <v>108</v>
      </c>
      <c r="T9" s="236" t="s">
        <v>108</v>
      </c>
      <c r="U9" s="219">
        <v>0.13</v>
      </c>
      <c r="V9" s="219">
        <f>ROUND(E9*U9,2)</f>
        <v>100.96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48" t="s">
        <v>110</v>
      </c>
      <c r="D10" s="221"/>
      <c r="E10" s="222">
        <v>678.9</v>
      </c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111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8" t="s">
        <v>112</v>
      </c>
      <c r="D11" s="221"/>
      <c r="E11" s="222">
        <v>97.7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111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30">
        <v>2</v>
      </c>
      <c r="B12" s="231" t="s">
        <v>113</v>
      </c>
      <c r="C12" s="247" t="s">
        <v>114</v>
      </c>
      <c r="D12" s="232" t="s">
        <v>107</v>
      </c>
      <c r="E12" s="233">
        <v>776.6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8.4999999999999995E-4</v>
      </c>
      <c r="O12" s="235">
        <f>ROUND(E12*N12,2)</f>
        <v>0.66</v>
      </c>
      <c r="P12" s="235">
        <v>0</v>
      </c>
      <c r="Q12" s="235">
        <f>ROUND(E12*P12,2)</f>
        <v>0</v>
      </c>
      <c r="R12" s="235"/>
      <c r="S12" s="235" t="s">
        <v>108</v>
      </c>
      <c r="T12" s="236" t="s">
        <v>108</v>
      </c>
      <c r="U12" s="219">
        <v>6.0000000000000001E-3</v>
      </c>
      <c r="V12" s="219">
        <f>ROUND(E12*U12,2)</f>
        <v>4.66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115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48" t="s">
        <v>110</v>
      </c>
      <c r="D13" s="221"/>
      <c r="E13" s="222">
        <v>678.9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111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8" t="s">
        <v>112</v>
      </c>
      <c r="D14" s="221"/>
      <c r="E14" s="222">
        <v>97.7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111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30">
        <v>3</v>
      </c>
      <c r="B15" s="231" t="s">
        <v>116</v>
      </c>
      <c r="C15" s="247" t="s">
        <v>117</v>
      </c>
      <c r="D15" s="232" t="s">
        <v>107</v>
      </c>
      <c r="E15" s="233">
        <v>776.6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/>
      <c r="S15" s="235" t="s">
        <v>108</v>
      </c>
      <c r="T15" s="236" t="s">
        <v>108</v>
      </c>
      <c r="U15" s="219">
        <v>0.112</v>
      </c>
      <c r="V15" s="219">
        <f>ROUND(E15*U15,2)</f>
        <v>86.98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115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48" t="s">
        <v>110</v>
      </c>
      <c r="D16" s="221"/>
      <c r="E16" s="222">
        <v>678.9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111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8" t="s">
        <v>112</v>
      </c>
      <c r="D17" s="221"/>
      <c r="E17" s="222">
        <v>97.7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111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4" t="s">
        <v>103</v>
      </c>
      <c r="B18" s="225" t="s">
        <v>55</v>
      </c>
      <c r="C18" s="246" t="s">
        <v>56</v>
      </c>
      <c r="D18" s="226"/>
      <c r="E18" s="227"/>
      <c r="F18" s="228"/>
      <c r="G18" s="228">
        <f>SUMIF(AG19:AG59,"&lt;&gt;NOR",G19:G59)</f>
        <v>0</v>
      </c>
      <c r="H18" s="228"/>
      <c r="I18" s="228">
        <f>SUM(I19:I59)</f>
        <v>0</v>
      </c>
      <c r="J18" s="228"/>
      <c r="K18" s="228">
        <f>SUM(K19:K59)</f>
        <v>0</v>
      </c>
      <c r="L18" s="228"/>
      <c r="M18" s="228">
        <f>SUM(M19:M59)</f>
        <v>0</v>
      </c>
      <c r="N18" s="228"/>
      <c r="O18" s="228">
        <f>SUM(O19:O59)</f>
        <v>0.25</v>
      </c>
      <c r="P18" s="228"/>
      <c r="Q18" s="228">
        <f>SUM(Q19:Q59)</f>
        <v>16.600000000000001</v>
      </c>
      <c r="R18" s="228"/>
      <c r="S18" s="228"/>
      <c r="T18" s="229"/>
      <c r="U18" s="223"/>
      <c r="V18" s="223">
        <f>SUM(V19:V59)</f>
        <v>219.18</v>
      </c>
      <c r="W18" s="223"/>
      <c r="AG18" t="s">
        <v>104</v>
      </c>
    </row>
    <row r="19" spans="1:60" outlineLevel="1" x14ac:dyDescent="0.2">
      <c r="A19" s="230">
        <v>4</v>
      </c>
      <c r="B19" s="231" t="s">
        <v>118</v>
      </c>
      <c r="C19" s="247" t="s">
        <v>119</v>
      </c>
      <c r="D19" s="232" t="s">
        <v>120</v>
      </c>
      <c r="E19" s="233">
        <v>713.4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5.0000000000000001E-4</v>
      </c>
      <c r="Q19" s="235">
        <f>ROUND(E19*P19,2)</f>
        <v>0.36</v>
      </c>
      <c r="R19" s="235"/>
      <c r="S19" s="235" t="s">
        <v>121</v>
      </c>
      <c r="T19" s="236" t="s">
        <v>122</v>
      </c>
      <c r="U19" s="219">
        <v>0</v>
      </c>
      <c r="V19" s="219">
        <f>ROUND(E19*U19,2)</f>
        <v>0</v>
      </c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115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6"/>
      <c r="B20" s="217"/>
      <c r="C20" s="248" t="s">
        <v>123</v>
      </c>
      <c r="D20" s="221"/>
      <c r="E20" s="222">
        <v>403.2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111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8" t="s">
        <v>124</v>
      </c>
      <c r="D21" s="221"/>
      <c r="E21" s="222">
        <v>42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111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48" t="s">
        <v>125</v>
      </c>
      <c r="D22" s="221"/>
      <c r="E22" s="222">
        <v>13.2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111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8" t="s">
        <v>126</v>
      </c>
      <c r="D23" s="221"/>
      <c r="E23" s="222">
        <v>194.4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111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8" t="s">
        <v>127</v>
      </c>
      <c r="D24" s="221"/>
      <c r="E24" s="222">
        <v>12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111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48" t="s">
        <v>128</v>
      </c>
      <c r="D25" s="221"/>
      <c r="E25" s="222">
        <v>5.4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111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8" t="s">
        <v>129</v>
      </c>
      <c r="D26" s="221"/>
      <c r="E26" s="222">
        <v>43.2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111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30">
        <v>5</v>
      </c>
      <c r="B27" s="231" t="s">
        <v>130</v>
      </c>
      <c r="C27" s="247" t="s">
        <v>131</v>
      </c>
      <c r="D27" s="232" t="s">
        <v>120</v>
      </c>
      <c r="E27" s="233">
        <v>713.4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5.0000000000000001E-4</v>
      </c>
      <c r="Q27" s="235">
        <f>ROUND(E27*P27,2)</f>
        <v>0.36</v>
      </c>
      <c r="R27" s="235"/>
      <c r="S27" s="235" t="s">
        <v>121</v>
      </c>
      <c r="T27" s="236" t="s">
        <v>122</v>
      </c>
      <c r="U27" s="219">
        <v>0</v>
      </c>
      <c r="V27" s="219">
        <f>ROUND(E27*U27,2)</f>
        <v>0</v>
      </c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115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6"/>
      <c r="B28" s="217"/>
      <c r="C28" s="248" t="s">
        <v>123</v>
      </c>
      <c r="D28" s="221"/>
      <c r="E28" s="222">
        <v>403.2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111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48" t="s">
        <v>124</v>
      </c>
      <c r="D29" s="221"/>
      <c r="E29" s="222">
        <v>42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111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48" t="s">
        <v>125</v>
      </c>
      <c r="D30" s="221"/>
      <c r="E30" s="222">
        <v>13.2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111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48" t="s">
        <v>126</v>
      </c>
      <c r="D31" s="221"/>
      <c r="E31" s="222">
        <v>194.4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111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48" t="s">
        <v>127</v>
      </c>
      <c r="D32" s="221"/>
      <c r="E32" s="222">
        <v>12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111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48" t="s">
        <v>128</v>
      </c>
      <c r="D33" s="221"/>
      <c r="E33" s="222">
        <v>5.4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111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48" t="s">
        <v>129</v>
      </c>
      <c r="D34" s="221"/>
      <c r="E34" s="222">
        <v>43.2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111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30">
        <v>6</v>
      </c>
      <c r="B35" s="231" t="s">
        <v>132</v>
      </c>
      <c r="C35" s="247" t="s">
        <v>133</v>
      </c>
      <c r="D35" s="232" t="s">
        <v>120</v>
      </c>
      <c r="E35" s="233">
        <v>50.9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0</v>
      </c>
      <c r="O35" s="235">
        <f>ROUND(E35*N35,2)</f>
        <v>0</v>
      </c>
      <c r="P35" s="235">
        <v>5.0000000000000001E-3</v>
      </c>
      <c r="Q35" s="235">
        <f>ROUND(E35*P35,2)</f>
        <v>0.25</v>
      </c>
      <c r="R35" s="235"/>
      <c r="S35" s="235" t="s">
        <v>121</v>
      </c>
      <c r="T35" s="236" t="s">
        <v>122</v>
      </c>
      <c r="U35" s="219">
        <v>0</v>
      </c>
      <c r="V35" s="219">
        <f>ROUND(E35*U35,2)</f>
        <v>0</v>
      </c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115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48" t="s">
        <v>134</v>
      </c>
      <c r="D36" s="221"/>
      <c r="E36" s="222">
        <v>48.4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111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48" t="s">
        <v>135</v>
      </c>
      <c r="D37" s="221"/>
      <c r="E37" s="222">
        <v>2.5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111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30">
        <v>7</v>
      </c>
      <c r="B38" s="231" t="s">
        <v>136</v>
      </c>
      <c r="C38" s="247" t="s">
        <v>137</v>
      </c>
      <c r="D38" s="232" t="s">
        <v>120</v>
      </c>
      <c r="E38" s="233">
        <v>22.5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/>
      <c r="S38" s="235" t="s">
        <v>121</v>
      </c>
      <c r="T38" s="236" t="s">
        <v>122</v>
      </c>
      <c r="U38" s="219">
        <v>0</v>
      </c>
      <c r="V38" s="219">
        <f>ROUND(E38*U38,2)</f>
        <v>0</v>
      </c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115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48" t="s">
        <v>138</v>
      </c>
      <c r="D39" s="221"/>
      <c r="E39" s="222">
        <v>22.5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111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30">
        <v>8</v>
      </c>
      <c r="B40" s="231" t="s">
        <v>139</v>
      </c>
      <c r="C40" s="247" t="s">
        <v>140</v>
      </c>
      <c r="D40" s="232" t="s">
        <v>141</v>
      </c>
      <c r="E40" s="233">
        <v>5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121</v>
      </c>
      <c r="T40" s="236" t="s">
        <v>122</v>
      </c>
      <c r="U40" s="219">
        <v>0</v>
      </c>
      <c r="V40" s="219">
        <f>ROUND(E40*U40,2)</f>
        <v>0</v>
      </c>
      <c r="W40" s="21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115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48" t="s">
        <v>142</v>
      </c>
      <c r="D41" s="221"/>
      <c r="E41" s="222">
        <v>1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111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48" t="s">
        <v>143</v>
      </c>
      <c r="D42" s="221"/>
      <c r="E42" s="222">
        <v>4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111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30">
        <v>9</v>
      </c>
      <c r="B43" s="231" t="s">
        <v>144</v>
      </c>
      <c r="C43" s="247" t="s">
        <v>145</v>
      </c>
      <c r="D43" s="232" t="s">
        <v>146</v>
      </c>
      <c r="E43" s="233">
        <v>112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5"/>
      <c r="S43" s="235" t="s">
        <v>108</v>
      </c>
      <c r="T43" s="236" t="s">
        <v>108</v>
      </c>
      <c r="U43" s="219">
        <v>0.09</v>
      </c>
      <c r="V43" s="219">
        <f>ROUND(E43*U43,2)</f>
        <v>10.08</v>
      </c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115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8" t="s">
        <v>147</v>
      </c>
      <c r="D44" s="221"/>
      <c r="E44" s="222">
        <v>56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111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48" t="s">
        <v>148</v>
      </c>
      <c r="D45" s="221"/>
      <c r="E45" s="222">
        <v>7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111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48" t="s">
        <v>149</v>
      </c>
      <c r="D46" s="221"/>
      <c r="E46" s="222">
        <v>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111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48" t="s">
        <v>150</v>
      </c>
      <c r="D47" s="221"/>
      <c r="E47" s="222">
        <v>36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111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48" t="s">
        <v>151</v>
      </c>
      <c r="D48" s="221"/>
      <c r="E48" s="222">
        <v>2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111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8" t="s">
        <v>152</v>
      </c>
      <c r="D49" s="221"/>
      <c r="E49" s="222">
        <v>1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111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48" t="s">
        <v>153</v>
      </c>
      <c r="D50" s="221"/>
      <c r="E50" s="222">
        <v>8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111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30">
        <v>10</v>
      </c>
      <c r="B51" s="231" t="s">
        <v>154</v>
      </c>
      <c r="C51" s="247" t="s">
        <v>155</v>
      </c>
      <c r="D51" s="232" t="s">
        <v>107</v>
      </c>
      <c r="E51" s="233">
        <v>81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1.3699999999999999E-3</v>
      </c>
      <c r="O51" s="235">
        <f>ROUND(E51*N51,2)</f>
        <v>0.11</v>
      </c>
      <c r="P51" s="235">
        <v>6.0999999999999999E-2</v>
      </c>
      <c r="Q51" s="235">
        <f>ROUND(E51*P51,2)</f>
        <v>4.9400000000000004</v>
      </c>
      <c r="R51" s="235"/>
      <c r="S51" s="235" t="s">
        <v>108</v>
      </c>
      <c r="T51" s="236" t="s">
        <v>108</v>
      </c>
      <c r="U51" s="219">
        <v>0.93799999999999994</v>
      </c>
      <c r="V51" s="219">
        <f>ROUND(E51*U51,2)</f>
        <v>75.98</v>
      </c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109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48" t="s">
        <v>156</v>
      </c>
      <c r="D52" s="221"/>
      <c r="E52" s="222">
        <v>64.8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111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48" t="s">
        <v>157</v>
      </c>
      <c r="D53" s="221"/>
      <c r="E53" s="222">
        <v>1.8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111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48" t="s">
        <v>158</v>
      </c>
      <c r="D54" s="221"/>
      <c r="E54" s="222">
        <v>14.4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111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30">
        <v>11</v>
      </c>
      <c r="B55" s="231" t="s">
        <v>159</v>
      </c>
      <c r="C55" s="247" t="s">
        <v>160</v>
      </c>
      <c r="D55" s="232" t="s">
        <v>107</v>
      </c>
      <c r="E55" s="233">
        <v>201.69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6.8999999999999997E-4</v>
      </c>
      <c r="O55" s="235">
        <f>ROUND(E55*N55,2)</f>
        <v>0.14000000000000001</v>
      </c>
      <c r="P55" s="235">
        <v>5.2999999999999999E-2</v>
      </c>
      <c r="Q55" s="235">
        <f>ROUND(E55*P55,2)</f>
        <v>10.69</v>
      </c>
      <c r="R55" s="235"/>
      <c r="S55" s="235" t="s">
        <v>108</v>
      </c>
      <c r="T55" s="236" t="s">
        <v>108</v>
      </c>
      <c r="U55" s="219">
        <v>0.66</v>
      </c>
      <c r="V55" s="219">
        <f>ROUND(E55*U55,2)</f>
        <v>133.12</v>
      </c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115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6"/>
      <c r="B56" s="217"/>
      <c r="C56" s="248" t="s">
        <v>161</v>
      </c>
      <c r="D56" s="221"/>
      <c r="E56" s="222">
        <v>176.4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111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48" t="s">
        <v>162</v>
      </c>
      <c r="D57" s="221"/>
      <c r="E57" s="222">
        <v>15.75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111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48" t="s">
        <v>163</v>
      </c>
      <c r="D58" s="221"/>
      <c r="E58" s="222">
        <v>5.04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111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48" t="s">
        <v>164</v>
      </c>
      <c r="D59" s="221"/>
      <c r="E59" s="222">
        <v>4.5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111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x14ac:dyDescent="0.2">
      <c r="A60" s="224" t="s">
        <v>103</v>
      </c>
      <c r="B60" s="225" t="s">
        <v>57</v>
      </c>
      <c r="C60" s="246" t="s">
        <v>58</v>
      </c>
      <c r="D60" s="226"/>
      <c r="E60" s="227"/>
      <c r="F60" s="228"/>
      <c r="G60" s="228">
        <f>SUMIF(AG61:AG61,"&lt;&gt;NOR",G61:G61)</f>
        <v>0</v>
      </c>
      <c r="H60" s="228"/>
      <c r="I60" s="228">
        <f>SUM(I61:I61)</f>
        <v>0</v>
      </c>
      <c r="J60" s="228"/>
      <c r="K60" s="228">
        <f>SUM(K61:K61)</f>
        <v>0</v>
      </c>
      <c r="L60" s="228"/>
      <c r="M60" s="228">
        <f>SUM(M61:M61)</f>
        <v>0</v>
      </c>
      <c r="N60" s="228"/>
      <c r="O60" s="228">
        <f>SUM(O61:O61)</f>
        <v>0</v>
      </c>
      <c r="P60" s="228"/>
      <c r="Q60" s="228">
        <f>SUM(Q61:Q61)</f>
        <v>0</v>
      </c>
      <c r="R60" s="228"/>
      <c r="S60" s="228"/>
      <c r="T60" s="229"/>
      <c r="U60" s="223"/>
      <c r="V60" s="223">
        <f>SUM(V61:V61)</f>
        <v>28.73</v>
      </c>
      <c r="W60" s="223"/>
      <c r="AG60" t="s">
        <v>104</v>
      </c>
    </row>
    <row r="61" spans="1:60" outlineLevel="1" x14ac:dyDescent="0.2">
      <c r="A61" s="237">
        <v>12</v>
      </c>
      <c r="B61" s="238" t="s">
        <v>165</v>
      </c>
      <c r="C61" s="249" t="s">
        <v>166</v>
      </c>
      <c r="D61" s="239" t="s">
        <v>167</v>
      </c>
      <c r="E61" s="240">
        <v>15.184150000000001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2"/>
      <c r="S61" s="242" t="s">
        <v>108</v>
      </c>
      <c r="T61" s="243" t="s">
        <v>108</v>
      </c>
      <c r="U61" s="219">
        <v>1.8919999999999999</v>
      </c>
      <c r="V61" s="219">
        <f>ROUND(E61*U61,2)</f>
        <v>28.73</v>
      </c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168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x14ac:dyDescent="0.2">
      <c r="A62" s="224" t="s">
        <v>103</v>
      </c>
      <c r="B62" s="225" t="s">
        <v>59</v>
      </c>
      <c r="C62" s="246" t="s">
        <v>60</v>
      </c>
      <c r="D62" s="226"/>
      <c r="E62" s="227"/>
      <c r="F62" s="228"/>
      <c r="G62" s="228">
        <f>SUMIF(AG63:AG71,"&lt;&gt;NOR",G63:G71)</f>
        <v>0</v>
      </c>
      <c r="H62" s="228"/>
      <c r="I62" s="228">
        <f>SUM(I63:I71)</f>
        <v>0</v>
      </c>
      <c r="J62" s="228"/>
      <c r="K62" s="228">
        <f>SUM(K63:K71)</f>
        <v>0</v>
      </c>
      <c r="L62" s="228"/>
      <c r="M62" s="228">
        <f>SUM(M63:M71)</f>
        <v>0</v>
      </c>
      <c r="N62" s="228"/>
      <c r="O62" s="228">
        <f>SUM(O63:O71)</f>
        <v>0</v>
      </c>
      <c r="P62" s="228"/>
      <c r="Q62" s="228">
        <f>SUM(Q63:Q71)</f>
        <v>0</v>
      </c>
      <c r="R62" s="228"/>
      <c r="S62" s="228"/>
      <c r="T62" s="229"/>
      <c r="U62" s="223"/>
      <c r="V62" s="223">
        <f>SUM(V63:V71)</f>
        <v>0</v>
      </c>
      <c r="W62" s="223"/>
      <c r="AG62" t="s">
        <v>104</v>
      </c>
    </row>
    <row r="63" spans="1:60" outlineLevel="1" x14ac:dyDescent="0.2">
      <c r="A63" s="230">
        <v>13</v>
      </c>
      <c r="B63" s="231" t="s">
        <v>169</v>
      </c>
      <c r="C63" s="247" t="s">
        <v>170</v>
      </c>
      <c r="D63" s="232" t="s">
        <v>120</v>
      </c>
      <c r="E63" s="233">
        <v>713.4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5"/>
      <c r="S63" s="235" t="s">
        <v>121</v>
      </c>
      <c r="T63" s="236" t="s">
        <v>122</v>
      </c>
      <c r="U63" s="219">
        <v>0</v>
      </c>
      <c r="V63" s="219">
        <f>ROUND(E63*U63,2)</f>
        <v>0</v>
      </c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115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48" t="s">
        <v>123</v>
      </c>
      <c r="D64" s="221"/>
      <c r="E64" s="222">
        <v>403.2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111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48" t="s">
        <v>124</v>
      </c>
      <c r="D65" s="221"/>
      <c r="E65" s="222">
        <v>42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111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48" t="s">
        <v>125</v>
      </c>
      <c r="D66" s="221"/>
      <c r="E66" s="222">
        <v>13.2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111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48" t="s">
        <v>126</v>
      </c>
      <c r="D67" s="221"/>
      <c r="E67" s="222">
        <v>194.4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111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48" t="s">
        <v>127</v>
      </c>
      <c r="D68" s="221"/>
      <c r="E68" s="222">
        <v>12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111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48" t="s">
        <v>128</v>
      </c>
      <c r="D69" s="221"/>
      <c r="E69" s="222">
        <v>5.4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111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48" t="s">
        <v>129</v>
      </c>
      <c r="D70" s="221"/>
      <c r="E70" s="222">
        <v>43.2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111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>
        <v>14</v>
      </c>
      <c r="B71" s="217" t="s">
        <v>171</v>
      </c>
      <c r="C71" s="250" t="s">
        <v>172</v>
      </c>
      <c r="D71" s="218" t="s">
        <v>0</v>
      </c>
      <c r="E71" s="244"/>
      <c r="F71" s="220"/>
      <c r="G71" s="219">
        <f>ROUND(E71*F71,2)</f>
        <v>0</v>
      </c>
      <c r="H71" s="220"/>
      <c r="I71" s="219">
        <f>ROUND(E71*H71,2)</f>
        <v>0</v>
      </c>
      <c r="J71" s="220"/>
      <c r="K71" s="219">
        <f>ROUND(E71*J71,2)</f>
        <v>0</v>
      </c>
      <c r="L71" s="219">
        <v>21</v>
      </c>
      <c r="M71" s="219">
        <f>G71*(1+L71/100)</f>
        <v>0</v>
      </c>
      <c r="N71" s="219">
        <v>0</v>
      </c>
      <c r="O71" s="219">
        <f>ROUND(E71*N71,2)</f>
        <v>0</v>
      </c>
      <c r="P71" s="219">
        <v>0</v>
      </c>
      <c r="Q71" s="219">
        <f>ROUND(E71*P71,2)</f>
        <v>0</v>
      </c>
      <c r="R71" s="219"/>
      <c r="S71" s="219" t="s">
        <v>108</v>
      </c>
      <c r="T71" s="219" t="s">
        <v>108</v>
      </c>
      <c r="U71" s="219">
        <v>0</v>
      </c>
      <c r="V71" s="219">
        <f>ROUND(E71*U71,2)</f>
        <v>0</v>
      </c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168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x14ac:dyDescent="0.2">
      <c r="A72" s="224" t="s">
        <v>103</v>
      </c>
      <c r="B72" s="225" t="s">
        <v>61</v>
      </c>
      <c r="C72" s="246" t="s">
        <v>62</v>
      </c>
      <c r="D72" s="226"/>
      <c r="E72" s="227"/>
      <c r="F72" s="228"/>
      <c r="G72" s="228">
        <f>SUMIF(AG73:AG76,"&lt;&gt;NOR",G73:G76)</f>
        <v>0</v>
      </c>
      <c r="H72" s="228"/>
      <c r="I72" s="228">
        <f>SUM(I73:I76)</f>
        <v>0</v>
      </c>
      <c r="J72" s="228"/>
      <c r="K72" s="228">
        <f>SUM(K73:K76)</f>
        <v>0</v>
      </c>
      <c r="L72" s="228"/>
      <c r="M72" s="228">
        <f>SUM(M73:M76)</f>
        <v>0</v>
      </c>
      <c r="N72" s="228"/>
      <c r="O72" s="228">
        <f>SUM(O73:O76)</f>
        <v>0.2</v>
      </c>
      <c r="P72" s="228"/>
      <c r="Q72" s="228">
        <f>SUM(Q73:Q76)</f>
        <v>0</v>
      </c>
      <c r="R72" s="228"/>
      <c r="S72" s="228"/>
      <c r="T72" s="229"/>
      <c r="U72" s="223"/>
      <c r="V72" s="223">
        <f>SUM(V73:V76)</f>
        <v>43.09</v>
      </c>
      <c r="W72" s="223"/>
      <c r="AG72" t="s">
        <v>104</v>
      </c>
    </row>
    <row r="73" spans="1:60" outlineLevel="1" x14ac:dyDescent="0.2">
      <c r="A73" s="230">
        <v>15</v>
      </c>
      <c r="B73" s="231" t="s">
        <v>173</v>
      </c>
      <c r="C73" s="247" t="s">
        <v>174</v>
      </c>
      <c r="D73" s="232" t="s">
        <v>120</v>
      </c>
      <c r="E73" s="233">
        <v>153.9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1.2700000000000001E-3</v>
      </c>
      <c r="O73" s="235">
        <f>ROUND(E73*N73,2)</f>
        <v>0.2</v>
      </c>
      <c r="P73" s="235">
        <v>0</v>
      </c>
      <c r="Q73" s="235">
        <f>ROUND(E73*P73,2)</f>
        <v>0</v>
      </c>
      <c r="R73" s="235"/>
      <c r="S73" s="235" t="s">
        <v>108</v>
      </c>
      <c r="T73" s="236" t="s">
        <v>108</v>
      </c>
      <c r="U73" s="219">
        <v>0.28000000000000003</v>
      </c>
      <c r="V73" s="219">
        <f>ROUND(E73*U73,2)</f>
        <v>43.09</v>
      </c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175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48" t="s">
        <v>176</v>
      </c>
      <c r="D74" s="221"/>
      <c r="E74" s="222">
        <v>97.5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111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48" t="s">
        <v>177</v>
      </c>
      <c r="D75" s="221"/>
      <c r="E75" s="222">
        <v>56.4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111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>
        <v>16</v>
      </c>
      <c r="B76" s="217" t="s">
        <v>178</v>
      </c>
      <c r="C76" s="250" t="s">
        <v>179</v>
      </c>
      <c r="D76" s="218" t="s">
        <v>0</v>
      </c>
      <c r="E76" s="244"/>
      <c r="F76" s="220"/>
      <c r="G76" s="219">
        <f>ROUND(E76*F76,2)</f>
        <v>0</v>
      </c>
      <c r="H76" s="220"/>
      <c r="I76" s="219">
        <f>ROUND(E76*H76,2)</f>
        <v>0</v>
      </c>
      <c r="J76" s="220"/>
      <c r="K76" s="219">
        <f>ROUND(E76*J76,2)</f>
        <v>0</v>
      </c>
      <c r="L76" s="219">
        <v>21</v>
      </c>
      <c r="M76" s="219">
        <f>G76*(1+L76/100)</f>
        <v>0</v>
      </c>
      <c r="N76" s="219">
        <v>0</v>
      </c>
      <c r="O76" s="219">
        <f>ROUND(E76*N76,2)</f>
        <v>0</v>
      </c>
      <c r="P76" s="219">
        <v>0</v>
      </c>
      <c r="Q76" s="219">
        <f>ROUND(E76*P76,2)</f>
        <v>0</v>
      </c>
      <c r="R76" s="219"/>
      <c r="S76" s="219" t="s">
        <v>108</v>
      </c>
      <c r="T76" s="219" t="s">
        <v>108</v>
      </c>
      <c r="U76" s="219">
        <v>0</v>
      </c>
      <c r="V76" s="219">
        <f>ROUND(E76*U76,2)</f>
        <v>0</v>
      </c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168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x14ac:dyDescent="0.2">
      <c r="A77" s="224" t="s">
        <v>103</v>
      </c>
      <c r="B77" s="225" t="s">
        <v>63</v>
      </c>
      <c r="C77" s="246" t="s">
        <v>64</v>
      </c>
      <c r="D77" s="226"/>
      <c r="E77" s="227"/>
      <c r="F77" s="228"/>
      <c r="G77" s="228">
        <f>SUMIF(AG78:AG86,"&lt;&gt;NOR",G78:G86)</f>
        <v>0</v>
      </c>
      <c r="H77" s="228"/>
      <c r="I77" s="228">
        <f>SUM(I78:I86)</f>
        <v>0</v>
      </c>
      <c r="J77" s="228"/>
      <c r="K77" s="228">
        <f>SUM(K78:K86)</f>
        <v>0</v>
      </c>
      <c r="L77" s="228"/>
      <c r="M77" s="228">
        <f>SUM(M78:M86)</f>
        <v>0</v>
      </c>
      <c r="N77" s="228"/>
      <c r="O77" s="228">
        <f>SUM(O78:O86)</f>
        <v>0.03</v>
      </c>
      <c r="P77" s="228"/>
      <c r="Q77" s="228">
        <f>SUM(Q78:Q86)</f>
        <v>0</v>
      </c>
      <c r="R77" s="228"/>
      <c r="S77" s="228"/>
      <c r="T77" s="229"/>
      <c r="U77" s="223"/>
      <c r="V77" s="223">
        <f>SUM(V78:V86)</f>
        <v>228.29</v>
      </c>
      <c r="W77" s="223"/>
      <c r="AG77" t="s">
        <v>104</v>
      </c>
    </row>
    <row r="78" spans="1:60" outlineLevel="1" x14ac:dyDescent="0.2">
      <c r="A78" s="230">
        <v>17</v>
      </c>
      <c r="B78" s="231" t="s">
        <v>180</v>
      </c>
      <c r="C78" s="247" t="s">
        <v>181</v>
      </c>
      <c r="D78" s="232" t="s">
        <v>120</v>
      </c>
      <c r="E78" s="233">
        <v>713.4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4.0000000000000003E-5</v>
      </c>
      <c r="O78" s="235">
        <f>ROUND(E78*N78,2)</f>
        <v>0.03</v>
      </c>
      <c r="P78" s="235">
        <v>0</v>
      </c>
      <c r="Q78" s="235">
        <f>ROUND(E78*P78,2)</f>
        <v>0</v>
      </c>
      <c r="R78" s="235"/>
      <c r="S78" s="235" t="s">
        <v>108</v>
      </c>
      <c r="T78" s="236" t="s">
        <v>108</v>
      </c>
      <c r="U78" s="219">
        <v>0.32</v>
      </c>
      <c r="V78" s="219">
        <f>ROUND(E78*U78,2)</f>
        <v>228.29</v>
      </c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175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48" t="s">
        <v>123</v>
      </c>
      <c r="D79" s="221"/>
      <c r="E79" s="222">
        <v>403.2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111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48" t="s">
        <v>124</v>
      </c>
      <c r="D80" s="221"/>
      <c r="E80" s="222">
        <v>42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111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48" t="s">
        <v>125</v>
      </c>
      <c r="D81" s="221"/>
      <c r="E81" s="222">
        <v>13.2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111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8" t="s">
        <v>126</v>
      </c>
      <c r="D82" s="221"/>
      <c r="E82" s="222">
        <v>194.4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111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48" t="s">
        <v>127</v>
      </c>
      <c r="D83" s="221"/>
      <c r="E83" s="222">
        <v>12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111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8" t="s">
        <v>128</v>
      </c>
      <c r="D84" s="221"/>
      <c r="E84" s="222">
        <v>5.4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111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48" t="s">
        <v>129</v>
      </c>
      <c r="D85" s="221"/>
      <c r="E85" s="222">
        <v>43.2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111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>
        <v>18</v>
      </c>
      <c r="B86" s="217" t="s">
        <v>182</v>
      </c>
      <c r="C86" s="250" t="s">
        <v>179</v>
      </c>
      <c r="D86" s="218" t="s">
        <v>0</v>
      </c>
      <c r="E86" s="244"/>
      <c r="F86" s="220"/>
      <c r="G86" s="219">
        <f>ROUND(E86*F86,2)</f>
        <v>0</v>
      </c>
      <c r="H86" s="220"/>
      <c r="I86" s="219">
        <f>ROUND(E86*H86,2)</f>
        <v>0</v>
      </c>
      <c r="J86" s="220"/>
      <c r="K86" s="219">
        <f>ROUND(E86*J86,2)</f>
        <v>0</v>
      </c>
      <c r="L86" s="219">
        <v>21</v>
      </c>
      <c r="M86" s="219">
        <f>G86*(1+L86/100)</f>
        <v>0</v>
      </c>
      <c r="N86" s="219">
        <v>0</v>
      </c>
      <c r="O86" s="219">
        <f>ROUND(E86*N86,2)</f>
        <v>0</v>
      </c>
      <c r="P86" s="219">
        <v>0</v>
      </c>
      <c r="Q86" s="219">
        <f>ROUND(E86*P86,2)</f>
        <v>0</v>
      </c>
      <c r="R86" s="219"/>
      <c r="S86" s="219" t="s">
        <v>108</v>
      </c>
      <c r="T86" s="219" t="s">
        <v>108</v>
      </c>
      <c r="U86" s="219">
        <v>0</v>
      </c>
      <c r="V86" s="219">
        <f>ROUND(E86*U86,2)</f>
        <v>0</v>
      </c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168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x14ac:dyDescent="0.2">
      <c r="A87" s="224" t="s">
        <v>103</v>
      </c>
      <c r="B87" s="225" t="s">
        <v>65</v>
      </c>
      <c r="C87" s="246" t="s">
        <v>66</v>
      </c>
      <c r="D87" s="226"/>
      <c r="E87" s="227"/>
      <c r="F87" s="228"/>
      <c r="G87" s="228">
        <f>SUMIF(AG88:AG101,"&lt;&gt;NOR",G88:G101)</f>
        <v>0</v>
      </c>
      <c r="H87" s="228"/>
      <c r="I87" s="228">
        <f>SUM(I88:I101)</f>
        <v>0</v>
      </c>
      <c r="J87" s="228"/>
      <c r="K87" s="228">
        <f>SUM(K88:K101)</f>
        <v>0</v>
      </c>
      <c r="L87" s="228"/>
      <c r="M87" s="228">
        <f>SUM(M88:M101)</f>
        <v>0</v>
      </c>
      <c r="N87" s="228"/>
      <c r="O87" s="228">
        <f>SUM(O88:O101)</f>
        <v>0</v>
      </c>
      <c r="P87" s="228"/>
      <c r="Q87" s="228">
        <f>SUM(Q88:Q101)</f>
        <v>0</v>
      </c>
      <c r="R87" s="228"/>
      <c r="S87" s="228"/>
      <c r="T87" s="229"/>
      <c r="U87" s="223"/>
      <c r="V87" s="223">
        <f>SUM(V88:V101)</f>
        <v>0</v>
      </c>
      <c r="W87" s="223"/>
      <c r="AG87" t="s">
        <v>104</v>
      </c>
    </row>
    <row r="88" spans="1:60" outlineLevel="1" x14ac:dyDescent="0.2">
      <c r="A88" s="230">
        <v>19</v>
      </c>
      <c r="B88" s="231" t="s">
        <v>183</v>
      </c>
      <c r="C88" s="247" t="s">
        <v>184</v>
      </c>
      <c r="D88" s="232" t="s">
        <v>141</v>
      </c>
      <c r="E88" s="233">
        <v>27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0</v>
      </c>
      <c r="O88" s="235">
        <f>ROUND(E88*N88,2)</f>
        <v>0</v>
      </c>
      <c r="P88" s="235">
        <v>0</v>
      </c>
      <c r="Q88" s="235">
        <f>ROUND(E88*P88,2)</f>
        <v>0</v>
      </c>
      <c r="R88" s="235"/>
      <c r="S88" s="235" t="s">
        <v>121</v>
      </c>
      <c r="T88" s="236" t="s">
        <v>122</v>
      </c>
      <c r="U88" s="219">
        <v>0</v>
      </c>
      <c r="V88" s="219">
        <f>ROUND(E88*U88,2)</f>
        <v>0</v>
      </c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115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48" t="s">
        <v>185</v>
      </c>
      <c r="D89" s="221"/>
      <c r="E89" s="222">
        <v>9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111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48" t="s">
        <v>186</v>
      </c>
      <c r="D90" s="221"/>
      <c r="E90" s="222">
        <v>18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111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30">
        <v>20</v>
      </c>
      <c r="B91" s="231" t="s">
        <v>187</v>
      </c>
      <c r="C91" s="247" t="s">
        <v>188</v>
      </c>
      <c r="D91" s="232" t="s">
        <v>141</v>
      </c>
      <c r="E91" s="233">
        <v>27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0</v>
      </c>
      <c r="O91" s="235">
        <f>ROUND(E91*N91,2)</f>
        <v>0</v>
      </c>
      <c r="P91" s="235">
        <v>0</v>
      </c>
      <c r="Q91" s="235">
        <f>ROUND(E91*P91,2)</f>
        <v>0</v>
      </c>
      <c r="R91" s="235"/>
      <c r="S91" s="235" t="s">
        <v>121</v>
      </c>
      <c r="T91" s="236" t="s">
        <v>122</v>
      </c>
      <c r="U91" s="219">
        <v>0</v>
      </c>
      <c r="V91" s="219">
        <f>ROUND(E91*U91,2)</f>
        <v>0</v>
      </c>
      <c r="W91" s="21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115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48" t="s">
        <v>185</v>
      </c>
      <c r="D92" s="221"/>
      <c r="E92" s="222">
        <v>9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111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48" t="s">
        <v>186</v>
      </c>
      <c r="D93" s="221"/>
      <c r="E93" s="222">
        <v>18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111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30">
        <v>21</v>
      </c>
      <c r="B94" s="231" t="s">
        <v>189</v>
      </c>
      <c r="C94" s="247" t="s">
        <v>190</v>
      </c>
      <c r="D94" s="232" t="s">
        <v>141</v>
      </c>
      <c r="E94" s="233">
        <v>2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0</v>
      </c>
      <c r="O94" s="235">
        <f>ROUND(E94*N94,2)</f>
        <v>0</v>
      </c>
      <c r="P94" s="235">
        <v>0</v>
      </c>
      <c r="Q94" s="235">
        <f>ROUND(E94*P94,2)</f>
        <v>0</v>
      </c>
      <c r="R94" s="235"/>
      <c r="S94" s="235" t="s">
        <v>121</v>
      </c>
      <c r="T94" s="236" t="s">
        <v>122</v>
      </c>
      <c r="U94" s="219">
        <v>0</v>
      </c>
      <c r="V94" s="219">
        <f>ROUND(E94*U94,2)</f>
        <v>0</v>
      </c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115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48" t="s">
        <v>191</v>
      </c>
      <c r="D95" s="221"/>
      <c r="E95" s="222">
        <v>2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111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30">
        <v>22</v>
      </c>
      <c r="B96" s="231" t="s">
        <v>192</v>
      </c>
      <c r="C96" s="247" t="s">
        <v>193</v>
      </c>
      <c r="D96" s="232" t="s">
        <v>141</v>
      </c>
      <c r="E96" s="233">
        <v>5</v>
      </c>
      <c r="F96" s="234"/>
      <c r="G96" s="235">
        <f>ROUND(E96*F96,2)</f>
        <v>0</v>
      </c>
      <c r="H96" s="234"/>
      <c r="I96" s="235">
        <f>ROUND(E96*H96,2)</f>
        <v>0</v>
      </c>
      <c r="J96" s="234"/>
      <c r="K96" s="235">
        <f>ROUND(E96*J96,2)</f>
        <v>0</v>
      </c>
      <c r="L96" s="235">
        <v>21</v>
      </c>
      <c r="M96" s="235">
        <f>G96*(1+L96/100)</f>
        <v>0</v>
      </c>
      <c r="N96" s="235">
        <v>0</v>
      </c>
      <c r="O96" s="235">
        <f>ROUND(E96*N96,2)</f>
        <v>0</v>
      </c>
      <c r="P96" s="235">
        <v>0</v>
      </c>
      <c r="Q96" s="235">
        <f>ROUND(E96*P96,2)</f>
        <v>0</v>
      </c>
      <c r="R96" s="235"/>
      <c r="S96" s="235" t="s">
        <v>121</v>
      </c>
      <c r="T96" s="236" t="s">
        <v>122</v>
      </c>
      <c r="U96" s="219">
        <v>0</v>
      </c>
      <c r="V96" s="219">
        <f>ROUND(E96*U96,2)</f>
        <v>0</v>
      </c>
      <c r="W96" s="21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115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48" t="s">
        <v>194</v>
      </c>
      <c r="D97" s="221"/>
      <c r="E97" s="222">
        <v>3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111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48" t="s">
        <v>195</v>
      </c>
      <c r="D98" s="221"/>
      <c r="E98" s="222">
        <v>2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111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37">
        <v>23</v>
      </c>
      <c r="B99" s="238" t="s">
        <v>196</v>
      </c>
      <c r="C99" s="249" t="s">
        <v>197</v>
      </c>
      <c r="D99" s="239" t="s">
        <v>141</v>
      </c>
      <c r="E99" s="240">
        <v>1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2">
        <v>0</v>
      </c>
      <c r="O99" s="242">
        <f>ROUND(E99*N99,2)</f>
        <v>0</v>
      </c>
      <c r="P99" s="242">
        <v>0</v>
      </c>
      <c r="Q99" s="242">
        <f>ROUND(E99*P99,2)</f>
        <v>0</v>
      </c>
      <c r="R99" s="242"/>
      <c r="S99" s="242" t="s">
        <v>121</v>
      </c>
      <c r="T99" s="243" t="s">
        <v>122</v>
      </c>
      <c r="U99" s="219">
        <v>0</v>
      </c>
      <c r="V99" s="219">
        <f>ROUND(E99*U99,2)</f>
        <v>0</v>
      </c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115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30">
        <v>24</v>
      </c>
      <c r="B100" s="231" t="s">
        <v>198</v>
      </c>
      <c r="C100" s="247" t="s">
        <v>199</v>
      </c>
      <c r="D100" s="232" t="s">
        <v>141</v>
      </c>
      <c r="E100" s="233">
        <v>1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35">
        <v>0</v>
      </c>
      <c r="O100" s="235">
        <f>ROUND(E100*N100,2)</f>
        <v>0</v>
      </c>
      <c r="P100" s="235">
        <v>0</v>
      </c>
      <c r="Q100" s="235">
        <f>ROUND(E100*P100,2)</f>
        <v>0</v>
      </c>
      <c r="R100" s="235"/>
      <c r="S100" s="235" t="s">
        <v>121</v>
      </c>
      <c r="T100" s="236" t="s">
        <v>122</v>
      </c>
      <c r="U100" s="219">
        <v>0</v>
      </c>
      <c r="V100" s="219">
        <f>ROUND(E100*U100,2)</f>
        <v>0</v>
      </c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115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6">
        <v>25</v>
      </c>
      <c r="B101" s="217" t="s">
        <v>200</v>
      </c>
      <c r="C101" s="250" t="s">
        <v>179</v>
      </c>
      <c r="D101" s="218" t="s">
        <v>0</v>
      </c>
      <c r="E101" s="244"/>
      <c r="F101" s="220"/>
      <c r="G101" s="219">
        <f>ROUND(E101*F101,2)</f>
        <v>0</v>
      </c>
      <c r="H101" s="220"/>
      <c r="I101" s="219">
        <f>ROUND(E101*H101,2)</f>
        <v>0</v>
      </c>
      <c r="J101" s="220"/>
      <c r="K101" s="219">
        <f>ROUND(E101*J101,2)</f>
        <v>0</v>
      </c>
      <c r="L101" s="219">
        <v>21</v>
      </c>
      <c r="M101" s="219">
        <f>G101*(1+L101/100)</f>
        <v>0</v>
      </c>
      <c r="N101" s="219">
        <v>0</v>
      </c>
      <c r="O101" s="219">
        <f>ROUND(E101*N101,2)</f>
        <v>0</v>
      </c>
      <c r="P101" s="219">
        <v>0</v>
      </c>
      <c r="Q101" s="219">
        <f>ROUND(E101*P101,2)</f>
        <v>0</v>
      </c>
      <c r="R101" s="219"/>
      <c r="S101" s="219" t="s">
        <v>108</v>
      </c>
      <c r="T101" s="219" t="s">
        <v>108</v>
      </c>
      <c r="U101" s="219">
        <v>0</v>
      </c>
      <c r="V101" s="219">
        <f>ROUND(E101*U101,2)</f>
        <v>0</v>
      </c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168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x14ac:dyDescent="0.2">
      <c r="A102" s="224" t="s">
        <v>103</v>
      </c>
      <c r="B102" s="225" t="s">
        <v>67</v>
      </c>
      <c r="C102" s="246" t="s">
        <v>68</v>
      </c>
      <c r="D102" s="226"/>
      <c r="E102" s="227"/>
      <c r="F102" s="228"/>
      <c r="G102" s="228">
        <f>SUMIF(AG103:AG123,"&lt;&gt;NOR",G103:G123)</f>
        <v>0</v>
      </c>
      <c r="H102" s="228"/>
      <c r="I102" s="228">
        <f>SUM(I103:I123)</f>
        <v>0</v>
      </c>
      <c r="J102" s="228"/>
      <c r="K102" s="228">
        <f>SUM(K103:K123)</f>
        <v>0</v>
      </c>
      <c r="L102" s="228"/>
      <c r="M102" s="228">
        <f>SUM(M103:M123)</f>
        <v>0</v>
      </c>
      <c r="N102" s="228"/>
      <c r="O102" s="228">
        <f>SUM(O103:O123)</f>
        <v>0</v>
      </c>
      <c r="P102" s="228"/>
      <c r="Q102" s="228">
        <f>SUM(Q103:Q123)</f>
        <v>0</v>
      </c>
      <c r="R102" s="228"/>
      <c r="S102" s="228"/>
      <c r="T102" s="229"/>
      <c r="U102" s="223"/>
      <c r="V102" s="223">
        <f>SUM(V103:V123)</f>
        <v>0</v>
      </c>
      <c r="W102" s="223"/>
      <c r="AG102" t="s">
        <v>104</v>
      </c>
    </row>
    <row r="103" spans="1:60" outlineLevel="1" x14ac:dyDescent="0.2">
      <c r="A103" s="230">
        <v>26</v>
      </c>
      <c r="B103" s="231" t="s">
        <v>201</v>
      </c>
      <c r="C103" s="247" t="s">
        <v>202</v>
      </c>
      <c r="D103" s="232" t="s">
        <v>141</v>
      </c>
      <c r="E103" s="233">
        <v>56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0</v>
      </c>
      <c r="Q103" s="235">
        <f>ROUND(E103*P103,2)</f>
        <v>0</v>
      </c>
      <c r="R103" s="235"/>
      <c r="S103" s="235" t="s">
        <v>121</v>
      </c>
      <c r="T103" s="236" t="s">
        <v>122</v>
      </c>
      <c r="U103" s="219">
        <v>0</v>
      </c>
      <c r="V103" s="219">
        <f>ROUND(E103*U103,2)</f>
        <v>0</v>
      </c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115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48" t="s">
        <v>203</v>
      </c>
      <c r="D104" s="221"/>
      <c r="E104" s="222">
        <v>24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111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48" t="s">
        <v>204</v>
      </c>
      <c r="D105" s="221"/>
      <c r="E105" s="222">
        <v>32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111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30">
        <v>27</v>
      </c>
      <c r="B106" s="231" t="s">
        <v>205</v>
      </c>
      <c r="C106" s="247" t="s">
        <v>206</v>
      </c>
      <c r="D106" s="232" t="s">
        <v>141</v>
      </c>
      <c r="E106" s="233">
        <v>7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35">
        <v>0</v>
      </c>
      <c r="O106" s="235">
        <f>ROUND(E106*N106,2)</f>
        <v>0</v>
      </c>
      <c r="P106" s="235">
        <v>0</v>
      </c>
      <c r="Q106" s="235">
        <f>ROUND(E106*P106,2)</f>
        <v>0</v>
      </c>
      <c r="R106" s="235"/>
      <c r="S106" s="235" t="s">
        <v>121</v>
      </c>
      <c r="T106" s="236" t="s">
        <v>122</v>
      </c>
      <c r="U106" s="219">
        <v>0</v>
      </c>
      <c r="V106" s="219">
        <f>ROUND(E106*U106,2)</f>
        <v>0</v>
      </c>
      <c r="W106" s="21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115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48" t="s">
        <v>207</v>
      </c>
      <c r="D107" s="221"/>
      <c r="E107" s="222">
        <v>7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111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48" t="s">
        <v>208</v>
      </c>
      <c r="D108" s="221"/>
      <c r="E108" s="222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111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30">
        <v>28</v>
      </c>
      <c r="B109" s="231" t="s">
        <v>209</v>
      </c>
      <c r="C109" s="247" t="s">
        <v>210</v>
      </c>
      <c r="D109" s="232" t="s">
        <v>141</v>
      </c>
      <c r="E109" s="233">
        <v>2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5"/>
      <c r="S109" s="235" t="s">
        <v>121</v>
      </c>
      <c r="T109" s="236" t="s">
        <v>122</v>
      </c>
      <c r="U109" s="219">
        <v>0</v>
      </c>
      <c r="V109" s="219">
        <f>ROUND(E109*U109,2)</f>
        <v>0</v>
      </c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115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48" t="s">
        <v>211</v>
      </c>
      <c r="D110" s="221"/>
      <c r="E110" s="222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111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48" t="s">
        <v>195</v>
      </c>
      <c r="D111" s="221"/>
      <c r="E111" s="222">
        <v>2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111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30">
        <v>29</v>
      </c>
      <c r="B112" s="231" t="s">
        <v>212</v>
      </c>
      <c r="C112" s="247" t="s">
        <v>213</v>
      </c>
      <c r="D112" s="232" t="s">
        <v>141</v>
      </c>
      <c r="E112" s="233">
        <v>36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5"/>
      <c r="S112" s="235" t="s">
        <v>121</v>
      </c>
      <c r="T112" s="236" t="s">
        <v>122</v>
      </c>
      <c r="U112" s="219">
        <v>0</v>
      </c>
      <c r="V112" s="219">
        <f>ROUND(E112*U112,2)</f>
        <v>0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115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48" t="s">
        <v>203</v>
      </c>
      <c r="D113" s="221"/>
      <c r="E113" s="222">
        <v>24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111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48" t="s">
        <v>214</v>
      </c>
      <c r="D114" s="221"/>
      <c r="E114" s="222">
        <v>12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111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ht="22.5" outlineLevel="1" x14ac:dyDescent="0.2">
      <c r="A115" s="230">
        <v>30</v>
      </c>
      <c r="B115" s="231" t="s">
        <v>215</v>
      </c>
      <c r="C115" s="247" t="s">
        <v>216</v>
      </c>
      <c r="D115" s="232" t="s">
        <v>141</v>
      </c>
      <c r="E115" s="233">
        <v>2</v>
      </c>
      <c r="F115" s="234"/>
      <c r="G115" s="235">
        <f>ROUND(E115*F115,2)</f>
        <v>0</v>
      </c>
      <c r="H115" s="234"/>
      <c r="I115" s="235">
        <f>ROUND(E115*H115,2)</f>
        <v>0</v>
      </c>
      <c r="J115" s="234"/>
      <c r="K115" s="235">
        <f>ROUND(E115*J115,2)</f>
        <v>0</v>
      </c>
      <c r="L115" s="235">
        <v>21</v>
      </c>
      <c r="M115" s="235">
        <f>G115*(1+L115/100)</f>
        <v>0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5"/>
      <c r="S115" s="235" t="s">
        <v>121</v>
      </c>
      <c r="T115" s="236" t="s">
        <v>122</v>
      </c>
      <c r="U115" s="219">
        <v>0</v>
      </c>
      <c r="V115" s="219">
        <f>ROUND(E115*U115,2)</f>
        <v>0</v>
      </c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115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48" t="s">
        <v>191</v>
      </c>
      <c r="D116" s="221"/>
      <c r="E116" s="222">
        <v>2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111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48" t="s">
        <v>208</v>
      </c>
      <c r="D117" s="221"/>
      <c r="E117" s="222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111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ht="22.5" outlineLevel="1" x14ac:dyDescent="0.2">
      <c r="A118" s="230">
        <v>31</v>
      </c>
      <c r="B118" s="231" t="s">
        <v>217</v>
      </c>
      <c r="C118" s="247" t="s">
        <v>218</v>
      </c>
      <c r="D118" s="232" t="s">
        <v>141</v>
      </c>
      <c r="E118" s="233">
        <v>1</v>
      </c>
      <c r="F118" s="234"/>
      <c r="G118" s="235">
        <f>ROUND(E118*F118,2)</f>
        <v>0</v>
      </c>
      <c r="H118" s="234"/>
      <c r="I118" s="235">
        <f>ROUND(E118*H118,2)</f>
        <v>0</v>
      </c>
      <c r="J118" s="234"/>
      <c r="K118" s="235">
        <f>ROUND(E118*J118,2)</f>
        <v>0</v>
      </c>
      <c r="L118" s="235">
        <v>21</v>
      </c>
      <c r="M118" s="235">
        <f>G118*(1+L118/100)</f>
        <v>0</v>
      </c>
      <c r="N118" s="235">
        <v>0</v>
      </c>
      <c r="O118" s="235">
        <f>ROUND(E118*N118,2)</f>
        <v>0</v>
      </c>
      <c r="P118" s="235">
        <v>0</v>
      </c>
      <c r="Q118" s="235">
        <f>ROUND(E118*P118,2)</f>
        <v>0</v>
      </c>
      <c r="R118" s="235"/>
      <c r="S118" s="235" t="s">
        <v>121</v>
      </c>
      <c r="T118" s="236" t="s">
        <v>122</v>
      </c>
      <c r="U118" s="219">
        <v>0</v>
      </c>
      <c r="V118" s="219">
        <f>ROUND(E118*U118,2)</f>
        <v>0</v>
      </c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115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48" t="s">
        <v>142</v>
      </c>
      <c r="D119" s="221"/>
      <c r="E119" s="222">
        <v>1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111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48" t="s">
        <v>208</v>
      </c>
      <c r="D120" s="221"/>
      <c r="E120" s="222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111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30">
        <v>32</v>
      </c>
      <c r="B121" s="231" t="s">
        <v>219</v>
      </c>
      <c r="C121" s="247" t="s">
        <v>220</v>
      </c>
      <c r="D121" s="232" t="s">
        <v>141</v>
      </c>
      <c r="E121" s="233">
        <v>8</v>
      </c>
      <c r="F121" s="234"/>
      <c r="G121" s="235">
        <f>ROUND(E121*F121,2)</f>
        <v>0</v>
      </c>
      <c r="H121" s="234"/>
      <c r="I121" s="235">
        <f>ROUND(E121*H121,2)</f>
        <v>0</v>
      </c>
      <c r="J121" s="234"/>
      <c r="K121" s="235">
        <f>ROUND(E121*J121,2)</f>
        <v>0</v>
      </c>
      <c r="L121" s="235">
        <v>21</v>
      </c>
      <c r="M121" s="235">
        <f>G121*(1+L121/100)</f>
        <v>0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5"/>
      <c r="S121" s="235" t="s">
        <v>121</v>
      </c>
      <c r="T121" s="236" t="s">
        <v>122</v>
      </c>
      <c r="U121" s="219">
        <v>0</v>
      </c>
      <c r="V121" s="219">
        <f>ROUND(E121*U121,2)</f>
        <v>0</v>
      </c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115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48" t="s">
        <v>221</v>
      </c>
      <c r="D122" s="221"/>
      <c r="E122" s="222">
        <v>4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111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48" t="s">
        <v>143</v>
      </c>
      <c r="D123" s="221"/>
      <c r="E123" s="222">
        <v>4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111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x14ac:dyDescent="0.2">
      <c r="A124" s="224" t="s">
        <v>103</v>
      </c>
      <c r="B124" s="225" t="s">
        <v>69</v>
      </c>
      <c r="C124" s="246" t="s">
        <v>70</v>
      </c>
      <c r="D124" s="226"/>
      <c r="E124" s="227"/>
      <c r="F124" s="228"/>
      <c r="G124" s="228">
        <f>SUMIF(AG125:AG128,"&lt;&gt;NOR",G125:G128)</f>
        <v>0</v>
      </c>
      <c r="H124" s="228"/>
      <c r="I124" s="228">
        <f>SUM(I125:I128)</f>
        <v>0</v>
      </c>
      <c r="J124" s="228"/>
      <c r="K124" s="228">
        <f>SUM(K125:K128)</f>
        <v>0</v>
      </c>
      <c r="L124" s="228"/>
      <c r="M124" s="228">
        <f>SUM(M125:M128)</f>
        <v>0</v>
      </c>
      <c r="N124" s="228"/>
      <c r="O124" s="228">
        <f>SUM(O125:O128)</f>
        <v>0.36</v>
      </c>
      <c r="P124" s="228"/>
      <c r="Q124" s="228">
        <f>SUM(Q125:Q128)</f>
        <v>0</v>
      </c>
      <c r="R124" s="228"/>
      <c r="S124" s="228"/>
      <c r="T124" s="229"/>
      <c r="U124" s="223"/>
      <c r="V124" s="223">
        <f>SUM(V125:V128)</f>
        <v>0</v>
      </c>
      <c r="W124" s="223"/>
      <c r="AG124" t="s">
        <v>104</v>
      </c>
    </row>
    <row r="125" spans="1:60" outlineLevel="1" x14ac:dyDescent="0.2">
      <c r="A125" s="230">
        <v>33</v>
      </c>
      <c r="B125" s="231" t="s">
        <v>222</v>
      </c>
      <c r="C125" s="247" t="s">
        <v>223</v>
      </c>
      <c r="D125" s="232" t="s">
        <v>120</v>
      </c>
      <c r="E125" s="233">
        <v>50.9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7.0000000000000001E-3</v>
      </c>
      <c r="O125" s="235">
        <f>ROUND(E125*N125,2)</f>
        <v>0.36</v>
      </c>
      <c r="P125" s="235">
        <v>0</v>
      </c>
      <c r="Q125" s="235">
        <f>ROUND(E125*P125,2)</f>
        <v>0</v>
      </c>
      <c r="R125" s="235"/>
      <c r="S125" s="235" t="s">
        <v>121</v>
      </c>
      <c r="T125" s="236" t="s">
        <v>122</v>
      </c>
      <c r="U125" s="219">
        <v>0</v>
      </c>
      <c r="V125" s="219">
        <f>ROUND(E125*U125,2)</f>
        <v>0</v>
      </c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115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48" t="s">
        <v>134</v>
      </c>
      <c r="D126" s="221"/>
      <c r="E126" s="222">
        <v>48.4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111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48" t="s">
        <v>135</v>
      </c>
      <c r="D127" s="221"/>
      <c r="E127" s="222">
        <v>2.5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111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>
        <v>34</v>
      </c>
      <c r="B128" s="217" t="s">
        <v>224</v>
      </c>
      <c r="C128" s="250" t="s">
        <v>179</v>
      </c>
      <c r="D128" s="218" t="s">
        <v>0</v>
      </c>
      <c r="E128" s="244"/>
      <c r="F128" s="220"/>
      <c r="G128" s="219">
        <f>ROUND(E128*F128,2)</f>
        <v>0</v>
      </c>
      <c r="H128" s="220"/>
      <c r="I128" s="219">
        <f>ROUND(E128*H128,2)</f>
        <v>0</v>
      </c>
      <c r="J128" s="220"/>
      <c r="K128" s="219">
        <f>ROUND(E128*J128,2)</f>
        <v>0</v>
      </c>
      <c r="L128" s="219">
        <v>21</v>
      </c>
      <c r="M128" s="219">
        <f>G128*(1+L128/100)</f>
        <v>0</v>
      </c>
      <c r="N128" s="219">
        <v>0</v>
      </c>
      <c r="O128" s="219">
        <f>ROUND(E128*N128,2)</f>
        <v>0</v>
      </c>
      <c r="P128" s="219">
        <v>0</v>
      </c>
      <c r="Q128" s="219">
        <f>ROUND(E128*P128,2)</f>
        <v>0</v>
      </c>
      <c r="R128" s="219"/>
      <c r="S128" s="219" t="s">
        <v>108</v>
      </c>
      <c r="T128" s="219" t="s">
        <v>108</v>
      </c>
      <c r="U128" s="219">
        <v>0</v>
      </c>
      <c r="V128" s="219">
        <f>ROUND(E128*U128,2)</f>
        <v>0</v>
      </c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168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x14ac:dyDescent="0.2">
      <c r="A129" s="224" t="s">
        <v>103</v>
      </c>
      <c r="B129" s="225" t="s">
        <v>71</v>
      </c>
      <c r="C129" s="246" t="s">
        <v>72</v>
      </c>
      <c r="D129" s="226"/>
      <c r="E129" s="227"/>
      <c r="F129" s="228"/>
      <c r="G129" s="228">
        <f>SUMIF(AG130:AG173,"&lt;&gt;NOR",G130:G173)</f>
        <v>0</v>
      </c>
      <c r="H129" s="228"/>
      <c r="I129" s="228">
        <f>SUM(I130:I173)</f>
        <v>0</v>
      </c>
      <c r="J129" s="228"/>
      <c r="K129" s="228">
        <f>SUM(K130:K173)</f>
        <v>0</v>
      </c>
      <c r="L129" s="228"/>
      <c r="M129" s="228">
        <f>SUM(M130:M173)</f>
        <v>0</v>
      </c>
      <c r="N129" s="228"/>
      <c r="O129" s="228">
        <f>SUM(O130:O173)</f>
        <v>0.1</v>
      </c>
      <c r="P129" s="228"/>
      <c r="Q129" s="228">
        <f>SUM(Q130:Q173)</f>
        <v>0</v>
      </c>
      <c r="R129" s="228"/>
      <c r="S129" s="228"/>
      <c r="T129" s="229"/>
      <c r="U129" s="223"/>
      <c r="V129" s="223">
        <f>SUM(V130:V173)</f>
        <v>35.200000000000003</v>
      </c>
      <c r="W129" s="223"/>
      <c r="AG129" t="s">
        <v>104</v>
      </c>
    </row>
    <row r="130" spans="1:60" outlineLevel="1" x14ac:dyDescent="0.2">
      <c r="A130" s="230">
        <v>35</v>
      </c>
      <c r="B130" s="231" t="s">
        <v>225</v>
      </c>
      <c r="C130" s="247" t="s">
        <v>226</v>
      </c>
      <c r="D130" s="232" t="s">
        <v>107</v>
      </c>
      <c r="E130" s="233">
        <v>261.89999999999998</v>
      </c>
      <c r="F130" s="234"/>
      <c r="G130" s="235">
        <f>ROUND(E130*F130,2)</f>
        <v>0</v>
      </c>
      <c r="H130" s="234"/>
      <c r="I130" s="235">
        <f>ROUND(E130*H130,2)</f>
        <v>0</v>
      </c>
      <c r="J130" s="234"/>
      <c r="K130" s="235">
        <f>ROUND(E130*J130,2)</f>
        <v>0</v>
      </c>
      <c r="L130" s="235">
        <v>21</v>
      </c>
      <c r="M130" s="235">
        <f>G130*(1+L130/100)</f>
        <v>0</v>
      </c>
      <c r="N130" s="235">
        <v>6.9999999999999994E-5</v>
      </c>
      <c r="O130" s="235">
        <f>ROUND(E130*N130,2)</f>
        <v>0.02</v>
      </c>
      <c r="P130" s="235">
        <v>0</v>
      </c>
      <c r="Q130" s="235">
        <f>ROUND(E130*P130,2)</f>
        <v>0</v>
      </c>
      <c r="R130" s="235"/>
      <c r="S130" s="235" t="s">
        <v>108</v>
      </c>
      <c r="T130" s="236" t="s">
        <v>108</v>
      </c>
      <c r="U130" s="219">
        <v>3.2480000000000002E-2</v>
      </c>
      <c r="V130" s="219">
        <f>ROUND(E130*U130,2)</f>
        <v>8.51</v>
      </c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175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48" t="s">
        <v>227</v>
      </c>
      <c r="D131" s="221"/>
      <c r="E131" s="222">
        <v>22.2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111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48" t="s">
        <v>228</v>
      </c>
      <c r="D132" s="221"/>
      <c r="E132" s="222">
        <v>13.2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111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48" t="s">
        <v>229</v>
      </c>
      <c r="D133" s="221"/>
      <c r="E133" s="222">
        <v>10.199999999999999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111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48" t="s">
        <v>230</v>
      </c>
      <c r="D134" s="221"/>
      <c r="E134" s="222">
        <v>7.2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111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48" t="s">
        <v>231</v>
      </c>
      <c r="D135" s="221"/>
      <c r="E135" s="222">
        <v>6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111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48" t="s">
        <v>232</v>
      </c>
      <c r="D136" s="221"/>
      <c r="E136" s="222">
        <v>12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111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48" t="s">
        <v>233</v>
      </c>
      <c r="D137" s="221"/>
      <c r="E137" s="222">
        <v>6.3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111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48" t="s">
        <v>234</v>
      </c>
      <c r="D138" s="221"/>
      <c r="E138" s="222">
        <v>7.8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111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48" t="s">
        <v>235</v>
      </c>
      <c r="D139" s="221"/>
      <c r="E139" s="222">
        <v>43.2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111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48" t="s">
        <v>236</v>
      </c>
      <c r="D140" s="221"/>
      <c r="E140" s="222">
        <v>4.5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111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48" t="s">
        <v>237</v>
      </c>
      <c r="D141" s="221"/>
      <c r="E141" s="222">
        <v>2.7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111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48" t="s">
        <v>238</v>
      </c>
      <c r="D142" s="221"/>
      <c r="E142" s="222">
        <v>10.8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111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48" t="s">
        <v>239</v>
      </c>
      <c r="D143" s="221"/>
      <c r="E143" s="222">
        <v>22.2</v>
      </c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111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48" t="s">
        <v>240</v>
      </c>
      <c r="D144" s="221"/>
      <c r="E144" s="222">
        <v>16.2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111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48" t="s">
        <v>228</v>
      </c>
      <c r="D145" s="221"/>
      <c r="E145" s="222">
        <v>13.2</v>
      </c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111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48" t="s">
        <v>229</v>
      </c>
      <c r="D146" s="221"/>
      <c r="E146" s="222">
        <v>10.199999999999999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111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48" t="s">
        <v>230</v>
      </c>
      <c r="D147" s="221"/>
      <c r="E147" s="222">
        <v>7.2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111</v>
      </c>
      <c r="AH147" s="209">
        <v>0</v>
      </c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48" t="s">
        <v>241</v>
      </c>
      <c r="D148" s="221"/>
      <c r="E148" s="222">
        <v>6.6</v>
      </c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111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16"/>
      <c r="B149" s="217"/>
      <c r="C149" s="248" t="s">
        <v>234</v>
      </c>
      <c r="D149" s="221"/>
      <c r="E149" s="222">
        <v>7.8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111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48" t="s">
        <v>242</v>
      </c>
      <c r="D150" s="221"/>
      <c r="E150" s="222">
        <v>21.6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111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48" t="s">
        <v>238</v>
      </c>
      <c r="D151" s="221"/>
      <c r="E151" s="222">
        <v>10.8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111</v>
      </c>
      <c r="AH151" s="209">
        <v>0</v>
      </c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30">
        <v>36</v>
      </c>
      <c r="B152" s="231" t="s">
        <v>243</v>
      </c>
      <c r="C152" s="247" t="s">
        <v>244</v>
      </c>
      <c r="D152" s="232" t="s">
        <v>107</v>
      </c>
      <c r="E152" s="233">
        <v>261.89999999999998</v>
      </c>
      <c r="F152" s="234"/>
      <c r="G152" s="235">
        <f>ROUND(E152*F152,2)</f>
        <v>0</v>
      </c>
      <c r="H152" s="234"/>
      <c r="I152" s="235">
        <f>ROUND(E152*H152,2)</f>
        <v>0</v>
      </c>
      <c r="J152" s="234"/>
      <c r="K152" s="235">
        <f>ROUND(E152*J152,2)</f>
        <v>0</v>
      </c>
      <c r="L152" s="235">
        <v>21</v>
      </c>
      <c r="M152" s="235">
        <f>G152*(1+L152/100)</f>
        <v>0</v>
      </c>
      <c r="N152" s="235">
        <v>2.9E-4</v>
      </c>
      <c r="O152" s="235">
        <f>ROUND(E152*N152,2)</f>
        <v>0.08</v>
      </c>
      <c r="P152" s="235">
        <v>0</v>
      </c>
      <c r="Q152" s="235">
        <f>ROUND(E152*P152,2)</f>
        <v>0</v>
      </c>
      <c r="R152" s="235"/>
      <c r="S152" s="235" t="s">
        <v>108</v>
      </c>
      <c r="T152" s="236" t="s">
        <v>108</v>
      </c>
      <c r="U152" s="219">
        <v>0.10191</v>
      </c>
      <c r="V152" s="219">
        <f>ROUND(E152*U152,2)</f>
        <v>26.69</v>
      </c>
      <c r="W152" s="21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175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48" t="s">
        <v>227</v>
      </c>
      <c r="D153" s="221"/>
      <c r="E153" s="222">
        <v>22.2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111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48" t="s">
        <v>228</v>
      </c>
      <c r="D154" s="221"/>
      <c r="E154" s="222">
        <v>13.2</v>
      </c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111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6"/>
      <c r="B155" s="217"/>
      <c r="C155" s="248" t="s">
        <v>229</v>
      </c>
      <c r="D155" s="221"/>
      <c r="E155" s="222">
        <v>10.199999999999999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111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48" t="s">
        <v>230</v>
      </c>
      <c r="D156" s="221"/>
      <c r="E156" s="222">
        <v>7.2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111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48" t="s">
        <v>231</v>
      </c>
      <c r="D157" s="221"/>
      <c r="E157" s="222">
        <v>6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111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8" t="s">
        <v>232</v>
      </c>
      <c r="D158" s="221"/>
      <c r="E158" s="222">
        <v>12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111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16"/>
      <c r="B159" s="217"/>
      <c r="C159" s="248" t="s">
        <v>233</v>
      </c>
      <c r="D159" s="221"/>
      <c r="E159" s="222">
        <v>6.3</v>
      </c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111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48" t="s">
        <v>234</v>
      </c>
      <c r="D160" s="221"/>
      <c r="E160" s="222">
        <v>7.8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111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48" t="s">
        <v>235</v>
      </c>
      <c r="D161" s="221"/>
      <c r="E161" s="222">
        <v>43.2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111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48" t="s">
        <v>236</v>
      </c>
      <c r="D162" s="221"/>
      <c r="E162" s="222">
        <v>4.5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111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48" t="s">
        <v>237</v>
      </c>
      <c r="D163" s="221"/>
      <c r="E163" s="222">
        <v>2.7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111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8" t="s">
        <v>238</v>
      </c>
      <c r="D164" s="221"/>
      <c r="E164" s="222">
        <v>10.8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111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/>
      <c r="B165" s="217"/>
      <c r="C165" s="248" t="s">
        <v>239</v>
      </c>
      <c r="D165" s="221"/>
      <c r="E165" s="222">
        <v>22.2</v>
      </c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111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48" t="s">
        <v>240</v>
      </c>
      <c r="D166" s="221"/>
      <c r="E166" s="222">
        <v>16.2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111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48" t="s">
        <v>228</v>
      </c>
      <c r="D167" s="221"/>
      <c r="E167" s="222">
        <v>13.2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111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48" t="s">
        <v>229</v>
      </c>
      <c r="D168" s="221"/>
      <c r="E168" s="222">
        <v>10.199999999999999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111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16"/>
      <c r="B169" s="217"/>
      <c r="C169" s="248" t="s">
        <v>230</v>
      </c>
      <c r="D169" s="221"/>
      <c r="E169" s="222">
        <v>7.2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111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48" t="s">
        <v>241</v>
      </c>
      <c r="D170" s="221"/>
      <c r="E170" s="222">
        <v>6.6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111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48" t="s">
        <v>234</v>
      </c>
      <c r="D171" s="221"/>
      <c r="E171" s="222">
        <v>7.8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111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48" t="s">
        <v>242</v>
      </c>
      <c r="D172" s="221"/>
      <c r="E172" s="222">
        <v>21.6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111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48" t="s">
        <v>238</v>
      </c>
      <c r="D173" s="221"/>
      <c r="E173" s="222">
        <v>10.8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111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x14ac:dyDescent="0.2">
      <c r="A174" s="224" t="s">
        <v>103</v>
      </c>
      <c r="B174" s="225" t="s">
        <v>73</v>
      </c>
      <c r="C174" s="246" t="s">
        <v>74</v>
      </c>
      <c r="D174" s="226"/>
      <c r="E174" s="227"/>
      <c r="F174" s="228"/>
      <c r="G174" s="228">
        <f>SUMIF(AG175:AG182,"&lt;&gt;NOR",G175:G182)</f>
        <v>0</v>
      </c>
      <c r="H174" s="228"/>
      <c r="I174" s="228">
        <f>SUM(I175:I182)</f>
        <v>0</v>
      </c>
      <c r="J174" s="228"/>
      <c r="K174" s="228">
        <f>SUM(K175:K182)</f>
        <v>0</v>
      </c>
      <c r="L174" s="228"/>
      <c r="M174" s="228">
        <f>SUM(M175:M182)</f>
        <v>0</v>
      </c>
      <c r="N174" s="228"/>
      <c r="O174" s="228">
        <f>SUM(O175:O182)</f>
        <v>0</v>
      </c>
      <c r="P174" s="228"/>
      <c r="Q174" s="228">
        <f>SUM(Q175:Q182)</f>
        <v>0</v>
      </c>
      <c r="R174" s="228"/>
      <c r="S174" s="228"/>
      <c r="T174" s="229"/>
      <c r="U174" s="223"/>
      <c r="V174" s="223">
        <f>SUM(V175:V182)</f>
        <v>63.010000000000012</v>
      </c>
      <c r="W174" s="223"/>
      <c r="AG174" t="s">
        <v>104</v>
      </c>
    </row>
    <row r="175" spans="1:60" outlineLevel="1" x14ac:dyDescent="0.2">
      <c r="A175" s="237">
        <v>37</v>
      </c>
      <c r="B175" s="238" t="s">
        <v>245</v>
      </c>
      <c r="C175" s="249" t="s">
        <v>246</v>
      </c>
      <c r="D175" s="239" t="s">
        <v>167</v>
      </c>
      <c r="E175" s="240">
        <v>16.598469999999999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2">
        <v>0</v>
      </c>
      <c r="O175" s="242">
        <f>ROUND(E175*N175,2)</f>
        <v>0</v>
      </c>
      <c r="P175" s="242">
        <v>0</v>
      </c>
      <c r="Q175" s="242">
        <f>ROUND(E175*P175,2)</f>
        <v>0</v>
      </c>
      <c r="R175" s="242"/>
      <c r="S175" s="242" t="s">
        <v>108</v>
      </c>
      <c r="T175" s="243" t="s">
        <v>108</v>
      </c>
      <c r="U175" s="219">
        <v>2.0089999999999999</v>
      </c>
      <c r="V175" s="219">
        <f>ROUND(E175*U175,2)</f>
        <v>33.35</v>
      </c>
      <c r="W175" s="21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247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37">
        <v>38</v>
      </c>
      <c r="B176" s="238" t="s">
        <v>248</v>
      </c>
      <c r="C176" s="249" t="s">
        <v>249</v>
      </c>
      <c r="D176" s="239" t="s">
        <v>167</v>
      </c>
      <c r="E176" s="240">
        <v>16.598469999999999</v>
      </c>
      <c r="F176" s="241"/>
      <c r="G176" s="242">
        <f>ROUND(E176*F176,2)</f>
        <v>0</v>
      </c>
      <c r="H176" s="241"/>
      <c r="I176" s="242">
        <f>ROUND(E176*H176,2)</f>
        <v>0</v>
      </c>
      <c r="J176" s="241"/>
      <c r="K176" s="242">
        <f>ROUND(E176*J176,2)</f>
        <v>0</v>
      </c>
      <c r="L176" s="242">
        <v>21</v>
      </c>
      <c r="M176" s="242">
        <f>G176*(1+L176/100)</f>
        <v>0</v>
      </c>
      <c r="N176" s="242">
        <v>0</v>
      </c>
      <c r="O176" s="242">
        <f>ROUND(E176*N176,2)</f>
        <v>0</v>
      </c>
      <c r="P176" s="242">
        <v>0</v>
      </c>
      <c r="Q176" s="242">
        <f>ROUND(E176*P176,2)</f>
        <v>0</v>
      </c>
      <c r="R176" s="242"/>
      <c r="S176" s="242" t="s">
        <v>108</v>
      </c>
      <c r="T176" s="243" t="s">
        <v>108</v>
      </c>
      <c r="U176" s="219">
        <v>0.49</v>
      </c>
      <c r="V176" s="219">
        <f>ROUND(E176*U176,2)</f>
        <v>8.1300000000000008</v>
      </c>
      <c r="W176" s="21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247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37">
        <v>39</v>
      </c>
      <c r="B177" s="238" t="s">
        <v>250</v>
      </c>
      <c r="C177" s="249" t="s">
        <v>251</v>
      </c>
      <c r="D177" s="239" t="s">
        <v>167</v>
      </c>
      <c r="E177" s="240">
        <v>82.992350000000002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21</v>
      </c>
      <c r="M177" s="242">
        <f>G177*(1+L177/100)</f>
        <v>0</v>
      </c>
      <c r="N177" s="242">
        <v>0</v>
      </c>
      <c r="O177" s="242">
        <f>ROUND(E177*N177,2)</f>
        <v>0</v>
      </c>
      <c r="P177" s="242">
        <v>0</v>
      </c>
      <c r="Q177" s="242">
        <f>ROUND(E177*P177,2)</f>
        <v>0</v>
      </c>
      <c r="R177" s="242"/>
      <c r="S177" s="242" t="s">
        <v>108</v>
      </c>
      <c r="T177" s="243" t="s">
        <v>108</v>
      </c>
      <c r="U177" s="219">
        <v>0</v>
      </c>
      <c r="V177" s="219">
        <f>ROUND(E177*U177,2)</f>
        <v>0</v>
      </c>
      <c r="W177" s="21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247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37">
        <v>40</v>
      </c>
      <c r="B178" s="238" t="s">
        <v>252</v>
      </c>
      <c r="C178" s="249" t="s">
        <v>253</v>
      </c>
      <c r="D178" s="239" t="s">
        <v>167</v>
      </c>
      <c r="E178" s="240">
        <v>16.598469999999999</v>
      </c>
      <c r="F178" s="241"/>
      <c r="G178" s="242">
        <f>ROUND(E178*F178,2)</f>
        <v>0</v>
      </c>
      <c r="H178" s="241"/>
      <c r="I178" s="242">
        <f>ROUND(E178*H178,2)</f>
        <v>0</v>
      </c>
      <c r="J178" s="241"/>
      <c r="K178" s="242">
        <f>ROUND(E178*J178,2)</f>
        <v>0</v>
      </c>
      <c r="L178" s="242">
        <v>21</v>
      </c>
      <c r="M178" s="242">
        <f>G178*(1+L178/100)</f>
        <v>0</v>
      </c>
      <c r="N178" s="242">
        <v>0</v>
      </c>
      <c r="O178" s="242">
        <f>ROUND(E178*N178,2)</f>
        <v>0</v>
      </c>
      <c r="P178" s="242">
        <v>0</v>
      </c>
      <c r="Q178" s="242">
        <f>ROUND(E178*P178,2)</f>
        <v>0</v>
      </c>
      <c r="R178" s="242"/>
      <c r="S178" s="242" t="s">
        <v>108</v>
      </c>
      <c r="T178" s="243" t="s">
        <v>108</v>
      </c>
      <c r="U178" s="219">
        <v>9.9000000000000005E-2</v>
      </c>
      <c r="V178" s="219">
        <f>ROUND(E178*U178,2)</f>
        <v>1.64</v>
      </c>
      <c r="W178" s="21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247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37">
        <v>41</v>
      </c>
      <c r="B179" s="238" t="s">
        <v>254</v>
      </c>
      <c r="C179" s="249" t="s">
        <v>255</v>
      </c>
      <c r="D179" s="239" t="s">
        <v>167</v>
      </c>
      <c r="E179" s="240">
        <v>16.598469999999999</v>
      </c>
      <c r="F179" s="241"/>
      <c r="G179" s="242">
        <f>ROUND(E179*F179,2)</f>
        <v>0</v>
      </c>
      <c r="H179" s="241"/>
      <c r="I179" s="242">
        <f>ROUND(E179*H179,2)</f>
        <v>0</v>
      </c>
      <c r="J179" s="241"/>
      <c r="K179" s="242">
        <f>ROUND(E179*J179,2)</f>
        <v>0</v>
      </c>
      <c r="L179" s="242">
        <v>21</v>
      </c>
      <c r="M179" s="242">
        <f>G179*(1+L179/100)</f>
        <v>0</v>
      </c>
      <c r="N179" s="242">
        <v>0</v>
      </c>
      <c r="O179" s="242">
        <f>ROUND(E179*N179,2)</f>
        <v>0</v>
      </c>
      <c r="P179" s="242">
        <v>0</v>
      </c>
      <c r="Q179" s="242">
        <f>ROUND(E179*P179,2)</f>
        <v>0</v>
      </c>
      <c r="R179" s="242"/>
      <c r="S179" s="242" t="s">
        <v>108</v>
      </c>
      <c r="T179" s="243" t="s">
        <v>108</v>
      </c>
      <c r="U179" s="219">
        <v>0.83199999999999996</v>
      </c>
      <c r="V179" s="219">
        <f>ROUND(E179*U179,2)</f>
        <v>13.81</v>
      </c>
      <c r="W179" s="219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247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37">
        <v>42</v>
      </c>
      <c r="B180" s="238" t="s">
        <v>256</v>
      </c>
      <c r="C180" s="249" t="s">
        <v>257</v>
      </c>
      <c r="D180" s="239" t="s">
        <v>167</v>
      </c>
      <c r="E180" s="240">
        <v>16.598469999999999</v>
      </c>
      <c r="F180" s="241"/>
      <c r="G180" s="242">
        <f>ROUND(E180*F180,2)</f>
        <v>0</v>
      </c>
      <c r="H180" s="241"/>
      <c r="I180" s="242">
        <f>ROUND(E180*H180,2)</f>
        <v>0</v>
      </c>
      <c r="J180" s="241"/>
      <c r="K180" s="242">
        <f>ROUND(E180*J180,2)</f>
        <v>0</v>
      </c>
      <c r="L180" s="242">
        <v>21</v>
      </c>
      <c r="M180" s="242">
        <f>G180*(1+L180/100)</f>
        <v>0</v>
      </c>
      <c r="N180" s="242">
        <v>0</v>
      </c>
      <c r="O180" s="242">
        <f>ROUND(E180*N180,2)</f>
        <v>0</v>
      </c>
      <c r="P180" s="242">
        <v>0</v>
      </c>
      <c r="Q180" s="242">
        <f>ROUND(E180*P180,2)</f>
        <v>0</v>
      </c>
      <c r="R180" s="242"/>
      <c r="S180" s="242" t="s">
        <v>108</v>
      </c>
      <c r="T180" s="243" t="s">
        <v>108</v>
      </c>
      <c r="U180" s="219">
        <v>0.36</v>
      </c>
      <c r="V180" s="219">
        <f>ROUND(E180*U180,2)</f>
        <v>5.98</v>
      </c>
      <c r="W180" s="21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247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37">
        <v>43</v>
      </c>
      <c r="B181" s="238" t="s">
        <v>258</v>
      </c>
      <c r="C181" s="249" t="s">
        <v>259</v>
      </c>
      <c r="D181" s="239" t="s">
        <v>167</v>
      </c>
      <c r="E181" s="240">
        <v>16.598469999999999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2">
        <v>0</v>
      </c>
      <c r="O181" s="242">
        <f>ROUND(E181*N181,2)</f>
        <v>0</v>
      </c>
      <c r="P181" s="242">
        <v>0</v>
      </c>
      <c r="Q181" s="242">
        <f>ROUND(E181*P181,2)</f>
        <v>0</v>
      </c>
      <c r="R181" s="242"/>
      <c r="S181" s="242" t="s">
        <v>108</v>
      </c>
      <c r="T181" s="243" t="s">
        <v>108</v>
      </c>
      <c r="U181" s="219">
        <v>6.0000000000000001E-3</v>
      </c>
      <c r="V181" s="219">
        <f>ROUND(E181*U181,2)</f>
        <v>0.1</v>
      </c>
      <c r="W181" s="21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247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37">
        <v>44</v>
      </c>
      <c r="B182" s="238" t="s">
        <v>260</v>
      </c>
      <c r="C182" s="249" t="s">
        <v>261</v>
      </c>
      <c r="D182" s="239" t="s">
        <v>167</v>
      </c>
      <c r="E182" s="240">
        <v>16.598469999999999</v>
      </c>
      <c r="F182" s="241"/>
      <c r="G182" s="242">
        <f>ROUND(E182*F182,2)</f>
        <v>0</v>
      </c>
      <c r="H182" s="241"/>
      <c r="I182" s="242">
        <f>ROUND(E182*H182,2)</f>
        <v>0</v>
      </c>
      <c r="J182" s="241"/>
      <c r="K182" s="242">
        <f>ROUND(E182*J182,2)</f>
        <v>0</v>
      </c>
      <c r="L182" s="242">
        <v>21</v>
      </c>
      <c r="M182" s="242">
        <f>G182*(1+L182/100)</f>
        <v>0</v>
      </c>
      <c r="N182" s="242">
        <v>0</v>
      </c>
      <c r="O182" s="242">
        <f>ROUND(E182*N182,2)</f>
        <v>0</v>
      </c>
      <c r="P182" s="242">
        <v>0</v>
      </c>
      <c r="Q182" s="242">
        <f>ROUND(E182*P182,2)</f>
        <v>0</v>
      </c>
      <c r="R182" s="242"/>
      <c r="S182" s="242" t="s">
        <v>108</v>
      </c>
      <c r="T182" s="243" t="s">
        <v>108</v>
      </c>
      <c r="U182" s="219">
        <v>0</v>
      </c>
      <c r="V182" s="219">
        <f>ROUND(E182*U182,2)</f>
        <v>0</v>
      </c>
      <c r="W182" s="21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247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x14ac:dyDescent="0.2">
      <c r="A183" s="224" t="s">
        <v>103</v>
      </c>
      <c r="B183" s="225" t="s">
        <v>76</v>
      </c>
      <c r="C183" s="246" t="s">
        <v>27</v>
      </c>
      <c r="D183" s="226"/>
      <c r="E183" s="227"/>
      <c r="F183" s="228"/>
      <c r="G183" s="228">
        <f>SUMIF(AG184:AG185,"&lt;&gt;NOR",G184:G185)</f>
        <v>0</v>
      </c>
      <c r="H183" s="228"/>
      <c r="I183" s="228">
        <f>SUM(I184:I185)</f>
        <v>0</v>
      </c>
      <c r="J183" s="228"/>
      <c r="K183" s="228">
        <f>SUM(K184:K185)</f>
        <v>0</v>
      </c>
      <c r="L183" s="228"/>
      <c r="M183" s="228">
        <f>SUM(M184:M185)</f>
        <v>0</v>
      </c>
      <c r="N183" s="228"/>
      <c r="O183" s="228">
        <f>SUM(O184:O185)</f>
        <v>0</v>
      </c>
      <c r="P183" s="228"/>
      <c r="Q183" s="228">
        <f>SUM(Q184:Q185)</f>
        <v>0</v>
      </c>
      <c r="R183" s="228"/>
      <c r="S183" s="228"/>
      <c r="T183" s="229"/>
      <c r="U183" s="223"/>
      <c r="V183" s="223">
        <f>SUM(V184:V185)</f>
        <v>0</v>
      </c>
      <c r="W183" s="223"/>
      <c r="AG183" t="s">
        <v>104</v>
      </c>
    </row>
    <row r="184" spans="1:60" outlineLevel="1" x14ac:dyDescent="0.2">
      <c r="A184" s="237">
        <v>45</v>
      </c>
      <c r="B184" s="238" t="s">
        <v>262</v>
      </c>
      <c r="C184" s="249" t="s">
        <v>263</v>
      </c>
      <c r="D184" s="239" t="s">
        <v>264</v>
      </c>
      <c r="E184" s="240">
        <v>1</v>
      </c>
      <c r="F184" s="241"/>
      <c r="G184" s="242">
        <f>ROUND(E184*F184,2)</f>
        <v>0</v>
      </c>
      <c r="H184" s="241"/>
      <c r="I184" s="242">
        <f>ROUND(E184*H184,2)</f>
        <v>0</v>
      </c>
      <c r="J184" s="241"/>
      <c r="K184" s="242">
        <f>ROUND(E184*J184,2)</f>
        <v>0</v>
      </c>
      <c r="L184" s="242">
        <v>21</v>
      </c>
      <c r="M184" s="242">
        <f>G184*(1+L184/100)</f>
        <v>0</v>
      </c>
      <c r="N184" s="242">
        <v>0</v>
      </c>
      <c r="O184" s="242">
        <f>ROUND(E184*N184,2)</f>
        <v>0</v>
      </c>
      <c r="P184" s="242">
        <v>0</v>
      </c>
      <c r="Q184" s="242">
        <f>ROUND(E184*P184,2)</f>
        <v>0</v>
      </c>
      <c r="R184" s="242"/>
      <c r="S184" s="242" t="s">
        <v>108</v>
      </c>
      <c r="T184" s="243" t="s">
        <v>122</v>
      </c>
      <c r="U184" s="219">
        <v>0</v>
      </c>
      <c r="V184" s="219">
        <f>ROUND(E184*U184,2)</f>
        <v>0</v>
      </c>
      <c r="W184" s="219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265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30">
        <v>46</v>
      </c>
      <c r="B185" s="231" t="s">
        <v>266</v>
      </c>
      <c r="C185" s="247" t="s">
        <v>267</v>
      </c>
      <c r="D185" s="232" t="s">
        <v>264</v>
      </c>
      <c r="E185" s="233">
        <v>1</v>
      </c>
      <c r="F185" s="234"/>
      <c r="G185" s="235">
        <f>ROUND(E185*F185,2)</f>
        <v>0</v>
      </c>
      <c r="H185" s="234"/>
      <c r="I185" s="235">
        <f>ROUND(E185*H185,2)</f>
        <v>0</v>
      </c>
      <c r="J185" s="234"/>
      <c r="K185" s="235">
        <f>ROUND(E185*J185,2)</f>
        <v>0</v>
      </c>
      <c r="L185" s="235">
        <v>21</v>
      </c>
      <c r="M185" s="235">
        <f>G185*(1+L185/100)</f>
        <v>0</v>
      </c>
      <c r="N185" s="235">
        <v>0</v>
      </c>
      <c r="O185" s="235">
        <f>ROUND(E185*N185,2)</f>
        <v>0</v>
      </c>
      <c r="P185" s="235">
        <v>0</v>
      </c>
      <c r="Q185" s="235">
        <f>ROUND(E185*P185,2)</f>
        <v>0</v>
      </c>
      <c r="R185" s="235"/>
      <c r="S185" s="235" t="s">
        <v>121</v>
      </c>
      <c r="T185" s="236" t="s">
        <v>122</v>
      </c>
      <c r="U185" s="219">
        <v>0</v>
      </c>
      <c r="V185" s="219">
        <f>ROUND(E185*U185,2)</f>
        <v>0</v>
      </c>
      <c r="W185" s="21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265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x14ac:dyDescent="0.2">
      <c r="A186" s="5"/>
      <c r="B186" s="6"/>
      <c r="C186" s="251"/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AE186">
        <v>15</v>
      </c>
      <c r="AF186">
        <v>21</v>
      </c>
    </row>
    <row r="187" spans="1:60" x14ac:dyDescent="0.2">
      <c r="A187" s="212"/>
      <c r="B187" s="213" t="s">
        <v>29</v>
      </c>
      <c r="C187" s="252"/>
      <c r="D187" s="214"/>
      <c r="E187" s="215"/>
      <c r="F187" s="215"/>
      <c r="G187" s="245">
        <f>G8+G18+G60+G62+G72+G77+G87+G102+G124+G129+G174+G183</f>
        <v>0</v>
      </c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E187">
        <f>SUMIF(L7:L185,AE186,G7:G185)</f>
        <v>0</v>
      </c>
      <c r="AF187">
        <f>SUMIF(L7:L185,AF186,G7:G185)</f>
        <v>0</v>
      </c>
      <c r="AG187" t="s">
        <v>268</v>
      </c>
    </row>
    <row r="188" spans="1:60" x14ac:dyDescent="0.2">
      <c r="C188" s="253"/>
      <c r="D188" s="193"/>
      <c r="AG188" t="s">
        <v>269</v>
      </c>
    </row>
    <row r="189" spans="1:60" x14ac:dyDescent="0.2">
      <c r="D189" s="193"/>
    </row>
    <row r="190" spans="1:60" x14ac:dyDescent="0.2">
      <c r="D190" s="193"/>
    </row>
    <row r="191" spans="1:60" x14ac:dyDescent="0.2">
      <c r="D191" s="193"/>
    </row>
    <row r="192" spans="1:60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E1E7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2017-04-21T14:57:50Z</cp:lastPrinted>
  <dcterms:created xsi:type="dcterms:W3CDTF">2009-04-08T07:15:50Z</dcterms:created>
  <dcterms:modified xsi:type="dcterms:W3CDTF">2017-04-21T14:57:58Z</dcterms:modified>
</cp:coreProperties>
</file>