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Pol'!$A$1:$U$37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7" i="12" l="1"/>
  <c r="F39" i="1" s="1"/>
  <c r="G9" i="12"/>
  <c r="M9" i="12" s="1"/>
  <c r="I9" i="12"/>
  <c r="K9" i="12"/>
  <c r="O9" i="12"/>
  <c r="Q9" i="12"/>
  <c r="U9" i="12"/>
  <c r="G10" i="12"/>
  <c r="AD27" i="12" s="1"/>
  <c r="G39" i="1" s="1"/>
  <c r="G40" i="1" s="1"/>
  <c r="G25" i="1" s="1"/>
  <c r="G26" i="1" s="1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H39" i="1"/>
  <c r="I39" i="1" s="1"/>
  <c r="I40" i="1" s="1"/>
  <c r="J39" i="1" s="1"/>
  <c r="J40" i="1" s="1"/>
  <c r="Q8" i="12"/>
  <c r="O8" i="12"/>
  <c r="G8" i="12"/>
  <c r="K8" i="12"/>
  <c r="U8" i="12"/>
  <c r="I8" i="12"/>
  <c r="H40" i="1"/>
  <c r="G24" i="1"/>
  <c r="G29" i="1" s="1"/>
  <c r="M8" i="12"/>
  <c r="I47" i="1" l="1"/>
  <c r="G27" i="12"/>
  <c r="G28" i="1"/>
  <c r="I16" i="1" l="1"/>
  <c r="I21" i="1" s="1"/>
  <c r="I4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<sst xmlns="http://schemas.openxmlformats.org/spreadsheetml/2006/main" count="197" uniqueCount="133">
  <si>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</si>
  <si>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</si>
  <si>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</si>
  <si>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</si>
  <si>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</si>
  <si>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</si>
  <si>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</si>
  <si>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</si>
  <si>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</si>
  <si>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</si>
  <si>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</si>
  <si>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</si>
  <si>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</si>
  <si>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</si>
  <si>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</si>
  <si>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</si>
  <si>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</si>
  <si>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</si>
  <si>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</si>
  <si>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</si>
  <si>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</si>
  <si>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</si>
  <si>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</si>
  <si>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</si>
  <si>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</si>
  <si>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</si>
  <si>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</si>
  <si>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</si>
  <si>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</si>
  <si>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</si>
  <si>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</si>
  <si>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</si>
  <si>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</si>
  <si>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</si>
  <si>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</si>
  <si>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</si>
  <si>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</si>
  <si>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</si>
  <si>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</si>
  <si>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</si>
  <si>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</si>
  <si>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</si>
  <si>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</si>
  <si>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</si>
  <si>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</si>
  <si>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</si>
  <si>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TLAKOVÝ VZDUCH</t>
  </si>
  <si>
    <t>SŠT Znojmo, přísp. org.</t>
  </si>
  <si>
    <t>Uhelná 3264/6</t>
  </si>
  <si>
    <t>669 02</t>
  </si>
  <si>
    <t>IČ 00530506</t>
  </si>
  <si>
    <t>Stavoprojekt 2000, s.r.o</t>
  </si>
  <si>
    <t>Nám. Armády 1215/10</t>
  </si>
  <si>
    <t>203116273</t>
  </si>
  <si>
    <t>Celkem za stavbu</t>
  </si>
  <si>
    <t>CZK</t>
  </si>
  <si>
    <t>Rekapitulace dílů</t>
  </si>
  <si>
    <t>Typ dílu</t>
  </si>
  <si>
    <t>RTV</t>
  </si>
  <si>
    <t>Rozvody tlakového vzduchu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</si>
  <si>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</si>
  <si>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</si>
  <si>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</si>
  <si>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</si>
  <si>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</si>
  <si>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</si>
  <si>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</si>
  <si>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</si>
  <si>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</si>
  <si>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</si>
  <si>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</si>
  <si>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</si>
  <si>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</si>
  <si>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</si>
  <si>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</si>
  <si>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</si>
  <si>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</si>
  <si>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</si>
  <si>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</si>
  <si>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</si>
  <si>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</si>
  <si>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</si>
  <si>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</si>
  <si>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</si>
  <si>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</si>
  <si>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</si>
  <si>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</si>
  <si>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</si>
  <si>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</si>
  <si>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RTV-VL1</t>
  </si>
  <si>
    <t>D+M Pístový kompresor 28m3/hod, 10 bar,, vzdušník 300l, 4kW - TS- RTV-01</t>
  </si>
  <si>
    <t>ks</t>
  </si>
  <si>
    <t>POL1_0</t>
  </si>
  <si>
    <t>RTV-VL2</t>
  </si>
  <si>
    <t>D+M Propojovací tlaková hadice DN20/Pn16-1500 , mezi kompresor a vnitřní rozvody</t>
  </si>
  <si>
    <t>RTV-VL3</t>
  </si>
  <si>
    <t>D+M ocel potrubí DN15/PN40 mat. tř. 11, svař.</t>
  </si>
  <si>
    <t>m</t>
  </si>
  <si>
    <t>RTV-VL4</t>
  </si>
  <si>
    <t>D+M ocel potrubí DN20/PN40 mat. tř. 11, svař.</t>
  </si>
  <si>
    <t>RTV-VL5</t>
  </si>
  <si>
    <t>D+M ocel potrubí DN25/PN40 mat. tř. 11, svař.</t>
  </si>
  <si>
    <t>RTV-VL6</t>
  </si>
  <si>
    <t>D+M ocel potrubí DN32/PN40 mat. tř. 11, svař.</t>
  </si>
  <si>
    <t>RTV-VL7</t>
  </si>
  <si>
    <t>D+M Kulový kohout G3/4" /PN16 + šroubení</t>
  </si>
  <si>
    <t>RTV-VL8</t>
  </si>
  <si>
    <t>D+M Kulový kohout G1/2" /PN16 + šroubení</t>
  </si>
  <si>
    <t>RTV-VL9</t>
  </si>
  <si>
    <t>D+M Kulový kohout G1/8" /PN16  s rychlospojkou, s hadicovým výstupem</t>
  </si>
  <si>
    <t>RTV-VL10</t>
  </si>
  <si>
    <t>D+M Předfiltr stlač.vzduchu (odstr. nečistot do , 0,03 mikronů) pro kompresor 28/m3/hod</t>
  </si>
  <si>
    <t>RTV-VL11</t>
  </si>
  <si>
    <t>D+M Rozdělovací díl se dvěma výstupy 1/8"</t>
  </si>
  <si>
    <t>RTV-VL12</t>
  </si>
  <si>
    <t>D+M Automatický odvaděč kondenzátu pro, kompresor 28m3/hod</t>
  </si>
  <si>
    <t>RTV-VL13</t>
  </si>
  <si>
    <t>Filtr stlačeného vzduchu-mikrofiltr do 0,01 mikron, zbytkový olej do 0,5mg/m3</t>
  </si>
  <si>
    <t>RTV-VL14</t>
  </si>
  <si>
    <t>D+M Ukazovací tlakoměr s kohoutem a smyčkou, 0-16bar</t>
  </si>
  <si>
    <t>RTV-VL15</t>
  </si>
  <si>
    <t>D+M Pomocný materiál k uchycení potrubí, třmeny, závěsy, konzoly</t>
  </si>
  <si>
    <t>kg</t>
  </si>
  <si>
    <t>RTV-VL16</t>
  </si>
  <si>
    <t>D+M Nátěr 1x syht. + 1 x email s barevným ozn., media a jeho směru proudění</t>
  </si>
  <si>
    <t>m2</t>
  </si>
  <si>
    <t>POZN.</t>
  </si>
  <si>
    <t>V položkách jsou obsaženy náklady na pomoc.lešení, a veškerou manipulaci s materiálem</t>
  </si>
  <si>
    <t>pozn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</si>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</sst>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7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9" t="s">
        <v>42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40</v>
      </c>
      <c r="C2" s="82"/>
      <c r="D2" s="210" t="s">
        <v>46</v>
      </c>
      <c r="E2" s="211"/>
      <c r="F2" s="211"/>
      <c r="G2" s="211"/>
      <c r="H2" s="211"/>
      <c r="I2" s="211"/>
      <c r="J2" s="212"/>
      <c r="O2" s="2"/>
    </row>
    <row r="3" spans="1:15" ht="23.25" customHeight="1" x14ac:dyDescent="0.2">
      <c r="A3" s="4"/>
      <c r="B3" s="83" t="s">
        <v>45</v>
      </c>
      <c r="C3" s="84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4" t="s">
        <v>51</v>
      </c>
      <c r="E11" s="214"/>
      <c r="F11" s="214"/>
      <c r="G11" s="214"/>
      <c r="H11" s="28" t="s">
        <v>33</v>
      </c>
      <c r="I11" s="94" t="s">
        <v>53</v>
      </c>
      <c r="J11" s="11"/>
    </row>
    <row r="12" spans="1:15" ht="15.75" customHeight="1" x14ac:dyDescent="0.2">
      <c r="A12" s="4"/>
      <c r="B12" s="41"/>
      <c r="C12" s="26"/>
      <c r="D12" s="204" t="s">
        <v>52</v>
      </c>
      <c r="E12" s="204"/>
      <c r="F12" s="204"/>
      <c r="G12" s="20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49</v>
      </c>
      <c r="D13" s="205" t="s">
        <v>43</v>
      </c>
      <c r="E13" s="205"/>
      <c r="F13" s="205"/>
      <c r="G13" s="20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3"/>
      <c r="F15" s="213"/>
      <c r="G15" s="202"/>
      <c r="H15" s="202"/>
      <c r="I15" s="202" t="s">
        <v>28</v>
      </c>
      <c r="J15" s="203"/>
    </row>
    <row r="16" spans="1:15" ht="23.25" customHeight="1" x14ac:dyDescent="0.2">
      <c r="A16" s="135" t="s">
        <v>23</v>
      </c>
      <c r="B16" s="136" t="s">
        <v>23</v>
      </c>
      <c r="C16" s="58"/>
      <c r="D16" s="59"/>
      <c r="E16" s="192"/>
      <c r="F16" s="198"/>
      <c r="G16" s="192"/>
      <c r="H16" s="198"/>
      <c r="I16" s="192">
        <f>SUMIF(F47:F47,A16,I47:I47)+SUMIF(F47:F47,"PSU",I47:I47)</f>
        <v>0</v>
      </c>
      <c r="J16" s="193"/>
    </row>
    <row r="17" spans="1:10" ht="23.25" customHeight="1" x14ac:dyDescent="0.2">
      <c r="A17" s="135" t="s">
        <v>24</v>
      </c>
      <c r="B17" s="136" t="s">
        <v>24</v>
      </c>
      <c r="C17" s="58"/>
      <c r="D17" s="59"/>
      <c r="E17" s="192"/>
      <c r="F17" s="198"/>
      <c r="G17" s="192"/>
      <c r="H17" s="198"/>
      <c r="I17" s="192">
        <f>SUMIF(F47:F47,A17,I47:I47)</f>
        <v>0</v>
      </c>
      <c r="J17" s="193"/>
    </row>
    <row r="18" spans="1:10" ht="23.25" customHeight="1" x14ac:dyDescent="0.2">
      <c r="A18" s="135" t="s">
        <v>25</v>
      </c>
      <c r="B18" s="136" t="s">
        <v>25</v>
      </c>
      <c r="C18" s="58"/>
      <c r="D18" s="59"/>
      <c r="E18" s="192"/>
      <c r="F18" s="198"/>
      <c r="G18" s="192"/>
      <c r="H18" s="198"/>
      <c r="I18" s="192">
        <f>SUMIF(F47:F47,A18,I47:I47)</f>
        <v>0</v>
      </c>
      <c r="J18" s="193"/>
    </row>
    <row r="19" spans="1:10" ht="23.25" customHeight="1" x14ac:dyDescent="0.2">
      <c r="A19" s="135" t="s">
        <v>60</v>
      </c>
      <c r="B19" s="136" t="s">
        <v>26</v>
      </c>
      <c r="C19" s="58"/>
      <c r="D19" s="59"/>
      <c r="E19" s="192"/>
      <c r="F19" s="198"/>
      <c r="G19" s="192"/>
      <c r="H19" s="198"/>
      <c r="I19" s="192">
        <f>SUMIF(F47:F47,A19,I47:I47)</f>
        <v>0</v>
      </c>
      <c r="J19" s="193"/>
    </row>
    <row r="20" spans="1:10" ht="23.25" customHeight="1" x14ac:dyDescent="0.2">
      <c r="A20" s="135" t="s">
        <v>61</v>
      </c>
      <c r="B20" s="136" t="s">
        <v>27</v>
      </c>
      <c r="C20" s="58"/>
      <c r="D20" s="59"/>
      <c r="E20" s="192"/>
      <c r="F20" s="198"/>
      <c r="G20" s="192"/>
      <c r="H20" s="198"/>
      <c r="I20" s="192">
        <f>SUMIF(F47:F47,A20,I47:I47)</f>
        <v>0</v>
      </c>
      <c r="J20" s="193"/>
    </row>
    <row r="21" spans="1:10" ht="23.25" customHeight="1" x14ac:dyDescent="0.2">
      <c r="A21" s="4"/>
      <c r="B21" s="74" t="s">
        <v>28</v>
      </c>
      <c r="C21" s="75"/>
      <c r="D21" s="76"/>
      <c r="E21" s="194"/>
      <c r="F21" s="195"/>
      <c r="G21" s="194"/>
      <c r="H21" s="195"/>
      <c r="I21" s="194">
        <f>SUM(I16:J20)</f>
        <v>0</v>
      </c>
      <c r="J21" s="19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90">
        <f>ZakladDPHSniVypocet</f>
        <v>0</v>
      </c>
      <c r="H23" s="191"/>
      <c r="I23" s="1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6">
        <f>ZakladDPHSni*SazbaDPH1/100</f>
        <v>0</v>
      </c>
      <c r="H24" s="217"/>
      <c r="I24" s="21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190">
        <f>ZakladDPHZaklVypocet</f>
        <v>0</v>
      </c>
      <c r="H25" s="191"/>
      <c r="I25" s="1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6">
        <f>ZakladDPHZakl*SazbaDPH2/100</f>
        <v>0</v>
      </c>
      <c r="H26" s="187"/>
      <c r="I26" s="18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188">
        <f>0</f>
        <v>0</v>
      </c>
      <c r="H27" s="188"/>
      <c r="I27" s="18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196">
        <f>ZakladDPHSniVypocet+ZakladDPHZaklVypocet</f>
        <v>0</v>
      </c>
      <c r="H28" s="196"/>
      <c r="I28" s="19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189">
        <f>ZakladDPHSni+DPHSni+ZakladDPHZakl+DPHZakl+Zaokrouhleni</f>
        <v>0</v>
      </c>
      <c r="H29" s="189"/>
      <c r="I29" s="18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5" t="s">
        <v>2</v>
      </c>
      <c r="E35" s="21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8"/>
      <c r="D39" s="219"/>
      <c r="E39" s="219"/>
      <c r="F39" s="108">
        <f>' Pol'!AC27</f>
        <v>0</v>
      </c>
      <c r="G39" s="109">
        <f>' Pol'!AD27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20" t="s">
        <v>54</v>
      </c>
      <c r="C40" s="221"/>
      <c r="D40" s="221"/>
      <c r="E40" s="22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23" t="s">
        <v>28</v>
      </c>
      <c r="J46" s="223"/>
    </row>
    <row r="47" spans="1:10" ht="25.5" customHeight="1" x14ac:dyDescent="0.2">
      <c r="A47" s="122"/>
      <c r="B47" s="129" t="s">
        <v>58</v>
      </c>
      <c r="C47" s="225" t="s">
        <v>59</v>
      </c>
      <c r="D47" s="226"/>
      <c r="E47" s="226"/>
      <c r="F47" s="130" t="s">
        <v>23</v>
      </c>
      <c r="G47" s="131"/>
      <c r="H47" s="131"/>
      <c r="I47" s="224">
        <f>' Pol'!G8</f>
        <v>0</v>
      </c>
      <c r="J47" s="224"/>
    </row>
    <row r="48" spans="1:10" ht="25.5" customHeight="1" x14ac:dyDescent="0.2">
      <c r="A48" s="123"/>
      <c r="B48" s="126" t="s">
        <v>1</v>
      </c>
      <c r="C48" s="126"/>
      <c r="D48" s="127"/>
      <c r="E48" s="127"/>
      <c r="F48" s="132"/>
      <c r="G48" s="133"/>
      <c r="H48" s="133"/>
      <c r="I48" s="209">
        <f>I47</f>
        <v>0</v>
      </c>
      <c r="J48" s="209"/>
    </row>
    <row r="49" spans="6:10" x14ac:dyDescent="0.2">
      <c r="F49" s="134"/>
      <c r="G49" s="96"/>
      <c r="H49" s="134"/>
      <c r="I49" s="96"/>
      <c r="J49" s="96"/>
    </row>
    <row r="50" spans="6:10" x14ac:dyDescent="0.2">
      <c r="F50" s="134"/>
      <c r="G50" s="96"/>
      <c r="H50" s="134"/>
      <c r="I50" s="96"/>
      <c r="J50" s="96"/>
    </row>
    <row r="51" spans="6:10" x14ac:dyDescent="0.2">
      <c r="F51" s="134"/>
      <c r="G51" s="96"/>
      <c r="H51" s="134"/>
      <c r="I51" s="96"/>
      <c r="J5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7" t="s">
        <v>6</v>
      </c>
      <c r="B1" s="227"/>
      <c r="C1" s="228"/>
      <c r="D1" s="227"/>
      <c r="E1" s="227"/>
      <c r="F1" s="227"/>
      <c r="G1" s="227"/>
    </row>
    <row r="2" spans="1:7" ht="24.95" customHeight="1" x14ac:dyDescent="0.2">
      <c r="A2" s="79" t="s">
        <v>41</v>
      </c>
      <c r="B2" s="78"/>
      <c r="C2" s="229"/>
      <c r="D2" s="229"/>
      <c r="E2" s="229"/>
      <c r="F2" s="229"/>
      <c r="G2" s="230"/>
    </row>
    <row r="3" spans="1:7" ht="24.95" hidden="1" customHeight="1" x14ac:dyDescent="0.2">
      <c r="A3" s="79" t="s">
        <v>7</v>
      </c>
      <c r="B3" s="78"/>
      <c r="C3" s="229"/>
      <c r="D3" s="229"/>
      <c r="E3" s="229"/>
      <c r="F3" s="229"/>
      <c r="G3" s="230"/>
    </row>
    <row r="4" spans="1:7" ht="24.95" hidden="1" customHeight="1" x14ac:dyDescent="0.2">
      <c r="A4" s="79" t="s">
        <v>8</v>
      </c>
      <c r="B4" s="78"/>
      <c r="C4" s="229"/>
      <c r="D4" s="229"/>
      <c r="E4" s="229"/>
      <c r="F4" s="229"/>
      <c r="G4" s="23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3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E1" t="s">
        <v>63</v>
      </c>
    </row>
    <row r="2" spans="1:60" ht="24.95" customHeight="1" x14ac:dyDescent="0.2">
      <c r="A2" s="139" t="s">
        <v>62</v>
      </c>
      <c r="B2" s="137"/>
      <c r="C2" s="244" t="s">
        <v>46</v>
      </c>
      <c r="D2" s="245"/>
      <c r="E2" s="245"/>
      <c r="F2" s="245"/>
      <c r="G2" s="246"/>
      <c r="AE2" t="s">
        <v>64</v>
      </c>
    </row>
    <row r="3" spans="1:60" ht="24.95" customHeight="1" x14ac:dyDescent="0.2">
      <c r="A3" s="140" t="s">
        <v>7</v>
      </c>
      <c r="B3" s="138"/>
      <c r="C3" s="247" t="s">
        <v>43</v>
      </c>
      <c r="D3" s="248"/>
      <c r="E3" s="248"/>
      <c r="F3" s="248"/>
      <c r="G3" s="249"/>
      <c r="AE3" t="s">
        <v>65</v>
      </c>
    </row>
    <row r="4" spans="1:60" ht="24.95" hidden="1" customHeight="1" x14ac:dyDescent="0.2">
      <c r="A4" s="140" t="s">
        <v>8</v>
      </c>
      <c r="B4" s="138"/>
      <c r="C4" s="247"/>
      <c r="D4" s="248"/>
      <c r="E4" s="248"/>
      <c r="F4" s="248"/>
      <c r="G4" s="249"/>
      <c r="AE4" t="s">
        <v>66</v>
      </c>
    </row>
    <row r="5" spans="1:60" hidden="1" x14ac:dyDescent="0.2">
      <c r="A5" s="141" t="s">
        <v>67</v>
      </c>
      <c r="B5" s="142"/>
      <c r="C5" s="143"/>
      <c r="D5" s="144"/>
      <c r="E5" s="144"/>
      <c r="F5" s="144"/>
      <c r="G5" s="145"/>
      <c r="AE5" t="s">
        <v>68</v>
      </c>
    </row>
    <row r="7" spans="1:60" ht="38.25" x14ac:dyDescent="0.2">
      <c r="A7" s="149" t="s">
        <v>69</v>
      </c>
      <c r="B7" s="150" t="s">
        <v>70</v>
      </c>
      <c r="C7" s="150" t="s">
        <v>71</v>
      </c>
      <c r="D7" s="149" t="s">
        <v>72</v>
      </c>
      <c r="E7" s="149" t="s">
        <v>73</v>
      </c>
      <c r="F7" s="146" t="s">
        <v>74</v>
      </c>
      <c r="G7" s="160" t="s">
        <v>28</v>
      </c>
      <c r="H7" s="161" t="s">
        <v>29</v>
      </c>
      <c r="I7" s="161" t="s">
        <v>75</v>
      </c>
      <c r="J7" s="161" t="s">
        <v>30</v>
      </c>
      <c r="K7" s="161" t="s">
        <v>76</v>
      </c>
      <c r="L7" s="161" t="s">
        <v>77</v>
      </c>
      <c r="M7" s="161" t="s">
        <v>78</v>
      </c>
      <c r="N7" s="161" t="s">
        <v>79</v>
      </c>
      <c r="O7" s="161" t="s">
        <v>80</v>
      </c>
      <c r="P7" s="161" t="s">
        <v>81</v>
      </c>
      <c r="Q7" s="161" t="s">
        <v>82</v>
      </c>
      <c r="R7" s="161" t="s">
        <v>83</v>
      </c>
      <c r="S7" s="161" t="s">
        <v>84</v>
      </c>
      <c r="T7" s="161" t="s">
        <v>85</v>
      </c>
      <c r="U7" s="152" t="s">
        <v>86</v>
      </c>
    </row>
    <row r="8" spans="1:60" x14ac:dyDescent="0.2">
      <c r="A8" s="162" t="s">
        <v>87</v>
      </c>
      <c r="B8" s="163" t="s">
        <v>58</v>
      </c>
      <c r="C8" s="164" t="s">
        <v>59</v>
      </c>
      <c r="D8" s="165"/>
      <c r="E8" s="166"/>
      <c r="F8" s="167"/>
      <c r="G8" s="167">
        <f>SUMIF(AE9:AE25,"&lt;&gt;NOR",G9:G25)</f>
        <v>0</v>
      </c>
      <c r="H8" s="167"/>
      <c r="I8" s="167">
        <f>SUM(I9:I25)</f>
        <v>0</v>
      </c>
      <c r="J8" s="167"/>
      <c r="K8" s="167">
        <f>SUM(K9:K25)</f>
        <v>0</v>
      </c>
      <c r="L8" s="167"/>
      <c r="M8" s="167">
        <f>SUM(M9:M25)</f>
        <v>0</v>
      </c>
      <c r="N8" s="151"/>
      <c r="O8" s="151">
        <f>SUM(O9:O25)</f>
        <v>0.26050000000000001</v>
      </c>
      <c r="P8" s="151"/>
      <c r="Q8" s="151">
        <f>SUM(Q9:Q25)</f>
        <v>0</v>
      </c>
      <c r="R8" s="151"/>
      <c r="S8" s="151"/>
      <c r="T8" s="162"/>
      <c r="U8" s="151">
        <f>SUM(U9:U25)</f>
        <v>0</v>
      </c>
      <c r="AE8" t="s">
        <v>88</v>
      </c>
    </row>
    <row r="9" spans="1:60" ht="22.5" outlineLevel="1" x14ac:dyDescent="0.2">
      <c r="A9" s="148">
        <v>1</v>
      </c>
      <c r="B9" s="153" t="s">
        <v>89</v>
      </c>
      <c r="C9" s="180" t="s">
        <v>90</v>
      </c>
      <c r="D9" s="154" t="s">
        <v>91</v>
      </c>
      <c r="E9" s="157">
        <v>1</v>
      </c>
      <c r="F9" s="158"/>
      <c r="G9" s="159">
        <f t="shared" ref="G9:G25" si="0">ROUND(E9*F9,2)</f>
        <v>0</v>
      </c>
      <c r="H9" s="158"/>
      <c r="I9" s="159">
        <f t="shared" ref="I9:I25" si="1">ROUND(E9*H9,2)</f>
        <v>0</v>
      </c>
      <c r="J9" s="158"/>
      <c r="K9" s="159">
        <f t="shared" ref="K9:K25" si="2">ROUND(E9*J9,2)</f>
        <v>0</v>
      </c>
      <c r="L9" s="159">
        <v>21</v>
      </c>
      <c r="M9" s="159">
        <f t="shared" ref="M9:M25" si="3">G9*(1+L9/100)</f>
        <v>0</v>
      </c>
      <c r="N9" s="155">
        <v>0.17599999999999999</v>
      </c>
      <c r="O9" s="155">
        <f t="shared" ref="O9:O25" si="4">ROUND(E9*N9,5)</f>
        <v>0.17599999999999999</v>
      </c>
      <c r="P9" s="155">
        <v>0</v>
      </c>
      <c r="Q9" s="155">
        <f t="shared" ref="Q9:Q25" si="5">ROUND(E9*P9,5)</f>
        <v>0</v>
      </c>
      <c r="R9" s="155"/>
      <c r="S9" s="155"/>
      <c r="T9" s="156">
        <v>0</v>
      </c>
      <c r="U9" s="155">
        <f t="shared" ref="U9:U25" si="6">ROUND(E9*T9,2)</f>
        <v>0</v>
      </c>
      <c r="V9" s="147"/>
      <c r="W9" s="147"/>
      <c r="X9" s="147"/>
      <c r="Y9" s="147"/>
      <c r="Z9" s="147"/>
      <c r="AA9" s="147"/>
      <c r="AB9" s="147"/>
      <c r="AC9" s="147"/>
      <c r="AD9" s="147"/>
      <c r="AE9" s="147" t="s">
        <v>92</v>
      </c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48">
        <v>2</v>
      </c>
      <c r="B10" s="153" t="s">
        <v>93</v>
      </c>
      <c r="C10" s="180" t="s">
        <v>94</v>
      </c>
      <c r="D10" s="154" t="s">
        <v>91</v>
      </c>
      <c r="E10" s="157">
        <v>1</v>
      </c>
      <c r="F10" s="158"/>
      <c r="G10" s="159">
        <f t="shared" si="0"/>
        <v>0</v>
      </c>
      <c r="H10" s="158"/>
      <c r="I10" s="159">
        <f t="shared" si="1"/>
        <v>0</v>
      </c>
      <c r="J10" s="158"/>
      <c r="K10" s="159">
        <f t="shared" si="2"/>
        <v>0</v>
      </c>
      <c r="L10" s="159">
        <v>21</v>
      </c>
      <c r="M10" s="159">
        <f t="shared" si="3"/>
        <v>0</v>
      </c>
      <c r="N10" s="155">
        <v>3.0000000000000001E-3</v>
      </c>
      <c r="O10" s="155">
        <f t="shared" si="4"/>
        <v>3.0000000000000001E-3</v>
      </c>
      <c r="P10" s="155">
        <v>0</v>
      </c>
      <c r="Q10" s="155">
        <f t="shared" si="5"/>
        <v>0</v>
      </c>
      <c r="R10" s="155"/>
      <c r="S10" s="155"/>
      <c r="T10" s="156">
        <v>0</v>
      </c>
      <c r="U10" s="155">
        <f t="shared" si="6"/>
        <v>0</v>
      </c>
      <c r="V10" s="147"/>
      <c r="W10" s="147"/>
      <c r="X10" s="147"/>
      <c r="Y10" s="147"/>
      <c r="Z10" s="147"/>
      <c r="AA10" s="147"/>
      <c r="AB10" s="147"/>
      <c r="AC10" s="147"/>
      <c r="AD10" s="147"/>
      <c r="AE10" s="147" t="s">
        <v>92</v>
      </c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48">
        <v>3</v>
      </c>
      <c r="B11" s="153" t="s">
        <v>95</v>
      </c>
      <c r="C11" s="180" t="s">
        <v>96</v>
      </c>
      <c r="D11" s="154" t="s">
        <v>97</v>
      </c>
      <c r="E11" s="157">
        <v>20</v>
      </c>
      <c r="F11" s="158"/>
      <c r="G11" s="159">
        <f t="shared" si="0"/>
        <v>0</v>
      </c>
      <c r="H11" s="158"/>
      <c r="I11" s="159">
        <f t="shared" si="1"/>
        <v>0</v>
      </c>
      <c r="J11" s="158"/>
      <c r="K11" s="159">
        <f t="shared" si="2"/>
        <v>0</v>
      </c>
      <c r="L11" s="159">
        <v>21</v>
      </c>
      <c r="M11" s="159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/>
      <c r="T11" s="156">
        <v>0</v>
      </c>
      <c r="U11" s="155">
        <f t="shared" si="6"/>
        <v>0</v>
      </c>
      <c r="V11" s="147"/>
      <c r="W11" s="147"/>
      <c r="X11" s="147"/>
      <c r="Y11" s="147"/>
      <c r="Z11" s="147"/>
      <c r="AA11" s="147"/>
      <c r="AB11" s="147"/>
      <c r="AC11" s="147"/>
      <c r="AD11" s="147"/>
      <c r="AE11" s="147" t="s">
        <v>92</v>
      </c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48">
        <v>4</v>
      </c>
      <c r="B12" s="153" t="s">
        <v>98</v>
      </c>
      <c r="C12" s="180" t="s">
        <v>99</v>
      </c>
      <c r="D12" s="154" t="s">
        <v>97</v>
      </c>
      <c r="E12" s="157">
        <v>16</v>
      </c>
      <c r="F12" s="158"/>
      <c r="G12" s="159">
        <f t="shared" si="0"/>
        <v>0</v>
      </c>
      <c r="H12" s="158"/>
      <c r="I12" s="159">
        <f t="shared" si="1"/>
        <v>0</v>
      </c>
      <c r="J12" s="158"/>
      <c r="K12" s="159">
        <f t="shared" si="2"/>
        <v>0</v>
      </c>
      <c r="L12" s="159">
        <v>21</v>
      </c>
      <c r="M12" s="159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/>
      <c r="T12" s="156">
        <v>0</v>
      </c>
      <c r="U12" s="155">
        <f t="shared" si="6"/>
        <v>0</v>
      </c>
      <c r="V12" s="147"/>
      <c r="W12" s="147"/>
      <c r="X12" s="147"/>
      <c r="Y12" s="147"/>
      <c r="Z12" s="147"/>
      <c r="AA12" s="147"/>
      <c r="AB12" s="147"/>
      <c r="AC12" s="147"/>
      <c r="AD12" s="147"/>
      <c r="AE12" s="147" t="s">
        <v>92</v>
      </c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48">
        <v>5</v>
      </c>
      <c r="B13" s="153" t="s">
        <v>100</v>
      </c>
      <c r="C13" s="180" t="s">
        <v>101</v>
      </c>
      <c r="D13" s="154" t="s">
        <v>97</v>
      </c>
      <c r="E13" s="157">
        <v>18</v>
      </c>
      <c r="F13" s="158"/>
      <c r="G13" s="159">
        <f t="shared" si="0"/>
        <v>0</v>
      </c>
      <c r="H13" s="158"/>
      <c r="I13" s="159">
        <f t="shared" si="1"/>
        <v>0</v>
      </c>
      <c r="J13" s="158"/>
      <c r="K13" s="159">
        <f t="shared" si="2"/>
        <v>0</v>
      </c>
      <c r="L13" s="159">
        <v>21</v>
      </c>
      <c r="M13" s="159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/>
      <c r="T13" s="156">
        <v>0</v>
      </c>
      <c r="U13" s="155">
        <f t="shared" si="6"/>
        <v>0</v>
      </c>
      <c r="V13" s="147"/>
      <c r="W13" s="147"/>
      <c r="X13" s="147"/>
      <c r="Y13" s="147"/>
      <c r="Z13" s="147"/>
      <c r="AA13" s="147"/>
      <c r="AB13" s="147"/>
      <c r="AC13" s="147"/>
      <c r="AD13" s="147"/>
      <c r="AE13" s="147" t="s">
        <v>92</v>
      </c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48">
        <v>6</v>
      </c>
      <c r="B14" s="153" t="s">
        <v>102</v>
      </c>
      <c r="C14" s="180" t="s">
        <v>103</v>
      </c>
      <c r="D14" s="154" t="s">
        <v>97</v>
      </c>
      <c r="E14" s="157">
        <v>16</v>
      </c>
      <c r="F14" s="158"/>
      <c r="G14" s="159">
        <f t="shared" si="0"/>
        <v>0</v>
      </c>
      <c r="H14" s="158"/>
      <c r="I14" s="159">
        <f t="shared" si="1"/>
        <v>0</v>
      </c>
      <c r="J14" s="158"/>
      <c r="K14" s="159">
        <f t="shared" si="2"/>
        <v>0</v>
      </c>
      <c r="L14" s="159">
        <v>21</v>
      </c>
      <c r="M14" s="159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/>
      <c r="T14" s="156">
        <v>0</v>
      </c>
      <c r="U14" s="155">
        <f t="shared" si="6"/>
        <v>0</v>
      </c>
      <c r="V14" s="147"/>
      <c r="W14" s="147"/>
      <c r="X14" s="147"/>
      <c r="Y14" s="147"/>
      <c r="Z14" s="147"/>
      <c r="AA14" s="147"/>
      <c r="AB14" s="147"/>
      <c r="AC14" s="147"/>
      <c r="AD14" s="147"/>
      <c r="AE14" s="147" t="s">
        <v>92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48">
        <v>7</v>
      </c>
      <c r="B15" s="153" t="s">
        <v>104</v>
      </c>
      <c r="C15" s="180" t="s">
        <v>105</v>
      </c>
      <c r="D15" s="154" t="s">
        <v>91</v>
      </c>
      <c r="E15" s="157">
        <v>1</v>
      </c>
      <c r="F15" s="158"/>
      <c r="G15" s="159">
        <f t="shared" si="0"/>
        <v>0</v>
      </c>
      <c r="H15" s="158"/>
      <c r="I15" s="159">
        <f t="shared" si="1"/>
        <v>0</v>
      </c>
      <c r="J15" s="158"/>
      <c r="K15" s="159">
        <f t="shared" si="2"/>
        <v>0</v>
      </c>
      <c r="L15" s="159">
        <v>21</v>
      </c>
      <c r="M15" s="159">
        <f t="shared" si="3"/>
        <v>0</v>
      </c>
      <c r="N15" s="155">
        <v>5.0000000000000001E-4</v>
      </c>
      <c r="O15" s="155">
        <f t="shared" si="4"/>
        <v>5.0000000000000001E-4</v>
      </c>
      <c r="P15" s="155">
        <v>0</v>
      </c>
      <c r="Q15" s="155">
        <f t="shared" si="5"/>
        <v>0</v>
      </c>
      <c r="R15" s="155"/>
      <c r="S15" s="155"/>
      <c r="T15" s="156">
        <v>0</v>
      </c>
      <c r="U15" s="155">
        <f t="shared" si="6"/>
        <v>0</v>
      </c>
      <c r="V15" s="147"/>
      <c r="W15" s="147"/>
      <c r="X15" s="147"/>
      <c r="Y15" s="147"/>
      <c r="Z15" s="147"/>
      <c r="AA15" s="147"/>
      <c r="AB15" s="147"/>
      <c r="AC15" s="147"/>
      <c r="AD15" s="147"/>
      <c r="AE15" s="147" t="s">
        <v>92</v>
      </c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48">
        <v>8</v>
      </c>
      <c r="B16" s="153" t="s">
        <v>106</v>
      </c>
      <c r="C16" s="180" t="s">
        <v>107</v>
      </c>
      <c r="D16" s="154" t="s">
        <v>91</v>
      </c>
      <c r="E16" s="157">
        <v>4</v>
      </c>
      <c r="F16" s="158"/>
      <c r="G16" s="159">
        <f t="shared" si="0"/>
        <v>0</v>
      </c>
      <c r="H16" s="158"/>
      <c r="I16" s="159">
        <f t="shared" si="1"/>
        <v>0</v>
      </c>
      <c r="J16" s="158"/>
      <c r="K16" s="159">
        <f t="shared" si="2"/>
        <v>0</v>
      </c>
      <c r="L16" s="159">
        <v>21</v>
      </c>
      <c r="M16" s="159">
        <f t="shared" si="3"/>
        <v>0</v>
      </c>
      <c r="N16" s="155">
        <v>5.0000000000000001E-4</v>
      </c>
      <c r="O16" s="155">
        <f t="shared" si="4"/>
        <v>2E-3</v>
      </c>
      <c r="P16" s="155">
        <v>0</v>
      </c>
      <c r="Q16" s="155">
        <f t="shared" si="5"/>
        <v>0</v>
      </c>
      <c r="R16" s="155"/>
      <c r="S16" s="155"/>
      <c r="T16" s="156">
        <v>0</v>
      </c>
      <c r="U16" s="155">
        <f t="shared" si="6"/>
        <v>0</v>
      </c>
      <c r="V16" s="147"/>
      <c r="W16" s="147"/>
      <c r="X16" s="147"/>
      <c r="Y16" s="147"/>
      <c r="Z16" s="147"/>
      <c r="AA16" s="147"/>
      <c r="AB16" s="147"/>
      <c r="AC16" s="147"/>
      <c r="AD16" s="147"/>
      <c r="AE16" s="147" t="s">
        <v>92</v>
      </c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48">
        <v>9</v>
      </c>
      <c r="B17" s="153" t="s">
        <v>108</v>
      </c>
      <c r="C17" s="180" t="s">
        <v>109</v>
      </c>
      <c r="D17" s="154" t="s">
        <v>91</v>
      </c>
      <c r="E17" s="157">
        <v>8</v>
      </c>
      <c r="F17" s="158"/>
      <c r="G17" s="159">
        <f t="shared" si="0"/>
        <v>0</v>
      </c>
      <c r="H17" s="158"/>
      <c r="I17" s="159">
        <f t="shared" si="1"/>
        <v>0</v>
      </c>
      <c r="J17" s="158"/>
      <c r="K17" s="159">
        <f t="shared" si="2"/>
        <v>0</v>
      </c>
      <c r="L17" s="159">
        <v>21</v>
      </c>
      <c r="M17" s="159">
        <f t="shared" si="3"/>
        <v>0</v>
      </c>
      <c r="N17" s="155">
        <v>5.0000000000000001E-4</v>
      </c>
      <c r="O17" s="155">
        <f t="shared" si="4"/>
        <v>4.0000000000000001E-3</v>
      </c>
      <c r="P17" s="155">
        <v>0</v>
      </c>
      <c r="Q17" s="155">
        <f t="shared" si="5"/>
        <v>0</v>
      </c>
      <c r="R17" s="155"/>
      <c r="S17" s="155"/>
      <c r="T17" s="156">
        <v>0</v>
      </c>
      <c r="U17" s="155">
        <f t="shared" si="6"/>
        <v>0</v>
      </c>
      <c r="V17" s="147"/>
      <c r="W17" s="147"/>
      <c r="X17" s="147"/>
      <c r="Y17" s="147"/>
      <c r="Z17" s="147"/>
      <c r="AA17" s="147"/>
      <c r="AB17" s="147"/>
      <c r="AC17" s="147"/>
      <c r="AD17" s="147"/>
      <c r="AE17" s="147" t="s">
        <v>92</v>
      </c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48">
        <v>10</v>
      </c>
      <c r="B18" s="153" t="s">
        <v>110</v>
      </c>
      <c r="C18" s="180" t="s">
        <v>111</v>
      </c>
      <c r="D18" s="154" t="s">
        <v>91</v>
      </c>
      <c r="E18" s="157">
        <v>1</v>
      </c>
      <c r="F18" s="158"/>
      <c r="G18" s="159">
        <f t="shared" si="0"/>
        <v>0</v>
      </c>
      <c r="H18" s="158"/>
      <c r="I18" s="159">
        <f t="shared" si="1"/>
        <v>0</v>
      </c>
      <c r="J18" s="158"/>
      <c r="K18" s="159">
        <f t="shared" si="2"/>
        <v>0</v>
      </c>
      <c r="L18" s="159">
        <v>21</v>
      </c>
      <c r="M18" s="159">
        <f t="shared" si="3"/>
        <v>0</v>
      </c>
      <c r="N18" s="155">
        <v>0.01</v>
      </c>
      <c r="O18" s="155">
        <f t="shared" si="4"/>
        <v>0.01</v>
      </c>
      <c r="P18" s="155">
        <v>0</v>
      </c>
      <c r="Q18" s="155">
        <f t="shared" si="5"/>
        <v>0</v>
      </c>
      <c r="R18" s="155"/>
      <c r="S18" s="155"/>
      <c r="T18" s="156">
        <v>0</v>
      </c>
      <c r="U18" s="155">
        <f t="shared" si="6"/>
        <v>0</v>
      </c>
      <c r="V18" s="147"/>
      <c r="W18" s="147"/>
      <c r="X18" s="147"/>
      <c r="Y18" s="147"/>
      <c r="Z18" s="147"/>
      <c r="AA18" s="147"/>
      <c r="AB18" s="147"/>
      <c r="AC18" s="147"/>
      <c r="AD18" s="147"/>
      <c r="AE18" s="147" t="s">
        <v>92</v>
      </c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48">
        <v>11</v>
      </c>
      <c r="B19" s="153" t="s">
        <v>112</v>
      </c>
      <c r="C19" s="180" t="s">
        <v>113</v>
      </c>
      <c r="D19" s="154" t="s">
        <v>91</v>
      </c>
      <c r="E19" s="157">
        <v>4</v>
      </c>
      <c r="F19" s="158"/>
      <c r="G19" s="159">
        <f t="shared" si="0"/>
        <v>0</v>
      </c>
      <c r="H19" s="158"/>
      <c r="I19" s="159">
        <f t="shared" si="1"/>
        <v>0</v>
      </c>
      <c r="J19" s="158"/>
      <c r="K19" s="159">
        <f t="shared" si="2"/>
        <v>0</v>
      </c>
      <c r="L19" s="159">
        <v>21</v>
      </c>
      <c r="M19" s="159">
        <f t="shared" si="3"/>
        <v>0</v>
      </c>
      <c r="N19" s="155">
        <v>1E-3</v>
      </c>
      <c r="O19" s="155">
        <f t="shared" si="4"/>
        <v>4.0000000000000001E-3</v>
      </c>
      <c r="P19" s="155">
        <v>0</v>
      </c>
      <c r="Q19" s="155">
        <f t="shared" si="5"/>
        <v>0</v>
      </c>
      <c r="R19" s="155"/>
      <c r="S19" s="155"/>
      <c r="T19" s="156">
        <v>0</v>
      </c>
      <c r="U19" s="155">
        <f t="shared" si="6"/>
        <v>0</v>
      </c>
      <c r="V19" s="147"/>
      <c r="W19" s="147"/>
      <c r="X19" s="147"/>
      <c r="Y19" s="147"/>
      <c r="Z19" s="147"/>
      <c r="AA19" s="147"/>
      <c r="AB19" s="147"/>
      <c r="AC19" s="147"/>
      <c r="AD19" s="147"/>
      <c r="AE19" s="147" t="s">
        <v>92</v>
      </c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48">
        <v>12</v>
      </c>
      <c r="B20" s="153" t="s">
        <v>114</v>
      </c>
      <c r="C20" s="180" t="s">
        <v>115</v>
      </c>
      <c r="D20" s="154" t="s">
        <v>91</v>
      </c>
      <c r="E20" s="157">
        <v>1</v>
      </c>
      <c r="F20" s="158"/>
      <c r="G20" s="159">
        <f t="shared" si="0"/>
        <v>0</v>
      </c>
      <c r="H20" s="158"/>
      <c r="I20" s="159">
        <f t="shared" si="1"/>
        <v>0</v>
      </c>
      <c r="J20" s="158"/>
      <c r="K20" s="159">
        <f t="shared" si="2"/>
        <v>0</v>
      </c>
      <c r="L20" s="159">
        <v>21</v>
      </c>
      <c r="M20" s="159">
        <f t="shared" si="3"/>
        <v>0</v>
      </c>
      <c r="N20" s="155">
        <v>5.0000000000000001E-3</v>
      </c>
      <c r="O20" s="155">
        <f t="shared" si="4"/>
        <v>5.0000000000000001E-3</v>
      </c>
      <c r="P20" s="155">
        <v>0</v>
      </c>
      <c r="Q20" s="155">
        <f t="shared" si="5"/>
        <v>0</v>
      </c>
      <c r="R20" s="155"/>
      <c r="S20" s="155"/>
      <c r="T20" s="156">
        <v>0</v>
      </c>
      <c r="U20" s="155">
        <f t="shared" si="6"/>
        <v>0</v>
      </c>
      <c r="V20" s="147"/>
      <c r="W20" s="147"/>
      <c r="X20" s="147"/>
      <c r="Y20" s="147"/>
      <c r="Z20" s="147"/>
      <c r="AA20" s="147"/>
      <c r="AB20" s="147"/>
      <c r="AC20" s="147"/>
      <c r="AD20" s="147"/>
      <c r="AE20" s="147" t="s">
        <v>92</v>
      </c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48">
        <v>13</v>
      </c>
      <c r="B21" s="153" t="s">
        <v>116</v>
      </c>
      <c r="C21" s="180" t="s">
        <v>117</v>
      </c>
      <c r="D21" s="154" t="s">
        <v>91</v>
      </c>
      <c r="E21" s="157">
        <v>4</v>
      </c>
      <c r="F21" s="158"/>
      <c r="G21" s="159">
        <f t="shared" si="0"/>
        <v>0</v>
      </c>
      <c r="H21" s="158"/>
      <c r="I21" s="159">
        <f t="shared" si="1"/>
        <v>0</v>
      </c>
      <c r="J21" s="158"/>
      <c r="K21" s="159">
        <f t="shared" si="2"/>
        <v>0</v>
      </c>
      <c r="L21" s="159">
        <v>21</v>
      </c>
      <c r="M21" s="159">
        <f t="shared" si="3"/>
        <v>0</v>
      </c>
      <c r="N21" s="155">
        <v>1E-3</v>
      </c>
      <c r="O21" s="155">
        <f t="shared" si="4"/>
        <v>4.0000000000000001E-3</v>
      </c>
      <c r="P21" s="155">
        <v>0</v>
      </c>
      <c r="Q21" s="155">
        <f t="shared" si="5"/>
        <v>0</v>
      </c>
      <c r="R21" s="155"/>
      <c r="S21" s="155"/>
      <c r="T21" s="156">
        <v>0</v>
      </c>
      <c r="U21" s="155">
        <f t="shared" si="6"/>
        <v>0</v>
      </c>
      <c r="V21" s="147"/>
      <c r="W21" s="147"/>
      <c r="X21" s="147"/>
      <c r="Y21" s="147"/>
      <c r="Z21" s="147"/>
      <c r="AA21" s="147"/>
      <c r="AB21" s="147"/>
      <c r="AC21" s="147"/>
      <c r="AD21" s="147"/>
      <c r="AE21" s="147" t="s">
        <v>92</v>
      </c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48">
        <v>14</v>
      </c>
      <c r="B22" s="153" t="s">
        <v>118</v>
      </c>
      <c r="C22" s="180" t="s">
        <v>119</v>
      </c>
      <c r="D22" s="154" t="s">
        <v>91</v>
      </c>
      <c r="E22" s="157">
        <v>4</v>
      </c>
      <c r="F22" s="158"/>
      <c r="G22" s="159">
        <f t="shared" si="0"/>
        <v>0</v>
      </c>
      <c r="H22" s="158"/>
      <c r="I22" s="159">
        <f t="shared" si="1"/>
        <v>0</v>
      </c>
      <c r="J22" s="158"/>
      <c r="K22" s="159">
        <f t="shared" si="2"/>
        <v>0</v>
      </c>
      <c r="L22" s="159">
        <v>21</v>
      </c>
      <c r="M22" s="159">
        <f t="shared" si="3"/>
        <v>0</v>
      </c>
      <c r="N22" s="155">
        <v>5.0000000000000001E-4</v>
      </c>
      <c r="O22" s="155">
        <f t="shared" si="4"/>
        <v>2E-3</v>
      </c>
      <c r="P22" s="155">
        <v>0</v>
      </c>
      <c r="Q22" s="155">
        <f t="shared" si="5"/>
        <v>0</v>
      </c>
      <c r="R22" s="155"/>
      <c r="S22" s="155"/>
      <c r="T22" s="156">
        <v>0</v>
      </c>
      <c r="U22" s="155">
        <f t="shared" si="6"/>
        <v>0</v>
      </c>
      <c r="V22" s="147"/>
      <c r="W22" s="147"/>
      <c r="X22" s="147"/>
      <c r="Y22" s="147"/>
      <c r="Z22" s="147"/>
      <c r="AA22" s="147"/>
      <c r="AB22" s="147"/>
      <c r="AC22" s="147"/>
      <c r="AD22" s="147"/>
      <c r="AE22" s="147" t="s">
        <v>92</v>
      </c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48">
        <v>15</v>
      </c>
      <c r="B23" s="153" t="s">
        <v>120</v>
      </c>
      <c r="C23" s="180" t="s">
        <v>121</v>
      </c>
      <c r="D23" s="154" t="s">
        <v>122</v>
      </c>
      <c r="E23" s="157">
        <v>50</v>
      </c>
      <c r="F23" s="158"/>
      <c r="G23" s="159">
        <f t="shared" si="0"/>
        <v>0</v>
      </c>
      <c r="H23" s="158"/>
      <c r="I23" s="159">
        <f t="shared" si="1"/>
        <v>0</v>
      </c>
      <c r="J23" s="158"/>
      <c r="K23" s="159">
        <f t="shared" si="2"/>
        <v>0</v>
      </c>
      <c r="L23" s="159">
        <v>21</v>
      </c>
      <c r="M23" s="159">
        <f t="shared" si="3"/>
        <v>0</v>
      </c>
      <c r="N23" s="155">
        <v>1E-3</v>
      </c>
      <c r="O23" s="155">
        <f t="shared" si="4"/>
        <v>0.05</v>
      </c>
      <c r="P23" s="155">
        <v>0</v>
      </c>
      <c r="Q23" s="155">
        <f t="shared" si="5"/>
        <v>0</v>
      </c>
      <c r="R23" s="155"/>
      <c r="S23" s="155"/>
      <c r="T23" s="156">
        <v>0</v>
      </c>
      <c r="U23" s="155">
        <f t="shared" si="6"/>
        <v>0</v>
      </c>
      <c r="V23" s="147"/>
      <c r="W23" s="147"/>
      <c r="X23" s="147"/>
      <c r="Y23" s="147"/>
      <c r="Z23" s="147"/>
      <c r="AA23" s="147"/>
      <c r="AB23" s="147"/>
      <c r="AC23" s="147"/>
      <c r="AD23" s="147"/>
      <c r="AE23" s="147" t="s">
        <v>92</v>
      </c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48">
        <v>16</v>
      </c>
      <c r="B24" s="153" t="s">
        <v>123</v>
      </c>
      <c r="C24" s="180" t="s">
        <v>124</v>
      </c>
      <c r="D24" s="154" t="s">
        <v>125</v>
      </c>
      <c r="E24" s="157">
        <v>15</v>
      </c>
      <c r="F24" s="158"/>
      <c r="G24" s="159">
        <f t="shared" si="0"/>
        <v>0</v>
      </c>
      <c r="H24" s="158"/>
      <c r="I24" s="159">
        <f t="shared" si="1"/>
        <v>0</v>
      </c>
      <c r="J24" s="158"/>
      <c r="K24" s="159">
        <f t="shared" si="2"/>
        <v>0</v>
      </c>
      <c r="L24" s="159">
        <v>21</v>
      </c>
      <c r="M24" s="159">
        <f t="shared" si="3"/>
        <v>0</v>
      </c>
      <c r="N24" s="155">
        <v>0</v>
      </c>
      <c r="O24" s="155">
        <f t="shared" si="4"/>
        <v>0</v>
      </c>
      <c r="P24" s="155">
        <v>0</v>
      </c>
      <c r="Q24" s="155">
        <f t="shared" si="5"/>
        <v>0</v>
      </c>
      <c r="R24" s="155"/>
      <c r="S24" s="155"/>
      <c r="T24" s="156">
        <v>0</v>
      </c>
      <c r="U24" s="155">
        <f t="shared" si="6"/>
        <v>0</v>
      </c>
      <c r="V24" s="147"/>
      <c r="W24" s="147"/>
      <c r="X24" s="147"/>
      <c r="Y24" s="147"/>
      <c r="Z24" s="147"/>
      <c r="AA24" s="147"/>
      <c r="AB24" s="147"/>
      <c r="AC24" s="147"/>
      <c r="AD24" s="147"/>
      <c r="AE24" s="147" t="s">
        <v>92</v>
      </c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8">
        <v>17</v>
      </c>
      <c r="B25" s="169" t="s">
        <v>126</v>
      </c>
      <c r="C25" s="181" t="s">
        <v>127</v>
      </c>
      <c r="D25" s="170" t="s">
        <v>128</v>
      </c>
      <c r="E25" s="171">
        <v>0</v>
      </c>
      <c r="F25" s="172"/>
      <c r="G25" s="173">
        <f t="shared" si="0"/>
        <v>0</v>
      </c>
      <c r="H25" s="172"/>
      <c r="I25" s="173">
        <f t="shared" si="1"/>
        <v>0</v>
      </c>
      <c r="J25" s="172"/>
      <c r="K25" s="173">
        <f t="shared" si="2"/>
        <v>0</v>
      </c>
      <c r="L25" s="173">
        <v>21</v>
      </c>
      <c r="M25" s="173">
        <f t="shared" si="3"/>
        <v>0</v>
      </c>
      <c r="N25" s="174">
        <v>0</v>
      </c>
      <c r="O25" s="174">
        <f t="shared" si="4"/>
        <v>0</v>
      </c>
      <c r="P25" s="174">
        <v>0</v>
      </c>
      <c r="Q25" s="174">
        <f t="shared" si="5"/>
        <v>0</v>
      </c>
      <c r="R25" s="174"/>
      <c r="S25" s="174"/>
      <c r="T25" s="175">
        <v>0</v>
      </c>
      <c r="U25" s="174">
        <f t="shared" si="6"/>
        <v>0</v>
      </c>
      <c r="V25" s="147"/>
      <c r="W25" s="147"/>
      <c r="X25" s="147"/>
      <c r="Y25" s="147"/>
      <c r="Z25" s="147"/>
      <c r="AA25" s="147"/>
      <c r="AB25" s="147"/>
      <c r="AC25" s="147"/>
      <c r="AD25" s="147"/>
      <c r="AE25" s="147" t="s">
        <v>92</v>
      </c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">
      <c r="A26" s="6"/>
      <c r="B26" s="7" t="s">
        <v>129</v>
      </c>
      <c r="C26" s="182" t="s">
        <v>129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v>15</v>
      </c>
      <c r="AD26">
        <v>21</v>
      </c>
    </row>
    <row r="27" spans="1:60" x14ac:dyDescent="0.2">
      <c r="A27" s="176"/>
      <c r="B27" s="177">
        <v>26</v>
      </c>
      <c r="C27" s="183" t="s">
        <v>129</v>
      </c>
      <c r="D27" s="178"/>
      <c r="E27" s="178"/>
      <c r="F27" s="178"/>
      <c r="G27" s="179">
        <f>G8</f>
        <v>0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f>SUMIF(L7:L25,AC26,G7:G25)</f>
        <v>0</v>
      </c>
      <c r="AD27">
        <f>SUMIF(L7:L25,AD26,G7:G25)</f>
        <v>0</v>
      </c>
      <c r="AE27" t="s">
        <v>130</v>
      </c>
    </row>
    <row r="28" spans="1:60" x14ac:dyDescent="0.2">
      <c r="A28" s="6"/>
      <c r="B28" s="7" t="s">
        <v>129</v>
      </c>
      <c r="C28" s="182" t="s">
        <v>129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6"/>
      <c r="B29" s="7" t="s">
        <v>129</v>
      </c>
      <c r="C29" s="182" t="s">
        <v>129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0">
        <v>33</v>
      </c>
      <c r="B30" s="250"/>
      <c r="C30" s="251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31"/>
      <c r="B31" s="232"/>
      <c r="C31" s="233"/>
      <c r="D31" s="232"/>
      <c r="E31" s="232"/>
      <c r="F31" s="232"/>
      <c r="G31" s="234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E31" t="s">
        <v>131</v>
      </c>
    </row>
    <row r="32" spans="1:60" x14ac:dyDescent="0.2">
      <c r="A32" s="235"/>
      <c r="B32" s="236"/>
      <c r="C32" s="237"/>
      <c r="D32" s="236"/>
      <c r="E32" s="236"/>
      <c r="F32" s="236"/>
      <c r="G32" s="23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35"/>
      <c r="B33" s="236"/>
      <c r="C33" s="237"/>
      <c r="D33" s="236"/>
      <c r="E33" s="236"/>
      <c r="F33" s="236"/>
      <c r="G33" s="23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35"/>
      <c r="B34" s="236"/>
      <c r="C34" s="237"/>
      <c r="D34" s="236"/>
      <c r="E34" s="236"/>
      <c r="F34" s="236"/>
      <c r="G34" s="23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39"/>
      <c r="B35" s="240"/>
      <c r="C35" s="241"/>
      <c r="D35" s="240"/>
      <c r="E35" s="240"/>
      <c r="F35" s="240"/>
      <c r="G35" s="24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6"/>
      <c r="B36" s="7" t="s">
        <v>129</v>
      </c>
      <c r="C36" s="182" t="s">
        <v>129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C37" s="184"/>
      <c r="AE37" t="s">
        <v>132</v>
      </c>
    </row>
  </sheetData>
  <mergeCells count="6">
    <mergeCell ref="A31:G35"/>
    <mergeCell ref="A1:G1"/>
    <mergeCell ref="C2:G2"/>
    <mergeCell ref="C3:G3"/>
    <mergeCell ref="C4:G4"/>
    <mergeCell ref="A30:C30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2018-01-12T06:55:53Z</cp:lastPrinted>
  <dcterms:created xsi:type="dcterms:W3CDTF">2009-04-08T07:15:50Z</dcterms:created>
  <dcterms:modified xsi:type="dcterms:W3CDTF">2018-01-29T06:10:35Z</dcterms:modified>
</cp:coreProperties>
</file>