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270" windowWidth="18735" windowHeight="11760" firstSheet="1" activeTab="3"/>
  </bookViews>
  <sheets>
    <sheet name="Pokyny pro vyplnění" sheetId="11" state="hidden" r:id="rId1"/>
    <sheet name="Stavba" sheetId="1" r:id="rId2"/>
    <sheet name="VzorPolozky" sheetId="10" state="hidden" r:id="rId3"/>
    <sheet name="Rozpočet Pol" sheetId="12" r:id="rId4"/>
  </sheets>
  <externalReferences>
    <externalReference r:id="rId5"/>
  </externalReferences>
  <definedNames>
    <definedName name="CelkemDPHVypocet" localSheetId="1">Stavba!$H$40</definedName>
    <definedName name="CenaCelkem">Stavba!$G$29</definedName>
    <definedName name="CenaCelkemBezDPH">Stavba!$G$28</definedName>
    <definedName name="CenaCelkemVypocet" localSheetId="1">Stavba!$I$40</definedName>
    <definedName name="cisloobjektu">Stavba!$C$3</definedName>
    <definedName name="CisloRozpoctu">'[1]Krycí list'!$C$2</definedName>
    <definedName name="CisloStavby" localSheetId="1">Stavba!$C$2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Stavba!$G$24</definedName>
    <definedName name="DPHZakl">Stavba!$G$26</definedName>
    <definedName name="dpsc" localSheetId="1">Stavba!$C$13</definedName>
    <definedName name="IČO" localSheetId="1">Stavba!$I$11</definedName>
    <definedName name="Mena">Stavba!$J$29</definedName>
    <definedName name="MistoStavby">Stavba!$D$4</definedName>
    <definedName name="nazevobjektu">Stavba!$D$3</definedName>
    <definedName name="NazevRozpoctu">'[1]Krycí list'!$D$2</definedName>
    <definedName name="NazevStavby" localSheetId="1">Stavba!$D$2</definedName>
    <definedName name="nazevstavby">'[1]Krycí list'!$C$7</definedName>
    <definedName name="NazevStavebnihoRozpoctu">Stavba!$E$4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'Rozpočet Pol'!$A$1:$U$74</definedName>
    <definedName name="_xlnm.Print_Area" localSheetId="1">Stavba!$A$1:$J$54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Stavba!$F$40</definedName>
    <definedName name="ZakladDPHZakl">Stavba!$G$25</definedName>
    <definedName name="ZakladDPHZaklVypocet" localSheetId="1">Stavba!$G$40</definedName>
    <definedName name="Zaokrouhleni">Stavba!$G$27</definedName>
    <definedName name="Zhotovitel">Stavba!$D$11:$G$11</definedName>
  </definedNames>
  <calcPr calcId="145621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I9" i="12" l="1"/>
  <c r="K9" i="12"/>
  <c r="M9" i="12"/>
  <c r="O9" i="12"/>
  <c r="Q9" i="12"/>
  <c r="U9" i="12"/>
  <c r="I10" i="12"/>
  <c r="K10" i="12"/>
  <c r="M10" i="12"/>
  <c r="O10" i="12"/>
  <c r="Q10" i="12"/>
  <c r="U10" i="12"/>
  <c r="I12" i="12"/>
  <c r="K12" i="12"/>
  <c r="M12" i="12"/>
  <c r="O12" i="12"/>
  <c r="Q12" i="12"/>
  <c r="U12" i="12"/>
  <c r="I16" i="12"/>
  <c r="K16" i="12"/>
  <c r="M16" i="12"/>
  <c r="O16" i="12"/>
  <c r="Q16" i="12"/>
  <c r="U16" i="12"/>
  <c r="Q18" i="12"/>
  <c r="I19" i="12"/>
  <c r="I18" i="12" s="1"/>
  <c r="K19" i="12"/>
  <c r="K18" i="12" s="1"/>
  <c r="M19" i="12"/>
  <c r="M18" i="12" s="1"/>
  <c r="O19" i="12"/>
  <c r="O18" i="12" s="1"/>
  <c r="Q19" i="12"/>
  <c r="U19" i="12"/>
  <c r="U18" i="12" s="1"/>
  <c r="I21" i="12"/>
  <c r="K21" i="12"/>
  <c r="M21" i="12"/>
  <c r="O21" i="12"/>
  <c r="Q21" i="12"/>
  <c r="U21" i="12"/>
  <c r="I24" i="12"/>
  <c r="K24" i="12"/>
  <c r="M24" i="12"/>
  <c r="O24" i="12"/>
  <c r="Q24" i="12"/>
  <c r="U24" i="12"/>
  <c r="I27" i="12"/>
  <c r="K27" i="12"/>
  <c r="M27" i="12"/>
  <c r="O27" i="12"/>
  <c r="Q27" i="12"/>
  <c r="U27" i="12"/>
  <c r="I31" i="12"/>
  <c r="K31" i="12"/>
  <c r="M31" i="12"/>
  <c r="O31" i="12"/>
  <c r="Q31" i="12"/>
  <c r="U31" i="12"/>
  <c r="I34" i="12"/>
  <c r="K34" i="12"/>
  <c r="M34" i="12"/>
  <c r="O34" i="12"/>
  <c r="Q34" i="12"/>
  <c r="U34" i="12"/>
  <c r="I36" i="12"/>
  <c r="K36" i="12"/>
  <c r="M36" i="12"/>
  <c r="O36" i="12"/>
  <c r="Q36" i="12"/>
  <c r="U36" i="12"/>
  <c r="I40" i="12"/>
  <c r="K40" i="12"/>
  <c r="M40" i="12"/>
  <c r="O40" i="12"/>
  <c r="Q40" i="12"/>
  <c r="U40" i="12"/>
  <c r="I42" i="12"/>
  <c r="K42" i="12"/>
  <c r="M42" i="12"/>
  <c r="O42" i="12"/>
  <c r="Q42" i="12"/>
  <c r="U42" i="12"/>
  <c r="I44" i="12"/>
  <c r="K44" i="12"/>
  <c r="M44" i="12"/>
  <c r="O44" i="12"/>
  <c r="Q44" i="12"/>
  <c r="U44" i="12"/>
  <c r="I48" i="12"/>
  <c r="K48" i="12"/>
  <c r="M48" i="12"/>
  <c r="O48" i="12"/>
  <c r="Q48" i="12"/>
  <c r="U48" i="12"/>
  <c r="I50" i="12"/>
  <c r="K50" i="12"/>
  <c r="M50" i="12"/>
  <c r="O50" i="12"/>
  <c r="Q50" i="12"/>
  <c r="U50" i="12"/>
  <c r="I52" i="12"/>
  <c r="K52" i="12"/>
  <c r="M52" i="12"/>
  <c r="O52" i="12"/>
  <c r="Q52" i="12"/>
  <c r="U52" i="12"/>
  <c r="I54" i="12"/>
  <c r="K54" i="12"/>
  <c r="M54" i="12"/>
  <c r="O54" i="12"/>
  <c r="Q54" i="12"/>
  <c r="U54" i="12"/>
  <c r="I56" i="12"/>
  <c r="K56" i="12"/>
  <c r="M56" i="12"/>
  <c r="O56" i="12"/>
  <c r="Q56" i="12"/>
  <c r="U56" i="12"/>
  <c r="I58" i="12"/>
  <c r="K58" i="12"/>
  <c r="M58" i="12"/>
  <c r="O58" i="12"/>
  <c r="Q58" i="12"/>
  <c r="U58" i="12"/>
  <c r="I59" i="12"/>
  <c r="K59" i="12"/>
  <c r="M59" i="12"/>
  <c r="O59" i="12"/>
  <c r="Q59" i="12"/>
  <c r="U59" i="12"/>
  <c r="I61" i="12"/>
  <c r="K61" i="12"/>
  <c r="M61" i="12"/>
  <c r="O61" i="12"/>
  <c r="Q61" i="12"/>
  <c r="U61" i="12"/>
  <c r="I64" i="12"/>
  <c r="K64" i="12"/>
  <c r="M64" i="12"/>
  <c r="O64" i="12"/>
  <c r="Q64" i="12"/>
  <c r="U64" i="12"/>
  <c r="I67" i="12"/>
  <c r="K67" i="12"/>
  <c r="M67" i="12"/>
  <c r="O67" i="12"/>
  <c r="Q67" i="12"/>
  <c r="U67" i="12"/>
  <c r="I68" i="12"/>
  <c r="K68" i="12"/>
  <c r="M68" i="12"/>
  <c r="O68" i="12"/>
  <c r="Q68" i="12"/>
  <c r="U68" i="12"/>
  <c r="I69" i="12"/>
  <c r="K69" i="12"/>
  <c r="M69" i="12"/>
  <c r="O69" i="12"/>
  <c r="Q69" i="12"/>
  <c r="U69" i="12"/>
  <c r="I70" i="12"/>
  <c r="K70" i="12"/>
  <c r="M70" i="12"/>
  <c r="O70" i="12"/>
  <c r="Q70" i="12"/>
  <c r="U70" i="12"/>
  <c r="I71" i="12"/>
  <c r="K71" i="12"/>
  <c r="M71" i="12"/>
  <c r="O71" i="12"/>
  <c r="Q71" i="12"/>
  <c r="U71" i="12"/>
  <c r="I72" i="12"/>
  <c r="K72" i="12"/>
  <c r="M72" i="12"/>
  <c r="O72" i="12"/>
  <c r="Q72" i="12"/>
  <c r="U72" i="12"/>
  <c r="AZ43" i="1"/>
  <c r="F40" i="1"/>
  <c r="G40" i="1"/>
  <c r="H40" i="1"/>
  <c r="I40" i="1"/>
  <c r="J40" i="1"/>
  <c r="J39" i="1"/>
  <c r="J28" i="1"/>
  <c r="J26" i="1"/>
  <c r="G38" i="1"/>
  <c r="F38" i="1"/>
  <c r="J23" i="1"/>
  <c r="J24" i="1"/>
  <c r="J25" i="1"/>
  <c r="J27" i="1"/>
  <c r="E24" i="1"/>
  <c r="E26" i="1"/>
  <c r="I66" i="12" l="1"/>
  <c r="M66" i="12"/>
  <c r="M8" i="12"/>
  <c r="Q60" i="12"/>
  <c r="I60" i="12"/>
  <c r="M60" i="12"/>
  <c r="O60" i="12"/>
  <c r="U60" i="12"/>
  <c r="K60" i="12"/>
  <c r="O8" i="12"/>
  <c r="U8" i="12"/>
  <c r="K8" i="12"/>
  <c r="U66" i="12"/>
  <c r="K66" i="12"/>
  <c r="O66" i="12"/>
  <c r="O20" i="12"/>
  <c r="U20" i="12"/>
  <c r="K20" i="12"/>
  <c r="Q8" i="12"/>
  <c r="I8" i="12"/>
  <c r="Q66" i="12"/>
  <c r="M20" i="12"/>
  <c r="Q20" i="12"/>
  <c r="I20" i="12"/>
</calcChain>
</file>

<file path=xl/comments1.xml><?xml version="1.0" encoding="utf-8"?>
<comments xmlns="http://schemas.openxmlformats.org/spreadsheetml/2006/main">
  <authors>
    <author>Radim Štěpánek</author>
  </authors>
  <commentList>
    <comment ref="D11" author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>
      <text>
        <r>
          <rPr>
            <sz val="9"/>
            <color indexed="81"/>
            <rFont val="Tahoma"/>
            <family val="2"/>
            <charset val="238"/>
          </rPr>
          <t>Obec</t>
        </r>
      </text>
    </comment>
  </commentList>
</comments>
</file>

<file path=xl/sharedStrings.xml><?xml version="1.0" encoding="utf-8"?>
<sst xmlns="http://schemas.openxmlformats.org/spreadsheetml/2006/main" count="330" uniqueCount="191">
  <si>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</si>
  <si>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</si>
  <si>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</si>
  <si>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</si>
  <si>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</si>
  <si>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</si>
  <si>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</si>
  <si>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</si>
  <si>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</si>
  <si>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</si>
  <si>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</si>
  <si>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</si>
  <si>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</si>
  <si>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</si>
  <si>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</si>
  <si>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</si>
  <si>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</si>
  <si>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</si>
  <si>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</si>
  <si>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</si>
  <si>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</si>
  <si>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</si>
  <si>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</si>
  <si>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</si>
  <si>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</si>
  <si>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</si>
  <si>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</si>
  <si>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</si>
  <si>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</si>
  <si>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</si>
  <si>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</si>
  <si>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</si>
  <si>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</si>
  <si>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IČ: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</si>
  <si>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</si>
  <si>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</si>
  <si>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</si>
  <si>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</si>
  <si>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</si>
  <si>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</si>
  <si>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Zakázka:</t>
  </si>
  <si>
    <t>Z:</t>
  </si>
  <si>
    <t>Položkový rozpočet</t>
  </si>
  <si>
    <t>Stamicova 7, 623 00 Brno</t>
  </si>
  <si>
    <t>Rozpočet:</t>
  </si>
  <si>
    <t>Misto</t>
  </si>
  <si>
    <t>LUŽÁNKY – SVČ, prac. LEGATO - oprava podlah</t>
  </si>
  <si>
    <t>Lužánky - středisko volného času Brno, příspěvková organizace</t>
  </si>
  <si>
    <t>Lidická 1880/50</t>
  </si>
  <si>
    <t>00401803</t>
  </si>
  <si>
    <t>CZ00401803</t>
  </si>
  <si>
    <t>Brno</t>
  </si>
  <si>
    <t>Rozpočet</t>
  </si>
  <si>
    <t>Celkem za stavbu</t>
  </si>
  <si>
    <t>CZK</t>
  </si>
  <si>
    <t xml:space="preserve">Popis rozpočtu:  - </t>
  </si>
  <si>
    <t>Výměna povlakových krytin v Herně a Klubu v 1.np, oprava povlakové krytiny v Sále ve 2. np. Oprava praskliny v betonové mazanině pod povlakovou krytinou v Herně.</t>
  </si>
  <si>
    <t>Rekapitulace dílů</t>
  </si>
  <si>
    <t>Typ dílu</t>
  </si>
  <si>
    <t>63</t>
  </si>
  <si>
    <t>Podlahy a podlahové konstrukce</t>
  </si>
  <si>
    <t>99</t>
  </si>
  <si>
    <t>Staveništní přesun hmot</t>
  </si>
  <si>
    <t>776</t>
  </si>
  <si>
    <t>Podlahy povlakové</t>
  </si>
  <si>
    <t>777</t>
  </si>
  <si>
    <t>Podlahy ze syntetických hmot</t>
  </si>
  <si>
    <t>D96</t>
  </si>
  <si>
    <t>Přesuny suti a vybouraných hmot</t>
  </si>
  <si>
    <t>VN</t>
  </si>
  <si>
    <t>ON</t>
  </si>
  <si>
    <t>S:</t>
  </si>
  <si>
    <t>#TypZaznamu#</t>
  </si>
  <si>
    <t>STA</t>
  </si>
  <si>
    <t>OBJ</t>
  </si>
  <si>
    <t>ROZ</t>
  </si>
  <si>
    <t>C:</t>
  </si>
  <si>
    <t>CAS_STR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</si>
  <si>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</si>
  <si>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</si>
  <si>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</si>
  <si>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</si>
  <si>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</si>
  <si>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</si>
  <si>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</si>
  <si>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</si>
  <si>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</si>
  <si>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</si>
  <si>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</si>
  <si>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</si>
  <si>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</si>
  <si>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</si>
  <si>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</si>
  <si>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</si>
  <si>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</si>
  <si>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</si>
  <si>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Díl:</t>
  </si>
  <si>
    <t>DIL</t>
  </si>
  <si>
    <t>631312141R00</t>
  </si>
  <si>
    <t>Doplnění rýh betonem v dosavadních mazaninách, odhad při hlubších rýhách</t>
  </si>
  <si>
    <t>m3</t>
  </si>
  <si>
    <t>POL1_0</t>
  </si>
  <si>
    <t>631663111R00</t>
  </si>
  <si>
    <t>Prolití trhlin epoxid. maltou</t>
  </si>
  <si>
    <t>m</t>
  </si>
  <si>
    <t>herna:16</t>
  </si>
  <si>
    <t>VV</t>
  </si>
  <si>
    <t>632477123R00</t>
  </si>
  <si>
    <t>Reprofilace podlah cement. maltou, tl.do10 mm, vč. penetrace</t>
  </si>
  <si>
    <t>m2</t>
  </si>
  <si>
    <t>oprava 10% podlah z celkové plochy:</t>
  </si>
  <si>
    <t>klub:46,69*0,1</t>
  </si>
  <si>
    <t>herna:77,02*0,1</t>
  </si>
  <si>
    <t>630-01</t>
  </si>
  <si>
    <t>Příčné sesponkování trhlin ocel. vložkami, do vyřezaných drážek - odhad ceny</t>
  </si>
  <si>
    <t>999281105R00</t>
  </si>
  <si>
    <t>Přesun hmot pro opravy a údržbu do výšky 6 m</t>
  </si>
  <si>
    <t>t</t>
  </si>
  <si>
    <t>776401800RT1</t>
  </si>
  <si>
    <t>Demontáž soklíků nebo lišt, pryžových nebo z PVC, odstranění a uložení na hromady</t>
  </si>
  <si>
    <t>klub:30,14-4*0,8</t>
  </si>
  <si>
    <t>herna:40,24-4*0,8</t>
  </si>
  <si>
    <t>776421100RU1</t>
  </si>
  <si>
    <t>Lepení podlahových soklíků z měkčeného PVC, včetně dodávky soklíku PVC</t>
  </si>
  <si>
    <t>klub:(30,14-4*0,8)*1,02</t>
  </si>
  <si>
    <t>herna:(40,24-4*0,8)*1,02</t>
  </si>
  <si>
    <t>776511810RT1</t>
  </si>
  <si>
    <t>Odstranění PVC lepených bez podložky, z ploch nad 20 m2</t>
  </si>
  <si>
    <t>klub:46,69</t>
  </si>
  <si>
    <t>herna:77,02</t>
  </si>
  <si>
    <t>sál - pásy, 2 vrstvy:7,6*7*0,1*2</t>
  </si>
  <si>
    <t>776521100RT1</t>
  </si>
  <si>
    <t>Lepení povlak.podlah z pásů PVC, pouze položení - PVC ve specifikaci</t>
  </si>
  <si>
    <t>776525115U00</t>
  </si>
  <si>
    <t>Spojování podlah - lepení nové pásky Baletizol, vč. dodávky pásky přes spoje</t>
  </si>
  <si>
    <t>sál:7*7,6*2</t>
  </si>
  <si>
    <t>776590100U00</t>
  </si>
  <si>
    <t>Vysátí podkladu nášlap. ploch podlah</t>
  </si>
  <si>
    <t>sál:7,6*0,2*7</t>
  </si>
  <si>
    <t>776591930R00</t>
  </si>
  <si>
    <t>Oprava povlakové podlahy do plochy 1,00 m2, doplnění nových pásů - 2 x 7 spojů</t>
  </si>
  <si>
    <t>kus</t>
  </si>
  <si>
    <t>sál:14</t>
  </si>
  <si>
    <t>776991840R00</t>
  </si>
  <si>
    <t>Odstranění pásky ze spoje, odstranění spojovací pásky Baletizolu</t>
  </si>
  <si>
    <t>7*7,6</t>
  </si>
  <si>
    <t>776-01</t>
  </si>
  <si>
    <t>D+M přechodových lišt, u dveřních otvorů</t>
  </si>
  <si>
    <t>bm</t>
  </si>
  <si>
    <t>klub:4*0,8</t>
  </si>
  <si>
    <t>herna:3*0,8</t>
  </si>
  <si>
    <t>sál:(0,8*5+1,4*1)*1,0*2</t>
  </si>
  <si>
    <t>776-02</t>
  </si>
  <si>
    <t>Dodávka povlakové krytiny Baletizol</t>
  </si>
  <si>
    <t>herna:77,02*1,05</t>
  </si>
  <si>
    <t>776-03</t>
  </si>
  <si>
    <t>Dodávka povlakové krytiny Baletizol,, vč. dorovnání tloušťky</t>
  </si>
  <si>
    <t>sál - doplnění pásů š. 200 mm:7,6*7*0,2*1,05</t>
  </si>
  <si>
    <t>776-04</t>
  </si>
  <si>
    <t>Dodávka povlakové krytiny Marmoleum, zat. tř. 32, komplet systém</t>
  </si>
  <si>
    <t>klub:46,69*1,05</t>
  </si>
  <si>
    <t>776-05</t>
  </si>
  <si>
    <t>Vyřezání poškozených pásů z krytiny PVC Baletizolu</t>
  </si>
  <si>
    <t>horní vrstva + spodní vrstva:7*7,6*2</t>
  </si>
  <si>
    <t>776-06</t>
  </si>
  <si>
    <t xml:space="preserve">Dodávka korkokaučukové  podložky pod Baletizol </t>
  </si>
  <si>
    <t>998776201R00</t>
  </si>
  <si>
    <t>Přesun hmot pro podlahy povlakové, výšky do 6 m</t>
  </si>
  <si>
    <t>776583110RT1</t>
  </si>
  <si>
    <t>Položení podložky pod povlakové podlahy, pouze položení - podložka ve specifikaci</t>
  </si>
  <si>
    <t>777531024R00</t>
  </si>
  <si>
    <t>Vyrovnání podlah, samonivel. hmota tl. 4 mm</t>
  </si>
  <si>
    <t>777553010R00</t>
  </si>
  <si>
    <t>Penetrace savého podkladu</t>
  </si>
  <si>
    <t>979011111R00</t>
  </si>
  <si>
    <t>Svislá doprava suti a vybour. hmot za 2.NP a 1.PP</t>
  </si>
  <si>
    <t>979081111R00</t>
  </si>
  <si>
    <t>Odvoz suti a vybour. hmot na skládku do 1 km</t>
  </si>
  <si>
    <t>979081121R00</t>
  </si>
  <si>
    <t>Příplatek k odvozu za každý další 1 km</t>
  </si>
  <si>
    <t>979082111R00</t>
  </si>
  <si>
    <t>Vnitrostaveništní doprava suti do 10 m</t>
  </si>
  <si>
    <t>979082121R00</t>
  </si>
  <si>
    <t>Příplatek k vnitrost. dopravě suti za dalších 5 m</t>
  </si>
  <si>
    <t>979990181R00</t>
  </si>
  <si>
    <t>Poplatek za skládku suti - PVC podlahová krytina</t>
  </si>
  <si>
    <t/>
  </si>
  <si>
    <t>END</t>
  </si>
  <si>
    <t>658 12</t>
  </si>
  <si>
    <t>x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</si>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</sst>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9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sz val="10"/>
      <color indexed="9"/>
      <name val="Arial CE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4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0" fontId="4" fillId="0" borderId="0" xfId="0" applyFont="1" applyAlignment="1">
      <alignment horizontal="left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49" fontId="8" fillId="0" borderId="6" xfId="0" applyNumberFormat="1" applyFont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indent="1"/>
    </xf>
    <xf numFmtId="49" fontId="6" fillId="3" borderId="0" xfId="0" applyNumberFormat="1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49" fontId="8" fillId="3" borderId="6" xfId="0" applyNumberFormat="1" applyFont="1" applyFill="1" applyBorder="1" applyAlignment="1">
      <alignment horizontal="left" vertical="center"/>
    </xf>
    <xf numFmtId="0" fontId="8" fillId="3" borderId="6" xfId="0" applyFont="1" applyFill="1" applyBorder="1"/>
    <xf numFmtId="0" fontId="8" fillId="3" borderId="6" xfId="0" applyFont="1" applyFill="1" applyBorder="1" applyAlignment="1"/>
    <xf numFmtId="0" fontId="8" fillId="3" borderId="8" xfId="0" applyFont="1" applyFill="1" applyBorder="1" applyAlignment="1"/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right" vertical="center"/>
    </xf>
    <xf numFmtId="49" fontId="0" fillId="0" borderId="0" xfId="0" applyNumberFormat="1"/>
    <xf numFmtId="4" fontId="0" fillId="0" borderId="0" xfId="0" applyNumberFormat="1"/>
    <xf numFmtId="4" fontId="0" fillId="0" borderId="0" xfId="0" applyNumberFormat="1" applyAlignment="1"/>
    <xf numFmtId="3" fontId="0" fillId="0" borderId="26" xfId="0" applyNumberFormat="1" applyBorder="1"/>
    <xf numFmtId="3" fontId="0" fillId="4" borderId="30" xfId="0" applyNumberFormat="1" applyFill="1" applyBorder="1" applyAlignment="1"/>
    <xf numFmtId="3" fontId="7" fillId="3" borderId="27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 wrapText="1"/>
    </xf>
    <xf numFmtId="3" fontId="7" fillId="3" borderId="28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/>
    <xf numFmtId="3" fontId="0" fillId="0" borderId="29" xfId="0" applyNumberFormat="1" applyBorder="1" applyAlignment="1"/>
    <xf numFmtId="0" fontId="2" fillId="0" borderId="0" xfId="0" applyFont="1" applyAlignment="1">
      <alignment horizontal="center" shrinkToFit="1"/>
    </xf>
    <xf numFmtId="3" fontId="10" fillId="3" borderId="28" xfId="0" applyNumberFormat="1" applyFont="1" applyFill="1" applyBorder="1" applyAlignment="1">
      <alignment horizontal="center" vertical="center" wrapText="1" shrinkToFit="1"/>
    </xf>
    <xf numFmtId="3" fontId="7" fillId="3" borderId="28" xfId="0" applyNumberFormat="1" applyFont="1" applyFill="1" applyBorder="1" applyAlignment="1">
      <alignment horizontal="center" vertical="center" wrapText="1" shrinkToFit="1"/>
    </xf>
    <xf numFmtId="3" fontId="3" fillId="0" borderId="29" xfId="0" applyNumberFormat="1" applyFont="1" applyBorder="1" applyAlignment="1">
      <alignment horizontal="right" wrapText="1" shrinkToFit="1"/>
    </xf>
    <xf numFmtId="3" fontId="3" fillId="0" borderId="29" xfId="0" applyNumberFormat="1" applyFont="1" applyBorder="1" applyAlignment="1">
      <alignment horizontal="right" shrinkToFit="1"/>
    </xf>
    <xf numFmtId="3" fontId="0" fillId="0" borderId="29" xfId="0" applyNumberFormat="1" applyBorder="1" applyAlignment="1">
      <alignment shrinkToFit="1"/>
    </xf>
    <xf numFmtId="3" fontId="0" fillId="4" borderId="30" xfId="0" applyNumberFormat="1" applyFill="1" applyBorder="1" applyAlignment="1">
      <alignment wrapText="1" shrinkToFit="1"/>
    </xf>
    <xf numFmtId="3" fontId="0" fillId="4" borderId="30" xfId="0" applyNumberFormat="1" applyFill="1" applyBorder="1" applyAlignment="1">
      <alignment shrinkToFit="1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15" fillId="0" borderId="0" xfId="0" applyNumberFormat="1" applyFont="1" applyAlignment="1">
      <alignment wrapText="1"/>
    </xf>
    <xf numFmtId="0" fontId="6" fillId="0" borderId="0" xfId="0" applyFont="1"/>
    <xf numFmtId="0" fontId="16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49" fontId="7" fillId="0" borderId="26" xfId="0" applyNumberFormat="1" applyFont="1" applyBorder="1" applyAlignment="1">
      <alignment vertical="center"/>
    </xf>
    <xf numFmtId="0" fontId="16" fillId="3" borderId="36" xfId="0" applyFont="1" applyFill="1" applyBorder="1" applyAlignment="1">
      <alignment horizontal="center" vertical="center" wrapText="1"/>
    </xf>
    <xf numFmtId="0" fontId="16" fillId="3" borderId="18" xfId="0" applyFont="1" applyFill="1" applyBorder="1" applyAlignment="1">
      <alignment horizontal="center" vertical="center" wrapText="1"/>
    </xf>
    <xf numFmtId="0" fontId="7" fillId="4" borderId="10" xfId="0" applyFont="1" applyFill="1" applyBorder="1"/>
    <xf numFmtId="0" fontId="7" fillId="4" borderId="6" xfId="0" applyFont="1" applyFill="1" applyBorder="1"/>
    <xf numFmtId="0" fontId="16" fillId="3" borderId="35" xfId="0" applyFont="1" applyFill="1" applyBorder="1" applyAlignment="1">
      <alignment horizontal="center" vertical="center" wrapText="1"/>
    </xf>
    <xf numFmtId="49" fontId="7" fillId="0" borderId="36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/>
    </xf>
    <xf numFmtId="4" fontId="7" fillId="0" borderId="35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0" borderId="38" xfId="0" applyNumberFormat="1" applyFont="1" applyBorder="1" applyAlignment="1">
      <alignment horizontal="center" vertical="center"/>
    </xf>
    <xf numFmtId="4" fontId="7" fillId="0" borderId="38" xfId="0" applyNumberFormat="1" applyFont="1" applyBorder="1" applyAlignment="1">
      <alignment vertical="center"/>
    </xf>
    <xf numFmtId="4" fontId="7" fillId="4" borderId="38" xfId="0" applyNumberFormat="1" applyFont="1" applyFill="1" applyBorder="1" applyAlignment="1">
      <alignment horizontal="center"/>
    </xf>
    <xf numFmtId="4" fontId="7" fillId="4" borderId="38" xfId="0" applyNumberFormat="1" applyFont="1" applyFill="1" applyBorder="1" applyAlignment="1"/>
    <xf numFmtId="49" fontId="0" fillId="0" borderId="1" xfId="0" applyNumberFormat="1" applyBorder="1"/>
    <xf numFmtId="49" fontId="0" fillId="0" borderId="14" xfId="0" applyNumberFormat="1" applyBorder="1" applyAlignment="1">
      <alignment horizontal="left" vertical="center" indent="1"/>
    </xf>
    <xf numFmtId="49" fontId="0" fillId="0" borderId="39" xfId="0" applyNumberFormat="1" applyBorder="1" applyAlignment="1">
      <alignment vertical="center"/>
    </xf>
    <xf numFmtId="49" fontId="0" fillId="0" borderId="40" xfId="0" applyNumberFormat="1" applyBorder="1" applyAlignment="1">
      <alignment vertical="center"/>
    </xf>
    <xf numFmtId="0" fontId="0" fillId="0" borderId="43" xfId="0" applyFont="1" applyBorder="1" applyAlignment="1">
      <alignment vertical="center"/>
    </xf>
    <xf numFmtId="0" fontId="0" fillId="0" borderId="44" xfId="0" applyFont="1" applyBorder="1" applyAlignment="1">
      <alignment vertical="center"/>
    </xf>
    <xf numFmtId="0" fontId="0" fillId="3" borderId="45" xfId="0" applyFill="1" applyBorder="1"/>
    <xf numFmtId="49" fontId="0" fillId="3" borderId="42" xfId="0" applyNumberFormat="1" applyFill="1" applyBorder="1" applyAlignment="1"/>
    <xf numFmtId="49" fontId="0" fillId="3" borderId="42" xfId="0" applyNumberFormat="1" applyFill="1" applyBorder="1"/>
    <xf numFmtId="0" fontId="0" fillId="3" borderId="42" xfId="0" applyFill="1" applyBorder="1"/>
    <xf numFmtId="0" fontId="0" fillId="3" borderId="41" xfId="0" applyFill="1" applyBorder="1"/>
    <xf numFmtId="0" fontId="0" fillId="3" borderId="36" xfId="0" applyFill="1" applyBorder="1"/>
    <xf numFmtId="0" fontId="17" fillId="0" borderId="0" xfId="0" applyFont="1"/>
    <xf numFmtId="0" fontId="17" fillId="0" borderId="26" xfId="0" applyFont="1" applyBorder="1" applyAlignment="1">
      <alignment vertical="top"/>
    </xf>
    <xf numFmtId="0" fontId="0" fillId="3" borderId="10" xfId="0" applyFill="1" applyBorder="1" applyAlignment="1">
      <alignment vertical="top"/>
    </xf>
    <xf numFmtId="0" fontId="0" fillId="3" borderId="35" xfId="0" applyFill="1" applyBorder="1"/>
    <xf numFmtId="49" fontId="0" fillId="3" borderId="35" xfId="0" applyNumberFormat="1" applyFill="1" applyBorder="1"/>
    <xf numFmtId="0" fontId="0" fillId="3" borderId="48" xfId="0" applyFill="1" applyBorder="1" applyAlignment="1">
      <alignment vertical="top"/>
    </xf>
    <xf numFmtId="0" fontId="0" fillId="3" borderId="49" xfId="0" applyFill="1" applyBorder="1" applyAlignment="1">
      <alignment wrapText="1"/>
    </xf>
    <xf numFmtId="0" fontId="17" fillId="0" borderId="26" xfId="0" applyNumberFormat="1" applyFont="1" applyBorder="1" applyAlignment="1">
      <alignment vertical="top"/>
    </xf>
    <xf numFmtId="0" fontId="0" fillId="3" borderId="10" xfId="0" applyNumberFormat="1" applyFill="1" applyBorder="1" applyAlignment="1">
      <alignment vertical="top"/>
    </xf>
    <xf numFmtId="0" fontId="17" fillId="0" borderId="34" xfId="0" applyFont="1" applyBorder="1" applyAlignment="1">
      <alignment vertical="top" shrinkToFit="1"/>
    </xf>
    <xf numFmtId="0" fontId="17" fillId="0" borderId="33" xfId="0" applyFont="1" applyBorder="1" applyAlignment="1">
      <alignment vertical="top" shrinkToFit="1"/>
    </xf>
    <xf numFmtId="0" fontId="17" fillId="0" borderId="26" xfId="0" applyFont="1" applyBorder="1" applyAlignment="1">
      <alignment vertical="top" shrinkToFit="1"/>
    </xf>
    <xf numFmtId="0" fontId="18" fillId="0" borderId="34" xfId="0" applyNumberFormat="1" applyFont="1" applyBorder="1" applyAlignment="1">
      <alignment vertical="top" wrapText="1" shrinkToFit="1"/>
    </xf>
    <xf numFmtId="0" fontId="0" fillId="3" borderId="37" xfId="0" applyFill="1" applyBorder="1" applyAlignment="1">
      <alignment vertical="top" shrinkToFit="1"/>
    </xf>
    <xf numFmtId="0" fontId="0" fillId="3" borderId="38" xfId="0" applyFill="1" applyBorder="1" applyAlignment="1">
      <alignment vertical="top" shrinkToFit="1"/>
    </xf>
    <xf numFmtId="0" fontId="0" fillId="3" borderId="10" xfId="0" applyFill="1" applyBorder="1" applyAlignment="1">
      <alignment vertical="top" shrinkToFit="1"/>
    </xf>
    <xf numFmtId="164" fontId="17" fillId="0" borderId="33" xfId="0" applyNumberFormat="1" applyFont="1" applyBorder="1" applyAlignment="1">
      <alignment vertical="top" shrinkToFit="1"/>
    </xf>
    <xf numFmtId="164" fontId="18" fillId="0" borderId="33" xfId="0" applyNumberFormat="1" applyFont="1" applyBorder="1" applyAlignment="1">
      <alignment vertical="top" wrapText="1" shrinkToFit="1"/>
    </xf>
    <xf numFmtId="164" fontId="0" fillId="3" borderId="38" xfId="0" applyNumberFormat="1" applyFill="1" applyBorder="1" applyAlignment="1">
      <alignment vertical="top" shrinkToFit="1"/>
    </xf>
    <xf numFmtId="4" fontId="17" fillId="0" borderId="33" xfId="0" applyNumberFormat="1" applyFont="1" applyBorder="1" applyAlignment="1">
      <alignment vertical="top" shrinkToFit="1"/>
    </xf>
    <xf numFmtId="4" fontId="0" fillId="3" borderId="38" xfId="0" applyNumberFormat="1" applyFill="1" applyBorder="1" applyAlignment="1">
      <alignment vertical="top" shrinkToFit="1"/>
    </xf>
    <xf numFmtId="0" fontId="0" fillId="3" borderId="50" xfId="0" applyFill="1" applyBorder="1"/>
    <xf numFmtId="0" fontId="0" fillId="3" borderId="51" xfId="0" applyFill="1" applyBorder="1" applyAlignment="1">
      <alignment wrapText="1"/>
    </xf>
    <xf numFmtId="0" fontId="0" fillId="3" borderId="52" xfId="0" applyFill="1" applyBorder="1" applyAlignment="1">
      <alignment vertical="top"/>
    </xf>
    <xf numFmtId="49" fontId="0" fillId="3" borderId="52" xfId="0" applyNumberFormat="1" applyFill="1" applyBorder="1" applyAlignment="1">
      <alignment vertical="top"/>
    </xf>
    <xf numFmtId="49" fontId="0" fillId="3" borderId="48" xfId="0" applyNumberFormat="1" applyFill="1" applyBorder="1" applyAlignment="1">
      <alignment vertical="top"/>
    </xf>
    <xf numFmtId="0" fontId="0" fillId="3" borderId="53" xfId="0" applyFill="1" applyBorder="1" applyAlignment="1">
      <alignment vertical="top"/>
    </xf>
    <xf numFmtId="164" fontId="0" fillId="3" borderId="48" xfId="0" applyNumberFormat="1" applyFill="1" applyBorder="1" applyAlignment="1">
      <alignment vertical="top"/>
    </xf>
    <xf numFmtId="4" fontId="0" fillId="3" borderId="48" xfId="0" applyNumberFormat="1" applyFill="1" applyBorder="1" applyAlignment="1">
      <alignment vertical="top"/>
    </xf>
    <xf numFmtId="0" fontId="17" fillId="0" borderId="10" xfId="0" applyFont="1" applyBorder="1" applyAlignment="1">
      <alignment vertical="top"/>
    </xf>
    <xf numFmtId="0" fontId="17" fillId="0" borderId="10" xfId="0" applyNumberFormat="1" applyFont="1" applyBorder="1" applyAlignment="1">
      <alignment vertical="top"/>
    </xf>
    <xf numFmtId="0" fontId="17" fillId="0" borderId="37" xfId="0" applyFont="1" applyBorder="1" applyAlignment="1">
      <alignment vertical="top" shrinkToFit="1"/>
    </xf>
    <xf numFmtId="164" fontId="17" fillId="0" borderId="38" xfId="0" applyNumberFormat="1" applyFont="1" applyBorder="1" applyAlignment="1">
      <alignment vertical="top" shrinkToFit="1"/>
    </xf>
    <xf numFmtId="4" fontId="17" fillId="0" borderId="38" xfId="0" applyNumberFormat="1" applyFont="1" applyBorder="1" applyAlignment="1">
      <alignment vertical="top" shrinkToFit="1"/>
    </xf>
    <xf numFmtId="0" fontId="17" fillId="0" borderId="38" xfId="0" applyFont="1" applyBorder="1" applyAlignment="1">
      <alignment vertical="top" shrinkToFit="1"/>
    </xf>
    <xf numFmtId="0" fontId="17" fillId="0" borderId="10" xfId="0" applyFont="1" applyBorder="1" applyAlignment="1">
      <alignment vertical="top" shrinkToFit="1"/>
    </xf>
    <xf numFmtId="0" fontId="17" fillId="0" borderId="33" xfId="0" applyNumberFormat="1" applyFont="1" applyBorder="1" applyAlignment="1">
      <alignment horizontal="left" vertical="top" wrapText="1"/>
    </xf>
    <xf numFmtId="0" fontId="18" fillId="0" borderId="33" xfId="0" quotePrefix="1" applyNumberFormat="1" applyFont="1" applyBorder="1" applyAlignment="1">
      <alignment horizontal="left" vertical="top" wrapText="1"/>
    </xf>
    <xf numFmtId="0" fontId="0" fillId="3" borderId="38" xfId="0" applyNumberFormat="1" applyFill="1" applyBorder="1" applyAlignment="1">
      <alignment horizontal="left" vertical="top" wrapText="1"/>
    </xf>
    <xf numFmtId="0" fontId="17" fillId="0" borderId="38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2" fillId="3" borderId="7" xfId="0" applyNumberFormat="1" applyFont="1" applyFill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2" fontId="12" fillId="3" borderId="7" xfId="0" applyNumberFormat="1" applyFont="1" applyFill="1" applyBorder="1" applyAlignment="1">
      <alignment horizontal="right" vertical="center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" fontId="13" fillId="0" borderId="22" xfId="0" applyNumberFormat="1" applyFont="1" applyBorder="1" applyAlignment="1">
      <alignment horizontal="right" vertical="center" indent="1"/>
    </xf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left" vertical="center"/>
    </xf>
    <xf numFmtId="49" fontId="8" fillId="3" borderId="0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6" xfId="0" applyNumberFormat="1" applyFont="1" applyBorder="1" applyAlignment="1">
      <alignment horizontal="right" vertical="center" indent="1"/>
    </xf>
    <xf numFmtId="49" fontId="6" fillId="3" borderId="18" xfId="0" applyNumberFormat="1" applyFont="1" applyFill="1" applyBorder="1" applyAlignment="1">
      <alignment horizontal="center" vertical="center" shrinkToFit="1"/>
    </xf>
    <xf numFmtId="0" fontId="6" fillId="3" borderId="18" xfId="0" applyFont="1" applyFill="1" applyBorder="1" applyAlignment="1">
      <alignment horizontal="center" vertical="center" shrinkToFit="1"/>
    </xf>
    <xf numFmtId="0" fontId="6" fillId="3" borderId="19" xfId="0" applyFont="1" applyFill="1" applyBorder="1" applyAlignment="1">
      <alignment horizontal="center" vertical="center" shrinkToFit="1"/>
    </xf>
    <xf numFmtId="1" fontId="0" fillId="0" borderId="6" xfId="0" applyNumberFormat="1" applyFont="1" applyBorder="1" applyAlignment="1">
      <alignment horizontal="right" indent="1"/>
    </xf>
    <xf numFmtId="49" fontId="8" fillId="0" borderId="18" xfId="0" applyNumberFormat="1" applyFont="1" applyBorder="1" applyAlignment="1">
      <alignment horizontal="left" vertical="center"/>
    </xf>
    <xf numFmtId="3" fontId="0" fillId="0" borderId="12" xfId="0" applyNumberFormat="1" applyBorder="1"/>
    <xf numFmtId="3" fontId="0" fillId="0" borderId="12" xfId="0" applyNumberFormat="1" applyBorder="1" applyAlignment="1">
      <alignment wrapText="1"/>
    </xf>
    <xf numFmtId="3" fontId="0" fillId="4" borderId="31" xfId="0" applyNumberFormat="1" applyFill="1" applyBorder="1"/>
    <xf numFmtId="3" fontId="0" fillId="4" borderId="12" xfId="0" applyNumberFormat="1" applyFill="1" applyBorder="1"/>
    <xf numFmtId="3" fontId="0" fillId="4" borderId="32" xfId="0" applyNumberFormat="1" applyFill="1" applyBorder="1"/>
    <xf numFmtId="0" fontId="0" fillId="0" borderId="0" xfId="0" applyNumberFormat="1" applyAlignment="1">
      <alignment wrapText="1"/>
    </xf>
    <xf numFmtId="0" fontId="16" fillId="3" borderId="35" xfId="0" applyFont="1" applyFill="1" applyBorder="1" applyAlignment="1">
      <alignment horizontal="center" vertical="center" wrapText="1"/>
    </xf>
    <xf numFmtId="4" fontId="7" fillId="0" borderId="35" xfId="0" applyNumberFormat="1" applyFont="1" applyBorder="1" applyAlignment="1">
      <alignment vertical="center"/>
    </xf>
    <xf numFmtId="49" fontId="7" fillId="0" borderId="36" xfId="0" applyNumberFormat="1" applyFont="1" applyBorder="1" applyAlignment="1">
      <alignment vertical="center" wrapText="1"/>
    </xf>
    <xf numFmtId="49" fontId="7" fillId="0" borderId="18" xfId="0" applyNumberFormat="1" applyFont="1" applyBorder="1" applyAlignment="1">
      <alignment vertical="center" wrapText="1"/>
    </xf>
    <xf numFmtId="4" fontId="7" fillId="0" borderId="38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 wrapText="1"/>
    </xf>
    <xf numFmtId="49" fontId="7" fillId="0" borderId="6" xfId="0" applyNumberFormat="1" applyFont="1" applyBorder="1" applyAlignment="1">
      <alignment vertical="center" wrapText="1"/>
    </xf>
    <xf numFmtId="4" fontId="7" fillId="4" borderId="38" xfId="0" applyNumberFormat="1" applyFont="1" applyFill="1" applyBorder="1" applyAlignment="1"/>
    <xf numFmtId="4" fontId="7" fillId="0" borderId="33" xfId="0" applyNumberFormat="1" applyFont="1" applyBorder="1" applyAlignment="1">
      <alignment vertical="center"/>
    </xf>
    <xf numFmtId="49" fontId="7" fillId="0" borderId="26" xfId="0" applyNumberFormat="1" applyFont="1" applyBorder="1" applyAlignment="1">
      <alignment vertical="center" wrapText="1"/>
    </xf>
    <xf numFmtId="49" fontId="7" fillId="0" borderId="0" xfId="0" applyNumberFormat="1" applyFont="1" applyBorder="1" applyAlignment="1">
      <alignment vertical="center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6" fillId="0" borderId="0" xfId="0" applyFont="1" applyAlignment="1">
      <alignment horizontal="center"/>
    </xf>
    <xf numFmtId="49" fontId="0" fillId="0" borderId="39" xfId="0" applyNumberFormat="1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46" xfId="0" applyBorder="1" applyAlignment="1">
      <alignment vertical="center"/>
    </xf>
    <xf numFmtId="49" fontId="0" fillId="0" borderId="40" xfId="0" applyNumberFormat="1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7" xfId="0" applyBorder="1" applyAlignment="1">
      <alignment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vitel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37" t="s">
        <v>38</v>
      </c>
    </row>
    <row r="2" spans="1:7" ht="57.75" customHeight="1" x14ac:dyDescent="0.2">
      <c r="A2" s="194" t="s">
        <v>39</v>
      </c>
      <c r="B2" s="194"/>
      <c r="C2" s="194"/>
      <c r="D2" s="194"/>
      <c r="E2" s="194"/>
      <c r="F2" s="194"/>
      <c r="G2" s="194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AZ57"/>
  <sheetViews>
    <sheetView showGridLines="0" topLeftCell="B1" zoomScaleNormal="100" zoomScaleSheetLayoutView="75" workbookViewId="0">
      <selection activeCell="D14" sqref="D14"/>
    </sheetView>
  </sheetViews>
  <sheetFormatPr defaultColWidth="9"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2.7109375" style="1" customWidth="1"/>
    <col min="10" max="10" width="6.7109375" style="1" customWidth="1"/>
    <col min="11" max="11" width="4.28515625" customWidth="1"/>
    <col min="12" max="15" width="10.7109375" customWidth="1"/>
    <col min="52" max="52" width="93.140625" customWidth="1"/>
  </cols>
  <sheetData>
    <row r="1" spans="1:15" ht="33.75" customHeight="1" x14ac:dyDescent="0.2">
      <c r="A1" s="73" t="s">
        <v>36</v>
      </c>
      <c r="B1" s="195" t="s">
        <v>42</v>
      </c>
      <c r="C1" s="196"/>
      <c r="D1" s="196"/>
      <c r="E1" s="196"/>
      <c r="F1" s="196"/>
      <c r="G1" s="196"/>
      <c r="H1" s="196"/>
      <c r="I1" s="196"/>
      <c r="J1" s="197"/>
    </row>
    <row r="2" spans="1:15" ht="23.25" customHeight="1" x14ac:dyDescent="0.2">
      <c r="A2" s="4"/>
      <c r="B2" s="81" t="s">
        <v>40</v>
      </c>
      <c r="C2" s="82"/>
      <c r="D2" s="221" t="s">
        <v>46</v>
      </c>
      <c r="E2" s="222"/>
      <c r="F2" s="222"/>
      <c r="G2" s="222"/>
      <c r="H2" s="222"/>
      <c r="I2" s="222"/>
      <c r="J2" s="223"/>
      <c r="O2" s="2"/>
    </row>
    <row r="3" spans="1:15" ht="23.25" customHeight="1" x14ac:dyDescent="0.2">
      <c r="A3" s="4"/>
      <c r="B3" s="83" t="s">
        <v>45</v>
      </c>
      <c r="C3" s="84"/>
      <c r="D3" s="214" t="s">
        <v>43</v>
      </c>
      <c r="E3" s="215"/>
      <c r="F3" s="215"/>
      <c r="G3" s="215"/>
      <c r="H3" s="215"/>
      <c r="I3" s="215"/>
      <c r="J3" s="216"/>
    </row>
    <row r="4" spans="1:15" ht="23.25" hidden="1" customHeight="1" x14ac:dyDescent="0.2">
      <c r="A4" s="4"/>
      <c r="B4" s="85" t="s">
        <v>44</v>
      </c>
      <c r="C4" s="86"/>
      <c r="D4" s="87"/>
      <c r="E4" s="87"/>
      <c r="F4" s="88"/>
      <c r="G4" s="89"/>
      <c r="H4" s="88"/>
      <c r="I4" s="89"/>
      <c r="J4" s="90"/>
    </row>
    <row r="5" spans="1:15" ht="24" customHeight="1" x14ac:dyDescent="0.2">
      <c r="A5" s="4"/>
      <c r="B5" s="47" t="s">
        <v>21</v>
      </c>
      <c r="C5" s="5"/>
      <c r="D5" s="91" t="s">
        <v>47</v>
      </c>
      <c r="E5" s="26"/>
      <c r="F5" s="26"/>
      <c r="G5" s="26"/>
      <c r="H5" s="28" t="s">
        <v>33</v>
      </c>
      <c r="I5" s="91" t="s">
        <v>49</v>
      </c>
      <c r="J5" s="11"/>
    </row>
    <row r="6" spans="1:15" ht="15.75" customHeight="1" x14ac:dyDescent="0.2">
      <c r="A6" s="4"/>
      <c r="B6" s="41"/>
      <c r="C6" s="26"/>
      <c r="D6" s="91" t="s">
        <v>48</v>
      </c>
      <c r="E6" s="26"/>
      <c r="F6" s="26"/>
      <c r="G6" s="26"/>
      <c r="H6" s="28" t="s">
        <v>34</v>
      </c>
      <c r="I6" s="91" t="s">
        <v>50</v>
      </c>
      <c r="J6" s="11"/>
    </row>
    <row r="7" spans="1:15" ht="15.75" customHeight="1" x14ac:dyDescent="0.2">
      <c r="A7" s="4"/>
      <c r="B7" s="42"/>
      <c r="C7" s="92" t="s">
        <v>188</v>
      </c>
      <c r="D7" s="80" t="s">
        <v>51</v>
      </c>
      <c r="E7" s="34"/>
      <c r="F7" s="34"/>
      <c r="G7" s="34"/>
      <c r="H7" s="36"/>
      <c r="I7" s="34"/>
      <c r="J7" s="51"/>
    </row>
    <row r="8" spans="1:15" ht="24" hidden="1" customHeight="1" x14ac:dyDescent="0.2">
      <c r="A8" s="4"/>
      <c r="B8" s="47" t="s">
        <v>19</v>
      </c>
      <c r="C8" s="5"/>
      <c r="D8" s="35"/>
      <c r="E8" s="5"/>
      <c r="F8" s="5"/>
      <c r="G8" s="45"/>
      <c r="H8" s="28" t="s">
        <v>33</v>
      </c>
      <c r="I8" s="33"/>
      <c r="J8" s="11"/>
    </row>
    <row r="9" spans="1:15" ht="15.75" hidden="1" customHeight="1" x14ac:dyDescent="0.2">
      <c r="A9" s="4"/>
      <c r="B9" s="4"/>
      <c r="C9" s="5"/>
      <c r="D9" s="35"/>
      <c r="E9" s="5"/>
      <c r="F9" s="5"/>
      <c r="G9" s="45"/>
      <c r="H9" s="28" t="s">
        <v>34</v>
      </c>
      <c r="I9" s="33"/>
      <c r="J9" s="11"/>
    </row>
    <row r="10" spans="1:15" ht="15.75" hidden="1" customHeight="1" x14ac:dyDescent="0.2">
      <c r="A10" s="4"/>
      <c r="B10" s="52"/>
      <c r="C10" s="27"/>
      <c r="D10" s="46"/>
      <c r="E10" s="55"/>
      <c r="F10" s="55"/>
      <c r="G10" s="53"/>
      <c r="H10" s="53"/>
      <c r="I10" s="54"/>
      <c r="J10" s="51"/>
    </row>
    <row r="11" spans="1:15" ht="24" customHeight="1" x14ac:dyDescent="0.2">
      <c r="A11" s="4"/>
      <c r="B11" s="47" t="s">
        <v>18</v>
      </c>
      <c r="C11" s="5"/>
      <c r="D11" s="225" t="s">
        <v>189</v>
      </c>
      <c r="E11" s="225"/>
      <c r="F11" s="225"/>
      <c r="G11" s="225"/>
      <c r="H11" s="28" t="s">
        <v>33</v>
      </c>
      <c r="I11" s="91"/>
      <c r="J11" s="11"/>
    </row>
    <row r="12" spans="1:15" ht="15.75" customHeight="1" x14ac:dyDescent="0.2">
      <c r="A12" s="4"/>
      <c r="B12" s="41"/>
      <c r="C12" s="26"/>
      <c r="D12" s="212" t="s">
        <v>189</v>
      </c>
      <c r="E12" s="212"/>
      <c r="F12" s="212"/>
      <c r="G12" s="212"/>
      <c r="H12" s="28" t="s">
        <v>34</v>
      </c>
      <c r="I12" s="91"/>
      <c r="J12" s="11"/>
    </row>
    <row r="13" spans="1:15" ht="15.75" customHeight="1" x14ac:dyDescent="0.2">
      <c r="A13" s="4"/>
      <c r="B13" s="42"/>
      <c r="C13" s="92" t="s">
        <v>190</v>
      </c>
      <c r="D13" s="213" t="s">
        <v>189</v>
      </c>
      <c r="E13" s="213"/>
      <c r="F13" s="213"/>
      <c r="G13" s="213"/>
      <c r="H13" s="29"/>
      <c r="I13" s="34"/>
      <c r="J13" s="51"/>
    </row>
    <row r="14" spans="1:15" ht="24" customHeight="1" x14ac:dyDescent="0.2">
      <c r="A14" s="4"/>
      <c r="B14" s="66" t="s">
        <v>20</v>
      </c>
      <c r="C14" s="67"/>
      <c r="D14" s="68"/>
      <c r="E14" s="69"/>
      <c r="F14" s="69"/>
      <c r="G14" s="69"/>
      <c r="H14" s="70"/>
      <c r="I14" s="69"/>
      <c r="J14" s="71"/>
    </row>
    <row r="15" spans="1:15" ht="32.25" customHeight="1" x14ac:dyDescent="0.2">
      <c r="A15" s="4"/>
      <c r="B15" s="52" t="s">
        <v>31</v>
      </c>
      <c r="C15" s="72"/>
      <c r="D15" s="53"/>
      <c r="E15" s="224"/>
      <c r="F15" s="224"/>
      <c r="G15" s="209"/>
      <c r="H15" s="209"/>
      <c r="I15" s="209" t="s">
        <v>28</v>
      </c>
      <c r="J15" s="210"/>
    </row>
    <row r="16" spans="1:15" ht="23.25" customHeight="1" x14ac:dyDescent="0.2">
      <c r="A16" s="140" t="s">
        <v>23</v>
      </c>
      <c r="B16" s="141" t="s">
        <v>23</v>
      </c>
      <c r="C16" s="58"/>
      <c r="D16" s="59"/>
      <c r="E16" s="204"/>
      <c r="F16" s="211"/>
      <c r="G16" s="204"/>
      <c r="H16" s="211"/>
      <c r="I16" s="204"/>
      <c r="J16" s="205"/>
    </row>
    <row r="17" spans="1:10" ht="23.25" customHeight="1" x14ac:dyDescent="0.2">
      <c r="A17" s="140" t="s">
        <v>24</v>
      </c>
      <c r="B17" s="141" t="s">
        <v>24</v>
      </c>
      <c r="C17" s="58"/>
      <c r="D17" s="59"/>
      <c r="E17" s="204"/>
      <c r="F17" s="211"/>
      <c r="G17" s="204"/>
      <c r="H17" s="211"/>
      <c r="I17" s="204"/>
      <c r="J17" s="205"/>
    </row>
    <row r="18" spans="1:10" ht="23.25" customHeight="1" x14ac:dyDescent="0.2">
      <c r="A18" s="140" t="s">
        <v>25</v>
      </c>
      <c r="B18" s="141" t="s">
        <v>25</v>
      </c>
      <c r="C18" s="58"/>
      <c r="D18" s="59"/>
      <c r="E18" s="204"/>
      <c r="F18" s="211"/>
      <c r="G18" s="204"/>
      <c r="H18" s="211"/>
      <c r="I18" s="204"/>
      <c r="J18" s="205"/>
    </row>
    <row r="19" spans="1:10" ht="23.25" customHeight="1" x14ac:dyDescent="0.2">
      <c r="A19" s="140" t="s">
        <v>69</v>
      </c>
      <c r="B19" s="141" t="s">
        <v>26</v>
      </c>
      <c r="C19" s="58"/>
      <c r="D19" s="59"/>
      <c r="E19" s="204"/>
      <c r="F19" s="211"/>
      <c r="G19" s="204"/>
      <c r="H19" s="211"/>
      <c r="I19" s="204"/>
      <c r="J19" s="205"/>
    </row>
    <row r="20" spans="1:10" ht="23.25" customHeight="1" x14ac:dyDescent="0.2">
      <c r="A20" s="140" t="s">
        <v>70</v>
      </c>
      <c r="B20" s="141" t="s">
        <v>27</v>
      </c>
      <c r="C20" s="58"/>
      <c r="D20" s="59"/>
      <c r="E20" s="204"/>
      <c r="F20" s="211"/>
      <c r="G20" s="204"/>
      <c r="H20" s="211"/>
      <c r="I20" s="204"/>
      <c r="J20" s="205"/>
    </row>
    <row r="21" spans="1:10" ht="23.25" customHeight="1" x14ac:dyDescent="0.2">
      <c r="A21" s="4"/>
      <c r="B21" s="74" t="s">
        <v>28</v>
      </c>
      <c r="C21" s="75"/>
      <c r="D21" s="76"/>
      <c r="E21" s="206"/>
      <c r="F21" s="207"/>
      <c r="G21" s="206"/>
      <c r="H21" s="207"/>
      <c r="I21" s="206"/>
      <c r="J21" s="220"/>
    </row>
    <row r="22" spans="1:10" ht="33" customHeight="1" x14ac:dyDescent="0.2">
      <c r="A22" s="4"/>
      <c r="B22" s="65" t="s">
        <v>32</v>
      </c>
      <c r="C22" s="58"/>
      <c r="D22" s="59"/>
      <c r="E22" s="64"/>
      <c r="F22" s="61"/>
      <c r="G22" s="50"/>
      <c r="H22" s="50"/>
      <c r="I22" s="50"/>
      <c r="J22" s="62"/>
    </row>
    <row r="23" spans="1:10" ht="23.25" customHeight="1" x14ac:dyDescent="0.2">
      <c r="A23" s="4"/>
      <c r="B23" s="57" t="s">
        <v>11</v>
      </c>
      <c r="C23" s="58"/>
      <c r="D23" s="59"/>
      <c r="E23" s="60">
        <v>15</v>
      </c>
      <c r="F23" s="61" t="s">
        <v>0</v>
      </c>
      <c r="G23" s="202"/>
      <c r="H23" s="203"/>
      <c r="I23" s="203"/>
      <c r="J23" s="62" t="str">
        <f t="shared" ref="J23:J28" si="0">Mena</f>
        <v>CZK</v>
      </c>
    </row>
    <row r="24" spans="1:10" ht="23.25" customHeight="1" x14ac:dyDescent="0.2">
      <c r="A24" s="4"/>
      <c r="B24" s="57" t="s">
        <v>12</v>
      </c>
      <c r="C24" s="58"/>
      <c r="D24" s="59"/>
      <c r="E24" s="60">
        <f>SazbaDPH1</f>
        <v>15</v>
      </c>
      <c r="F24" s="61" t="s">
        <v>0</v>
      </c>
      <c r="G24" s="218"/>
      <c r="H24" s="219"/>
      <c r="I24" s="219"/>
      <c r="J24" s="62" t="str">
        <f t="shared" si="0"/>
        <v>CZK</v>
      </c>
    </row>
    <row r="25" spans="1:10" ht="23.25" customHeight="1" x14ac:dyDescent="0.2">
      <c r="A25" s="4"/>
      <c r="B25" s="57" t="s">
        <v>13</v>
      </c>
      <c r="C25" s="58"/>
      <c r="D25" s="59"/>
      <c r="E25" s="60">
        <v>21</v>
      </c>
      <c r="F25" s="61" t="s">
        <v>0</v>
      </c>
      <c r="G25" s="202"/>
      <c r="H25" s="203"/>
      <c r="I25" s="203"/>
      <c r="J25" s="62" t="str">
        <f t="shared" si="0"/>
        <v>CZK</v>
      </c>
    </row>
    <row r="26" spans="1:10" ht="23.25" customHeight="1" x14ac:dyDescent="0.2">
      <c r="A26" s="4"/>
      <c r="B26" s="49" t="s">
        <v>14</v>
      </c>
      <c r="C26" s="22"/>
      <c r="D26" s="18"/>
      <c r="E26" s="43">
        <f>SazbaDPH2</f>
        <v>21</v>
      </c>
      <c r="F26" s="44" t="s">
        <v>0</v>
      </c>
      <c r="G26" s="198"/>
      <c r="H26" s="199"/>
      <c r="I26" s="199"/>
      <c r="J26" s="56" t="str">
        <f t="shared" si="0"/>
        <v>CZK</v>
      </c>
    </row>
    <row r="27" spans="1:10" ht="23.25" customHeight="1" thickBot="1" x14ac:dyDescent="0.25">
      <c r="A27" s="4"/>
      <c r="B27" s="48" t="s">
        <v>4</v>
      </c>
      <c r="C27" s="20"/>
      <c r="D27" s="23"/>
      <c r="E27" s="20"/>
      <c r="F27" s="21"/>
      <c r="G27" s="200"/>
      <c r="H27" s="200"/>
      <c r="I27" s="200"/>
      <c r="J27" s="63" t="str">
        <f t="shared" si="0"/>
        <v>CZK</v>
      </c>
    </row>
    <row r="28" spans="1:10" ht="27.75" hidden="1" customHeight="1" thickBot="1" x14ac:dyDescent="0.25">
      <c r="A28" s="4"/>
      <c r="B28" s="112" t="s">
        <v>22</v>
      </c>
      <c r="C28" s="113"/>
      <c r="D28" s="113"/>
      <c r="E28" s="114"/>
      <c r="F28" s="115"/>
      <c r="G28" s="201"/>
      <c r="H28" s="208"/>
      <c r="I28" s="208"/>
      <c r="J28" s="116" t="str">
        <f t="shared" si="0"/>
        <v>CZK</v>
      </c>
    </row>
    <row r="29" spans="1:10" ht="27.75" customHeight="1" thickBot="1" x14ac:dyDescent="0.25">
      <c r="A29" s="4"/>
      <c r="B29" s="112" t="s">
        <v>35</v>
      </c>
      <c r="C29" s="117"/>
      <c r="D29" s="117"/>
      <c r="E29" s="117"/>
      <c r="F29" s="117"/>
      <c r="G29" s="201"/>
      <c r="H29" s="201"/>
      <c r="I29" s="201"/>
      <c r="J29" s="118" t="s">
        <v>54</v>
      </c>
    </row>
    <row r="30" spans="1:10" ht="12.75" customHeight="1" x14ac:dyDescent="0.2">
      <c r="A30" s="4"/>
      <c r="B30" s="4"/>
      <c r="C30" s="5"/>
      <c r="D30" s="5"/>
      <c r="E30" s="5"/>
      <c r="F30" s="5"/>
      <c r="G30" s="45"/>
      <c r="H30" s="5"/>
      <c r="I30" s="45"/>
      <c r="J30" s="12"/>
    </row>
    <row r="31" spans="1:10" ht="30" customHeight="1" x14ac:dyDescent="0.2">
      <c r="A31" s="4"/>
      <c r="B31" s="4"/>
      <c r="C31" s="5"/>
      <c r="D31" s="5"/>
      <c r="E31" s="5"/>
      <c r="F31" s="5"/>
      <c r="G31" s="45"/>
      <c r="H31" s="5"/>
      <c r="I31" s="45"/>
      <c r="J31" s="12"/>
    </row>
    <row r="32" spans="1:10" ht="18.75" customHeight="1" x14ac:dyDescent="0.2">
      <c r="A32" s="4"/>
      <c r="B32" s="24"/>
      <c r="C32" s="19" t="s">
        <v>10</v>
      </c>
      <c r="D32" s="39"/>
      <c r="E32" s="39"/>
      <c r="F32" s="19" t="s">
        <v>9</v>
      </c>
      <c r="G32" s="39"/>
      <c r="H32" s="40"/>
      <c r="I32" s="39"/>
      <c r="J32" s="12"/>
    </row>
    <row r="33" spans="1:52" ht="47.25" customHeight="1" x14ac:dyDescent="0.2">
      <c r="A33" s="4"/>
      <c r="B33" s="4"/>
      <c r="C33" s="5"/>
      <c r="D33" s="5"/>
      <c r="E33" s="5"/>
      <c r="F33" s="5"/>
      <c r="G33" s="45"/>
      <c r="H33" s="5"/>
      <c r="I33" s="45"/>
      <c r="J33" s="12"/>
    </row>
    <row r="34" spans="1:52" s="37" customFormat="1" ht="18.75" customHeight="1" x14ac:dyDescent="0.2">
      <c r="A34" s="30"/>
      <c r="B34" s="30"/>
      <c r="C34" s="31"/>
      <c r="D34" s="25"/>
      <c r="E34" s="25"/>
      <c r="F34" s="31"/>
      <c r="G34" s="32"/>
      <c r="H34" s="25"/>
      <c r="I34" s="32"/>
      <c r="J34" s="38"/>
    </row>
    <row r="35" spans="1:52" ht="12.75" customHeight="1" x14ac:dyDescent="0.2">
      <c r="A35" s="4"/>
      <c r="B35" s="4"/>
      <c r="C35" s="5"/>
      <c r="D35" s="217" t="s">
        <v>2</v>
      </c>
      <c r="E35" s="217"/>
      <c r="F35" s="5"/>
      <c r="G35" s="45"/>
      <c r="H35" s="13" t="s">
        <v>3</v>
      </c>
      <c r="I35" s="45"/>
      <c r="J35" s="12"/>
    </row>
    <row r="36" spans="1:52" ht="13.5" customHeight="1" thickBot="1" x14ac:dyDescent="0.25">
      <c r="A36" s="14"/>
      <c r="B36" s="14"/>
      <c r="C36" s="15"/>
      <c r="D36" s="15"/>
      <c r="E36" s="15"/>
      <c r="F36" s="15"/>
      <c r="G36" s="16"/>
      <c r="H36" s="15"/>
      <c r="I36" s="16"/>
      <c r="J36" s="17"/>
    </row>
    <row r="37" spans="1:52" ht="27" hidden="1" customHeight="1" x14ac:dyDescent="0.25">
      <c r="B37" s="77" t="s">
        <v>15</v>
      </c>
      <c r="C37" s="3"/>
      <c r="D37" s="3"/>
      <c r="E37" s="3"/>
      <c r="F37" s="104"/>
      <c r="G37" s="104"/>
      <c r="H37" s="104"/>
      <c r="I37" s="104"/>
      <c r="J37" s="3"/>
    </row>
    <row r="38" spans="1:52" ht="25.5" hidden="1" customHeight="1" x14ac:dyDescent="0.2">
      <c r="A38" s="96" t="s">
        <v>37</v>
      </c>
      <c r="B38" s="98" t="s">
        <v>16</v>
      </c>
      <c r="C38" s="99" t="s">
        <v>5</v>
      </c>
      <c r="D38" s="100"/>
      <c r="E38" s="100"/>
      <c r="F38" s="105" t="str">
        <f>B23</f>
        <v>Základ pro sníženou DPH</v>
      </c>
      <c r="G38" s="105" t="str">
        <f>B25</f>
        <v>Základ pro základní DPH</v>
      </c>
      <c r="H38" s="106" t="s">
        <v>17</v>
      </c>
      <c r="I38" s="106" t="s">
        <v>1</v>
      </c>
      <c r="J38" s="101" t="s">
        <v>0</v>
      </c>
    </row>
    <row r="39" spans="1:52" ht="25.5" hidden="1" customHeight="1" x14ac:dyDescent="0.2">
      <c r="A39" s="96">
        <v>0</v>
      </c>
      <c r="B39" s="102" t="s">
        <v>52</v>
      </c>
      <c r="C39" s="226" t="s">
        <v>46</v>
      </c>
      <c r="D39" s="227"/>
      <c r="E39" s="227"/>
      <c r="F39" s="107">
        <v>0</v>
      </c>
      <c r="G39" s="108">
        <v>237996.96</v>
      </c>
      <c r="H39" s="109">
        <v>49979</v>
      </c>
      <c r="I39" s="109">
        <v>287975.96000000002</v>
      </c>
      <c r="J39" s="103" t="str">
        <f>IF(CenaCelkemVypocet=0,"",I39/CenaCelkemVypocet*100)</f>
        <v/>
      </c>
    </row>
    <row r="40" spans="1:52" ht="25.5" hidden="1" customHeight="1" x14ac:dyDescent="0.2">
      <c r="A40" s="96"/>
      <c r="B40" s="228" t="s">
        <v>53</v>
      </c>
      <c r="C40" s="229"/>
      <c r="D40" s="229"/>
      <c r="E40" s="230"/>
      <c r="F40" s="110">
        <f>SUMIF(A39:A39,"=1",F39:F39)</f>
        <v>0</v>
      </c>
      <c r="G40" s="111">
        <f>SUMIF(A39:A39,"=1",G39:G39)</f>
        <v>0</v>
      </c>
      <c r="H40" s="111">
        <f>SUMIF(A39:A39,"=1",H39:H39)</f>
        <v>0</v>
      </c>
      <c r="I40" s="111">
        <f>SUMIF(A39:A39,"=1",I39:I39)</f>
        <v>0</v>
      </c>
      <c r="J40" s="97">
        <f>SUMIF(A39:A39,"=1",J39:J39)</f>
        <v>0</v>
      </c>
    </row>
    <row r="42" spans="1:52" x14ac:dyDescent="0.2">
      <c r="B42" t="s">
        <v>55</v>
      </c>
    </row>
    <row r="43" spans="1:52" ht="25.5" x14ac:dyDescent="0.2">
      <c r="B43" s="231" t="s">
        <v>56</v>
      </c>
      <c r="C43" s="231"/>
      <c r="D43" s="231"/>
      <c r="E43" s="231"/>
      <c r="F43" s="231"/>
      <c r="G43" s="231"/>
      <c r="H43" s="231"/>
      <c r="I43" s="231"/>
      <c r="J43" s="231"/>
      <c r="AZ43" s="119" t="str">
        <f>B43</f>
        <v>Výměna povlakových krytin v Herně a Klubu v 1.np, oprava povlakové krytiny v Sále ve 2. np. Oprava praskliny v betonové mazanině pod povlakovou krytinou v Herně.</v>
      </c>
    </row>
    <row r="46" spans="1:52" ht="15.75" x14ac:dyDescent="0.25">
      <c r="B46" s="120" t="s">
        <v>57</v>
      </c>
    </row>
    <row r="48" spans="1:52" ht="25.5" customHeight="1" x14ac:dyDescent="0.2">
      <c r="A48" s="121"/>
      <c r="B48" s="125" t="s">
        <v>16</v>
      </c>
      <c r="C48" s="125" t="s">
        <v>5</v>
      </c>
      <c r="D48" s="126"/>
      <c r="E48" s="126"/>
      <c r="F48" s="129" t="s">
        <v>58</v>
      </c>
      <c r="G48" s="129"/>
      <c r="H48" s="129"/>
      <c r="I48" s="232" t="s">
        <v>28</v>
      </c>
      <c r="J48" s="232"/>
    </row>
    <row r="49" spans="1:10" ht="25.5" customHeight="1" x14ac:dyDescent="0.2">
      <c r="A49" s="122"/>
      <c r="B49" s="130" t="s">
        <v>59</v>
      </c>
      <c r="C49" s="234" t="s">
        <v>60</v>
      </c>
      <c r="D49" s="235"/>
      <c r="E49" s="235"/>
      <c r="F49" s="132" t="s">
        <v>23</v>
      </c>
      <c r="G49" s="133"/>
      <c r="H49" s="133"/>
      <c r="I49" s="233"/>
      <c r="J49" s="233"/>
    </row>
    <row r="50" spans="1:10" ht="25.5" customHeight="1" x14ac:dyDescent="0.2">
      <c r="A50" s="122"/>
      <c r="B50" s="124" t="s">
        <v>61</v>
      </c>
      <c r="C50" s="241" t="s">
        <v>62</v>
      </c>
      <c r="D50" s="242"/>
      <c r="E50" s="242"/>
      <c r="F50" s="134" t="s">
        <v>23</v>
      </c>
      <c r="G50" s="135"/>
      <c r="H50" s="135"/>
      <c r="I50" s="240"/>
      <c r="J50" s="240"/>
    </row>
    <row r="51" spans="1:10" ht="25.5" customHeight="1" x14ac:dyDescent="0.2">
      <c r="A51" s="122"/>
      <c r="B51" s="124" t="s">
        <v>63</v>
      </c>
      <c r="C51" s="241" t="s">
        <v>64</v>
      </c>
      <c r="D51" s="242"/>
      <c r="E51" s="242"/>
      <c r="F51" s="134" t="s">
        <v>24</v>
      </c>
      <c r="G51" s="135"/>
      <c r="H51" s="135"/>
      <c r="I51" s="240"/>
      <c r="J51" s="240"/>
    </row>
    <row r="52" spans="1:10" ht="25.5" customHeight="1" x14ac:dyDescent="0.2">
      <c r="A52" s="122"/>
      <c r="B52" s="124" t="s">
        <v>65</v>
      </c>
      <c r="C52" s="241" t="s">
        <v>66</v>
      </c>
      <c r="D52" s="242"/>
      <c r="E52" s="242"/>
      <c r="F52" s="134" t="s">
        <v>24</v>
      </c>
      <c r="G52" s="135"/>
      <c r="H52" s="135"/>
      <c r="I52" s="240"/>
      <c r="J52" s="240"/>
    </row>
    <row r="53" spans="1:10" ht="25.5" customHeight="1" x14ac:dyDescent="0.2">
      <c r="A53" s="122"/>
      <c r="B53" s="131" t="s">
        <v>67</v>
      </c>
      <c r="C53" s="237" t="s">
        <v>68</v>
      </c>
      <c r="D53" s="238"/>
      <c r="E53" s="238"/>
      <c r="F53" s="136" t="s">
        <v>23</v>
      </c>
      <c r="G53" s="137"/>
      <c r="H53" s="137"/>
      <c r="I53" s="236"/>
      <c r="J53" s="236"/>
    </row>
    <row r="54" spans="1:10" ht="25.5" customHeight="1" x14ac:dyDescent="0.2">
      <c r="A54" s="123"/>
      <c r="B54" s="127" t="s">
        <v>1</v>
      </c>
      <c r="C54" s="127"/>
      <c r="D54" s="128"/>
      <c r="E54" s="128"/>
      <c r="F54" s="138"/>
      <c r="G54" s="139"/>
      <c r="H54" s="139"/>
      <c r="I54" s="239"/>
      <c r="J54" s="239"/>
    </row>
    <row r="55" spans="1:10" x14ac:dyDescent="0.2">
      <c r="F55" s="94"/>
      <c r="G55" s="95"/>
      <c r="H55" s="94"/>
      <c r="I55" s="95"/>
      <c r="J55" s="95"/>
    </row>
    <row r="56" spans="1:10" x14ac:dyDescent="0.2">
      <c r="F56" s="94"/>
      <c r="G56" s="95"/>
      <c r="H56" s="94"/>
      <c r="I56" s="95"/>
      <c r="J56" s="95"/>
    </row>
    <row r="57" spans="1:10" x14ac:dyDescent="0.2">
      <c r="F57" s="94"/>
      <c r="G57" s="95"/>
      <c r="H57" s="94"/>
      <c r="I57" s="95"/>
      <c r="J57" s="95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50">
    <mergeCell ref="I53:J53"/>
    <mergeCell ref="C53:E53"/>
    <mergeCell ref="I54:J54"/>
    <mergeCell ref="I50:J50"/>
    <mergeCell ref="C50:E50"/>
    <mergeCell ref="I51:J51"/>
    <mergeCell ref="C51:E51"/>
    <mergeCell ref="I52:J52"/>
    <mergeCell ref="C52:E52"/>
    <mergeCell ref="C39:E39"/>
    <mergeCell ref="B40:E40"/>
    <mergeCell ref="B43:J43"/>
    <mergeCell ref="I48:J48"/>
    <mergeCell ref="I49:J49"/>
    <mergeCell ref="C49:E49"/>
    <mergeCell ref="D2:J2"/>
    <mergeCell ref="E17:F17"/>
    <mergeCell ref="G16:H16"/>
    <mergeCell ref="G17:H17"/>
    <mergeCell ref="G18:H18"/>
    <mergeCell ref="I17:J17"/>
    <mergeCell ref="I18:J18"/>
    <mergeCell ref="E18:F18"/>
    <mergeCell ref="E15:F15"/>
    <mergeCell ref="D11:G11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B1:J1"/>
    <mergeCell ref="G26:I26"/>
    <mergeCell ref="G27:I27"/>
    <mergeCell ref="G29:I29"/>
    <mergeCell ref="G25:I25"/>
    <mergeCell ref="I16:J16"/>
    <mergeCell ref="I19:J19"/>
    <mergeCell ref="E21:F21"/>
    <mergeCell ref="G21:H21"/>
    <mergeCell ref="G28:I28"/>
    <mergeCell ref="G15:H15"/>
    <mergeCell ref="I15:J15"/>
    <mergeCell ref="E16:F16"/>
    <mergeCell ref="D12:G12"/>
    <mergeCell ref="D13:G13"/>
    <mergeCell ref="D3:J3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CE,Tučné"RTS Stavitel +,  © RTS, a.s.&amp;R&amp;9Stránka &amp;P z &amp;N</oddFooter>
  </headerFooter>
  <rowBreaks count="2" manualBreakCount="2">
    <brk id="36" max="9" man="1"/>
    <brk id="43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selection activeCell="A5" sqref="A5:IV5"/>
    </sheetView>
  </sheetViews>
  <sheetFormatPr defaultRowHeight="12.75" x14ac:dyDescent="0.2"/>
  <cols>
    <col min="1" max="1" width="4.28515625" style="6" customWidth="1"/>
    <col min="2" max="2" width="14.42578125" style="6" customWidth="1"/>
    <col min="3" max="3" width="38.28515625" style="10" customWidth="1"/>
    <col min="4" max="4" width="4.5703125" style="6" customWidth="1"/>
    <col min="5" max="5" width="10.5703125" style="6" customWidth="1"/>
    <col min="6" max="6" width="9.85546875" style="6" customWidth="1"/>
    <col min="7" max="7" width="12.7109375" style="6" customWidth="1"/>
    <col min="8" max="16384" width="9.140625" style="6"/>
  </cols>
  <sheetData>
    <row r="1" spans="1:7" ht="15.75" x14ac:dyDescent="0.2">
      <c r="A1" s="243" t="s">
        <v>6</v>
      </c>
      <c r="B1" s="243"/>
      <c r="C1" s="244"/>
      <c r="D1" s="243"/>
      <c r="E1" s="243"/>
      <c r="F1" s="243"/>
      <c r="G1" s="243"/>
    </row>
    <row r="2" spans="1:7" ht="24.95" customHeight="1" x14ac:dyDescent="0.2">
      <c r="A2" s="79" t="s">
        <v>41</v>
      </c>
      <c r="B2" s="78"/>
      <c r="C2" s="245"/>
      <c r="D2" s="245"/>
      <c r="E2" s="245"/>
      <c r="F2" s="245"/>
      <c r="G2" s="246"/>
    </row>
    <row r="3" spans="1:7" ht="24.95" hidden="1" customHeight="1" x14ac:dyDescent="0.2">
      <c r="A3" s="79" t="s">
        <v>7</v>
      </c>
      <c r="B3" s="78"/>
      <c r="C3" s="245"/>
      <c r="D3" s="245"/>
      <c r="E3" s="245"/>
      <c r="F3" s="245"/>
      <c r="G3" s="246"/>
    </row>
    <row r="4" spans="1:7" ht="24.95" hidden="1" customHeight="1" x14ac:dyDescent="0.2">
      <c r="A4" s="79" t="s">
        <v>8</v>
      </c>
      <c r="B4" s="78"/>
      <c r="C4" s="245"/>
      <c r="D4" s="245"/>
      <c r="E4" s="245"/>
      <c r="F4" s="245"/>
      <c r="G4" s="246"/>
    </row>
    <row r="5" spans="1:7" hidden="1" x14ac:dyDescent="0.2">
      <c r="B5" s="7"/>
      <c r="C5" s="8"/>
      <c r="D5" s="9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CE,Tučné"RTS Stavitel +,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74"/>
  <sheetViews>
    <sheetView tabSelected="1" workbookViewId="0">
      <selection activeCell="X54" sqref="X54"/>
    </sheetView>
  </sheetViews>
  <sheetFormatPr defaultRowHeight="12.75" outlineLevelRow="1" x14ac:dyDescent="0.2"/>
  <cols>
    <col min="1" max="1" width="4.28515625" customWidth="1"/>
    <col min="2" max="2" width="14.42578125" style="93" customWidth="1"/>
    <col min="3" max="3" width="38.28515625" style="93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8" max="21" width="0" hidden="1" customWidth="1"/>
    <col min="29" max="39" width="0" hidden="1" customWidth="1"/>
  </cols>
  <sheetData>
    <row r="1" spans="1:60" ht="15.75" customHeight="1" x14ac:dyDescent="0.25">
      <c r="A1" s="247" t="s">
        <v>6</v>
      </c>
      <c r="B1" s="247"/>
      <c r="C1" s="247"/>
      <c r="D1" s="247"/>
      <c r="E1" s="247"/>
      <c r="F1" s="247"/>
      <c r="G1" s="247"/>
      <c r="AE1" t="s">
        <v>72</v>
      </c>
    </row>
    <row r="2" spans="1:60" ht="24.95" customHeight="1" x14ac:dyDescent="0.2">
      <c r="A2" s="144" t="s">
        <v>71</v>
      </c>
      <c r="B2" s="142"/>
      <c r="C2" s="248" t="s">
        <v>46</v>
      </c>
      <c r="D2" s="249"/>
      <c r="E2" s="249"/>
      <c r="F2" s="249"/>
      <c r="G2" s="250"/>
      <c r="AE2" t="s">
        <v>73</v>
      </c>
    </row>
    <row r="3" spans="1:60" ht="24.95" customHeight="1" x14ac:dyDescent="0.2">
      <c r="A3" s="145" t="s">
        <v>7</v>
      </c>
      <c r="B3" s="143"/>
      <c r="C3" s="251" t="s">
        <v>43</v>
      </c>
      <c r="D3" s="252"/>
      <c r="E3" s="252"/>
      <c r="F3" s="252"/>
      <c r="G3" s="253"/>
      <c r="AE3" t="s">
        <v>74</v>
      </c>
    </row>
    <row r="4" spans="1:60" ht="24.95" hidden="1" customHeight="1" x14ac:dyDescent="0.2">
      <c r="A4" s="145" t="s">
        <v>8</v>
      </c>
      <c r="B4" s="143"/>
      <c r="C4" s="251"/>
      <c r="D4" s="252"/>
      <c r="E4" s="252"/>
      <c r="F4" s="252"/>
      <c r="G4" s="253"/>
      <c r="AE4" t="s">
        <v>75</v>
      </c>
    </row>
    <row r="5" spans="1:60" hidden="1" x14ac:dyDescent="0.2">
      <c r="A5" s="146" t="s">
        <v>76</v>
      </c>
      <c r="B5" s="147"/>
      <c r="C5" s="148"/>
      <c r="D5" s="149"/>
      <c r="E5" s="149"/>
      <c r="F5" s="149"/>
      <c r="G5" s="150"/>
      <c r="AE5" t="s">
        <v>77</v>
      </c>
    </row>
    <row r="7" spans="1:60" ht="38.25" x14ac:dyDescent="0.2">
      <c r="A7" s="155" t="s">
        <v>78</v>
      </c>
      <c r="B7" s="156" t="s">
        <v>79</v>
      </c>
      <c r="C7" s="156" t="s">
        <v>80</v>
      </c>
      <c r="D7" s="155" t="s">
        <v>81</v>
      </c>
      <c r="E7" s="155" t="s">
        <v>82</v>
      </c>
      <c r="F7" s="151" t="s">
        <v>83</v>
      </c>
      <c r="G7" s="173" t="s">
        <v>28</v>
      </c>
      <c r="H7" s="174" t="s">
        <v>29</v>
      </c>
      <c r="I7" s="174" t="s">
        <v>84</v>
      </c>
      <c r="J7" s="174" t="s">
        <v>30</v>
      </c>
      <c r="K7" s="174" t="s">
        <v>85</v>
      </c>
      <c r="L7" s="174" t="s">
        <v>86</v>
      </c>
      <c r="M7" s="174" t="s">
        <v>87</v>
      </c>
      <c r="N7" s="174" t="s">
        <v>88</v>
      </c>
      <c r="O7" s="174" t="s">
        <v>89</v>
      </c>
      <c r="P7" s="174" t="s">
        <v>90</v>
      </c>
      <c r="Q7" s="174" t="s">
        <v>91</v>
      </c>
      <c r="R7" s="174" t="s">
        <v>92</v>
      </c>
      <c r="S7" s="174" t="s">
        <v>93</v>
      </c>
      <c r="T7" s="174" t="s">
        <v>94</v>
      </c>
      <c r="U7" s="158" t="s">
        <v>95</v>
      </c>
    </row>
    <row r="8" spans="1:60" x14ac:dyDescent="0.2">
      <c r="A8" s="175" t="s">
        <v>96</v>
      </c>
      <c r="B8" s="176" t="s">
        <v>59</v>
      </c>
      <c r="C8" s="177" t="s">
        <v>60</v>
      </c>
      <c r="D8" s="178"/>
      <c r="E8" s="179"/>
      <c r="F8" s="180"/>
      <c r="G8" s="180"/>
      <c r="H8" s="180"/>
      <c r="I8" s="180">
        <f>SUM(I9:I17)</f>
        <v>0</v>
      </c>
      <c r="J8" s="180"/>
      <c r="K8" s="180">
        <f>SUM(K9:K17)</f>
        <v>47088.800000000003</v>
      </c>
      <c r="L8" s="180"/>
      <c r="M8" s="180">
        <f>SUM(M9:M17)</f>
        <v>0</v>
      </c>
      <c r="N8" s="157"/>
      <c r="O8" s="157">
        <f>SUM(O9:O17)</f>
        <v>0.93501999999999996</v>
      </c>
      <c r="P8" s="157"/>
      <c r="Q8" s="157">
        <f>SUM(Q9:Q17)</f>
        <v>0</v>
      </c>
      <c r="R8" s="157"/>
      <c r="S8" s="157"/>
      <c r="T8" s="175"/>
      <c r="U8" s="157">
        <f>SUM(U9:U17)</f>
        <v>8.32</v>
      </c>
      <c r="AE8" t="s">
        <v>97</v>
      </c>
    </row>
    <row r="9" spans="1:60" ht="22.5" outlineLevel="1" x14ac:dyDescent="0.2">
      <c r="A9" s="153">
        <v>1</v>
      </c>
      <c r="B9" s="159" t="s">
        <v>98</v>
      </c>
      <c r="C9" s="188" t="s">
        <v>99</v>
      </c>
      <c r="D9" s="161" t="s">
        <v>100</v>
      </c>
      <c r="E9" s="168">
        <v>0.25</v>
      </c>
      <c r="F9" s="171"/>
      <c r="G9" s="171"/>
      <c r="H9" s="171">
        <v>0</v>
      </c>
      <c r="I9" s="171">
        <f>ROUND(E9*H9,2)</f>
        <v>0</v>
      </c>
      <c r="J9" s="171">
        <v>3635</v>
      </c>
      <c r="K9" s="171">
        <f>ROUND(E9*J9,2)</f>
        <v>908.75</v>
      </c>
      <c r="L9" s="171">
        <v>21</v>
      </c>
      <c r="M9" s="171">
        <f>G9*(1+L9/100)</f>
        <v>0</v>
      </c>
      <c r="N9" s="162">
        <v>2.5</v>
      </c>
      <c r="O9" s="162">
        <f>ROUND(E9*N9,5)</f>
        <v>0.625</v>
      </c>
      <c r="P9" s="162">
        <v>0</v>
      </c>
      <c r="Q9" s="162">
        <f>ROUND(E9*P9,5)</f>
        <v>0</v>
      </c>
      <c r="R9" s="162"/>
      <c r="S9" s="162"/>
      <c r="T9" s="163">
        <v>5.33</v>
      </c>
      <c r="U9" s="162">
        <f>ROUND(E9*T9,2)</f>
        <v>1.33</v>
      </c>
      <c r="V9" s="152"/>
      <c r="W9" s="152"/>
      <c r="X9" s="152"/>
      <c r="Y9" s="152"/>
      <c r="Z9" s="152"/>
      <c r="AA9" s="152"/>
      <c r="AB9" s="152"/>
      <c r="AC9" s="152"/>
      <c r="AD9" s="152"/>
      <c r="AE9" s="152" t="s">
        <v>101</v>
      </c>
      <c r="AF9" s="152"/>
      <c r="AG9" s="152"/>
      <c r="AH9" s="152"/>
      <c r="AI9" s="152"/>
      <c r="AJ9" s="152"/>
      <c r="AK9" s="152"/>
      <c r="AL9" s="152"/>
      <c r="AM9" s="152"/>
      <c r="AN9" s="152"/>
      <c r="AO9" s="152"/>
      <c r="AP9" s="152"/>
      <c r="AQ9" s="152"/>
      <c r="AR9" s="152"/>
      <c r="AS9" s="152"/>
      <c r="AT9" s="152"/>
      <c r="AU9" s="152"/>
      <c r="AV9" s="152"/>
      <c r="AW9" s="152"/>
      <c r="AX9" s="152"/>
      <c r="AY9" s="152"/>
      <c r="AZ9" s="152"/>
      <c r="BA9" s="152"/>
      <c r="BB9" s="152"/>
      <c r="BC9" s="152"/>
      <c r="BD9" s="152"/>
      <c r="BE9" s="152"/>
      <c r="BF9" s="152"/>
      <c r="BG9" s="152"/>
      <c r="BH9" s="152"/>
    </row>
    <row r="10" spans="1:60" outlineLevel="1" x14ac:dyDescent="0.2">
      <c r="A10" s="153">
        <v>2</v>
      </c>
      <c r="B10" s="159" t="s">
        <v>102</v>
      </c>
      <c r="C10" s="188" t="s">
        <v>103</v>
      </c>
      <c r="D10" s="161" t="s">
        <v>104</v>
      </c>
      <c r="E10" s="168">
        <v>16</v>
      </c>
      <c r="F10" s="171"/>
      <c r="G10" s="171"/>
      <c r="H10" s="171">
        <v>0</v>
      </c>
      <c r="I10" s="171">
        <f>ROUND(E10*H10,2)</f>
        <v>0</v>
      </c>
      <c r="J10" s="171">
        <v>611</v>
      </c>
      <c r="K10" s="171">
        <f>ROUND(E10*J10,2)</f>
        <v>9776</v>
      </c>
      <c r="L10" s="171">
        <v>21</v>
      </c>
      <c r="M10" s="171">
        <f>G10*(1+L10/100)</f>
        <v>0</v>
      </c>
      <c r="N10" s="162">
        <v>3.0000000000000001E-3</v>
      </c>
      <c r="O10" s="162">
        <f>ROUND(E10*N10,5)</f>
        <v>4.8000000000000001E-2</v>
      </c>
      <c r="P10" s="162">
        <v>0</v>
      </c>
      <c r="Q10" s="162">
        <f>ROUND(E10*P10,5)</f>
        <v>0</v>
      </c>
      <c r="R10" s="162"/>
      <c r="S10" s="162"/>
      <c r="T10" s="163">
        <v>7.3999999999999996E-2</v>
      </c>
      <c r="U10" s="162">
        <f>ROUND(E10*T10,2)</f>
        <v>1.18</v>
      </c>
      <c r="V10" s="152"/>
      <c r="W10" s="152"/>
      <c r="X10" s="152"/>
      <c r="Y10" s="152"/>
      <c r="Z10" s="152"/>
      <c r="AA10" s="152"/>
      <c r="AB10" s="152"/>
      <c r="AC10" s="152"/>
      <c r="AD10" s="152"/>
      <c r="AE10" s="152" t="s">
        <v>101</v>
      </c>
      <c r="AF10" s="152"/>
      <c r="AG10" s="152"/>
      <c r="AH10" s="152"/>
      <c r="AI10" s="152"/>
      <c r="AJ10" s="152"/>
      <c r="AK10" s="152"/>
      <c r="AL10" s="152"/>
      <c r="AM10" s="152"/>
      <c r="AN10" s="152"/>
      <c r="AO10" s="152"/>
      <c r="AP10" s="152"/>
      <c r="AQ10" s="152"/>
      <c r="AR10" s="152"/>
      <c r="AS10" s="152"/>
      <c r="AT10" s="152"/>
      <c r="AU10" s="152"/>
      <c r="AV10" s="152"/>
      <c r="AW10" s="152"/>
      <c r="AX10" s="152"/>
      <c r="AY10" s="152"/>
      <c r="AZ10" s="152"/>
      <c r="BA10" s="152"/>
      <c r="BB10" s="152"/>
      <c r="BC10" s="152"/>
      <c r="BD10" s="152"/>
      <c r="BE10" s="152"/>
      <c r="BF10" s="152"/>
      <c r="BG10" s="152"/>
      <c r="BH10" s="152"/>
    </row>
    <row r="11" spans="1:60" outlineLevel="1" x14ac:dyDescent="0.2">
      <c r="A11" s="153"/>
      <c r="B11" s="159"/>
      <c r="C11" s="189" t="s">
        <v>105</v>
      </c>
      <c r="D11" s="164"/>
      <c r="E11" s="169">
        <v>16</v>
      </c>
      <c r="F11" s="171"/>
      <c r="G11" s="171"/>
      <c r="H11" s="171"/>
      <c r="I11" s="171"/>
      <c r="J11" s="171"/>
      <c r="K11" s="171"/>
      <c r="L11" s="171"/>
      <c r="M11" s="171"/>
      <c r="N11" s="162"/>
      <c r="O11" s="162"/>
      <c r="P11" s="162"/>
      <c r="Q11" s="162"/>
      <c r="R11" s="162"/>
      <c r="S11" s="162"/>
      <c r="T11" s="163"/>
      <c r="U11" s="162"/>
      <c r="V11" s="152"/>
      <c r="W11" s="152"/>
      <c r="X11" s="152"/>
      <c r="Y11" s="152"/>
      <c r="Z11" s="152"/>
      <c r="AA11" s="152"/>
      <c r="AB11" s="152"/>
      <c r="AC11" s="152"/>
      <c r="AD11" s="152"/>
      <c r="AE11" s="152" t="s">
        <v>106</v>
      </c>
      <c r="AF11" s="152">
        <v>0</v>
      </c>
      <c r="AG11" s="152"/>
      <c r="AH11" s="152"/>
      <c r="AI11" s="152"/>
      <c r="AJ11" s="152"/>
      <c r="AK11" s="152"/>
      <c r="AL11" s="152"/>
      <c r="AM11" s="152"/>
      <c r="AN11" s="152"/>
      <c r="AO11" s="152"/>
      <c r="AP11" s="152"/>
      <c r="AQ11" s="152"/>
      <c r="AR11" s="152"/>
      <c r="AS11" s="152"/>
      <c r="AT11" s="152"/>
      <c r="AU11" s="152"/>
      <c r="AV11" s="152"/>
      <c r="AW11" s="152"/>
      <c r="AX11" s="152"/>
      <c r="AY11" s="152"/>
      <c r="AZ11" s="152"/>
      <c r="BA11" s="152"/>
      <c r="BB11" s="152"/>
      <c r="BC11" s="152"/>
      <c r="BD11" s="152"/>
      <c r="BE11" s="152"/>
      <c r="BF11" s="152"/>
      <c r="BG11" s="152"/>
      <c r="BH11" s="152"/>
    </row>
    <row r="12" spans="1:60" ht="22.5" outlineLevel="1" x14ac:dyDescent="0.2">
      <c r="A12" s="153">
        <v>3</v>
      </c>
      <c r="B12" s="159" t="s">
        <v>107</v>
      </c>
      <c r="C12" s="188" t="s">
        <v>108</v>
      </c>
      <c r="D12" s="161" t="s">
        <v>109</v>
      </c>
      <c r="E12" s="168">
        <v>12.370999999999999</v>
      </c>
      <c r="F12" s="171"/>
      <c r="G12" s="171"/>
      <c r="H12" s="171">
        <v>0</v>
      </c>
      <c r="I12" s="171">
        <f>ROUND(E12*H12,2)</f>
        <v>0</v>
      </c>
      <c r="J12" s="171">
        <v>550</v>
      </c>
      <c r="K12" s="171">
        <f>ROUND(E12*J12,2)</f>
        <v>6804.05</v>
      </c>
      <c r="L12" s="171">
        <v>21</v>
      </c>
      <c r="M12" s="171">
        <f>G12*(1+L12/100)</f>
        <v>0</v>
      </c>
      <c r="N12" s="162">
        <v>2.1180000000000001E-2</v>
      </c>
      <c r="O12" s="162">
        <f>ROUND(E12*N12,5)</f>
        <v>0.26201999999999998</v>
      </c>
      <c r="P12" s="162">
        <v>0</v>
      </c>
      <c r="Q12" s="162">
        <f>ROUND(E12*P12,5)</f>
        <v>0</v>
      </c>
      <c r="R12" s="162"/>
      <c r="S12" s="162"/>
      <c r="T12" s="163">
        <v>0.47</v>
      </c>
      <c r="U12" s="162">
        <f>ROUND(E12*T12,2)</f>
        <v>5.81</v>
      </c>
      <c r="V12" s="152"/>
      <c r="W12" s="152"/>
      <c r="X12" s="152"/>
      <c r="Y12" s="152"/>
      <c r="Z12" s="152"/>
      <c r="AA12" s="152"/>
      <c r="AB12" s="152"/>
      <c r="AC12" s="152"/>
      <c r="AD12" s="152"/>
      <c r="AE12" s="152" t="s">
        <v>101</v>
      </c>
      <c r="AF12" s="152"/>
      <c r="AG12" s="152"/>
      <c r="AH12" s="152"/>
      <c r="AI12" s="152"/>
      <c r="AJ12" s="152"/>
      <c r="AK12" s="152"/>
      <c r="AL12" s="152"/>
      <c r="AM12" s="152"/>
      <c r="AN12" s="152"/>
      <c r="AO12" s="152"/>
      <c r="AP12" s="152"/>
      <c r="AQ12" s="152"/>
      <c r="AR12" s="152"/>
      <c r="AS12" s="152"/>
      <c r="AT12" s="152"/>
      <c r="AU12" s="152"/>
      <c r="AV12" s="152"/>
      <c r="AW12" s="152"/>
      <c r="AX12" s="152"/>
      <c r="AY12" s="152"/>
      <c r="AZ12" s="152"/>
      <c r="BA12" s="152"/>
      <c r="BB12" s="152"/>
      <c r="BC12" s="152"/>
      <c r="BD12" s="152"/>
      <c r="BE12" s="152"/>
      <c r="BF12" s="152"/>
      <c r="BG12" s="152"/>
      <c r="BH12" s="152"/>
    </row>
    <row r="13" spans="1:60" outlineLevel="1" x14ac:dyDescent="0.2">
      <c r="A13" s="153"/>
      <c r="B13" s="159"/>
      <c r="C13" s="189" t="s">
        <v>110</v>
      </c>
      <c r="D13" s="164"/>
      <c r="E13" s="169"/>
      <c r="F13" s="171"/>
      <c r="G13" s="171"/>
      <c r="H13" s="171"/>
      <c r="I13" s="171"/>
      <c r="J13" s="171"/>
      <c r="K13" s="171"/>
      <c r="L13" s="171"/>
      <c r="M13" s="171"/>
      <c r="N13" s="162"/>
      <c r="O13" s="162"/>
      <c r="P13" s="162"/>
      <c r="Q13" s="162"/>
      <c r="R13" s="162"/>
      <c r="S13" s="162"/>
      <c r="T13" s="163"/>
      <c r="U13" s="162"/>
      <c r="V13" s="152"/>
      <c r="W13" s="152"/>
      <c r="X13" s="152"/>
      <c r="Y13" s="152"/>
      <c r="Z13" s="152"/>
      <c r="AA13" s="152"/>
      <c r="AB13" s="152"/>
      <c r="AC13" s="152"/>
      <c r="AD13" s="152"/>
      <c r="AE13" s="152" t="s">
        <v>106</v>
      </c>
      <c r="AF13" s="152">
        <v>0</v>
      </c>
      <c r="AG13" s="152"/>
      <c r="AH13" s="152"/>
      <c r="AI13" s="152"/>
      <c r="AJ13" s="152"/>
      <c r="AK13" s="152"/>
      <c r="AL13" s="152"/>
      <c r="AM13" s="152"/>
      <c r="AN13" s="152"/>
      <c r="AO13" s="152"/>
      <c r="AP13" s="152"/>
      <c r="AQ13" s="152"/>
      <c r="AR13" s="152"/>
      <c r="AS13" s="152"/>
      <c r="AT13" s="152"/>
      <c r="AU13" s="152"/>
      <c r="AV13" s="152"/>
      <c r="AW13" s="152"/>
      <c r="AX13" s="152"/>
      <c r="AY13" s="152"/>
      <c r="AZ13" s="152"/>
      <c r="BA13" s="152"/>
      <c r="BB13" s="152"/>
      <c r="BC13" s="152"/>
      <c r="BD13" s="152"/>
      <c r="BE13" s="152"/>
      <c r="BF13" s="152"/>
      <c r="BG13" s="152"/>
      <c r="BH13" s="152"/>
    </row>
    <row r="14" spans="1:60" outlineLevel="1" x14ac:dyDescent="0.2">
      <c r="A14" s="153"/>
      <c r="B14" s="159"/>
      <c r="C14" s="189" t="s">
        <v>111</v>
      </c>
      <c r="D14" s="164"/>
      <c r="E14" s="169">
        <v>4.6689999999999996</v>
      </c>
      <c r="F14" s="171"/>
      <c r="G14" s="171"/>
      <c r="H14" s="171"/>
      <c r="I14" s="171"/>
      <c r="J14" s="171"/>
      <c r="K14" s="171"/>
      <c r="L14" s="171"/>
      <c r="M14" s="171"/>
      <c r="N14" s="162"/>
      <c r="O14" s="162"/>
      <c r="P14" s="162"/>
      <c r="Q14" s="162"/>
      <c r="R14" s="162"/>
      <c r="S14" s="162"/>
      <c r="T14" s="163"/>
      <c r="U14" s="162"/>
      <c r="V14" s="152"/>
      <c r="W14" s="152"/>
      <c r="X14" s="152"/>
      <c r="Y14" s="152"/>
      <c r="Z14" s="152"/>
      <c r="AA14" s="152"/>
      <c r="AB14" s="152"/>
      <c r="AC14" s="152"/>
      <c r="AD14" s="152"/>
      <c r="AE14" s="152" t="s">
        <v>106</v>
      </c>
      <c r="AF14" s="152">
        <v>0</v>
      </c>
      <c r="AG14" s="152"/>
      <c r="AH14" s="152"/>
      <c r="AI14" s="152"/>
      <c r="AJ14" s="152"/>
      <c r="AK14" s="152"/>
      <c r="AL14" s="152"/>
      <c r="AM14" s="152"/>
      <c r="AN14" s="152"/>
      <c r="AO14" s="152"/>
      <c r="AP14" s="152"/>
      <c r="AQ14" s="152"/>
      <c r="AR14" s="152"/>
      <c r="AS14" s="152"/>
      <c r="AT14" s="152"/>
      <c r="AU14" s="152"/>
      <c r="AV14" s="152"/>
      <c r="AW14" s="152"/>
      <c r="AX14" s="152"/>
      <c r="AY14" s="152"/>
      <c r="AZ14" s="152"/>
      <c r="BA14" s="152"/>
      <c r="BB14" s="152"/>
      <c r="BC14" s="152"/>
      <c r="BD14" s="152"/>
      <c r="BE14" s="152"/>
      <c r="BF14" s="152"/>
      <c r="BG14" s="152"/>
      <c r="BH14" s="152"/>
    </row>
    <row r="15" spans="1:60" outlineLevel="1" x14ac:dyDescent="0.2">
      <c r="A15" s="153"/>
      <c r="B15" s="159"/>
      <c r="C15" s="189" t="s">
        <v>112</v>
      </c>
      <c r="D15" s="164"/>
      <c r="E15" s="169">
        <v>7.702</v>
      </c>
      <c r="F15" s="171"/>
      <c r="G15" s="171"/>
      <c r="H15" s="171"/>
      <c r="I15" s="171"/>
      <c r="J15" s="171"/>
      <c r="K15" s="171"/>
      <c r="L15" s="171"/>
      <c r="M15" s="171"/>
      <c r="N15" s="162"/>
      <c r="O15" s="162"/>
      <c r="P15" s="162"/>
      <c r="Q15" s="162"/>
      <c r="R15" s="162"/>
      <c r="S15" s="162"/>
      <c r="T15" s="163"/>
      <c r="U15" s="162"/>
      <c r="V15" s="152"/>
      <c r="W15" s="152"/>
      <c r="X15" s="152"/>
      <c r="Y15" s="152"/>
      <c r="Z15" s="152"/>
      <c r="AA15" s="152"/>
      <c r="AB15" s="152"/>
      <c r="AC15" s="152"/>
      <c r="AD15" s="152"/>
      <c r="AE15" s="152" t="s">
        <v>106</v>
      </c>
      <c r="AF15" s="152">
        <v>0</v>
      </c>
      <c r="AG15" s="152"/>
      <c r="AH15" s="152"/>
      <c r="AI15" s="152"/>
      <c r="AJ15" s="152"/>
      <c r="AK15" s="152"/>
      <c r="AL15" s="152"/>
      <c r="AM15" s="152"/>
      <c r="AN15" s="152"/>
      <c r="AO15" s="152"/>
      <c r="AP15" s="152"/>
      <c r="AQ15" s="152"/>
      <c r="AR15" s="152"/>
      <c r="AS15" s="152"/>
      <c r="AT15" s="152"/>
      <c r="AU15" s="152"/>
      <c r="AV15" s="152"/>
      <c r="AW15" s="152"/>
      <c r="AX15" s="152"/>
      <c r="AY15" s="152"/>
      <c r="AZ15" s="152"/>
      <c r="BA15" s="152"/>
      <c r="BB15" s="152"/>
      <c r="BC15" s="152"/>
      <c r="BD15" s="152"/>
      <c r="BE15" s="152"/>
      <c r="BF15" s="152"/>
      <c r="BG15" s="152"/>
      <c r="BH15" s="152"/>
    </row>
    <row r="16" spans="1:60" ht="22.5" outlineLevel="1" x14ac:dyDescent="0.2">
      <c r="A16" s="153">
        <v>4</v>
      </c>
      <c r="B16" s="159" t="s">
        <v>113</v>
      </c>
      <c r="C16" s="188" t="s">
        <v>114</v>
      </c>
      <c r="D16" s="161" t="s">
        <v>104</v>
      </c>
      <c r="E16" s="168">
        <v>16</v>
      </c>
      <c r="F16" s="171"/>
      <c r="G16" s="171"/>
      <c r="H16" s="171">
        <v>0</v>
      </c>
      <c r="I16" s="171">
        <f>ROUND(E16*H16,2)</f>
        <v>0</v>
      </c>
      <c r="J16" s="171">
        <v>1850</v>
      </c>
      <c r="K16" s="171">
        <f>ROUND(E16*J16,2)</f>
        <v>29600</v>
      </c>
      <c r="L16" s="171">
        <v>21</v>
      </c>
      <c r="M16" s="171">
        <f>G16*(1+L16/100)</f>
        <v>0</v>
      </c>
      <c r="N16" s="162">
        <v>0</v>
      </c>
      <c r="O16" s="162">
        <f>ROUND(E16*N16,5)</f>
        <v>0</v>
      </c>
      <c r="P16" s="162">
        <v>0</v>
      </c>
      <c r="Q16" s="162">
        <f>ROUND(E16*P16,5)</f>
        <v>0</v>
      </c>
      <c r="R16" s="162"/>
      <c r="S16" s="162"/>
      <c r="T16" s="163">
        <v>0</v>
      </c>
      <c r="U16" s="162">
        <f>ROUND(E16*T16,2)</f>
        <v>0</v>
      </c>
      <c r="V16" s="152"/>
      <c r="W16" s="152"/>
      <c r="X16" s="152"/>
      <c r="Y16" s="152"/>
      <c r="Z16" s="152"/>
      <c r="AA16" s="152"/>
      <c r="AB16" s="152"/>
      <c r="AC16" s="152"/>
      <c r="AD16" s="152"/>
      <c r="AE16" s="152" t="s">
        <v>101</v>
      </c>
      <c r="AF16" s="152"/>
      <c r="AG16" s="152"/>
      <c r="AH16" s="152"/>
      <c r="AI16" s="152"/>
      <c r="AJ16" s="152"/>
      <c r="AK16" s="152"/>
      <c r="AL16" s="152"/>
      <c r="AM16" s="152"/>
      <c r="AN16" s="152"/>
      <c r="AO16" s="152"/>
      <c r="AP16" s="152"/>
      <c r="AQ16" s="152"/>
      <c r="AR16" s="152"/>
      <c r="AS16" s="152"/>
      <c r="AT16" s="152"/>
      <c r="AU16" s="152"/>
      <c r="AV16" s="152"/>
      <c r="AW16" s="152"/>
      <c r="AX16" s="152"/>
      <c r="AY16" s="152"/>
      <c r="AZ16" s="152"/>
      <c r="BA16" s="152"/>
      <c r="BB16" s="152"/>
      <c r="BC16" s="152"/>
      <c r="BD16" s="152"/>
      <c r="BE16" s="152"/>
      <c r="BF16" s="152"/>
      <c r="BG16" s="152"/>
      <c r="BH16" s="152"/>
    </row>
    <row r="17" spans="1:60" outlineLevel="1" x14ac:dyDescent="0.2">
      <c r="A17" s="153"/>
      <c r="B17" s="159"/>
      <c r="C17" s="189" t="s">
        <v>105</v>
      </c>
      <c r="D17" s="164"/>
      <c r="E17" s="169">
        <v>16</v>
      </c>
      <c r="F17" s="171"/>
      <c r="G17" s="171"/>
      <c r="H17" s="171"/>
      <c r="I17" s="171"/>
      <c r="J17" s="171"/>
      <c r="K17" s="171"/>
      <c r="L17" s="171"/>
      <c r="M17" s="171"/>
      <c r="N17" s="162"/>
      <c r="O17" s="162"/>
      <c r="P17" s="162"/>
      <c r="Q17" s="162"/>
      <c r="R17" s="162"/>
      <c r="S17" s="162"/>
      <c r="T17" s="163"/>
      <c r="U17" s="162"/>
      <c r="V17" s="152"/>
      <c r="W17" s="152"/>
      <c r="X17" s="152"/>
      <c r="Y17" s="152"/>
      <c r="Z17" s="152"/>
      <c r="AA17" s="152"/>
      <c r="AB17" s="152"/>
      <c r="AC17" s="152"/>
      <c r="AD17" s="152"/>
      <c r="AE17" s="152" t="s">
        <v>106</v>
      </c>
      <c r="AF17" s="152">
        <v>0</v>
      </c>
      <c r="AG17" s="152"/>
      <c r="AH17" s="152"/>
      <c r="AI17" s="152"/>
      <c r="AJ17" s="152"/>
      <c r="AK17" s="152"/>
      <c r="AL17" s="152"/>
      <c r="AM17" s="152"/>
      <c r="AN17" s="152"/>
      <c r="AO17" s="152"/>
      <c r="AP17" s="152"/>
      <c r="AQ17" s="152"/>
      <c r="AR17" s="152"/>
      <c r="AS17" s="152"/>
      <c r="AT17" s="152"/>
      <c r="AU17" s="152"/>
      <c r="AV17" s="152"/>
      <c r="AW17" s="152"/>
      <c r="AX17" s="152"/>
      <c r="AY17" s="152"/>
      <c r="AZ17" s="152"/>
      <c r="BA17" s="152"/>
      <c r="BB17" s="152"/>
      <c r="BC17" s="152"/>
      <c r="BD17" s="152"/>
      <c r="BE17" s="152"/>
      <c r="BF17" s="152"/>
      <c r="BG17" s="152"/>
      <c r="BH17" s="152"/>
    </row>
    <row r="18" spans="1:60" x14ac:dyDescent="0.2">
      <c r="A18" s="154" t="s">
        <v>96</v>
      </c>
      <c r="B18" s="160" t="s">
        <v>61</v>
      </c>
      <c r="C18" s="190" t="s">
        <v>62</v>
      </c>
      <c r="D18" s="165"/>
      <c r="E18" s="170"/>
      <c r="F18" s="172"/>
      <c r="G18" s="172"/>
      <c r="H18" s="172"/>
      <c r="I18" s="172">
        <f>SUM(I19:I19)</f>
        <v>0</v>
      </c>
      <c r="J18" s="172"/>
      <c r="K18" s="172">
        <f>SUM(K19:K19)</f>
        <v>310.2</v>
      </c>
      <c r="L18" s="172"/>
      <c r="M18" s="172">
        <f>SUM(M19:M19)</f>
        <v>0</v>
      </c>
      <c r="N18" s="166"/>
      <c r="O18" s="166">
        <f>SUM(O19:O19)</f>
        <v>0</v>
      </c>
      <c r="P18" s="166"/>
      <c r="Q18" s="166">
        <f>SUM(Q19:Q19)</f>
        <v>0</v>
      </c>
      <c r="R18" s="166"/>
      <c r="S18" s="166"/>
      <c r="T18" s="167"/>
      <c r="U18" s="166">
        <f>SUM(U19:U19)</f>
        <v>0.92</v>
      </c>
      <c r="AE18" t="s">
        <v>97</v>
      </c>
    </row>
    <row r="19" spans="1:60" outlineLevel="1" x14ac:dyDescent="0.2">
      <c r="A19" s="153">
        <v>5</v>
      </c>
      <c r="B19" s="159" t="s">
        <v>115</v>
      </c>
      <c r="C19" s="188" t="s">
        <v>116</v>
      </c>
      <c r="D19" s="161" t="s">
        <v>117</v>
      </c>
      <c r="E19" s="168">
        <v>0.97701777999999995</v>
      </c>
      <c r="F19" s="171"/>
      <c r="G19" s="171"/>
      <c r="H19" s="171">
        <v>0</v>
      </c>
      <c r="I19" s="171">
        <f>ROUND(E19*H19,2)</f>
        <v>0</v>
      </c>
      <c r="J19" s="171">
        <v>317.5</v>
      </c>
      <c r="K19" s="171">
        <f>ROUND(E19*J19,2)</f>
        <v>310.2</v>
      </c>
      <c r="L19" s="171">
        <v>21</v>
      </c>
      <c r="M19" s="171">
        <f>G19*(1+L19/100)</f>
        <v>0</v>
      </c>
      <c r="N19" s="162">
        <v>0</v>
      </c>
      <c r="O19" s="162">
        <f>ROUND(E19*N19,5)</f>
        <v>0</v>
      </c>
      <c r="P19" s="162">
        <v>0</v>
      </c>
      <c r="Q19" s="162">
        <f>ROUND(E19*P19,5)</f>
        <v>0</v>
      </c>
      <c r="R19" s="162"/>
      <c r="S19" s="162"/>
      <c r="T19" s="163">
        <v>0.9385</v>
      </c>
      <c r="U19" s="162">
        <f>ROUND(E19*T19,2)</f>
        <v>0.92</v>
      </c>
      <c r="V19" s="152"/>
      <c r="W19" s="152"/>
      <c r="X19" s="152"/>
      <c r="Y19" s="152"/>
      <c r="Z19" s="152"/>
      <c r="AA19" s="152"/>
      <c r="AB19" s="152"/>
      <c r="AC19" s="152"/>
      <c r="AD19" s="152"/>
      <c r="AE19" s="152" t="s">
        <v>101</v>
      </c>
      <c r="AF19" s="152"/>
      <c r="AG19" s="152"/>
      <c r="AH19" s="152"/>
      <c r="AI19" s="152"/>
      <c r="AJ19" s="152"/>
      <c r="AK19" s="152"/>
      <c r="AL19" s="152"/>
      <c r="AM19" s="152"/>
      <c r="AN19" s="152"/>
      <c r="AO19" s="152"/>
      <c r="AP19" s="152"/>
      <c r="AQ19" s="152"/>
      <c r="AR19" s="152"/>
      <c r="AS19" s="152"/>
      <c r="AT19" s="152"/>
      <c r="AU19" s="152"/>
      <c r="AV19" s="152"/>
      <c r="AW19" s="152"/>
      <c r="AX19" s="152"/>
      <c r="AY19" s="152"/>
      <c r="AZ19" s="152"/>
      <c r="BA19" s="152"/>
      <c r="BB19" s="152"/>
      <c r="BC19" s="152"/>
      <c r="BD19" s="152"/>
      <c r="BE19" s="152"/>
      <c r="BF19" s="152"/>
      <c r="BG19" s="152"/>
      <c r="BH19" s="152"/>
    </row>
    <row r="20" spans="1:60" x14ac:dyDescent="0.2">
      <c r="A20" s="154" t="s">
        <v>96</v>
      </c>
      <c r="B20" s="160" t="s">
        <v>63</v>
      </c>
      <c r="C20" s="190" t="s">
        <v>64</v>
      </c>
      <c r="D20" s="165"/>
      <c r="E20" s="170"/>
      <c r="F20" s="172"/>
      <c r="G20" s="172"/>
      <c r="H20" s="172"/>
      <c r="I20" s="172">
        <f>SUM(I21:I59)</f>
        <v>0</v>
      </c>
      <c r="J20" s="172"/>
      <c r="K20" s="172">
        <f>SUM(K21:K59)</f>
        <v>152367.5</v>
      </c>
      <c r="L20" s="172"/>
      <c r="M20" s="172">
        <f>SUM(M21:M59)</f>
        <v>0</v>
      </c>
      <c r="N20" s="166"/>
      <c r="O20" s="166">
        <f>SUM(O21:O59)</f>
        <v>8.1019999999999995E-2</v>
      </c>
      <c r="P20" s="166"/>
      <c r="Q20" s="166">
        <f>SUM(Q21:Q59)</f>
        <v>0.74174999999999991</v>
      </c>
      <c r="R20" s="166"/>
      <c r="S20" s="166"/>
      <c r="T20" s="167"/>
      <c r="U20" s="166">
        <f>SUM(U21:U59)</f>
        <v>82.050000000000011</v>
      </c>
      <c r="AE20" t="s">
        <v>97</v>
      </c>
    </row>
    <row r="21" spans="1:60" ht="22.5" outlineLevel="1" x14ac:dyDescent="0.2">
      <c r="A21" s="153">
        <v>6</v>
      </c>
      <c r="B21" s="159" t="s">
        <v>118</v>
      </c>
      <c r="C21" s="188" t="s">
        <v>119</v>
      </c>
      <c r="D21" s="161" t="s">
        <v>104</v>
      </c>
      <c r="E21" s="168">
        <v>63.980000000000004</v>
      </c>
      <c r="F21" s="171"/>
      <c r="G21" s="171"/>
      <c r="H21" s="171">
        <v>0</v>
      </c>
      <c r="I21" s="171">
        <f>ROUND(E21*H21,2)</f>
        <v>0</v>
      </c>
      <c r="J21" s="171">
        <v>11.6</v>
      </c>
      <c r="K21" s="171">
        <f>ROUND(E21*J21,2)</f>
        <v>742.17</v>
      </c>
      <c r="L21" s="171">
        <v>21</v>
      </c>
      <c r="M21" s="171">
        <f>G21*(1+L21/100)</f>
        <v>0</v>
      </c>
      <c r="N21" s="162">
        <v>0</v>
      </c>
      <c r="O21" s="162">
        <f>ROUND(E21*N21,5)</f>
        <v>0</v>
      </c>
      <c r="P21" s="162">
        <v>0</v>
      </c>
      <c r="Q21" s="162">
        <f>ROUND(E21*P21,5)</f>
        <v>0</v>
      </c>
      <c r="R21" s="162"/>
      <c r="S21" s="162"/>
      <c r="T21" s="163">
        <v>3.5000000000000003E-2</v>
      </c>
      <c r="U21" s="162">
        <f>ROUND(E21*T21,2)</f>
        <v>2.2400000000000002</v>
      </c>
      <c r="V21" s="152"/>
      <c r="W21" s="152"/>
      <c r="X21" s="152"/>
      <c r="Y21" s="152"/>
      <c r="Z21" s="152"/>
      <c r="AA21" s="152"/>
      <c r="AB21" s="152"/>
      <c r="AC21" s="152"/>
      <c r="AD21" s="152"/>
      <c r="AE21" s="152" t="s">
        <v>101</v>
      </c>
      <c r="AF21" s="152"/>
      <c r="AG21" s="152"/>
      <c r="AH21" s="152"/>
      <c r="AI21" s="152"/>
      <c r="AJ21" s="152"/>
      <c r="AK21" s="152"/>
      <c r="AL21" s="152"/>
      <c r="AM21" s="152"/>
      <c r="AN21" s="152"/>
      <c r="AO21" s="152"/>
      <c r="AP21" s="152"/>
      <c r="AQ21" s="152"/>
      <c r="AR21" s="152"/>
      <c r="AS21" s="152"/>
      <c r="AT21" s="152"/>
      <c r="AU21" s="152"/>
      <c r="AV21" s="152"/>
      <c r="AW21" s="152"/>
      <c r="AX21" s="152"/>
      <c r="AY21" s="152"/>
      <c r="AZ21" s="152"/>
      <c r="BA21" s="152"/>
      <c r="BB21" s="152"/>
      <c r="BC21" s="152"/>
      <c r="BD21" s="152"/>
      <c r="BE21" s="152"/>
      <c r="BF21" s="152"/>
      <c r="BG21" s="152"/>
      <c r="BH21" s="152"/>
    </row>
    <row r="22" spans="1:60" outlineLevel="1" x14ac:dyDescent="0.2">
      <c r="A22" s="153"/>
      <c r="B22" s="159"/>
      <c r="C22" s="189" t="s">
        <v>120</v>
      </c>
      <c r="D22" s="164"/>
      <c r="E22" s="169">
        <v>26.94</v>
      </c>
      <c r="F22" s="171"/>
      <c r="G22" s="171"/>
      <c r="H22" s="171"/>
      <c r="I22" s="171"/>
      <c r="J22" s="171"/>
      <c r="K22" s="171"/>
      <c r="L22" s="171"/>
      <c r="M22" s="171"/>
      <c r="N22" s="162"/>
      <c r="O22" s="162"/>
      <c r="P22" s="162"/>
      <c r="Q22" s="162"/>
      <c r="R22" s="162"/>
      <c r="S22" s="162"/>
      <c r="T22" s="163"/>
      <c r="U22" s="162"/>
      <c r="V22" s="152"/>
      <c r="W22" s="152"/>
      <c r="X22" s="152"/>
      <c r="Y22" s="152"/>
      <c r="Z22" s="152"/>
      <c r="AA22" s="152"/>
      <c r="AB22" s="152"/>
      <c r="AC22" s="152"/>
      <c r="AD22" s="152"/>
      <c r="AE22" s="152" t="s">
        <v>106</v>
      </c>
      <c r="AF22" s="152">
        <v>0</v>
      </c>
      <c r="AG22" s="152"/>
      <c r="AH22" s="152"/>
      <c r="AI22" s="152"/>
      <c r="AJ22" s="152"/>
      <c r="AK22" s="152"/>
      <c r="AL22" s="152"/>
      <c r="AM22" s="152"/>
      <c r="AN22" s="152"/>
      <c r="AO22" s="152"/>
      <c r="AP22" s="152"/>
      <c r="AQ22" s="152"/>
      <c r="AR22" s="152"/>
      <c r="AS22" s="152"/>
      <c r="AT22" s="152"/>
      <c r="AU22" s="152"/>
      <c r="AV22" s="152"/>
      <c r="AW22" s="152"/>
      <c r="AX22" s="152"/>
      <c r="AY22" s="152"/>
      <c r="AZ22" s="152"/>
      <c r="BA22" s="152"/>
      <c r="BB22" s="152"/>
      <c r="BC22" s="152"/>
      <c r="BD22" s="152"/>
      <c r="BE22" s="152"/>
      <c r="BF22" s="152"/>
      <c r="BG22" s="152"/>
      <c r="BH22" s="152"/>
    </row>
    <row r="23" spans="1:60" outlineLevel="1" x14ac:dyDescent="0.2">
      <c r="A23" s="153"/>
      <c r="B23" s="159"/>
      <c r="C23" s="189" t="s">
        <v>121</v>
      </c>
      <c r="D23" s="164"/>
      <c r="E23" s="169">
        <v>37.04</v>
      </c>
      <c r="F23" s="171"/>
      <c r="G23" s="171"/>
      <c r="H23" s="171"/>
      <c r="I23" s="171"/>
      <c r="J23" s="171"/>
      <c r="K23" s="171"/>
      <c r="L23" s="171"/>
      <c r="M23" s="171"/>
      <c r="N23" s="162"/>
      <c r="O23" s="162"/>
      <c r="P23" s="162"/>
      <c r="Q23" s="162"/>
      <c r="R23" s="162"/>
      <c r="S23" s="162"/>
      <c r="T23" s="163"/>
      <c r="U23" s="162"/>
      <c r="V23" s="152"/>
      <c r="W23" s="152"/>
      <c r="X23" s="152"/>
      <c r="Y23" s="152"/>
      <c r="Z23" s="152"/>
      <c r="AA23" s="152"/>
      <c r="AB23" s="152"/>
      <c r="AC23" s="152"/>
      <c r="AD23" s="152"/>
      <c r="AE23" s="152" t="s">
        <v>106</v>
      </c>
      <c r="AF23" s="152">
        <v>0</v>
      </c>
      <c r="AG23" s="152"/>
      <c r="AH23" s="152"/>
      <c r="AI23" s="152"/>
      <c r="AJ23" s="152"/>
      <c r="AK23" s="152"/>
      <c r="AL23" s="152"/>
      <c r="AM23" s="152"/>
      <c r="AN23" s="152"/>
      <c r="AO23" s="152"/>
      <c r="AP23" s="152"/>
      <c r="AQ23" s="152"/>
      <c r="AR23" s="152"/>
      <c r="AS23" s="152"/>
      <c r="AT23" s="152"/>
      <c r="AU23" s="152"/>
      <c r="AV23" s="152"/>
      <c r="AW23" s="152"/>
      <c r="AX23" s="152"/>
      <c r="AY23" s="152"/>
      <c r="AZ23" s="152"/>
      <c r="BA23" s="152"/>
      <c r="BB23" s="152"/>
      <c r="BC23" s="152"/>
      <c r="BD23" s="152"/>
      <c r="BE23" s="152"/>
      <c r="BF23" s="152"/>
      <c r="BG23" s="152"/>
      <c r="BH23" s="152"/>
    </row>
    <row r="24" spans="1:60" ht="22.5" outlineLevel="1" x14ac:dyDescent="0.2">
      <c r="A24" s="153">
        <v>7</v>
      </c>
      <c r="B24" s="159" t="s">
        <v>122</v>
      </c>
      <c r="C24" s="188" t="s">
        <v>123</v>
      </c>
      <c r="D24" s="161" t="s">
        <v>104</v>
      </c>
      <c r="E24" s="168">
        <v>65.259600000000006</v>
      </c>
      <c r="F24" s="171"/>
      <c r="G24" s="171"/>
      <c r="H24" s="171">
        <v>0</v>
      </c>
      <c r="I24" s="171">
        <f>ROUND(E24*H24,2)</f>
        <v>0</v>
      </c>
      <c r="J24" s="171">
        <v>85.7</v>
      </c>
      <c r="K24" s="171">
        <f>ROUND(E24*J24,2)</f>
        <v>5592.75</v>
      </c>
      <c r="L24" s="171">
        <v>21</v>
      </c>
      <c r="M24" s="171">
        <f>G24*(1+L24/100)</f>
        <v>0</v>
      </c>
      <c r="N24" s="162">
        <v>5.9000000000000003E-4</v>
      </c>
      <c r="O24" s="162">
        <f>ROUND(E24*N24,5)</f>
        <v>3.85E-2</v>
      </c>
      <c r="P24" s="162">
        <v>0</v>
      </c>
      <c r="Q24" s="162">
        <f>ROUND(E24*P24,5)</f>
        <v>0</v>
      </c>
      <c r="R24" s="162"/>
      <c r="S24" s="162"/>
      <c r="T24" s="163">
        <v>0.13719999999999999</v>
      </c>
      <c r="U24" s="162">
        <f>ROUND(E24*T24,2)</f>
        <v>8.9499999999999993</v>
      </c>
      <c r="V24" s="152"/>
      <c r="W24" s="152"/>
      <c r="X24" s="152"/>
      <c r="Y24" s="152"/>
      <c r="Z24" s="152"/>
      <c r="AA24" s="152"/>
      <c r="AB24" s="152"/>
      <c r="AC24" s="152"/>
      <c r="AD24" s="152"/>
      <c r="AE24" s="152" t="s">
        <v>101</v>
      </c>
      <c r="AF24" s="152"/>
      <c r="AG24" s="152"/>
      <c r="AH24" s="152"/>
      <c r="AI24" s="152"/>
      <c r="AJ24" s="152"/>
      <c r="AK24" s="152"/>
      <c r="AL24" s="152"/>
      <c r="AM24" s="152"/>
      <c r="AN24" s="152"/>
      <c r="AO24" s="152"/>
      <c r="AP24" s="152"/>
      <c r="AQ24" s="152"/>
      <c r="AR24" s="152"/>
      <c r="AS24" s="152"/>
      <c r="AT24" s="152"/>
      <c r="AU24" s="152"/>
      <c r="AV24" s="152"/>
      <c r="AW24" s="152"/>
      <c r="AX24" s="152"/>
      <c r="AY24" s="152"/>
      <c r="AZ24" s="152"/>
      <c r="BA24" s="152"/>
      <c r="BB24" s="152"/>
      <c r="BC24" s="152"/>
      <c r="BD24" s="152"/>
      <c r="BE24" s="152"/>
      <c r="BF24" s="152"/>
      <c r="BG24" s="152"/>
      <c r="BH24" s="152"/>
    </row>
    <row r="25" spans="1:60" outlineLevel="1" x14ac:dyDescent="0.2">
      <c r="A25" s="153"/>
      <c r="B25" s="159"/>
      <c r="C25" s="189" t="s">
        <v>124</v>
      </c>
      <c r="D25" s="164"/>
      <c r="E25" s="169">
        <v>27.4788</v>
      </c>
      <c r="F25" s="171"/>
      <c r="G25" s="171"/>
      <c r="H25" s="171"/>
      <c r="I25" s="171"/>
      <c r="J25" s="171"/>
      <c r="K25" s="171"/>
      <c r="L25" s="171"/>
      <c r="M25" s="171"/>
      <c r="N25" s="162"/>
      <c r="O25" s="162"/>
      <c r="P25" s="162"/>
      <c r="Q25" s="162"/>
      <c r="R25" s="162"/>
      <c r="S25" s="162"/>
      <c r="T25" s="163"/>
      <c r="U25" s="162"/>
      <c r="V25" s="152"/>
      <c r="W25" s="152"/>
      <c r="X25" s="152"/>
      <c r="Y25" s="152"/>
      <c r="Z25" s="152"/>
      <c r="AA25" s="152"/>
      <c r="AB25" s="152"/>
      <c r="AC25" s="152"/>
      <c r="AD25" s="152"/>
      <c r="AE25" s="152" t="s">
        <v>106</v>
      </c>
      <c r="AF25" s="152">
        <v>0</v>
      </c>
      <c r="AG25" s="152"/>
      <c r="AH25" s="152"/>
      <c r="AI25" s="152"/>
      <c r="AJ25" s="152"/>
      <c r="AK25" s="152"/>
      <c r="AL25" s="152"/>
      <c r="AM25" s="152"/>
      <c r="AN25" s="152"/>
      <c r="AO25" s="152"/>
      <c r="AP25" s="152"/>
      <c r="AQ25" s="152"/>
      <c r="AR25" s="152"/>
      <c r="AS25" s="152"/>
      <c r="AT25" s="152"/>
      <c r="AU25" s="152"/>
      <c r="AV25" s="152"/>
      <c r="AW25" s="152"/>
      <c r="AX25" s="152"/>
      <c r="AY25" s="152"/>
      <c r="AZ25" s="152"/>
      <c r="BA25" s="152"/>
      <c r="BB25" s="152"/>
      <c r="BC25" s="152"/>
      <c r="BD25" s="152"/>
      <c r="BE25" s="152"/>
      <c r="BF25" s="152"/>
      <c r="BG25" s="152"/>
      <c r="BH25" s="152"/>
    </row>
    <row r="26" spans="1:60" outlineLevel="1" x14ac:dyDescent="0.2">
      <c r="A26" s="153"/>
      <c r="B26" s="159"/>
      <c r="C26" s="189" t="s">
        <v>125</v>
      </c>
      <c r="D26" s="164"/>
      <c r="E26" s="169">
        <v>37.780799999999999</v>
      </c>
      <c r="F26" s="171"/>
      <c r="G26" s="171"/>
      <c r="H26" s="171"/>
      <c r="I26" s="171"/>
      <c r="J26" s="171"/>
      <c r="K26" s="171"/>
      <c r="L26" s="171"/>
      <c r="M26" s="171"/>
      <c r="N26" s="162"/>
      <c r="O26" s="162"/>
      <c r="P26" s="162"/>
      <c r="Q26" s="162"/>
      <c r="R26" s="162"/>
      <c r="S26" s="162"/>
      <c r="T26" s="163"/>
      <c r="U26" s="162"/>
      <c r="V26" s="152"/>
      <c r="W26" s="152"/>
      <c r="X26" s="152"/>
      <c r="Y26" s="152"/>
      <c r="Z26" s="152"/>
      <c r="AA26" s="152"/>
      <c r="AB26" s="152"/>
      <c r="AC26" s="152"/>
      <c r="AD26" s="152"/>
      <c r="AE26" s="152" t="s">
        <v>106</v>
      </c>
      <c r="AF26" s="152">
        <v>0</v>
      </c>
      <c r="AG26" s="152"/>
      <c r="AH26" s="152"/>
      <c r="AI26" s="152"/>
      <c r="AJ26" s="152"/>
      <c r="AK26" s="152"/>
      <c r="AL26" s="152"/>
      <c r="AM26" s="152"/>
      <c r="AN26" s="152"/>
      <c r="AO26" s="152"/>
      <c r="AP26" s="152"/>
      <c r="AQ26" s="152"/>
      <c r="AR26" s="152"/>
      <c r="AS26" s="152"/>
      <c r="AT26" s="152"/>
      <c r="AU26" s="152"/>
      <c r="AV26" s="152"/>
      <c r="AW26" s="152"/>
      <c r="AX26" s="152"/>
      <c r="AY26" s="152"/>
      <c r="AZ26" s="152"/>
      <c r="BA26" s="152"/>
      <c r="BB26" s="152"/>
      <c r="BC26" s="152"/>
      <c r="BD26" s="152"/>
      <c r="BE26" s="152"/>
      <c r="BF26" s="152"/>
      <c r="BG26" s="152"/>
      <c r="BH26" s="152"/>
    </row>
    <row r="27" spans="1:60" ht="22.5" outlineLevel="1" x14ac:dyDescent="0.2">
      <c r="A27" s="153">
        <v>8</v>
      </c>
      <c r="B27" s="159" t="s">
        <v>126</v>
      </c>
      <c r="C27" s="188" t="s">
        <v>127</v>
      </c>
      <c r="D27" s="161" t="s">
        <v>109</v>
      </c>
      <c r="E27" s="168">
        <v>134.35</v>
      </c>
      <c r="F27" s="171"/>
      <c r="G27" s="171"/>
      <c r="H27" s="171">
        <v>0</v>
      </c>
      <c r="I27" s="171">
        <f>ROUND(E27*H27,2)</f>
        <v>0</v>
      </c>
      <c r="J27" s="171">
        <v>34.799999999999997</v>
      </c>
      <c r="K27" s="171">
        <f>ROUND(E27*J27,2)</f>
        <v>4675.38</v>
      </c>
      <c r="L27" s="171">
        <v>21</v>
      </c>
      <c r="M27" s="171">
        <f>G27*(1+L27/100)</f>
        <v>0</v>
      </c>
      <c r="N27" s="162">
        <v>0</v>
      </c>
      <c r="O27" s="162">
        <f>ROUND(E27*N27,5)</f>
        <v>0</v>
      </c>
      <c r="P27" s="162">
        <v>5.0000000000000001E-3</v>
      </c>
      <c r="Q27" s="162">
        <f>ROUND(E27*P27,5)</f>
        <v>0.67174999999999996</v>
      </c>
      <c r="R27" s="162"/>
      <c r="S27" s="162"/>
      <c r="T27" s="163">
        <v>0.105</v>
      </c>
      <c r="U27" s="162">
        <f>ROUND(E27*T27,2)</f>
        <v>14.11</v>
      </c>
      <c r="V27" s="152"/>
      <c r="W27" s="152"/>
      <c r="X27" s="152"/>
      <c r="Y27" s="152"/>
      <c r="Z27" s="152"/>
      <c r="AA27" s="152"/>
      <c r="AB27" s="152"/>
      <c r="AC27" s="152"/>
      <c r="AD27" s="152"/>
      <c r="AE27" s="152" t="s">
        <v>101</v>
      </c>
      <c r="AF27" s="152"/>
      <c r="AG27" s="152"/>
      <c r="AH27" s="152"/>
      <c r="AI27" s="152"/>
      <c r="AJ27" s="152"/>
      <c r="AK27" s="152"/>
      <c r="AL27" s="152"/>
      <c r="AM27" s="152"/>
      <c r="AN27" s="152"/>
      <c r="AO27" s="152"/>
      <c r="AP27" s="152"/>
      <c r="AQ27" s="152"/>
      <c r="AR27" s="152"/>
      <c r="AS27" s="152"/>
      <c r="AT27" s="152"/>
      <c r="AU27" s="152"/>
      <c r="AV27" s="152"/>
      <c r="AW27" s="152"/>
      <c r="AX27" s="152"/>
      <c r="AY27" s="152"/>
      <c r="AZ27" s="152"/>
      <c r="BA27" s="152"/>
      <c r="BB27" s="152"/>
      <c r="BC27" s="152"/>
      <c r="BD27" s="152"/>
      <c r="BE27" s="152"/>
      <c r="BF27" s="152"/>
      <c r="BG27" s="152"/>
      <c r="BH27" s="152"/>
    </row>
    <row r="28" spans="1:60" outlineLevel="1" x14ac:dyDescent="0.2">
      <c r="A28" s="153"/>
      <c r="B28" s="159"/>
      <c r="C28" s="189" t="s">
        <v>128</v>
      </c>
      <c r="D28" s="164"/>
      <c r="E28" s="169">
        <v>46.69</v>
      </c>
      <c r="F28" s="171"/>
      <c r="G28" s="171"/>
      <c r="H28" s="171"/>
      <c r="I28" s="171"/>
      <c r="J28" s="171"/>
      <c r="K28" s="171"/>
      <c r="L28" s="171"/>
      <c r="M28" s="171"/>
      <c r="N28" s="162"/>
      <c r="O28" s="162"/>
      <c r="P28" s="162"/>
      <c r="Q28" s="162"/>
      <c r="R28" s="162"/>
      <c r="S28" s="162"/>
      <c r="T28" s="163"/>
      <c r="U28" s="162"/>
      <c r="V28" s="152"/>
      <c r="W28" s="152"/>
      <c r="X28" s="152"/>
      <c r="Y28" s="152"/>
      <c r="Z28" s="152"/>
      <c r="AA28" s="152"/>
      <c r="AB28" s="152"/>
      <c r="AC28" s="152"/>
      <c r="AD28" s="152"/>
      <c r="AE28" s="152" t="s">
        <v>106</v>
      </c>
      <c r="AF28" s="152">
        <v>0</v>
      </c>
      <c r="AG28" s="152"/>
      <c r="AH28" s="152"/>
      <c r="AI28" s="152"/>
      <c r="AJ28" s="152"/>
      <c r="AK28" s="152"/>
      <c r="AL28" s="152"/>
      <c r="AM28" s="152"/>
      <c r="AN28" s="152"/>
      <c r="AO28" s="152"/>
      <c r="AP28" s="152"/>
      <c r="AQ28" s="152"/>
      <c r="AR28" s="152"/>
      <c r="AS28" s="152"/>
      <c r="AT28" s="152"/>
      <c r="AU28" s="152"/>
      <c r="AV28" s="152"/>
      <c r="AW28" s="152"/>
      <c r="AX28" s="152"/>
      <c r="AY28" s="152"/>
      <c r="AZ28" s="152"/>
      <c r="BA28" s="152"/>
      <c r="BB28" s="152"/>
      <c r="BC28" s="152"/>
      <c r="BD28" s="152"/>
      <c r="BE28" s="152"/>
      <c r="BF28" s="152"/>
      <c r="BG28" s="152"/>
      <c r="BH28" s="152"/>
    </row>
    <row r="29" spans="1:60" outlineLevel="1" x14ac:dyDescent="0.2">
      <c r="A29" s="153"/>
      <c r="B29" s="159"/>
      <c r="C29" s="189" t="s">
        <v>129</v>
      </c>
      <c r="D29" s="164"/>
      <c r="E29" s="169">
        <v>77.02</v>
      </c>
      <c r="F29" s="171"/>
      <c r="G29" s="171"/>
      <c r="H29" s="171"/>
      <c r="I29" s="171"/>
      <c r="J29" s="171"/>
      <c r="K29" s="171"/>
      <c r="L29" s="171"/>
      <c r="M29" s="171"/>
      <c r="N29" s="162"/>
      <c r="O29" s="162"/>
      <c r="P29" s="162"/>
      <c r="Q29" s="162"/>
      <c r="R29" s="162"/>
      <c r="S29" s="162"/>
      <c r="T29" s="163"/>
      <c r="U29" s="162"/>
      <c r="V29" s="152"/>
      <c r="W29" s="152"/>
      <c r="X29" s="152"/>
      <c r="Y29" s="152"/>
      <c r="Z29" s="152"/>
      <c r="AA29" s="152"/>
      <c r="AB29" s="152"/>
      <c r="AC29" s="152"/>
      <c r="AD29" s="152"/>
      <c r="AE29" s="152" t="s">
        <v>106</v>
      </c>
      <c r="AF29" s="152">
        <v>0</v>
      </c>
      <c r="AG29" s="152"/>
      <c r="AH29" s="152"/>
      <c r="AI29" s="152"/>
      <c r="AJ29" s="152"/>
      <c r="AK29" s="152"/>
      <c r="AL29" s="152"/>
      <c r="AM29" s="152"/>
      <c r="AN29" s="152"/>
      <c r="AO29" s="152"/>
      <c r="AP29" s="152"/>
      <c r="AQ29" s="152"/>
      <c r="AR29" s="152"/>
      <c r="AS29" s="152"/>
      <c r="AT29" s="152"/>
      <c r="AU29" s="152"/>
      <c r="AV29" s="152"/>
      <c r="AW29" s="152"/>
      <c r="AX29" s="152"/>
      <c r="AY29" s="152"/>
      <c r="AZ29" s="152"/>
      <c r="BA29" s="152"/>
      <c r="BB29" s="152"/>
      <c r="BC29" s="152"/>
      <c r="BD29" s="152"/>
      <c r="BE29" s="152"/>
      <c r="BF29" s="152"/>
      <c r="BG29" s="152"/>
      <c r="BH29" s="152"/>
    </row>
    <row r="30" spans="1:60" outlineLevel="1" x14ac:dyDescent="0.2">
      <c r="A30" s="153"/>
      <c r="B30" s="159"/>
      <c r="C30" s="189" t="s">
        <v>130</v>
      </c>
      <c r="D30" s="164"/>
      <c r="E30" s="169">
        <v>10.64</v>
      </c>
      <c r="F30" s="171"/>
      <c r="G30" s="171"/>
      <c r="H30" s="171"/>
      <c r="I30" s="171"/>
      <c r="J30" s="171"/>
      <c r="K30" s="171"/>
      <c r="L30" s="171"/>
      <c r="M30" s="171"/>
      <c r="N30" s="162"/>
      <c r="O30" s="162"/>
      <c r="P30" s="162"/>
      <c r="Q30" s="162"/>
      <c r="R30" s="162"/>
      <c r="S30" s="162"/>
      <c r="T30" s="163"/>
      <c r="U30" s="162"/>
      <c r="V30" s="152"/>
      <c r="W30" s="152"/>
      <c r="X30" s="152"/>
      <c r="Y30" s="152"/>
      <c r="Z30" s="152"/>
      <c r="AA30" s="152"/>
      <c r="AB30" s="152"/>
      <c r="AC30" s="152"/>
      <c r="AD30" s="152"/>
      <c r="AE30" s="152" t="s">
        <v>106</v>
      </c>
      <c r="AF30" s="152">
        <v>0</v>
      </c>
      <c r="AG30" s="152"/>
      <c r="AH30" s="152"/>
      <c r="AI30" s="152"/>
      <c r="AJ30" s="152"/>
      <c r="AK30" s="152"/>
      <c r="AL30" s="152"/>
      <c r="AM30" s="152"/>
      <c r="AN30" s="152"/>
      <c r="AO30" s="152"/>
      <c r="AP30" s="152"/>
      <c r="AQ30" s="152"/>
      <c r="AR30" s="152"/>
      <c r="AS30" s="152"/>
      <c r="AT30" s="152"/>
      <c r="AU30" s="152"/>
      <c r="AV30" s="152"/>
      <c r="AW30" s="152"/>
      <c r="AX30" s="152"/>
      <c r="AY30" s="152"/>
      <c r="AZ30" s="152"/>
      <c r="BA30" s="152"/>
      <c r="BB30" s="152"/>
      <c r="BC30" s="152"/>
      <c r="BD30" s="152"/>
      <c r="BE30" s="152"/>
      <c r="BF30" s="152"/>
      <c r="BG30" s="152"/>
      <c r="BH30" s="152"/>
    </row>
    <row r="31" spans="1:60" ht="22.5" outlineLevel="1" x14ac:dyDescent="0.2">
      <c r="A31" s="153">
        <v>9</v>
      </c>
      <c r="B31" s="159" t="s">
        <v>131</v>
      </c>
      <c r="C31" s="188" t="s">
        <v>132</v>
      </c>
      <c r="D31" s="161" t="s">
        <v>109</v>
      </c>
      <c r="E31" s="168">
        <v>123.71</v>
      </c>
      <c r="F31" s="171"/>
      <c r="G31" s="171"/>
      <c r="H31" s="171">
        <v>0</v>
      </c>
      <c r="I31" s="171">
        <f>ROUND(E31*H31,2)</f>
        <v>0</v>
      </c>
      <c r="J31" s="171">
        <v>222.5</v>
      </c>
      <c r="K31" s="171">
        <f>ROUND(E31*J31,2)</f>
        <v>27525.48</v>
      </c>
      <c r="L31" s="171">
        <v>21</v>
      </c>
      <c r="M31" s="171">
        <f>G31*(1+L31/100)</f>
        <v>0</v>
      </c>
      <c r="N31" s="162">
        <v>2.5000000000000001E-4</v>
      </c>
      <c r="O31" s="162">
        <f>ROUND(E31*N31,5)</f>
        <v>3.0929999999999999E-2</v>
      </c>
      <c r="P31" s="162">
        <v>0</v>
      </c>
      <c r="Q31" s="162">
        <f>ROUND(E31*P31,5)</f>
        <v>0</v>
      </c>
      <c r="R31" s="162"/>
      <c r="S31" s="162"/>
      <c r="T31" s="163">
        <v>0.38</v>
      </c>
      <c r="U31" s="162">
        <f>ROUND(E31*T31,2)</f>
        <v>47.01</v>
      </c>
      <c r="V31" s="152"/>
      <c r="W31" s="152"/>
      <c r="X31" s="152"/>
      <c r="Y31" s="152"/>
      <c r="Z31" s="152"/>
      <c r="AA31" s="152"/>
      <c r="AB31" s="152"/>
      <c r="AC31" s="152"/>
      <c r="AD31" s="152"/>
      <c r="AE31" s="152" t="s">
        <v>101</v>
      </c>
      <c r="AF31" s="152"/>
      <c r="AG31" s="152"/>
      <c r="AH31" s="152"/>
      <c r="AI31" s="152"/>
      <c r="AJ31" s="152"/>
      <c r="AK31" s="152"/>
      <c r="AL31" s="152"/>
      <c r="AM31" s="152"/>
      <c r="AN31" s="152"/>
      <c r="AO31" s="152"/>
      <c r="AP31" s="152"/>
      <c r="AQ31" s="152"/>
      <c r="AR31" s="152"/>
      <c r="AS31" s="152"/>
      <c r="AT31" s="152"/>
      <c r="AU31" s="152"/>
      <c r="AV31" s="152"/>
      <c r="AW31" s="152"/>
      <c r="AX31" s="152"/>
      <c r="AY31" s="152"/>
      <c r="AZ31" s="152"/>
      <c r="BA31" s="152"/>
      <c r="BB31" s="152"/>
      <c r="BC31" s="152"/>
      <c r="BD31" s="152"/>
      <c r="BE31" s="152"/>
      <c r="BF31" s="152"/>
      <c r="BG31" s="152"/>
      <c r="BH31" s="152"/>
    </row>
    <row r="32" spans="1:60" outlineLevel="1" x14ac:dyDescent="0.2">
      <c r="A32" s="153"/>
      <c r="B32" s="159"/>
      <c r="C32" s="189" t="s">
        <v>128</v>
      </c>
      <c r="D32" s="164"/>
      <c r="E32" s="169">
        <v>46.69</v>
      </c>
      <c r="F32" s="171"/>
      <c r="G32" s="171"/>
      <c r="H32" s="171"/>
      <c r="I32" s="171"/>
      <c r="J32" s="171"/>
      <c r="K32" s="171"/>
      <c r="L32" s="171"/>
      <c r="M32" s="171"/>
      <c r="N32" s="162"/>
      <c r="O32" s="162"/>
      <c r="P32" s="162"/>
      <c r="Q32" s="162"/>
      <c r="R32" s="162"/>
      <c r="S32" s="162"/>
      <c r="T32" s="163"/>
      <c r="U32" s="162"/>
      <c r="V32" s="152"/>
      <c r="W32" s="152"/>
      <c r="X32" s="152"/>
      <c r="Y32" s="152"/>
      <c r="Z32" s="152"/>
      <c r="AA32" s="152"/>
      <c r="AB32" s="152"/>
      <c r="AC32" s="152"/>
      <c r="AD32" s="152"/>
      <c r="AE32" s="152" t="s">
        <v>106</v>
      </c>
      <c r="AF32" s="152">
        <v>0</v>
      </c>
      <c r="AG32" s="152"/>
      <c r="AH32" s="152"/>
      <c r="AI32" s="152"/>
      <c r="AJ32" s="152"/>
      <c r="AK32" s="152"/>
      <c r="AL32" s="152"/>
      <c r="AM32" s="152"/>
      <c r="AN32" s="152"/>
      <c r="AO32" s="152"/>
      <c r="AP32" s="152"/>
      <c r="AQ32" s="152"/>
      <c r="AR32" s="152"/>
      <c r="AS32" s="152"/>
      <c r="AT32" s="152"/>
      <c r="AU32" s="152"/>
      <c r="AV32" s="152"/>
      <c r="AW32" s="152"/>
      <c r="AX32" s="152"/>
      <c r="AY32" s="152"/>
      <c r="AZ32" s="152"/>
      <c r="BA32" s="152"/>
      <c r="BB32" s="152"/>
      <c r="BC32" s="152"/>
      <c r="BD32" s="152"/>
      <c r="BE32" s="152"/>
      <c r="BF32" s="152"/>
      <c r="BG32" s="152"/>
      <c r="BH32" s="152"/>
    </row>
    <row r="33" spans="1:60" outlineLevel="1" x14ac:dyDescent="0.2">
      <c r="A33" s="153"/>
      <c r="B33" s="159"/>
      <c r="C33" s="189" t="s">
        <v>129</v>
      </c>
      <c r="D33" s="164"/>
      <c r="E33" s="169">
        <v>77.02</v>
      </c>
      <c r="F33" s="171"/>
      <c r="G33" s="171"/>
      <c r="H33" s="171"/>
      <c r="I33" s="171"/>
      <c r="J33" s="171"/>
      <c r="K33" s="171"/>
      <c r="L33" s="171"/>
      <c r="M33" s="171"/>
      <c r="N33" s="162"/>
      <c r="O33" s="162"/>
      <c r="P33" s="162"/>
      <c r="Q33" s="162"/>
      <c r="R33" s="162"/>
      <c r="S33" s="162"/>
      <c r="T33" s="163"/>
      <c r="U33" s="162"/>
      <c r="V33" s="152"/>
      <c r="W33" s="152"/>
      <c r="X33" s="152"/>
      <c r="Y33" s="152"/>
      <c r="Z33" s="152"/>
      <c r="AA33" s="152"/>
      <c r="AB33" s="152"/>
      <c r="AC33" s="152"/>
      <c r="AD33" s="152"/>
      <c r="AE33" s="152" t="s">
        <v>106</v>
      </c>
      <c r="AF33" s="152">
        <v>0</v>
      </c>
      <c r="AG33" s="152"/>
      <c r="AH33" s="152"/>
      <c r="AI33" s="152"/>
      <c r="AJ33" s="152"/>
      <c r="AK33" s="152"/>
      <c r="AL33" s="152"/>
      <c r="AM33" s="152"/>
      <c r="AN33" s="152"/>
      <c r="AO33" s="152"/>
      <c r="AP33" s="152"/>
      <c r="AQ33" s="152"/>
      <c r="AR33" s="152"/>
      <c r="AS33" s="152"/>
      <c r="AT33" s="152"/>
      <c r="AU33" s="152"/>
      <c r="AV33" s="152"/>
      <c r="AW33" s="152"/>
      <c r="AX33" s="152"/>
      <c r="AY33" s="152"/>
      <c r="AZ33" s="152"/>
      <c r="BA33" s="152"/>
      <c r="BB33" s="152"/>
      <c r="BC33" s="152"/>
      <c r="BD33" s="152"/>
      <c r="BE33" s="152"/>
      <c r="BF33" s="152"/>
      <c r="BG33" s="152"/>
      <c r="BH33" s="152"/>
    </row>
    <row r="34" spans="1:60" ht="22.5" outlineLevel="1" x14ac:dyDescent="0.2">
      <c r="A34" s="153">
        <v>10</v>
      </c>
      <c r="B34" s="159" t="s">
        <v>133</v>
      </c>
      <c r="C34" s="188" t="s">
        <v>134</v>
      </c>
      <c r="D34" s="161" t="s">
        <v>104</v>
      </c>
      <c r="E34" s="168">
        <v>106.39999999999999</v>
      </c>
      <c r="F34" s="171"/>
      <c r="G34" s="171"/>
      <c r="H34" s="171">
        <v>0</v>
      </c>
      <c r="I34" s="171">
        <f>ROUND(E34*H34,2)</f>
        <v>0</v>
      </c>
      <c r="J34" s="171">
        <v>32</v>
      </c>
      <c r="K34" s="171">
        <f>ROUND(E34*J34,2)</f>
        <v>3404.8</v>
      </c>
      <c r="L34" s="171">
        <v>21</v>
      </c>
      <c r="M34" s="171">
        <f>G34*(1+L34/100)</f>
        <v>0</v>
      </c>
      <c r="N34" s="162">
        <v>3.0000000000000001E-5</v>
      </c>
      <c r="O34" s="162">
        <f>ROUND(E34*N34,5)</f>
        <v>3.1900000000000001E-3</v>
      </c>
      <c r="P34" s="162">
        <v>0</v>
      </c>
      <c r="Q34" s="162">
        <f>ROUND(E34*P34,5)</f>
        <v>0</v>
      </c>
      <c r="R34" s="162"/>
      <c r="S34" s="162"/>
      <c r="T34" s="163">
        <v>0</v>
      </c>
      <c r="U34" s="162">
        <f>ROUND(E34*T34,2)</f>
        <v>0</v>
      </c>
      <c r="V34" s="152"/>
      <c r="W34" s="152"/>
      <c r="X34" s="152"/>
      <c r="Y34" s="152"/>
      <c r="Z34" s="152"/>
      <c r="AA34" s="152"/>
      <c r="AB34" s="152"/>
      <c r="AC34" s="152"/>
      <c r="AD34" s="152"/>
      <c r="AE34" s="152" t="s">
        <v>101</v>
      </c>
      <c r="AF34" s="152"/>
      <c r="AG34" s="152"/>
      <c r="AH34" s="152"/>
      <c r="AI34" s="152"/>
      <c r="AJ34" s="152"/>
      <c r="AK34" s="152"/>
      <c r="AL34" s="152"/>
      <c r="AM34" s="152"/>
      <c r="AN34" s="152"/>
      <c r="AO34" s="152"/>
      <c r="AP34" s="152"/>
      <c r="AQ34" s="152"/>
      <c r="AR34" s="152"/>
      <c r="AS34" s="152"/>
      <c r="AT34" s="152"/>
      <c r="AU34" s="152"/>
      <c r="AV34" s="152"/>
      <c r="AW34" s="152"/>
      <c r="AX34" s="152"/>
      <c r="AY34" s="152"/>
      <c r="AZ34" s="152"/>
      <c r="BA34" s="152"/>
      <c r="BB34" s="152"/>
      <c r="BC34" s="152"/>
      <c r="BD34" s="152"/>
      <c r="BE34" s="152"/>
      <c r="BF34" s="152"/>
      <c r="BG34" s="152"/>
      <c r="BH34" s="152"/>
    </row>
    <row r="35" spans="1:60" outlineLevel="1" x14ac:dyDescent="0.2">
      <c r="A35" s="153"/>
      <c r="B35" s="159"/>
      <c r="C35" s="189" t="s">
        <v>135</v>
      </c>
      <c r="D35" s="164"/>
      <c r="E35" s="169">
        <v>106.4</v>
      </c>
      <c r="F35" s="171"/>
      <c r="G35" s="171"/>
      <c r="H35" s="171"/>
      <c r="I35" s="171"/>
      <c r="J35" s="171"/>
      <c r="K35" s="171"/>
      <c r="L35" s="171"/>
      <c r="M35" s="171"/>
      <c r="N35" s="162"/>
      <c r="O35" s="162"/>
      <c r="P35" s="162"/>
      <c r="Q35" s="162"/>
      <c r="R35" s="162"/>
      <c r="S35" s="162"/>
      <c r="T35" s="163"/>
      <c r="U35" s="162"/>
      <c r="V35" s="152"/>
      <c r="W35" s="152"/>
      <c r="X35" s="152"/>
      <c r="Y35" s="152"/>
      <c r="Z35" s="152"/>
      <c r="AA35" s="152"/>
      <c r="AB35" s="152"/>
      <c r="AC35" s="152"/>
      <c r="AD35" s="152"/>
      <c r="AE35" s="152" t="s">
        <v>106</v>
      </c>
      <c r="AF35" s="152">
        <v>0</v>
      </c>
      <c r="AG35" s="152"/>
      <c r="AH35" s="152"/>
      <c r="AI35" s="152"/>
      <c r="AJ35" s="152"/>
      <c r="AK35" s="152"/>
      <c r="AL35" s="152"/>
      <c r="AM35" s="152"/>
      <c r="AN35" s="152"/>
      <c r="AO35" s="152"/>
      <c r="AP35" s="152"/>
      <c r="AQ35" s="152"/>
      <c r="AR35" s="152"/>
      <c r="AS35" s="152"/>
      <c r="AT35" s="152"/>
      <c r="AU35" s="152"/>
      <c r="AV35" s="152"/>
      <c r="AW35" s="152"/>
      <c r="AX35" s="152"/>
      <c r="AY35" s="152"/>
      <c r="AZ35" s="152"/>
      <c r="BA35" s="152"/>
      <c r="BB35" s="152"/>
      <c r="BC35" s="152"/>
      <c r="BD35" s="152"/>
      <c r="BE35" s="152"/>
      <c r="BF35" s="152"/>
      <c r="BG35" s="152"/>
      <c r="BH35" s="152"/>
    </row>
    <row r="36" spans="1:60" outlineLevel="1" x14ac:dyDescent="0.2">
      <c r="A36" s="153">
        <v>11</v>
      </c>
      <c r="B36" s="159" t="s">
        <v>136</v>
      </c>
      <c r="C36" s="188" t="s">
        <v>137</v>
      </c>
      <c r="D36" s="161" t="s">
        <v>109</v>
      </c>
      <c r="E36" s="168">
        <v>134.35</v>
      </c>
      <c r="F36" s="171"/>
      <c r="G36" s="171"/>
      <c r="H36" s="171">
        <v>0</v>
      </c>
      <c r="I36" s="171">
        <f>ROUND(E36*H36,2)</f>
        <v>0</v>
      </c>
      <c r="J36" s="171">
        <v>5</v>
      </c>
      <c r="K36" s="171">
        <f>ROUND(E36*J36,2)</f>
        <v>671.75</v>
      </c>
      <c r="L36" s="171">
        <v>21</v>
      </c>
      <c r="M36" s="171">
        <f>G36*(1+L36/100)</f>
        <v>0</v>
      </c>
      <c r="N36" s="162">
        <v>0</v>
      </c>
      <c r="O36" s="162">
        <f>ROUND(E36*N36,5)</f>
        <v>0</v>
      </c>
      <c r="P36" s="162">
        <v>0</v>
      </c>
      <c r="Q36" s="162">
        <f>ROUND(E36*P36,5)</f>
        <v>0</v>
      </c>
      <c r="R36" s="162"/>
      <c r="S36" s="162"/>
      <c r="T36" s="163">
        <v>0</v>
      </c>
      <c r="U36" s="162">
        <f>ROUND(E36*T36,2)</f>
        <v>0</v>
      </c>
      <c r="V36" s="152"/>
      <c r="W36" s="152"/>
      <c r="X36" s="152"/>
      <c r="Y36" s="152"/>
      <c r="Z36" s="152"/>
      <c r="AA36" s="152"/>
      <c r="AB36" s="152"/>
      <c r="AC36" s="152"/>
      <c r="AD36" s="152"/>
      <c r="AE36" s="152" t="s">
        <v>101</v>
      </c>
      <c r="AF36" s="152"/>
      <c r="AG36" s="152"/>
      <c r="AH36" s="152"/>
      <c r="AI36" s="152"/>
      <c r="AJ36" s="152"/>
      <c r="AK36" s="152"/>
      <c r="AL36" s="152"/>
      <c r="AM36" s="152"/>
      <c r="AN36" s="152"/>
      <c r="AO36" s="152"/>
      <c r="AP36" s="152"/>
      <c r="AQ36" s="152"/>
      <c r="AR36" s="152"/>
      <c r="AS36" s="152"/>
      <c r="AT36" s="152"/>
      <c r="AU36" s="152"/>
      <c r="AV36" s="152"/>
      <c r="AW36" s="152"/>
      <c r="AX36" s="152"/>
      <c r="AY36" s="152"/>
      <c r="AZ36" s="152"/>
      <c r="BA36" s="152"/>
      <c r="BB36" s="152"/>
      <c r="BC36" s="152"/>
      <c r="BD36" s="152"/>
      <c r="BE36" s="152"/>
      <c r="BF36" s="152"/>
      <c r="BG36" s="152"/>
      <c r="BH36" s="152"/>
    </row>
    <row r="37" spans="1:60" outlineLevel="1" x14ac:dyDescent="0.2">
      <c r="A37" s="153"/>
      <c r="B37" s="159"/>
      <c r="C37" s="189" t="s">
        <v>128</v>
      </c>
      <c r="D37" s="164"/>
      <c r="E37" s="169">
        <v>46.69</v>
      </c>
      <c r="F37" s="171"/>
      <c r="G37" s="171"/>
      <c r="H37" s="171"/>
      <c r="I37" s="171"/>
      <c r="J37" s="171"/>
      <c r="K37" s="171"/>
      <c r="L37" s="171"/>
      <c r="M37" s="171"/>
      <c r="N37" s="162"/>
      <c r="O37" s="162"/>
      <c r="P37" s="162"/>
      <c r="Q37" s="162"/>
      <c r="R37" s="162"/>
      <c r="S37" s="162"/>
      <c r="T37" s="163"/>
      <c r="U37" s="162"/>
      <c r="V37" s="152"/>
      <c r="W37" s="152"/>
      <c r="X37" s="152"/>
      <c r="Y37" s="152"/>
      <c r="Z37" s="152"/>
      <c r="AA37" s="152"/>
      <c r="AB37" s="152"/>
      <c r="AC37" s="152"/>
      <c r="AD37" s="152"/>
      <c r="AE37" s="152" t="s">
        <v>106</v>
      </c>
      <c r="AF37" s="152">
        <v>0</v>
      </c>
      <c r="AG37" s="152"/>
      <c r="AH37" s="152"/>
      <c r="AI37" s="152"/>
      <c r="AJ37" s="152"/>
      <c r="AK37" s="152"/>
      <c r="AL37" s="152"/>
      <c r="AM37" s="152"/>
      <c r="AN37" s="152"/>
      <c r="AO37" s="152"/>
      <c r="AP37" s="152"/>
      <c r="AQ37" s="152"/>
      <c r="AR37" s="152"/>
      <c r="AS37" s="152"/>
      <c r="AT37" s="152"/>
      <c r="AU37" s="152"/>
      <c r="AV37" s="152"/>
      <c r="AW37" s="152"/>
      <c r="AX37" s="152"/>
      <c r="AY37" s="152"/>
      <c r="AZ37" s="152"/>
      <c r="BA37" s="152"/>
      <c r="BB37" s="152"/>
      <c r="BC37" s="152"/>
      <c r="BD37" s="152"/>
      <c r="BE37" s="152"/>
      <c r="BF37" s="152"/>
      <c r="BG37" s="152"/>
      <c r="BH37" s="152"/>
    </row>
    <row r="38" spans="1:60" outlineLevel="1" x14ac:dyDescent="0.2">
      <c r="A38" s="153"/>
      <c r="B38" s="159"/>
      <c r="C38" s="189" t="s">
        <v>129</v>
      </c>
      <c r="D38" s="164"/>
      <c r="E38" s="169">
        <v>77.02</v>
      </c>
      <c r="F38" s="171"/>
      <c r="G38" s="171"/>
      <c r="H38" s="171"/>
      <c r="I38" s="171"/>
      <c r="J38" s="171"/>
      <c r="K38" s="171"/>
      <c r="L38" s="171"/>
      <c r="M38" s="171"/>
      <c r="N38" s="162"/>
      <c r="O38" s="162"/>
      <c r="P38" s="162"/>
      <c r="Q38" s="162"/>
      <c r="R38" s="162"/>
      <c r="S38" s="162"/>
      <c r="T38" s="163"/>
      <c r="U38" s="162"/>
      <c r="V38" s="152"/>
      <c r="W38" s="152"/>
      <c r="X38" s="152"/>
      <c r="Y38" s="152"/>
      <c r="Z38" s="152"/>
      <c r="AA38" s="152"/>
      <c r="AB38" s="152"/>
      <c r="AC38" s="152"/>
      <c r="AD38" s="152"/>
      <c r="AE38" s="152" t="s">
        <v>106</v>
      </c>
      <c r="AF38" s="152">
        <v>0</v>
      </c>
      <c r="AG38" s="152"/>
      <c r="AH38" s="152"/>
      <c r="AI38" s="152"/>
      <c r="AJ38" s="152"/>
      <c r="AK38" s="152"/>
      <c r="AL38" s="152"/>
      <c r="AM38" s="152"/>
      <c r="AN38" s="152"/>
      <c r="AO38" s="152"/>
      <c r="AP38" s="152"/>
      <c r="AQ38" s="152"/>
      <c r="AR38" s="152"/>
      <c r="AS38" s="152"/>
      <c r="AT38" s="152"/>
      <c r="AU38" s="152"/>
      <c r="AV38" s="152"/>
      <c r="AW38" s="152"/>
      <c r="AX38" s="152"/>
      <c r="AY38" s="152"/>
      <c r="AZ38" s="152"/>
      <c r="BA38" s="152"/>
      <c r="BB38" s="152"/>
      <c r="BC38" s="152"/>
      <c r="BD38" s="152"/>
      <c r="BE38" s="152"/>
      <c r="BF38" s="152"/>
      <c r="BG38" s="152"/>
      <c r="BH38" s="152"/>
    </row>
    <row r="39" spans="1:60" outlineLevel="1" x14ac:dyDescent="0.2">
      <c r="A39" s="153"/>
      <c r="B39" s="159"/>
      <c r="C39" s="189" t="s">
        <v>138</v>
      </c>
      <c r="D39" s="164"/>
      <c r="E39" s="169">
        <v>10.64</v>
      </c>
      <c r="F39" s="171"/>
      <c r="G39" s="171"/>
      <c r="H39" s="171"/>
      <c r="I39" s="171"/>
      <c r="J39" s="171"/>
      <c r="K39" s="171"/>
      <c r="L39" s="171"/>
      <c r="M39" s="171"/>
      <c r="N39" s="162"/>
      <c r="O39" s="162"/>
      <c r="P39" s="162"/>
      <c r="Q39" s="162"/>
      <c r="R39" s="162"/>
      <c r="S39" s="162"/>
      <c r="T39" s="163"/>
      <c r="U39" s="162"/>
      <c r="V39" s="152"/>
      <c r="W39" s="152"/>
      <c r="X39" s="152"/>
      <c r="Y39" s="152"/>
      <c r="Z39" s="152"/>
      <c r="AA39" s="152"/>
      <c r="AB39" s="152"/>
      <c r="AC39" s="152"/>
      <c r="AD39" s="152"/>
      <c r="AE39" s="152" t="s">
        <v>106</v>
      </c>
      <c r="AF39" s="152">
        <v>0</v>
      </c>
      <c r="AG39" s="152"/>
      <c r="AH39" s="152"/>
      <c r="AI39" s="152"/>
      <c r="AJ39" s="152"/>
      <c r="AK39" s="152"/>
      <c r="AL39" s="152"/>
      <c r="AM39" s="152"/>
      <c r="AN39" s="152"/>
      <c r="AO39" s="152"/>
      <c r="AP39" s="152"/>
      <c r="AQ39" s="152"/>
      <c r="AR39" s="152"/>
      <c r="AS39" s="152"/>
      <c r="AT39" s="152"/>
      <c r="AU39" s="152"/>
      <c r="AV39" s="152"/>
      <c r="AW39" s="152"/>
      <c r="AX39" s="152"/>
      <c r="AY39" s="152"/>
      <c r="AZ39" s="152"/>
      <c r="BA39" s="152"/>
      <c r="BB39" s="152"/>
      <c r="BC39" s="152"/>
      <c r="BD39" s="152"/>
      <c r="BE39" s="152"/>
      <c r="BF39" s="152"/>
      <c r="BG39" s="152"/>
      <c r="BH39" s="152"/>
    </row>
    <row r="40" spans="1:60" ht="22.5" outlineLevel="1" x14ac:dyDescent="0.2">
      <c r="A40" s="153">
        <v>12</v>
      </c>
      <c r="B40" s="159" t="s">
        <v>139</v>
      </c>
      <c r="C40" s="188" t="s">
        <v>140</v>
      </c>
      <c r="D40" s="161" t="s">
        <v>141</v>
      </c>
      <c r="E40" s="168">
        <v>14</v>
      </c>
      <c r="F40" s="171"/>
      <c r="G40" s="171"/>
      <c r="H40" s="171">
        <v>0</v>
      </c>
      <c r="I40" s="171">
        <f>ROUND(E40*H40,2)</f>
        <v>0</v>
      </c>
      <c r="J40" s="171">
        <v>294.5</v>
      </c>
      <c r="K40" s="171">
        <f>ROUND(E40*J40,2)</f>
        <v>4123</v>
      </c>
      <c r="L40" s="171">
        <v>21</v>
      </c>
      <c r="M40" s="171">
        <f>G40*(1+L40/100)</f>
        <v>0</v>
      </c>
      <c r="N40" s="162">
        <v>5.9999999999999995E-4</v>
      </c>
      <c r="O40" s="162">
        <f>ROUND(E40*N40,5)</f>
        <v>8.3999999999999995E-3</v>
      </c>
      <c r="P40" s="162">
        <v>5.0000000000000001E-3</v>
      </c>
      <c r="Q40" s="162">
        <f>ROUND(E40*P40,5)</f>
        <v>7.0000000000000007E-2</v>
      </c>
      <c r="R40" s="162"/>
      <c r="S40" s="162"/>
      <c r="T40" s="163">
        <v>0.51</v>
      </c>
      <c r="U40" s="162">
        <f>ROUND(E40*T40,2)</f>
        <v>7.14</v>
      </c>
      <c r="V40" s="152"/>
      <c r="W40" s="152"/>
      <c r="X40" s="152"/>
      <c r="Y40" s="152"/>
      <c r="Z40" s="152"/>
      <c r="AA40" s="152"/>
      <c r="AB40" s="152"/>
      <c r="AC40" s="152"/>
      <c r="AD40" s="152"/>
      <c r="AE40" s="152" t="s">
        <v>101</v>
      </c>
      <c r="AF40" s="152"/>
      <c r="AG40" s="152"/>
      <c r="AH40" s="152"/>
      <c r="AI40" s="152"/>
      <c r="AJ40" s="152"/>
      <c r="AK40" s="152"/>
      <c r="AL40" s="152"/>
      <c r="AM40" s="152"/>
      <c r="AN40" s="152"/>
      <c r="AO40" s="152"/>
      <c r="AP40" s="152"/>
      <c r="AQ40" s="152"/>
      <c r="AR40" s="152"/>
      <c r="AS40" s="152"/>
      <c r="AT40" s="152"/>
      <c r="AU40" s="152"/>
      <c r="AV40" s="152"/>
      <c r="AW40" s="152"/>
      <c r="AX40" s="152"/>
      <c r="AY40" s="152"/>
      <c r="AZ40" s="152"/>
      <c r="BA40" s="152"/>
      <c r="BB40" s="152"/>
      <c r="BC40" s="152"/>
      <c r="BD40" s="152"/>
      <c r="BE40" s="152"/>
      <c r="BF40" s="152"/>
      <c r="BG40" s="152"/>
      <c r="BH40" s="152"/>
    </row>
    <row r="41" spans="1:60" outlineLevel="1" x14ac:dyDescent="0.2">
      <c r="A41" s="153"/>
      <c r="B41" s="159"/>
      <c r="C41" s="189" t="s">
        <v>142</v>
      </c>
      <c r="D41" s="164"/>
      <c r="E41" s="169">
        <v>14</v>
      </c>
      <c r="F41" s="171"/>
      <c r="G41" s="171"/>
      <c r="H41" s="171"/>
      <c r="I41" s="171"/>
      <c r="J41" s="171"/>
      <c r="K41" s="171"/>
      <c r="L41" s="171"/>
      <c r="M41" s="171"/>
      <c r="N41" s="162"/>
      <c r="O41" s="162"/>
      <c r="P41" s="162"/>
      <c r="Q41" s="162"/>
      <c r="R41" s="162"/>
      <c r="S41" s="162"/>
      <c r="T41" s="163"/>
      <c r="U41" s="162"/>
      <c r="V41" s="152"/>
      <c r="W41" s="152"/>
      <c r="X41" s="152"/>
      <c r="Y41" s="152"/>
      <c r="Z41" s="152"/>
      <c r="AA41" s="152"/>
      <c r="AB41" s="152"/>
      <c r="AC41" s="152"/>
      <c r="AD41" s="152"/>
      <c r="AE41" s="152" t="s">
        <v>106</v>
      </c>
      <c r="AF41" s="152">
        <v>0</v>
      </c>
      <c r="AG41" s="152"/>
      <c r="AH41" s="152"/>
      <c r="AI41" s="152"/>
      <c r="AJ41" s="152"/>
      <c r="AK41" s="152"/>
      <c r="AL41" s="152"/>
      <c r="AM41" s="152"/>
      <c r="AN41" s="152"/>
      <c r="AO41" s="152"/>
      <c r="AP41" s="152"/>
      <c r="AQ41" s="152"/>
      <c r="AR41" s="152"/>
      <c r="AS41" s="152"/>
      <c r="AT41" s="152"/>
      <c r="AU41" s="152"/>
      <c r="AV41" s="152"/>
      <c r="AW41" s="152"/>
      <c r="AX41" s="152"/>
      <c r="AY41" s="152"/>
      <c r="AZ41" s="152"/>
      <c r="BA41" s="152"/>
      <c r="BB41" s="152"/>
      <c r="BC41" s="152"/>
      <c r="BD41" s="152"/>
      <c r="BE41" s="152"/>
      <c r="BF41" s="152"/>
      <c r="BG41" s="152"/>
      <c r="BH41" s="152"/>
    </row>
    <row r="42" spans="1:60" ht="22.5" outlineLevel="1" x14ac:dyDescent="0.2">
      <c r="A42" s="153">
        <v>13</v>
      </c>
      <c r="B42" s="159" t="s">
        <v>143</v>
      </c>
      <c r="C42" s="188" t="s">
        <v>144</v>
      </c>
      <c r="D42" s="161" t="s">
        <v>104</v>
      </c>
      <c r="E42" s="168">
        <v>53.199999999999996</v>
      </c>
      <c r="F42" s="171"/>
      <c r="G42" s="171"/>
      <c r="H42" s="171">
        <v>0</v>
      </c>
      <c r="I42" s="171">
        <f>ROUND(E42*H42,2)</f>
        <v>0</v>
      </c>
      <c r="J42" s="171">
        <v>6.6</v>
      </c>
      <c r="K42" s="171">
        <f>ROUND(E42*J42,2)</f>
        <v>351.12</v>
      </c>
      <c r="L42" s="171">
        <v>21</v>
      </c>
      <c r="M42" s="171">
        <f>G42*(1+L42/100)</f>
        <v>0</v>
      </c>
      <c r="N42" s="162">
        <v>0</v>
      </c>
      <c r="O42" s="162">
        <f>ROUND(E42*N42,5)</f>
        <v>0</v>
      </c>
      <c r="P42" s="162">
        <v>0</v>
      </c>
      <c r="Q42" s="162">
        <f>ROUND(E42*P42,5)</f>
        <v>0</v>
      </c>
      <c r="R42" s="162"/>
      <c r="S42" s="162"/>
      <c r="T42" s="163">
        <v>0.02</v>
      </c>
      <c r="U42" s="162">
        <f>ROUND(E42*T42,2)</f>
        <v>1.06</v>
      </c>
      <c r="V42" s="152"/>
      <c r="W42" s="152"/>
      <c r="X42" s="152"/>
      <c r="Y42" s="152"/>
      <c r="Z42" s="152"/>
      <c r="AA42" s="152"/>
      <c r="AB42" s="152"/>
      <c r="AC42" s="152"/>
      <c r="AD42" s="152"/>
      <c r="AE42" s="152" t="s">
        <v>101</v>
      </c>
      <c r="AF42" s="152"/>
      <c r="AG42" s="152"/>
      <c r="AH42" s="152"/>
      <c r="AI42" s="152"/>
      <c r="AJ42" s="152"/>
      <c r="AK42" s="152"/>
      <c r="AL42" s="152"/>
      <c r="AM42" s="152"/>
      <c r="AN42" s="152"/>
      <c r="AO42" s="152"/>
      <c r="AP42" s="152"/>
      <c r="AQ42" s="152"/>
      <c r="AR42" s="152"/>
      <c r="AS42" s="152"/>
      <c r="AT42" s="152"/>
      <c r="AU42" s="152"/>
      <c r="AV42" s="152"/>
      <c r="AW42" s="152"/>
      <c r="AX42" s="152"/>
      <c r="AY42" s="152"/>
      <c r="AZ42" s="152"/>
      <c r="BA42" s="152"/>
      <c r="BB42" s="152"/>
      <c r="BC42" s="152"/>
      <c r="BD42" s="152"/>
      <c r="BE42" s="152"/>
      <c r="BF42" s="152"/>
      <c r="BG42" s="152"/>
      <c r="BH42" s="152"/>
    </row>
    <row r="43" spans="1:60" outlineLevel="1" x14ac:dyDescent="0.2">
      <c r="A43" s="153"/>
      <c r="B43" s="159"/>
      <c r="C43" s="189" t="s">
        <v>145</v>
      </c>
      <c r="D43" s="164"/>
      <c r="E43" s="169">
        <v>53.2</v>
      </c>
      <c r="F43" s="171"/>
      <c r="G43" s="171"/>
      <c r="H43" s="171"/>
      <c r="I43" s="171"/>
      <c r="J43" s="171"/>
      <c r="K43" s="171"/>
      <c r="L43" s="171"/>
      <c r="M43" s="171"/>
      <c r="N43" s="162"/>
      <c r="O43" s="162"/>
      <c r="P43" s="162"/>
      <c r="Q43" s="162"/>
      <c r="R43" s="162"/>
      <c r="S43" s="162"/>
      <c r="T43" s="163"/>
      <c r="U43" s="162"/>
      <c r="V43" s="152"/>
      <c r="W43" s="152"/>
      <c r="X43" s="152"/>
      <c r="Y43" s="152"/>
      <c r="Z43" s="152"/>
      <c r="AA43" s="152"/>
      <c r="AB43" s="152"/>
      <c r="AC43" s="152"/>
      <c r="AD43" s="152"/>
      <c r="AE43" s="152" t="s">
        <v>106</v>
      </c>
      <c r="AF43" s="152">
        <v>0</v>
      </c>
      <c r="AG43" s="152"/>
      <c r="AH43" s="152"/>
      <c r="AI43" s="152"/>
      <c r="AJ43" s="152"/>
      <c r="AK43" s="152"/>
      <c r="AL43" s="152"/>
      <c r="AM43" s="152"/>
      <c r="AN43" s="152"/>
      <c r="AO43" s="152"/>
      <c r="AP43" s="152"/>
      <c r="AQ43" s="152"/>
      <c r="AR43" s="152"/>
      <c r="AS43" s="152"/>
      <c r="AT43" s="152"/>
      <c r="AU43" s="152"/>
      <c r="AV43" s="152"/>
      <c r="AW43" s="152"/>
      <c r="AX43" s="152"/>
      <c r="AY43" s="152"/>
      <c r="AZ43" s="152"/>
      <c r="BA43" s="152"/>
      <c r="BB43" s="152"/>
      <c r="BC43" s="152"/>
      <c r="BD43" s="152"/>
      <c r="BE43" s="152"/>
      <c r="BF43" s="152"/>
      <c r="BG43" s="152"/>
      <c r="BH43" s="152"/>
    </row>
    <row r="44" spans="1:60" outlineLevel="1" x14ac:dyDescent="0.2">
      <c r="A44" s="153">
        <v>14</v>
      </c>
      <c r="B44" s="159" t="s">
        <v>146</v>
      </c>
      <c r="C44" s="188" t="s">
        <v>147</v>
      </c>
      <c r="D44" s="161" t="s">
        <v>148</v>
      </c>
      <c r="E44" s="168">
        <v>16.400000000000002</v>
      </c>
      <c r="F44" s="171"/>
      <c r="G44" s="171"/>
      <c r="H44" s="171">
        <v>0</v>
      </c>
      <c r="I44" s="171">
        <f>ROUND(E44*H44,2)</f>
        <v>0</v>
      </c>
      <c r="J44" s="171">
        <v>385</v>
      </c>
      <c r="K44" s="171">
        <f>ROUND(E44*J44,2)</f>
        <v>6314</v>
      </c>
      <c r="L44" s="171">
        <v>21</v>
      </c>
      <c r="M44" s="171">
        <f>G44*(1+L44/100)</f>
        <v>0</v>
      </c>
      <c r="N44" s="162">
        <v>0</v>
      </c>
      <c r="O44" s="162">
        <f>ROUND(E44*N44,5)</f>
        <v>0</v>
      </c>
      <c r="P44" s="162">
        <v>0</v>
      </c>
      <c r="Q44" s="162">
        <f>ROUND(E44*P44,5)</f>
        <v>0</v>
      </c>
      <c r="R44" s="162"/>
      <c r="S44" s="162"/>
      <c r="T44" s="163">
        <v>0</v>
      </c>
      <c r="U44" s="162">
        <f>ROUND(E44*T44,2)</f>
        <v>0</v>
      </c>
      <c r="V44" s="152"/>
      <c r="W44" s="152"/>
      <c r="X44" s="152"/>
      <c r="Y44" s="152"/>
      <c r="Z44" s="152"/>
      <c r="AA44" s="152"/>
      <c r="AB44" s="152"/>
      <c r="AC44" s="152"/>
      <c r="AD44" s="152"/>
      <c r="AE44" s="152" t="s">
        <v>101</v>
      </c>
      <c r="AF44" s="152"/>
      <c r="AG44" s="152"/>
      <c r="AH44" s="152"/>
      <c r="AI44" s="152"/>
      <c r="AJ44" s="152"/>
      <c r="AK44" s="152"/>
      <c r="AL44" s="152"/>
      <c r="AM44" s="152"/>
      <c r="AN44" s="152"/>
      <c r="AO44" s="152"/>
      <c r="AP44" s="152"/>
      <c r="AQ44" s="152"/>
      <c r="AR44" s="152"/>
      <c r="AS44" s="152"/>
      <c r="AT44" s="152"/>
      <c r="AU44" s="152"/>
      <c r="AV44" s="152"/>
      <c r="AW44" s="152"/>
      <c r="AX44" s="152"/>
      <c r="AY44" s="152"/>
      <c r="AZ44" s="152"/>
      <c r="BA44" s="152"/>
      <c r="BB44" s="152"/>
      <c r="BC44" s="152"/>
      <c r="BD44" s="152"/>
      <c r="BE44" s="152"/>
      <c r="BF44" s="152"/>
      <c r="BG44" s="152"/>
      <c r="BH44" s="152"/>
    </row>
    <row r="45" spans="1:60" outlineLevel="1" x14ac:dyDescent="0.2">
      <c r="A45" s="153"/>
      <c r="B45" s="159"/>
      <c r="C45" s="189" t="s">
        <v>149</v>
      </c>
      <c r="D45" s="164"/>
      <c r="E45" s="169">
        <v>3.2</v>
      </c>
      <c r="F45" s="171"/>
      <c r="G45" s="171"/>
      <c r="H45" s="171"/>
      <c r="I45" s="171"/>
      <c r="J45" s="171"/>
      <c r="K45" s="171"/>
      <c r="L45" s="171"/>
      <c r="M45" s="171"/>
      <c r="N45" s="162"/>
      <c r="O45" s="162"/>
      <c r="P45" s="162"/>
      <c r="Q45" s="162"/>
      <c r="R45" s="162"/>
      <c r="S45" s="162"/>
      <c r="T45" s="163"/>
      <c r="U45" s="162"/>
      <c r="V45" s="152"/>
      <c r="W45" s="152"/>
      <c r="X45" s="152"/>
      <c r="Y45" s="152"/>
      <c r="Z45" s="152"/>
      <c r="AA45" s="152"/>
      <c r="AB45" s="152"/>
      <c r="AC45" s="152"/>
      <c r="AD45" s="152"/>
      <c r="AE45" s="152" t="s">
        <v>106</v>
      </c>
      <c r="AF45" s="152">
        <v>0</v>
      </c>
      <c r="AG45" s="152"/>
      <c r="AH45" s="152"/>
      <c r="AI45" s="152"/>
      <c r="AJ45" s="152"/>
      <c r="AK45" s="152"/>
      <c r="AL45" s="152"/>
      <c r="AM45" s="152"/>
      <c r="AN45" s="152"/>
      <c r="AO45" s="152"/>
      <c r="AP45" s="152"/>
      <c r="AQ45" s="152"/>
      <c r="AR45" s="152"/>
      <c r="AS45" s="152"/>
      <c r="AT45" s="152"/>
      <c r="AU45" s="152"/>
      <c r="AV45" s="152"/>
      <c r="AW45" s="152"/>
      <c r="AX45" s="152"/>
      <c r="AY45" s="152"/>
      <c r="AZ45" s="152"/>
      <c r="BA45" s="152"/>
      <c r="BB45" s="152"/>
      <c r="BC45" s="152"/>
      <c r="BD45" s="152"/>
      <c r="BE45" s="152"/>
      <c r="BF45" s="152"/>
      <c r="BG45" s="152"/>
      <c r="BH45" s="152"/>
    </row>
    <row r="46" spans="1:60" outlineLevel="1" x14ac:dyDescent="0.2">
      <c r="A46" s="153"/>
      <c r="B46" s="159"/>
      <c r="C46" s="189" t="s">
        <v>150</v>
      </c>
      <c r="D46" s="164"/>
      <c r="E46" s="169">
        <v>2.4</v>
      </c>
      <c r="F46" s="171"/>
      <c r="G46" s="171"/>
      <c r="H46" s="171"/>
      <c r="I46" s="171"/>
      <c r="J46" s="171"/>
      <c r="K46" s="171"/>
      <c r="L46" s="171"/>
      <c r="M46" s="171"/>
      <c r="N46" s="162"/>
      <c r="O46" s="162"/>
      <c r="P46" s="162"/>
      <c r="Q46" s="162"/>
      <c r="R46" s="162"/>
      <c r="S46" s="162"/>
      <c r="T46" s="163"/>
      <c r="U46" s="162"/>
      <c r="V46" s="152"/>
      <c r="W46" s="152"/>
      <c r="X46" s="152"/>
      <c r="Y46" s="152"/>
      <c r="Z46" s="152"/>
      <c r="AA46" s="152"/>
      <c r="AB46" s="152"/>
      <c r="AC46" s="152"/>
      <c r="AD46" s="152"/>
      <c r="AE46" s="152" t="s">
        <v>106</v>
      </c>
      <c r="AF46" s="152">
        <v>0</v>
      </c>
      <c r="AG46" s="152"/>
      <c r="AH46" s="152"/>
      <c r="AI46" s="152"/>
      <c r="AJ46" s="152"/>
      <c r="AK46" s="152"/>
      <c r="AL46" s="152"/>
      <c r="AM46" s="152"/>
      <c r="AN46" s="152"/>
      <c r="AO46" s="152"/>
      <c r="AP46" s="152"/>
      <c r="AQ46" s="152"/>
      <c r="AR46" s="152"/>
      <c r="AS46" s="152"/>
      <c r="AT46" s="152"/>
      <c r="AU46" s="152"/>
      <c r="AV46" s="152"/>
      <c r="AW46" s="152"/>
      <c r="AX46" s="152"/>
      <c r="AY46" s="152"/>
      <c r="AZ46" s="152"/>
      <c r="BA46" s="152"/>
      <c r="BB46" s="152"/>
      <c r="BC46" s="152"/>
      <c r="BD46" s="152"/>
      <c r="BE46" s="152"/>
      <c r="BF46" s="152"/>
      <c r="BG46" s="152"/>
      <c r="BH46" s="152"/>
    </row>
    <row r="47" spans="1:60" outlineLevel="1" x14ac:dyDescent="0.2">
      <c r="A47" s="153"/>
      <c r="B47" s="159"/>
      <c r="C47" s="189" t="s">
        <v>151</v>
      </c>
      <c r="D47" s="164"/>
      <c r="E47" s="169">
        <v>10.8</v>
      </c>
      <c r="F47" s="171"/>
      <c r="G47" s="171"/>
      <c r="H47" s="171"/>
      <c r="I47" s="171"/>
      <c r="J47" s="171"/>
      <c r="K47" s="171"/>
      <c r="L47" s="171"/>
      <c r="M47" s="171"/>
      <c r="N47" s="162"/>
      <c r="O47" s="162"/>
      <c r="P47" s="162"/>
      <c r="Q47" s="162"/>
      <c r="R47" s="162"/>
      <c r="S47" s="162"/>
      <c r="T47" s="163"/>
      <c r="U47" s="162"/>
      <c r="V47" s="152"/>
      <c r="W47" s="152"/>
      <c r="X47" s="152"/>
      <c r="Y47" s="152"/>
      <c r="Z47" s="152"/>
      <c r="AA47" s="152"/>
      <c r="AB47" s="152"/>
      <c r="AC47" s="152"/>
      <c r="AD47" s="152"/>
      <c r="AE47" s="152" t="s">
        <v>106</v>
      </c>
      <c r="AF47" s="152">
        <v>0</v>
      </c>
      <c r="AG47" s="152"/>
      <c r="AH47" s="152"/>
      <c r="AI47" s="152"/>
      <c r="AJ47" s="152"/>
      <c r="AK47" s="152"/>
      <c r="AL47" s="152"/>
      <c r="AM47" s="152"/>
      <c r="AN47" s="152"/>
      <c r="AO47" s="152"/>
      <c r="AP47" s="152"/>
      <c r="AQ47" s="152"/>
      <c r="AR47" s="152"/>
      <c r="AS47" s="152"/>
      <c r="AT47" s="152"/>
      <c r="AU47" s="152"/>
      <c r="AV47" s="152"/>
      <c r="AW47" s="152"/>
      <c r="AX47" s="152"/>
      <c r="AY47" s="152"/>
      <c r="AZ47" s="152"/>
      <c r="BA47" s="152"/>
      <c r="BB47" s="152"/>
      <c r="BC47" s="152"/>
      <c r="BD47" s="152"/>
      <c r="BE47" s="152"/>
      <c r="BF47" s="152"/>
      <c r="BG47" s="152"/>
      <c r="BH47" s="152"/>
    </row>
    <row r="48" spans="1:60" outlineLevel="1" x14ac:dyDescent="0.2">
      <c r="A48" s="153">
        <v>15</v>
      </c>
      <c r="B48" s="159" t="s">
        <v>152</v>
      </c>
      <c r="C48" s="188" t="s">
        <v>153</v>
      </c>
      <c r="D48" s="161" t="s">
        <v>109</v>
      </c>
      <c r="E48" s="168">
        <v>80.870999999999995</v>
      </c>
      <c r="F48" s="171"/>
      <c r="G48" s="171"/>
      <c r="H48" s="171">
        <v>0</v>
      </c>
      <c r="I48" s="171">
        <f>ROUND(E48*H48,2)</f>
        <v>0</v>
      </c>
      <c r="J48" s="171">
        <v>260</v>
      </c>
      <c r="K48" s="171">
        <f>ROUND(E48*J48,2)</f>
        <v>21026.46</v>
      </c>
      <c r="L48" s="171">
        <v>21</v>
      </c>
      <c r="M48" s="171">
        <f>G48*(1+L48/100)</f>
        <v>0</v>
      </c>
      <c r="N48" s="162">
        <v>0</v>
      </c>
      <c r="O48" s="162">
        <f>ROUND(E48*N48,5)</f>
        <v>0</v>
      </c>
      <c r="P48" s="162">
        <v>0</v>
      </c>
      <c r="Q48" s="162">
        <f>ROUND(E48*P48,5)</f>
        <v>0</v>
      </c>
      <c r="R48" s="162"/>
      <c r="S48" s="162"/>
      <c r="T48" s="163">
        <v>0</v>
      </c>
      <c r="U48" s="162">
        <f>ROUND(E48*T48,2)</f>
        <v>0</v>
      </c>
      <c r="V48" s="152"/>
      <c r="W48" s="152"/>
      <c r="X48" s="152"/>
      <c r="Y48" s="152"/>
      <c r="Z48" s="152"/>
      <c r="AA48" s="152"/>
      <c r="AB48" s="152"/>
      <c r="AC48" s="152"/>
      <c r="AD48" s="152"/>
      <c r="AE48" s="152" t="s">
        <v>101</v>
      </c>
      <c r="AF48" s="152"/>
      <c r="AG48" s="152"/>
      <c r="AH48" s="152"/>
      <c r="AI48" s="152"/>
      <c r="AJ48" s="152"/>
      <c r="AK48" s="152"/>
      <c r="AL48" s="152"/>
      <c r="AM48" s="152"/>
      <c r="AN48" s="152"/>
      <c r="AO48" s="152"/>
      <c r="AP48" s="152"/>
      <c r="AQ48" s="152"/>
      <c r="AR48" s="152"/>
      <c r="AS48" s="152"/>
      <c r="AT48" s="152"/>
      <c r="AU48" s="152"/>
      <c r="AV48" s="152"/>
      <c r="AW48" s="152"/>
      <c r="AX48" s="152"/>
      <c r="AY48" s="152"/>
      <c r="AZ48" s="152"/>
      <c r="BA48" s="152"/>
      <c r="BB48" s="152"/>
      <c r="BC48" s="152"/>
      <c r="BD48" s="152"/>
      <c r="BE48" s="152"/>
      <c r="BF48" s="152"/>
      <c r="BG48" s="152"/>
      <c r="BH48" s="152"/>
    </row>
    <row r="49" spans="1:60" outlineLevel="1" x14ac:dyDescent="0.2">
      <c r="A49" s="153"/>
      <c r="B49" s="159"/>
      <c r="C49" s="189" t="s">
        <v>154</v>
      </c>
      <c r="D49" s="164"/>
      <c r="E49" s="169">
        <v>80.870999999999995</v>
      </c>
      <c r="F49" s="171"/>
      <c r="G49" s="171"/>
      <c r="H49" s="171"/>
      <c r="I49" s="171"/>
      <c r="J49" s="171"/>
      <c r="K49" s="171"/>
      <c r="L49" s="171"/>
      <c r="M49" s="171"/>
      <c r="N49" s="162"/>
      <c r="O49" s="162"/>
      <c r="P49" s="162"/>
      <c r="Q49" s="162"/>
      <c r="R49" s="162"/>
      <c r="S49" s="162"/>
      <c r="T49" s="163"/>
      <c r="U49" s="162"/>
      <c r="V49" s="152"/>
      <c r="W49" s="152"/>
      <c r="X49" s="152"/>
      <c r="Y49" s="152"/>
      <c r="Z49" s="152"/>
      <c r="AA49" s="152"/>
      <c r="AB49" s="152"/>
      <c r="AC49" s="152"/>
      <c r="AD49" s="152"/>
      <c r="AE49" s="152" t="s">
        <v>106</v>
      </c>
      <c r="AF49" s="152">
        <v>0</v>
      </c>
      <c r="AG49" s="152"/>
      <c r="AH49" s="152"/>
      <c r="AI49" s="152"/>
      <c r="AJ49" s="152"/>
      <c r="AK49" s="152"/>
      <c r="AL49" s="152"/>
      <c r="AM49" s="152"/>
      <c r="AN49" s="152"/>
      <c r="AO49" s="152"/>
      <c r="AP49" s="152"/>
      <c r="AQ49" s="152"/>
      <c r="AR49" s="152"/>
      <c r="AS49" s="152"/>
      <c r="AT49" s="152"/>
      <c r="AU49" s="152"/>
      <c r="AV49" s="152"/>
      <c r="AW49" s="152"/>
      <c r="AX49" s="152"/>
      <c r="AY49" s="152"/>
      <c r="AZ49" s="152"/>
      <c r="BA49" s="152"/>
      <c r="BB49" s="152"/>
      <c r="BC49" s="152"/>
      <c r="BD49" s="152"/>
      <c r="BE49" s="152"/>
      <c r="BF49" s="152"/>
      <c r="BG49" s="152"/>
      <c r="BH49" s="152"/>
    </row>
    <row r="50" spans="1:60" ht="22.5" outlineLevel="1" x14ac:dyDescent="0.2">
      <c r="A50" s="153">
        <v>16</v>
      </c>
      <c r="B50" s="159" t="s">
        <v>155</v>
      </c>
      <c r="C50" s="188" t="s">
        <v>156</v>
      </c>
      <c r="D50" s="161" t="s">
        <v>109</v>
      </c>
      <c r="E50" s="168">
        <v>11.172000000000001</v>
      </c>
      <c r="F50" s="171"/>
      <c r="G50" s="171"/>
      <c r="H50" s="171">
        <v>0</v>
      </c>
      <c r="I50" s="171">
        <f>ROUND(E50*H50,2)</f>
        <v>0</v>
      </c>
      <c r="J50" s="171">
        <v>500</v>
      </c>
      <c r="K50" s="171">
        <f>ROUND(E50*J50,2)</f>
        <v>5586</v>
      </c>
      <c r="L50" s="171">
        <v>21</v>
      </c>
      <c r="M50" s="171">
        <f>G50*(1+L50/100)</f>
        <v>0</v>
      </c>
      <c r="N50" s="162">
        <v>0</v>
      </c>
      <c r="O50" s="162">
        <f>ROUND(E50*N50,5)</f>
        <v>0</v>
      </c>
      <c r="P50" s="162">
        <v>0</v>
      </c>
      <c r="Q50" s="162">
        <f>ROUND(E50*P50,5)</f>
        <v>0</v>
      </c>
      <c r="R50" s="162"/>
      <c r="S50" s="162"/>
      <c r="T50" s="163">
        <v>0</v>
      </c>
      <c r="U50" s="162">
        <f>ROUND(E50*T50,2)</f>
        <v>0</v>
      </c>
      <c r="V50" s="152"/>
      <c r="W50" s="152"/>
      <c r="X50" s="152"/>
      <c r="Y50" s="152"/>
      <c r="Z50" s="152"/>
      <c r="AA50" s="152"/>
      <c r="AB50" s="152"/>
      <c r="AC50" s="152"/>
      <c r="AD50" s="152"/>
      <c r="AE50" s="152" t="s">
        <v>101</v>
      </c>
      <c r="AF50" s="152"/>
      <c r="AG50" s="152"/>
      <c r="AH50" s="152"/>
      <c r="AI50" s="152"/>
      <c r="AJ50" s="152"/>
      <c r="AK50" s="152"/>
      <c r="AL50" s="152"/>
      <c r="AM50" s="152"/>
      <c r="AN50" s="152"/>
      <c r="AO50" s="152"/>
      <c r="AP50" s="152"/>
      <c r="AQ50" s="152"/>
      <c r="AR50" s="152"/>
      <c r="AS50" s="152"/>
      <c r="AT50" s="152"/>
      <c r="AU50" s="152"/>
      <c r="AV50" s="152"/>
      <c r="AW50" s="152"/>
      <c r="AX50" s="152"/>
      <c r="AY50" s="152"/>
      <c r="AZ50" s="152"/>
      <c r="BA50" s="152"/>
      <c r="BB50" s="152"/>
      <c r="BC50" s="152"/>
      <c r="BD50" s="152"/>
      <c r="BE50" s="152"/>
      <c r="BF50" s="152"/>
      <c r="BG50" s="152"/>
      <c r="BH50" s="152"/>
    </row>
    <row r="51" spans="1:60" outlineLevel="1" x14ac:dyDescent="0.2">
      <c r="A51" s="153"/>
      <c r="B51" s="159"/>
      <c r="C51" s="189" t="s">
        <v>157</v>
      </c>
      <c r="D51" s="164"/>
      <c r="E51" s="169">
        <v>11.172000000000001</v>
      </c>
      <c r="F51" s="171"/>
      <c r="G51" s="171"/>
      <c r="H51" s="171"/>
      <c r="I51" s="171"/>
      <c r="J51" s="171"/>
      <c r="K51" s="171"/>
      <c r="L51" s="171"/>
      <c r="M51" s="171"/>
      <c r="N51" s="162"/>
      <c r="O51" s="162"/>
      <c r="P51" s="162"/>
      <c r="Q51" s="162"/>
      <c r="R51" s="162"/>
      <c r="S51" s="162"/>
      <c r="T51" s="163"/>
      <c r="U51" s="162"/>
      <c r="V51" s="152"/>
      <c r="W51" s="152"/>
      <c r="X51" s="152"/>
      <c r="Y51" s="152"/>
      <c r="Z51" s="152"/>
      <c r="AA51" s="152"/>
      <c r="AB51" s="152"/>
      <c r="AC51" s="152"/>
      <c r="AD51" s="152"/>
      <c r="AE51" s="152" t="s">
        <v>106</v>
      </c>
      <c r="AF51" s="152">
        <v>0</v>
      </c>
      <c r="AG51" s="152"/>
      <c r="AH51" s="152"/>
      <c r="AI51" s="152"/>
      <c r="AJ51" s="152"/>
      <c r="AK51" s="152"/>
      <c r="AL51" s="152"/>
      <c r="AM51" s="152"/>
      <c r="AN51" s="152"/>
      <c r="AO51" s="152"/>
      <c r="AP51" s="152"/>
      <c r="AQ51" s="152"/>
      <c r="AR51" s="152"/>
      <c r="AS51" s="152"/>
      <c r="AT51" s="152"/>
      <c r="AU51" s="152"/>
      <c r="AV51" s="152"/>
      <c r="AW51" s="152"/>
      <c r="AX51" s="152"/>
      <c r="AY51" s="152"/>
      <c r="AZ51" s="152"/>
      <c r="BA51" s="152"/>
      <c r="BB51" s="152"/>
      <c r="BC51" s="152"/>
      <c r="BD51" s="152"/>
      <c r="BE51" s="152"/>
      <c r="BF51" s="152"/>
      <c r="BG51" s="152"/>
      <c r="BH51" s="152"/>
    </row>
    <row r="52" spans="1:60" ht="22.5" outlineLevel="1" x14ac:dyDescent="0.2">
      <c r="A52" s="153">
        <v>17</v>
      </c>
      <c r="B52" s="159" t="s">
        <v>158</v>
      </c>
      <c r="C52" s="188" t="s">
        <v>159</v>
      </c>
      <c r="D52" s="161" t="s">
        <v>109</v>
      </c>
      <c r="E52" s="168">
        <v>49.024499999999996</v>
      </c>
      <c r="F52" s="171"/>
      <c r="G52" s="171"/>
      <c r="H52" s="171">
        <v>0</v>
      </c>
      <c r="I52" s="171">
        <f>ROUND(E52*H52,2)</f>
        <v>0</v>
      </c>
      <c r="J52" s="171">
        <v>750</v>
      </c>
      <c r="K52" s="171">
        <f>ROUND(E52*J52,2)</f>
        <v>36768.379999999997</v>
      </c>
      <c r="L52" s="171">
        <v>21</v>
      </c>
      <c r="M52" s="171">
        <f>G52*(1+L52/100)</f>
        <v>0</v>
      </c>
      <c r="N52" s="162">
        <v>0</v>
      </c>
      <c r="O52" s="162">
        <f>ROUND(E52*N52,5)</f>
        <v>0</v>
      </c>
      <c r="P52" s="162">
        <v>0</v>
      </c>
      <c r="Q52" s="162">
        <f>ROUND(E52*P52,5)</f>
        <v>0</v>
      </c>
      <c r="R52" s="162"/>
      <c r="S52" s="162"/>
      <c r="T52" s="163">
        <v>0</v>
      </c>
      <c r="U52" s="162">
        <f>ROUND(E52*T52,2)</f>
        <v>0</v>
      </c>
      <c r="V52" s="152"/>
      <c r="W52" s="152"/>
      <c r="X52" s="152"/>
      <c r="Y52" s="152"/>
      <c r="Z52" s="152"/>
      <c r="AA52" s="152"/>
      <c r="AB52" s="152"/>
      <c r="AC52" s="152"/>
      <c r="AD52" s="152"/>
      <c r="AE52" s="152" t="s">
        <v>101</v>
      </c>
      <c r="AF52" s="152"/>
      <c r="AG52" s="152"/>
      <c r="AH52" s="152"/>
      <c r="AI52" s="152"/>
      <c r="AJ52" s="152"/>
      <c r="AK52" s="152"/>
      <c r="AL52" s="152"/>
      <c r="AM52" s="152"/>
      <c r="AN52" s="152"/>
      <c r="AO52" s="152"/>
      <c r="AP52" s="152"/>
      <c r="AQ52" s="152"/>
      <c r="AR52" s="152"/>
      <c r="AS52" s="152"/>
      <c r="AT52" s="152"/>
      <c r="AU52" s="152"/>
      <c r="AV52" s="152"/>
      <c r="AW52" s="152"/>
      <c r="AX52" s="152"/>
      <c r="AY52" s="152"/>
      <c r="AZ52" s="152"/>
      <c r="BA52" s="152"/>
      <c r="BB52" s="152"/>
      <c r="BC52" s="152"/>
      <c r="BD52" s="152"/>
      <c r="BE52" s="152"/>
      <c r="BF52" s="152"/>
      <c r="BG52" s="152"/>
      <c r="BH52" s="152"/>
    </row>
    <row r="53" spans="1:60" outlineLevel="1" x14ac:dyDescent="0.2">
      <c r="A53" s="153"/>
      <c r="B53" s="159"/>
      <c r="C53" s="189" t="s">
        <v>160</v>
      </c>
      <c r="D53" s="164"/>
      <c r="E53" s="169">
        <v>49.024500000000003</v>
      </c>
      <c r="F53" s="171"/>
      <c r="G53" s="171"/>
      <c r="H53" s="171"/>
      <c r="I53" s="171"/>
      <c r="J53" s="171"/>
      <c r="K53" s="171"/>
      <c r="L53" s="171"/>
      <c r="M53" s="171"/>
      <c r="N53" s="162"/>
      <c r="O53" s="162"/>
      <c r="P53" s="162"/>
      <c r="Q53" s="162"/>
      <c r="R53" s="162"/>
      <c r="S53" s="162"/>
      <c r="T53" s="163"/>
      <c r="U53" s="162"/>
      <c r="V53" s="152"/>
      <c r="W53" s="152"/>
      <c r="X53" s="152"/>
      <c r="Y53" s="152"/>
      <c r="Z53" s="152"/>
      <c r="AA53" s="152"/>
      <c r="AB53" s="152"/>
      <c r="AC53" s="152"/>
      <c r="AD53" s="152"/>
      <c r="AE53" s="152" t="s">
        <v>106</v>
      </c>
      <c r="AF53" s="152">
        <v>0</v>
      </c>
      <c r="AG53" s="152"/>
      <c r="AH53" s="152"/>
      <c r="AI53" s="152"/>
      <c r="AJ53" s="152"/>
      <c r="AK53" s="152"/>
      <c r="AL53" s="152"/>
      <c r="AM53" s="152"/>
      <c r="AN53" s="152"/>
      <c r="AO53" s="152"/>
      <c r="AP53" s="152"/>
      <c r="AQ53" s="152"/>
      <c r="AR53" s="152"/>
      <c r="AS53" s="152"/>
      <c r="AT53" s="152"/>
      <c r="AU53" s="152"/>
      <c r="AV53" s="152"/>
      <c r="AW53" s="152"/>
      <c r="AX53" s="152"/>
      <c r="AY53" s="152"/>
      <c r="AZ53" s="152"/>
      <c r="BA53" s="152"/>
      <c r="BB53" s="152"/>
      <c r="BC53" s="152"/>
      <c r="BD53" s="152"/>
      <c r="BE53" s="152"/>
      <c r="BF53" s="152"/>
      <c r="BG53" s="152"/>
      <c r="BH53" s="152"/>
    </row>
    <row r="54" spans="1:60" ht="22.5" outlineLevel="1" x14ac:dyDescent="0.2">
      <c r="A54" s="153">
        <v>18</v>
      </c>
      <c r="B54" s="159" t="s">
        <v>161</v>
      </c>
      <c r="C54" s="188" t="s">
        <v>162</v>
      </c>
      <c r="D54" s="161" t="s">
        <v>148</v>
      </c>
      <c r="E54" s="168">
        <v>106.39999999999999</v>
      </c>
      <c r="F54" s="171"/>
      <c r="G54" s="171"/>
      <c r="H54" s="171">
        <v>0</v>
      </c>
      <c r="I54" s="171">
        <f>ROUND(E54*H54,2)</f>
        <v>0</v>
      </c>
      <c r="J54" s="171">
        <v>25</v>
      </c>
      <c r="K54" s="171">
        <f>ROUND(E54*J54,2)</f>
        <v>2660</v>
      </c>
      <c r="L54" s="171">
        <v>21</v>
      </c>
      <c r="M54" s="171">
        <f>G54*(1+L54/100)</f>
        <v>0</v>
      </c>
      <c r="N54" s="162">
        <v>0</v>
      </c>
      <c r="O54" s="162">
        <f>ROUND(E54*N54,5)</f>
        <v>0</v>
      </c>
      <c r="P54" s="162">
        <v>0</v>
      </c>
      <c r="Q54" s="162">
        <f>ROUND(E54*P54,5)</f>
        <v>0</v>
      </c>
      <c r="R54" s="162"/>
      <c r="S54" s="162"/>
      <c r="T54" s="163">
        <v>0</v>
      </c>
      <c r="U54" s="162">
        <f>ROUND(E54*T54,2)</f>
        <v>0</v>
      </c>
      <c r="V54" s="152"/>
      <c r="W54" s="152"/>
      <c r="X54" s="152"/>
      <c r="Y54" s="152"/>
      <c r="Z54" s="152"/>
      <c r="AA54" s="152"/>
      <c r="AB54" s="152"/>
      <c r="AC54" s="152"/>
      <c r="AD54" s="152"/>
      <c r="AE54" s="152" t="s">
        <v>101</v>
      </c>
      <c r="AF54" s="152"/>
      <c r="AG54" s="152"/>
      <c r="AH54" s="152"/>
      <c r="AI54" s="152"/>
      <c r="AJ54" s="152"/>
      <c r="AK54" s="152"/>
      <c r="AL54" s="152"/>
      <c r="AM54" s="152"/>
      <c r="AN54" s="152"/>
      <c r="AO54" s="152"/>
      <c r="AP54" s="152"/>
      <c r="AQ54" s="152"/>
      <c r="AR54" s="152"/>
      <c r="AS54" s="152"/>
      <c r="AT54" s="152"/>
      <c r="AU54" s="152"/>
      <c r="AV54" s="152"/>
      <c r="AW54" s="152"/>
      <c r="AX54" s="152"/>
      <c r="AY54" s="152"/>
      <c r="AZ54" s="152"/>
      <c r="BA54" s="152"/>
      <c r="BB54" s="152"/>
      <c r="BC54" s="152"/>
      <c r="BD54" s="152"/>
      <c r="BE54" s="152"/>
      <c r="BF54" s="152"/>
      <c r="BG54" s="152"/>
      <c r="BH54" s="152"/>
    </row>
    <row r="55" spans="1:60" outlineLevel="1" x14ac:dyDescent="0.2">
      <c r="A55" s="153"/>
      <c r="B55" s="159"/>
      <c r="C55" s="189" t="s">
        <v>163</v>
      </c>
      <c r="D55" s="164"/>
      <c r="E55" s="169">
        <v>106.4</v>
      </c>
      <c r="F55" s="171"/>
      <c r="G55" s="171"/>
      <c r="H55" s="171"/>
      <c r="I55" s="171"/>
      <c r="J55" s="171"/>
      <c r="K55" s="171"/>
      <c r="L55" s="171"/>
      <c r="M55" s="171"/>
      <c r="N55" s="162"/>
      <c r="O55" s="162"/>
      <c r="P55" s="162"/>
      <c r="Q55" s="162"/>
      <c r="R55" s="162"/>
      <c r="S55" s="162"/>
      <c r="T55" s="163"/>
      <c r="U55" s="162"/>
      <c r="V55" s="152"/>
      <c r="W55" s="152"/>
      <c r="X55" s="152"/>
      <c r="Y55" s="152"/>
      <c r="Z55" s="152"/>
      <c r="AA55" s="152"/>
      <c r="AB55" s="152"/>
      <c r="AC55" s="152"/>
      <c r="AD55" s="152"/>
      <c r="AE55" s="152" t="s">
        <v>106</v>
      </c>
      <c r="AF55" s="152">
        <v>0</v>
      </c>
      <c r="AG55" s="152"/>
      <c r="AH55" s="152"/>
      <c r="AI55" s="152"/>
      <c r="AJ55" s="152"/>
      <c r="AK55" s="152"/>
      <c r="AL55" s="152"/>
      <c r="AM55" s="152"/>
      <c r="AN55" s="152"/>
      <c r="AO55" s="152"/>
      <c r="AP55" s="152"/>
      <c r="AQ55" s="152"/>
      <c r="AR55" s="152"/>
      <c r="AS55" s="152"/>
      <c r="AT55" s="152"/>
      <c r="AU55" s="152"/>
      <c r="AV55" s="152"/>
      <c r="AW55" s="152"/>
      <c r="AX55" s="152"/>
      <c r="AY55" s="152"/>
      <c r="AZ55" s="152"/>
      <c r="BA55" s="152"/>
      <c r="BB55" s="152"/>
      <c r="BC55" s="152"/>
      <c r="BD55" s="152"/>
      <c r="BE55" s="152"/>
      <c r="BF55" s="152"/>
      <c r="BG55" s="152"/>
      <c r="BH55" s="152"/>
    </row>
    <row r="56" spans="1:60" outlineLevel="1" x14ac:dyDescent="0.2">
      <c r="A56" s="153">
        <v>19</v>
      </c>
      <c r="B56" s="159" t="s">
        <v>164</v>
      </c>
      <c r="C56" s="188" t="s">
        <v>165</v>
      </c>
      <c r="D56" s="161" t="s">
        <v>148</v>
      </c>
      <c r="E56" s="168">
        <v>80.870999999999995</v>
      </c>
      <c r="F56" s="171"/>
      <c r="G56" s="171"/>
      <c r="H56" s="171">
        <v>0</v>
      </c>
      <c r="I56" s="171">
        <f>ROUND(E56*H56,2)</f>
        <v>0</v>
      </c>
      <c r="J56" s="171">
        <v>390</v>
      </c>
      <c r="K56" s="171">
        <f>ROUND(E56*J56,2)</f>
        <v>31539.69</v>
      </c>
      <c r="L56" s="171">
        <v>21</v>
      </c>
      <c r="M56" s="171">
        <f>G56*(1+L56/100)</f>
        <v>0</v>
      </c>
      <c r="N56" s="162">
        <v>0</v>
      </c>
      <c r="O56" s="162">
        <f>ROUND(E56*N56,5)</f>
        <v>0</v>
      </c>
      <c r="P56" s="162">
        <v>0</v>
      </c>
      <c r="Q56" s="162">
        <f>ROUND(E56*P56,5)</f>
        <v>0</v>
      </c>
      <c r="R56" s="162"/>
      <c r="S56" s="162"/>
      <c r="T56" s="163">
        <v>0</v>
      </c>
      <c r="U56" s="162">
        <f>ROUND(E56*T56,2)</f>
        <v>0</v>
      </c>
      <c r="V56" s="152"/>
      <c r="W56" s="152"/>
      <c r="X56" s="152"/>
      <c r="Y56" s="152"/>
      <c r="Z56" s="152"/>
      <c r="AA56" s="152"/>
      <c r="AB56" s="152"/>
      <c r="AC56" s="152"/>
      <c r="AD56" s="152"/>
      <c r="AE56" s="152" t="s">
        <v>101</v>
      </c>
      <c r="AF56" s="152"/>
      <c r="AG56" s="152"/>
      <c r="AH56" s="152"/>
      <c r="AI56" s="152"/>
      <c r="AJ56" s="152"/>
      <c r="AK56" s="152"/>
      <c r="AL56" s="152"/>
      <c r="AM56" s="152"/>
      <c r="AN56" s="152"/>
      <c r="AO56" s="152"/>
      <c r="AP56" s="152"/>
      <c r="AQ56" s="152"/>
      <c r="AR56" s="152"/>
      <c r="AS56" s="152"/>
      <c r="AT56" s="152"/>
      <c r="AU56" s="152"/>
      <c r="AV56" s="152"/>
      <c r="AW56" s="152"/>
      <c r="AX56" s="152"/>
      <c r="AY56" s="152"/>
      <c r="AZ56" s="152"/>
      <c r="BA56" s="152"/>
      <c r="BB56" s="152"/>
      <c r="BC56" s="152"/>
      <c r="BD56" s="152"/>
      <c r="BE56" s="152"/>
      <c r="BF56" s="152"/>
      <c r="BG56" s="152"/>
      <c r="BH56" s="152"/>
    </row>
    <row r="57" spans="1:60" outlineLevel="1" x14ac:dyDescent="0.2">
      <c r="A57" s="153"/>
      <c r="B57" s="159"/>
      <c r="C57" s="189" t="s">
        <v>154</v>
      </c>
      <c r="D57" s="164"/>
      <c r="E57" s="169">
        <v>80.870999999999995</v>
      </c>
      <c r="F57" s="171"/>
      <c r="G57" s="171"/>
      <c r="H57" s="171"/>
      <c r="I57" s="171"/>
      <c r="J57" s="171"/>
      <c r="K57" s="171"/>
      <c r="L57" s="171"/>
      <c r="M57" s="171"/>
      <c r="N57" s="162"/>
      <c r="O57" s="162"/>
      <c r="P57" s="162"/>
      <c r="Q57" s="162"/>
      <c r="R57" s="162"/>
      <c r="S57" s="162"/>
      <c r="T57" s="163"/>
      <c r="U57" s="162"/>
      <c r="V57" s="152"/>
      <c r="W57" s="152"/>
      <c r="X57" s="152"/>
      <c r="Y57" s="152"/>
      <c r="Z57" s="152"/>
      <c r="AA57" s="152"/>
      <c r="AB57" s="152"/>
      <c r="AC57" s="152"/>
      <c r="AD57" s="152"/>
      <c r="AE57" s="152" t="s">
        <v>106</v>
      </c>
      <c r="AF57" s="152">
        <v>0</v>
      </c>
      <c r="AG57" s="152"/>
      <c r="AH57" s="152"/>
      <c r="AI57" s="152"/>
      <c r="AJ57" s="152"/>
      <c r="AK57" s="152"/>
      <c r="AL57" s="152"/>
      <c r="AM57" s="152"/>
      <c r="AN57" s="152"/>
      <c r="AO57" s="152"/>
      <c r="AP57" s="152"/>
      <c r="AQ57" s="152"/>
      <c r="AR57" s="152"/>
      <c r="AS57" s="152"/>
      <c r="AT57" s="152"/>
      <c r="AU57" s="152"/>
      <c r="AV57" s="152"/>
      <c r="AW57" s="152"/>
      <c r="AX57" s="152"/>
      <c r="AY57" s="152"/>
      <c r="AZ57" s="152"/>
      <c r="BA57" s="152"/>
      <c r="BB57" s="152"/>
      <c r="BC57" s="152"/>
      <c r="BD57" s="152"/>
      <c r="BE57" s="152"/>
      <c r="BF57" s="152"/>
      <c r="BG57" s="152"/>
      <c r="BH57" s="152"/>
    </row>
    <row r="58" spans="1:60" outlineLevel="1" x14ac:dyDescent="0.2">
      <c r="A58" s="153">
        <v>20</v>
      </c>
      <c r="B58" s="159" t="s">
        <v>166</v>
      </c>
      <c r="C58" s="188" t="s">
        <v>167</v>
      </c>
      <c r="D58" s="161" t="s">
        <v>0</v>
      </c>
      <c r="E58" s="168">
        <v>945.88209719999998</v>
      </c>
      <c r="F58" s="171"/>
      <c r="G58" s="171"/>
      <c r="H58" s="171">
        <v>0</v>
      </c>
      <c r="I58" s="171">
        <f>ROUND(E58*H58,2)</f>
        <v>0</v>
      </c>
      <c r="J58" s="171">
        <v>0.79</v>
      </c>
      <c r="K58" s="171">
        <f>ROUND(E58*J58,2)</f>
        <v>747.25</v>
      </c>
      <c r="L58" s="171">
        <v>21</v>
      </c>
      <c r="M58" s="171">
        <f>G58*(1+L58/100)</f>
        <v>0</v>
      </c>
      <c r="N58" s="162">
        <v>0</v>
      </c>
      <c r="O58" s="162">
        <f>ROUND(E58*N58,5)</f>
        <v>0</v>
      </c>
      <c r="P58" s="162">
        <v>0</v>
      </c>
      <c r="Q58" s="162">
        <f>ROUND(E58*P58,5)</f>
        <v>0</v>
      </c>
      <c r="R58" s="162"/>
      <c r="S58" s="162"/>
      <c r="T58" s="163">
        <v>0</v>
      </c>
      <c r="U58" s="162">
        <f>ROUND(E58*T58,2)</f>
        <v>0</v>
      </c>
      <c r="V58" s="152"/>
      <c r="W58" s="152"/>
      <c r="X58" s="152"/>
      <c r="Y58" s="152"/>
      <c r="Z58" s="152"/>
      <c r="AA58" s="152"/>
      <c r="AB58" s="152"/>
      <c r="AC58" s="152"/>
      <c r="AD58" s="152"/>
      <c r="AE58" s="152" t="s">
        <v>101</v>
      </c>
      <c r="AF58" s="152"/>
      <c r="AG58" s="152"/>
      <c r="AH58" s="152"/>
      <c r="AI58" s="152"/>
      <c r="AJ58" s="152"/>
      <c r="AK58" s="152"/>
      <c r="AL58" s="152"/>
      <c r="AM58" s="152"/>
      <c r="AN58" s="152"/>
      <c r="AO58" s="152"/>
      <c r="AP58" s="152"/>
      <c r="AQ58" s="152"/>
      <c r="AR58" s="152"/>
      <c r="AS58" s="152"/>
      <c r="AT58" s="152"/>
      <c r="AU58" s="152"/>
      <c r="AV58" s="152"/>
      <c r="AW58" s="152"/>
      <c r="AX58" s="152"/>
      <c r="AY58" s="152"/>
      <c r="AZ58" s="152"/>
      <c r="BA58" s="152"/>
      <c r="BB58" s="152"/>
      <c r="BC58" s="152"/>
      <c r="BD58" s="152"/>
      <c r="BE58" s="152"/>
      <c r="BF58" s="152"/>
      <c r="BG58" s="152"/>
      <c r="BH58" s="152"/>
    </row>
    <row r="59" spans="1:60" ht="22.5" outlineLevel="1" x14ac:dyDescent="0.2">
      <c r="A59" s="153">
        <v>21</v>
      </c>
      <c r="B59" s="159" t="s">
        <v>168</v>
      </c>
      <c r="C59" s="188" t="s">
        <v>169</v>
      </c>
      <c r="D59" s="161" t="s">
        <v>109</v>
      </c>
      <c r="E59" s="168">
        <v>77.02</v>
      </c>
      <c r="F59" s="171"/>
      <c r="G59" s="171"/>
      <c r="H59" s="171">
        <v>0</v>
      </c>
      <c r="I59" s="171">
        <f>ROUND(E59*H59,2)</f>
        <v>0</v>
      </c>
      <c r="J59" s="171">
        <v>8.3000000000000007</v>
      </c>
      <c r="K59" s="171">
        <f>ROUND(E59*J59,2)</f>
        <v>639.27</v>
      </c>
      <c r="L59" s="171">
        <v>21</v>
      </c>
      <c r="M59" s="171">
        <f>G59*(1+L59/100)</f>
        <v>0</v>
      </c>
      <c r="N59" s="162">
        <v>0</v>
      </c>
      <c r="O59" s="162">
        <f>ROUND(E59*N59,5)</f>
        <v>0</v>
      </c>
      <c r="P59" s="162">
        <v>0</v>
      </c>
      <c r="Q59" s="162">
        <f>ROUND(E59*P59,5)</f>
        <v>0</v>
      </c>
      <c r="R59" s="162"/>
      <c r="S59" s="162"/>
      <c r="T59" s="163">
        <v>0.02</v>
      </c>
      <c r="U59" s="162">
        <f>ROUND(E59*T59,2)</f>
        <v>1.54</v>
      </c>
      <c r="V59" s="152"/>
      <c r="W59" s="152"/>
      <c r="X59" s="152"/>
      <c r="Y59" s="152"/>
      <c r="Z59" s="152"/>
      <c r="AA59" s="152"/>
      <c r="AB59" s="152"/>
      <c r="AC59" s="152"/>
      <c r="AD59" s="152"/>
      <c r="AE59" s="152" t="s">
        <v>101</v>
      </c>
      <c r="AF59" s="152"/>
      <c r="AG59" s="152"/>
      <c r="AH59" s="152"/>
      <c r="AI59" s="152"/>
      <c r="AJ59" s="152"/>
      <c r="AK59" s="152"/>
      <c r="AL59" s="152"/>
      <c r="AM59" s="152"/>
      <c r="AN59" s="152"/>
      <c r="AO59" s="152"/>
      <c r="AP59" s="152"/>
      <c r="AQ59" s="152"/>
      <c r="AR59" s="152"/>
      <c r="AS59" s="152"/>
      <c r="AT59" s="152"/>
      <c r="AU59" s="152"/>
      <c r="AV59" s="152"/>
      <c r="AW59" s="152"/>
      <c r="AX59" s="152"/>
      <c r="AY59" s="152"/>
      <c r="AZ59" s="152"/>
      <c r="BA59" s="152"/>
      <c r="BB59" s="152"/>
      <c r="BC59" s="152"/>
      <c r="BD59" s="152"/>
      <c r="BE59" s="152"/>
      <c r="BF59" s="152"/>
      <c r="BG59" s="152"/>
      <c r="BH59" s="152"/>
    </row>
    <row r="60" spans="1:60" x14ac:dyDescent="0.2">
      <c r="A60" s="154" t="s">
        <v>96</v>
      </c>
      <c r="B60" s="160" t="s">
        <v>65</v>
      </c>
      <c r="C60" s="190" t="s">
        <v>66</v>
      </c>
      <c r="D60" s="165"/>
      <c r="E60" s="170"/>
      <c r="F60" s="172"/>
      <c r="G60" s="172"/>
      <c r="H60" s="172"/>
      <c r="I60" s="172">
        <f>SUM(I61:I65)</f>
        <v>0</v>
      </c>
      <c r="J60" s="172"/>
      <c r="K60" s="172">
        <f>SUM(K61:K65)</f>
        <v>36485.33</v>
      </c>
      <c r="L60" s="172"/>
      <c r="M60" s="172">
        <f>SUM(M61:M65)</f>
        <v>0</v>
      </c>
      <c r="N60" s="166"/>
      <c r="O60" s="166">
        <f>SUM(O61:O65)</f>
        <v>0.96974000000000005</v>
      </c>
      <c r="P60" s="166"/>
      <c r="Q60" s="166">
        <f>SUM(Q61:Q65)</f>
        <v>0</v>
      </c>
      <c r="R60" s="166"/>
      <c r="S60" s="166"/>
      <c r="T60" s="167"/>
      <c r="U60" s="166">
        <f>SUM(U61:U65)</f>
        <v>54.99</v>
      </c>
      <c r="AE60" t="s">
        <v>97</v>
      </c>
    </row>
    <row r="61" spans="1:60" outlineLevel="1" x14ac:dyDescent="0.2">
      <c r="A61" s="153">
        <v>22</v>
      </c>
      <c r="B61" s="159" t="s">
        <v>170</v>
      </c>
      <c r="C61" s="188" t="s">
        <v>171</v>
      </c>
      <c r="D61" s="161" t="s">
        <v>109</v>
      </c>
      <c r="E61" s="168">
        <v>123.71</v>
      </c>
      <c r="F61" s="171"/>
      <c r="G61" s="171"/>
      <c r="H61" s="171">
        <v>0</v>
      </c>
      <c r="I61" s="171">
        <f>ROUND(E61*H61,2)</f>
        <v>0</v>
      </c>
      <c r="J61" s="171">
        <v>283</v>
      </c>
      <c r="K61" s="171">
        <f>ROUND(E61*J61,2)</f>
        <v>35009.93</v>
      </c>
      <c r="L61" s="171">
        <v>21</v>
      </c>
      <c r="M61" s="171">
        <f>G61*(1+L61/100)</f>
        <v>0</v>
      </c>
      <c r="N61" s="162">
        <v>7.8200000000000006E-3</v>
      </c>
      <c r="O61" s="162">
        <f>ROUND(E61*N61,5)</f>
        <v>0.96740999999999999</v>
      </c>
      <c r="P61" s="162">
        <v>0</v>
      </c>
      <c r="Q61" s="162">
        <f>ROUND(E61*P61,5)</f>
        <v>0</v>
      </c>
      <c r="R61" s="162"/>
      <c r="S61" s="162"/>
      <c r="T61" s="163">
        <v>0.42</v>
      </c>
      <c r="U61" s="162">
        <f>ROUND(E61*T61,2)</f>
        <v>51.96</v>
      </c>
      <c r="V61" s="152"/>
      <c r="W61" s="152"/>
      <c r="X61" s="152"/>
      <c r="Y61" s="152"/>
      <c r="Z61" s="152"/>
      <c r="AA61" s="152"/>
      <c r="AB61" s="152"/>
      <c r="AC61" s="152"/>
      <c r="AD61" s="152"/>
      <c r="AE61" s="152" t="s">
        <v>101</v>
      </c>
      <c r="AF61" s="152"/>
      <c r="AG61" s="152"/>
      <c r="AH61" s="152"/>
      <c r="AI61" s="152"/>
      <c r="AJ61" s="152"/>
      <c r="AK61" s="152"/>
      <c r="AL61" s="152"/>
      <c r="AM61" s="152"/>
      <c r="AN61" s="152"/>
      <c r="AO61" s="152"/>
      <c r="AP61" s="152"/>
      <c r="AQ61" s="152"/>
      <c r="AR61" s="152"/>
      <c r="AS61" s="152"/>
      <c r="AT61" s="152"/>
      <c r="AU61" s="152"/>
      <c r="AV61" s="152"/>
      <c r="AW61" s="152"/>
      <c r="AX61" s="152"/>
      <c r="AY61" s="152"/>
      <c r="AZ61" s="152"/>
      <c r="BA61" s="152"/>
      <c r="BB61" s="152"/>
      <c r="BC61" s="152"/>
      <c r="BD61" s="152"/>
      <c r="BE61" s="152"/>
      <c r="BF61" s="152"/>
      <c r="BG61" s="152"/>
      <c r="BH61" s="152"/>
    </row>
    <row r="62" spans="1:60" outlineLevel="1" x14ac:dyDescent="0.2">
      <c r="A62" s="153"/>
      <c r="B62" s="159"/>
      <c r="C62" s="189" t="s">
        <v>128</v>
      </c>
      <c r="D62" s="164"/>
      <c r="E62" s="169">
        <v>46.69</v>
      </c>
      <c r="F62" s="171"/>
      <c r="G62" s="171"/>
      <c r="H62" s="171"/>
      <c r="I62" s="171"/>
      <c r="J62" s="171"/>
      <c r="K62" s="171"/>
      <c r="L62" s="171"/>
      <c r="M62" s="171"/>
      <c r="N62" s="162"/>
      <c r="O62" s="162"/>
      <c r="P62" s="162"/>
      <c r="Q62" s="162"/>
      <c r="R62" s="162"/>
      <c r="S62" s="162"/>
      <c r="T62" s="163"/>
      <c r="U62" s="162"/>
      <c r="V62" s="152"/>
      <c r="W62" s="152"/>
      <c r="X62" s="152"/>
      <c r="Y62" s="152"/>
      <c r="Z62" s="152"/>
      <c r="AA62" s="152"/>
      <c r="AB62" s="152"/>
      <c r="AC62" s="152"/>
      <c r="AD62" s="152"/>
      <c r="AE62" s="152" t="s">
        <v>106</v>
      </c>
      <c r="AF62" s="152">
        <v>0</v>
      </c>
      <c r="AG62" s="152"/>
      <c r="AH62" s="152"/>
      <c r="AI62" s="152"/>
      <c r="AJ62" s="152"/>
      <c r="AK62" s="152"/>
      <c r="AL62" s="152"/>
      <c r="AM62" s="152"/>
      <c r="AN62" s="152"/>
      <c r="AO62" s="152"/>
      <c r="AP62" s="152"/>
      <c r="AQ62" s="152"/>
      <c r="AR62" s="152"/>
      <c r="AS62" s="152"/>
      <c r="AT62" s="152"/>
      <c r="AU62" s="152"/>
      <c r="AV62" s="152"/>
      <c r="AW62" s="152"/>
      <c r="AX62" s="152"/>
      <c r="AY62" s="152"/>
      <c r="AZ62" s="152"/>
      <c r="BA62" s="152"/>
      <c r="BB62" s="152"/>
      <c r="BC62" s="152"/>
      <c r="BD62" s="152"/>
      <c r="BE62" s="152"/>
      <c r="BF62" s="152"/>
      <c r="BG62" s="152"/>
      <c r="BH62" s="152"/>
    </row>
    <row r="63" spans="1:60" outlineLevel="1" x14ac:dyDescent="0.2">
      <c r="A63" s="153"/>
      <c r="B63" s="159"/>
      <c r="C63" s="189" t="s">
        <v>129</v>
      </c>
      <c r="D63" s="164"/>
      <c r="E63" s="169">
        <v>77.02</v>
      </c>
      <c r="F63" s="171"/>
      <c r="G63" s="171"/>
      <c r="H63" s="171"/>
      <c r="I63" s="171"/>
      <c r="J63" s="171"/>
      <c r="K63" s="171"/>
      <c r="L63" s="171"/>
      <c r="M63" s="171"/>
      <c r="N63" s="162"/>
      <c r="O63" s="162"/>
      <c r="P63" s="162"/>
      <c r="Q63" s="162"/>
      <c r="R63" s="162"/>
      <c r="S63" s="162"/>
      <c r="T63" s="163"/>
      <c r="U63" s="162"/>
      <c r="V63" s="152"/>
      <c r="W63" s="152"/>
      <c r="X63" s="152"/>
      <c r="Y63" s="152"/>
      <c r="Z63" s="152"/>
      <c r="AA63" s="152"/>
      <c r="AB63" s="152"/>
      <c r="AC63" s="152"/>
      <c r="AD63" s="152"/>
      <c r="AE63" s="152" t="s">
        <v>106</v>
      </c>
      <c r="AF63" s="152">
        <v>0</v>
      </c>
      <c r="AG63" s="152"/>
      <c r="AH63" s="152"/>
      <c r="AI63" s="152"/>
      <c r="AJ63" s="152"/>
      <c r="AK63" s="152"/>
      <c r="AL63" s="152"/>
      <c r="AM63" s="152"/>
      <c r="AN63" s="152"/>
      <c r="AO63" s="152"/>
      <c r="AP63" s="152"/>
      <c r="AQ63" s="152"/>
      <c r="AR63" s="152"/>
      <c r="AS63" s="152"/>
      <c r="AT63" s="152"/>
      <c r="AU63" s="152"/>
      <c r="AV63" s="152"/>
      <c r="AW63" s="152"/>
      <c r="AX63" s="152"/>
      <c r="AY63" s="152"/>
      <c r="AZ63" s="152"/>
      <c r="BA63" s="152"/>
      <c r="BB63" s="152"/>
      <c r="BC63" s="152"/>
      <c r="BD63" s="152"/>
      <c r="BE63" s="152"/>
      <c r="BF63" s="152"/>
      <c r="BG63" s="152"/>
      <c r="BH63" s="152"/>
    </row>
    <row r="64" spans="1:60" outlineLevel="1" x14ac:dyDescent="0.2">
      <c r="A64" s="153">
        <v>23</v>
      </c>
      <c r="B64" s="159" t="s">
        <v>172</v>
      </c>
      <c r="C64" s="188" t="s">
        <v>173</v>
      </c>
      <c r="D64" s="161" t="s">
        <v>109</v>
      </c>
      <c r="E64" s="168">
        <v>46.69</v>
      </c>
      <c r="F64" s="171"/>
      <c r="G64" s="171"/>
      <c r="H64" s="171">
        <v>0</v>
      </c>
      <c r="I64" s="171">
        <f>ROUND(E64*H64,2)</f>
        <v>0</v>
      </c>
      <c r="J64" s="171">
        <v>31.6</v>
      </c>
      <c r="K64" s="171">
        <f>ROUND(E64*J64,2)</f>
        <v>1475.4</v>
      </c>
      <c r="L64" s="171">
        <v>21</v>
      </c>
      <c r="M64" s="171">
        <f>G64*(1+L64/100)</f>
        <v>0</v>
      </c>
      <c r="N64" s="162">
        <v>5.0000000000000002E-5</v>
      </c>
      <c r="O64" s="162">
        <f>ROUND(E64*N64,5)</f>
        <v>2.33E-3</v>
      </c>
      <c r="P64" s="162">
        <v>0</v>
      </c>
      <c r="Q64" s="162">
        <f>ROUND(E64*P64,5)</f>
        <v>0</v>
      </c>
      <c r="R64" s="162"/>
      <c r="S64" s="162"/>
      <c r="T64" s="163">
        <v>6.5000000000000002E-2</v>
      </c>
      <c r="U64" s="162">
        <f>ROUND(E64*T64,2)</f>
        <v>3.03</v>
      </c>
      <c r="V64" s="152"/>
      <c r="W64" s="152"/>
      <c r="X64" s="152"/>
      <c r="Y64" s="152"/>
      <c r="Z64" s="152"/>
      <c r="AA64" s="152"/>
      <c r="AB64" s="152"/>
      <c r="AC64" s="152"/>
      <c r="AD64" s="152"/>
      <c r="AE64" s="152" t="s">
        <v>101</v>
      </c>
      <c r="AF64" s="152"/>
      <c r="AG64" s="152"/>
      <c r="AH64" s="152"/>
      <c r="AI64" s="152"/>
      <c r="AJ64" s="152"/>
      <c r="AK64" s="152"/>
      <c r="AL64" s="152"/>
      <c r="AM64" s="152"/>
      <c r="AN64" s="152"/>
      <c r="AO64" s="152"/>
      <c r="AP64" s="152"/>
      <c r="AQ64" s="152"/>
      <c r="AR64" s="152"/>
      <c r="AS64" s="152"/>
      <c r="AT64" s="152"/>
      <c r="AU64" s="152"/>
      <c r="AV64" s="152"/>
      <c r="AW64" s="152"/>
      <c r="AX64" s="152"/>
      <c r="AY64" s="152"/>
      <c r="AZ64" s="152"/>
      <c r="BA64" s="152"/>
      <c r="BB64" s="152"/>
      <c r="BC64" s="152"/>
      <c r="BD64" s="152"/>
      <c r="BE64" s="152"/>
      <c r="BF64" s="152"/>
      <c r="BG64" s="152"/>
      <c r="BH64" s="152"/>
    </row>
    <row r="65" spans="1:60" outlineLevel="1" x14ac:dyDescent="0.2">
      <c r="A65" s="153"/>
      <c r="B65" s="159"/>
      <c r="C65" s="189" t="s">
        <v>128</v>
      </c>
      <c r="D65" s="164"/>
      <c r="E65" s="169">
        <v>46.69</v>
      </c>
      <c r="F65" s="171"/>
      <c r="G65" s="171"/>
      <c r="H65" s="171"/>
      <c r="I65" s="171"/>
      <c r="J65" s="171"/>
      <c r="K65" s="171"/>
      <c r="L65" s="171"/>
      <c r="M65" s="171"/>
      <c r="N65" s="162"/>
      <c r="O65" s="162"/>
      <c r="P65" s="162"/>
      <c r="Q65" s="162"/>
      <c r="R65" s="162"/>
      <c r="S65" s="162"/>
      <c r="T65" s="163"/>
      <c r="U65" s="162"/>
      <c r="V65" s="152"/>
      <c r="W65" s="152"/>
      <c r="X65" s="152"/>
      <c r="Y65" s="152"/>
      <c r="Z65" s="152"/>
      <c r="AA65" s="152"/>
      <c r="AB65" s="152"/>
      <c r="AC65" s="152"/>
      <c r="AD65" s="152"/>
      <c r="AE65" s="152" t="s">
        <v>106</v>
      </c>
      <c r="AF65" s="152">
        <v>0</v>
      </c>
      <c r="AG65" s="152"/>
      <c r="AH65" s="152"/>
      <c r="AI65" s="152"/>
      <c r="AJ65" s="152"/>
      <c r="AK65" s="152"/>
      <c r="AL65" s="152"/>
      <c r="AM65" s="152"/>
      <c r="AN65" s="152"/>
      <c r="AO65" s="152"/>
      <c r="AP65" s="152"/>
      <c r="AQ65" s="152"/>
      <c r="AR65" s="152"/>
      <c r="AS65" s="152"/>
      <c r="AT65" s="152"/>
      <c r="AU65" s="152"/>
      <c r="AV65" s="152"/>
      <c r="AW65" s="152"/>
      <c r="AX65" s="152"/>
      <c r="AY65" s="152"/>
      <c r="AZ65" s="152"/>
      <c r="BA65" s="152"/>
      <c r="BB65" s="152"/>
      <c r="BC65" s="152"/>
      <c r="BD65" s="152"/>
      <c r="BE65" s="152"/>
      <c r="BF65" s="152"/>
      <c r="BG65" s="152"/>
      <c r="BH65" s="152"/>
    </row>
    <row r="66" spans="1:60" x14ac:dyDescent="0.2">
      <c r="A66" s="154" t="s">
        <v>96</v>
      </c>
      <c r="B66" s="160" t="s">
        <v>67</v>
      </c>
      <c r="C66" s="190" t="s">
        <v>68</v>
      </c>
      <c r="D66" s="165"/>
      <c r="E66" s="170"/>
      <c r="F66" s="172"/>
      <c r="G66" s="172"/>
      <c r="H66" s="172"/>
      <c r="I66" s="172">
        <f>SUM(I67:I72)</f>
        <v>0</v>
      </c>
      <c r="J66" s="172"/>
      <c r="K66" s="172">
        <f>SUM(K67:K72)</f>
        <v>1745.13</v>
      </c>
      <c r="L66" s="172"/>
      <c r="M66" s="172">
        <f>SUM(M67:M72)</f>
        <v>0</v>
      </c>
      <c r="N66" s="166"/>
      <c r="O66" s="166">
        <f>SUM(O67:O72)</f>
        <v>0</v>
      </c>
      <c r="P66" s="166"/>
      <c r="Q66" s="166">
        <f>SUM(Q67:Q72)</f>
        <v>0</v>
      </c>
      <c r="R66" s="166"/>
      <c r="S66" s="166"/>
      <c r="T66" s="167"/>
      <c r="U66" s="166">
        <f>SUM(U67:U72)</f>
        <v>2.5300000000000002</v>
      </c>
      <c r="AE66" t="s">
        <v>97</v>
      </c>
    </row>
    <row r="67" spans="1:60" outlineLevel="1" x14ac:dyDescent="0.2">
      <c r="A67" s="153">
        <v>24</v>
      </c>
      <c r="B67" s="159" t="s">
        <v>174</v>
      </c>
      <c r="C67" s="188" t="s">
        <v>175</v>
      </c>
      <c r="D67" s="161" t="s">
        <v>117</v>
      </c>
      <c r="E67" s="168">
        <v>0.68015000000000003</v>
      </c>
      <c r="F67" s="171"/>
      <c r="G67" s="171"/>
      <c r="H67" s="171">
        <v>0</v>
      </c>
      <c r="I67" s="171">
        <f t="shared" ref="I67:I72" si="0">ROUND(E67*H67,2)</f>
        <v>0</v>
      </c>
      <c r="J67" s="171">
        <v>289.5</v>
      </c>
      <c r="K67" s="171">
        <f t="shared" ref="K67:K72" si="1">ROUND(E67*J67,2)</f>
        <v>196.9</v>
      </c>
      <c r="L67" s="171">
        <v>21</v>
      </c>
      <c r="M67" s="171">
        <f t="shared" ref="M67:M72" si="2">G67*(1+L67/100)</f>
        <v>0</v>
      </c>
      <c r="N67" s="162">
        <v>0</v>
      </c>
      <c r="O67" s="162">
        <f t="shared" ref="O67:O72" si="3">ROUND(E67*N67,5)</f>
        <v>0</v>
      </c>
      <c r="P67" s="162">
        <v>0</v>
      </c>
      <c r="Q67" s="162">
        <f t="shared" ref="Q67:Q72" si="4">ROUND(E67*P67,5)</f>
        <v>0</v>
      </c>
      <c r="R67" s="162"/>
      <c r="S67" s="162"/>
      <c r="T67" s="163">
        <v>0.93300000000000005</v>
      </c>
      <c r="U67" s="162">
        <f t="shared" ref="U67:U72" si="5">ROUND(E67*T67,2)</f>
        <v>0.63</v>
      </c>
      <c r="V67" s="152"/>
      <c r="W67" s="152"/>
      <c r="X67" s="152"/>
      <c r="Y67" s="152"/>
      <c r="Z67" s="152"/>
      <c r="AA67" s="152"/>
      <c r="AB67" s="152"/>
      <c r="AC67" s="152"/>
      <c r="AD67" s="152"/>
      <c r="AE67" s="152" t="s">
        <v>101</v>
      </c>
      <c r="AF67" s="152"/>
      <c r="AG67" s="152"/>
      <c r="AH67" s="152"/>
      <c r="AI67" s="152"/>
      <c r="AJ67" s="152"/>
      <c r="AK67" s="152"/>
      <c r="AL67" s="152"/>
      <c r="AM67" s="152"/>
      <c r="AN67" s="152"/>
      <c r="AO67" s="152"/>
      <c r="AP67" s="152"/>
      <c r="AQ67" s="152"/>
      <c r="AR67" s="152"/>
      <c r="AS67" s="152"/>
      <c r="AT67" s="152"/>
      <c r="AU67" s="152"/>
      <c r="AV67" s="152"/>
      <c r="AW67" s="152"/>
      <c r="AX67" s="152"/>
      <c r="AY67" s="152"/>
      <c r="AZ67" s="152"/>
      <c r="BA67" s="152"/>
      <c r="BB67" s="152"/>
      <c r="BC67" s="152"/>
      <c r="BD67" s="152"/>
      <c r="BE67" s="152"/>
      <c r="BF67" s="152"/>
      <c r="BG67" s="152"/>
      <c r="BH67" s="152"/>
    </row>
    <row r="68" spans="1:60" outlineLevel="1" x14ac:dyDescent="0.2">
      <c r="A68" s="153">
        <v>25</v>
      </c>
      <c r="B68" s="159" t="s">
        <v>176</v>
      </c>
      <c r="C68" s="188" t="s">
        <v>177</v>
      </c>
      <c r="D68" s="161" t="s">
        <v>117</v>
      </c>
      <c r="E68" s="168">
        <v>0.68015000000000003</v>
      </c>
      <c r="F68" s="171"/>
      <c r="G68" s="171"/>
      <c r="H68" s="171">
        <v>0</v>
      </c>
      <c r="I68" s="171">
        <f t="shared" si="0"/>
        <v>0</v>
      </c>
      <c r="J68" s="171">
        <v>194.5</v>
      </c>
      <c r="K68" s="171">
        <f t="shared" si="1"/>
        <v>132.29</v>
      </c>
      <c r="L68" s="171">
        <v>21</v>
      </c>
      <c r="M68" s="171">
        <f t="shared" si="2"/>
        <v>0</v>
      </c>
      <c r="N68" s="162">
        <v>0</v>
      </c>
      <c r="O68" s="162">
        <f t="shared" si="3"/>
        <v>0</v>
      </c>
      <c r="P68" s="162">
        <v>0</v>
      </c>
      <c r="Q68" s="162">
        <f t="shared" si="4"/>
        <v>0</v>
      </c>
      <c r="R68" s="162"/>
      <c r="S68" s="162"/>
      <c r="T68" s="163">
        <v>0.49</v>
      </c>
      <c r="U68" s="162">
        <f t="shared" si="5"/>
        <v>0.33</v>
      </c>
      <c r="V68" s="152"/>
      <c r="W68" s="152"/>
      <c r="X68" s="152"/>
      <c r="Y68" s="152"/>
      <c r="Z68" s="152"/>
      <c r="AA68" s="152"/>
      <c r="AB68" s="152"/>
      <c r="AC68" s="152"/>
      <c r="AD68" s="152"/>
      <c r="AE68" s="152" t="s">
        <v>101</v>
      </c>
      <c r="AF68" s="152"/>
      <c r="AG68" s="152"/>
      <c r="AH68" s="152"/>
      <c r="AI68" s="152"/>
      <c r="AJ68" s="152"/>
      <c r="AK68" s="152"/>
      <c r="AL68" s="152"/>
      <c r="AM68" s="152"/>
      <c r="AN68" s="152"/>
      <c r="AO68" s="152"/>
      <c r="AP68" s="152"/>
      <c r="AQ68" s="152"/>
      <c r="AR68" s="152"/>
      <c r="AS68" s="152"/>
      <c r="AT68" s="152"/>
      <c r="AU68" s="152"/>
      <c r="AV68" s="152"/>
      <c r="AW68" s="152"/>
      <c r="AX68" s="152"/>
      <c r="AY68" s="152"/>
      <c r="AZ68" s="152"/>
      <c r="BA68" s="152"/>
      <c r="BB68" s="152"/>
      <c r="BC68" s="152"/>
      <c r="BD68" s="152"/>
      <c r="BE68" s="152"/>
      <c r="BF68" s="152"/>
      <c r="BG68" s="152"/>
      <c r="BH68" s="152"/>
    </row>
    <row r="69" spans="1:60" outlineLevel="1" x14ac:dyDescent="0.2">
      <c r="A69" s="153">
        <v>26</v>
      </c>
      <c r="B69" s="159" t="s">
        <v>178</v>
      </c>
      <c r="C69" s="188" t="s">
        <v>179</v>
      </c>
      <c r="D69" s="161" t="s">
        <v>117</v>
      </c>
      <c r="E69" s="168">
        <v>9.5221</v>
      </c>
      <c r="F69" s="171"/>
      <c r="G69" s="171"/>
      <c r="H69" s="171">
        <v>0</v>
      </c>
      <c r="I69" s="171">
        <f t="shared" si="0"/>
        <v>0</v>
      </c>
      <c r="J69" s="171">
        <v>15.6</v>
      </c>
      <c r="K69" s="171">
        <f t="shared" si="1"/>
        <v>148.54</v>
      </c>
      <c r="L69" s="171">
        <v>21</v>
      </c>
      <c r="M69" s="171">
        <f t="shared" si="2"/>
        <v>0</v>
      </c>
      <c r="N69" s="162">
        <v>0</v>
      </c>
      <c r="O69" s="162">
        <f t="shared" si="3"/>
        <v>0</v>
      </c>
      <c r="P69" s="162">
        <v>0</v>
      </c>
      <c r="Q69" s="162">
        <f t="shared" si="4"/>
        <v>0</v>
      </c>
      <c r="R69" s="162"/>
      <c r="S69" s="162"/>
      <c r="T69" s="163">
        <v>0</v>
      </c>
      <c r="U69" s="162">
        <f t="shared" si="5"/>
        <v>0</v>
      </c>
      <c r="V69" s="152"/>
      <c r="W69" s="152"/>
      <c r="X69" s="152"/>
      <c r="Y69" s="152"/>
      <c r="Z69" s="152"/>
      <c r="AA69" s="152"/>
      <c r="AB69" s="152"/>
      <c r="AC69" s="152"/>
      <c r="AD69" s="152"/>
      <c r="AE69" s="152" t="s">
        <v>101</v>
      </c>
      <c r="AF69" s="152"/>
      <c r="AG69" s="152"/>
      <c r="AH69" s="152"/>
      <c r="AI69" s="152"/>
      <c r="AJ69" s="152"/>
      <c r="AK69" s="152"/>
      <c r="AL69" s="152"/>
      <c r="AM69" s="152"/>
      <c r="AN69" s="152"/>
      <c r="AO69" s="152"/>
      <c r="AP69" s="152"/>
      <c r="AQ69" s="152"/>
      <c r="AR69" s="152"/>
      <c r="AS69" s="152"/>
      <c r="AT69" s="152"/>
      <c r="AU69" s="152"/>
      <c r="AV69" s="152"/>
      <c r="AW69" s="152"/>
      <c r="AX69" s="152"/>
      <c r="AY69" s="152"/>
      <c r="AZ69" s="152"/>
      <c r="BA69" s="152"/>
      <c r="BB69" s="152"/>
      <c r="BC69" s="152"/>
      <c r="BD69" s="152"/>
      <c r="BE69" s="152"/>
      <c r="BF69" s="152"/>
      <c r="BG69" s="152"/>
      <c r="BH69" s="152"/>
    </row>
    <row r="70" spans="1:60" outlineLevel="1" x14ac:dyDescent="0.2">
      <c r="A70" s="153">
        <v>27</v>
      </c>
      <c r="B70" s="159" t="s">
        <v>180</v>
      </c>
      <c r="C70" s="188" t="s">
        <v>181</v>
      </c>
      <c r="D70" s="161" t="s">
        <v>117</v>
      </c>
      <c r="E70" s="168">
        <v>1.3603000000000001</v>
      </c>
      <c r="F70" s="171"/>
      <c r="G70" s="171"/>
      <c r="H70" s="171">
        <v>0</v>
      </c>
      <c r="I70" s="171">
        <f t="shared" si="0"/>
        <v>0</v>
      </c>
      <c r="J70" s="171">
        <v>257</v>
      </c>
      <c r="K70" s="171">
        <f t="shared" si="1"/>
        <v>349.6</v>
      </c>
      <c r="L70" s="171">
        <v>21</v>
      </c>
      <c r="M70" s="171">
        <f t="shared" si="2"/>
        <v>0</v>
      </c>
      <c r="N70" s="162">
        <v>0</v>
      </c>
      <c r="O70" s="162">
        <f t="shared" si="3"/>
        <v>0</v>
      </c>
      <c r="P70" s="162">
        <v>0</v>
      </c>
      <c r="Q70" s="162">
        <f t="shared" si="4"/>
        <v>0</v>
      </c>
      <c r="R70" s="162"/>
      <c r="S70" s="162"/>
      <c r="T70" s="163">
        <v>0.94199999999999995</v>
      </c>
      <c r="U70" s="162">
        <f t="shared" si="5"/>
        <v>1.28</v>
      </c>
      <c r="V70" s="152"/>
      <c r="W70" s="152"/>
      <c r="X70" s="152"/>
      <c r="Y70" s="152"/>
      <c r="Z70" s="152"/>
      <c r="AA70" s="152"/>
      <c r="AB70" s="152"/>
      <c r="AC70" s="152"/>
      <c r="AD70" s="152"/>
      <c r="AE70" s="152" t="s">
        <v>101</v>
      </c>
      <c r="AF70" s="152"/>
      <c r="AG70" s="152"/>
      <c r="AH70" s="152"/>
      <c r="AI70" s="152"/>
      <c r="AJ70" s="152"/>
      <c r="AK70" s="152"/>
      <c r="AL70" s="152"/>
      <c r="AM70" s="152"/>
      <c r="AN70" s="152"/>
      <c r="AO70" s="152"/>
      <c r="AP70" s="152"/>
      <c r="AQ70" s="152"/>
      <c r="AR70" s="152"/>
      <c r="AS70" s="152"/>
      <c r="AT70" s="152"/>
      <c r="AU70" s="152"/>
      <c r="AV70" s="152"/>
      <c r="AW70" s="152"/>
      <c r="AX70" s="152"/>
      <c r="AY70" s="152"/>
      <c r="AZ70" s="152"/>
      <c r="BA70" s="152"/>
      <c r="BB70" s="152"/>
      <c r="BC70" s="152"/>
      <c r="BD70" s="152"/>
      <c r="BE70" s="152"/>
      <c r="BF70" s="152"/>
      <c r="BG70" s="152"/>
      <c r="BH70" s="152"/>
    </row>
    <row r="71" spans="1:60" outlineLevel="1" x14ac:dyDescent="0.2">
      <c r="A71" s="153">
        <v>28</v>
      </c>
      <c r="B71" s="159" t="s">
        <v>182</v>
      </c>
      <c r="C71" s="188" t="s">
        <v>183</v>
      </c>
      <c r="D71" s="161" t="s">
        <v>117</v>
      </c>
      <c r="E71" s="168">
        <v>2.7206000000000001</v>
      </c>
      <c r="F71" s="171"/>
      <c r="G71" s="171"/>
      <c r="H71" s="171">
        <v>0</v>
      </c>
      <c r="I71" s="171">
        <f t="shared" si="0"/>
        <v>0</v>
      </c>
      <c r="J71" s="171">
        <v>28.6</v>
      </c>
      <c r="K71" s="171">
        <f t="shared" si="1"/>
        <v>77.81</v>
      </c>
      <c r="L71" s="171">
        <v>21</v>
      </c>
      <c r="M71" s="171">
        <f t="shared" si="2"/>
        <v>0</v>
      </c>
      <c r="N71" s="162">
        <v>0</v>
      </c>
      <c r="O71" s="162">
        <f t="shared" si="3"/>
        <v>0</v>
      </c>
      <c r="P71" s="162">
        <v>0</v>
      </c>
      <c r="Q71" s="162">
        <f t="shared" si="4"/>
        <v>0</v>
      </c>
      <c r="R71" s="162"/>
      <c r="S71" s="162"/>
      <c r="T71" s="163">
        <v>0.105</v>
      </c>
      <c r="U71" s="162">
        <f t="shared" si="5"/>
        <v>0.28999999999999998</v>
      </c>
      <c r="V71" s="152"/>
      <c r="W71" s="152"/>
      <c r="X71" s="152"/>
      <c r="Y71" s="152"/>
      <c r="Z71" s="152"/>
      <c r="AA71" s="152"/>
      <c r="AB71" s="152"/>
      <c r="AC71" s="152"/>
      <c r="AD71" s="152"/>
      <c r="AE71" s="152" t="s">
        <v>101</v>
      </c>
      <c r="AF71" s="152"/>
      <c r="AG71" s="152"/>
      <c r="AH71" s="152"/>
      <c r="AI71" s="152"/>
      <c r="AJ71" s="152"/>
      <c r="AK71" s="152"/>
      <c r="AL71" s="152"/>
      <c r="AM71" s="152"/>
      <c r="AN71" s="152"/>
      <c r="AO71" s="152"/>
      <c r="AP71" s="152"/>
      <c r="AQ71" s="152"/>
      <c r="AR71" s="152"/>
      <c r="AS71" s="152"/>
      <c r="AT71" s="152"/>
      <c r="AU71" s="152"/>
      <c r="AV71" s="152"/>
      <c r="AW71" s="152"/>
      <c r="AX71" s="152"/>
      <c r="AY71" s="152"/>
      <c r="AZ71" s="152"/>
      <c r="BA71" s="152"/>
      <c r="BB71" s="152"/>
      <c r="BC71" s="152"/>
      <c r="BD71" s="152"/>
      <c r="BE71" s="152"/>
      <c r="BF71" s="152"/>
      <c r="BG71" s="152"/>
      <c r="BH71" s="152"/>
    </row>
    <row r="72" spans="1:60" outlineLevel="1" x14ac:dyDescent="0.2">
      <c r="A72" s="181">
        <v>29</v>
      </c>
      <c r="B72" s="182" t="s">
        <v>184</v>
      </c>
      <c r="C72" s="191" t="s">
        <v>185</v>
      </c>
      <c r="D72" s="183" t="s">
        <v>117</v>
      </c>
      <c r="E72" s="184">
        <v>0.68015000000000003</v>
      </c>
      <c r="F72" s="185"/>
      <c r="G72" s="185"/>
      <c r="H72" s="185">
        <v>0</v>
      </c>
      <c r="I72" s="185">
        <f t="shared" si="0"/>
        <v>0</v>
      </c>
      <c r="J72" s="185">
        <v>1235</v>
      </c>
      <c r="K72" s="185">
        <f t="shared" si="1"/>
        <v>839.99</v>
      </c>
      <c r="L72" s="185">
        <v>21</v>
      </c>
      <c r="M72" s="185">
        <f t="shared" si="2"/>
        <v>0</v>
      </c>
      <c r="N72" s="186">
        <v>0</v>
      </c>
      <c r="O72" s="186">
        <f t="shared" si="3"/>
        <v>0</v>
      </c>
      <c r="P72" s="186">
        <v>0</v>
      </c>
      <c r="Q72" s="186">
        <f t="shared" si="4"/>
        <v>0</v>
      </c>
      <c r="R72" s="186"/>
      <c r="S72" s="186"/>
      <c r="T72" s="187">
        <v>0</v>
      </c>
      <c r="U72" s="186">
        <f t="shared" si="5"/>
        <v>0</v>
      </c>
      <c r="V72" s="152"/>
      <c r="W72" s="152"/>
      <c r="X72" s="152"/>
      <c r="Y72" s="152"/>
      <c r="Z72" s="152"/>
      <c r="AA72" s="152"/>
      <c r="AB72" s="152"/>
      <c r="AC72" s="152"/>
      <c r="AD72" s="152"/>
      <c r="AE72" s="152" t="s">
        <v>101</v>
      </c>
      <c r="AF72" s="152"/>
      <c r="AG72" s="152"/>
      <c r="AH72" s="152"/>
      <c r="AI72" s="152"/>
      <c r="AJ72" s="152"/>
      <c r="AK72" s="152"/>
      <c r="AL72" s="152"/>
      <c r="AM72" s="152"/>
      <c r="AN72" s="152"/>
      <c r="AO72" s="152"/>
      <c r="AP72" s="152"/>
      <c r="AQ72" s="152"/>
      <c r="AR72" s="152"/>
      <c r="AS72" s="152"/>
      <c r="AT72" s="152"/>
      <c r="AU72" s="152"/>
      <c r="AV72" s="152"/>
      <c r="AW72" s="152"/>
      <c r="AX72" s="152"/>
      <c r="AY72" s="152"/>
      <c r="AZ72" s="152"/>
      <c r="BA72" s="152"/>
      <c r="BB72" s="152"/>
      <c r="BC72" s="152"/>
      <c r="BD72" s="152"/>
      <c r="BE72" s="152"/>
      <c r="BF72" s="152"/>
      <c r="BG72" s="152"/>
      <c r="BH72" s="152"/>
    </row>
    <row r="73" spans="1:60" x14ac:dyDescent="0.2">
      <c r="A73" s="6"/>
      <c r="B73" s="7" t="s">
        <v>186</v>
      </c>
      <c r="C73" s="192" t="s">
        <v>186</v>
      </c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AC73">
        <v>15</v>
      </c>
      <c r="AD73">
        <v>21</v>
      </c>
    </row>
    <row r="74" spans="1:60" x14ac:dyDescent="0.2">
      <c r="C74" s="193"/>
      <c r="AE74" t="s">
        <v>187</v>
      </c>
    </row>
  </sheetData>
  <mergeCells count="4">
    <mergeCell ref="A1:G1"/>
    <mergeCell ref="C2:G2"/>
    <mergeCell ref="C3:G3"/>
    <mergeCell ref="C4:G4"/>
  </mergeCells>
  <pageMargins left="0.59055118110236204" right="0.39370078740157499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45</vt:i4>
      </vt:variant>
    </vt:vector>
  </HeadingPairs>
  <TitlesOfParts>
    <vt:vector size="49" baseType="lpstr">
      <vt:lpstr>Pokyny pro vyplnění</vt:lpstr>
      <vt:lpstr>Stavba</vt:lpstr>
      <vt:lpstr>VzorPolozky</vt:lpstr>
      <vt:lpstr>Rozpočet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oadresa</vt:lpstr>
      <vt:lpstr>Stavba!Objednatel</vt:lpstr>
      <vt:lpstr>Stavba!Objekt</vt:lpstr>
      <vt:lpstr>'Rozpočet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systému Windows</dc:creator>
  <cp:lastModifiedBy>Ing. Hana Procházková</cp:lastModifiedBy>
  <cp:lastPrinted>2018-05-09T20:40:31Z</cp:lastPrinted>
  <dcterms:created xsi:type="dcterms:W3CDTF">2009-04-08T07:15:50Z</dcterms:created>
  <dcterms:modified xsi:type="dcterms:W3CDTF">2018-05-14T11:03:24Z</dcterms:modified>
</cp:coreProperties>
</file>