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tabRatio="727" firstSheet="1" activeTab="3"/>
  </bookViews>
  <sheets>
    <sheet name="Pokyny pro vyplnění" sheetId="11" r:id="rId1"/>
    <sheet name="Stavba" sheetId="1" r:id="rId2"/>
    <sheet name="VzorPolozky" sheetId="10" state="hidden" r:id="rId3"/>
    <sheet name="SO1 01 Pol" sheetId="12" r:id="rId4"/>
    <sheet name="SO1 02 Pol" sheetId="13" r:id="rId5"/>
    <sheet name="SO1 03 Pol" sheetId="14" r:id="rId6"/>
    <sheet name="SO1 03 P1" sheetId="15" r:id="rId7"/>
    <sheet name="SO1 04 Pol" sheetId="16" r:id="rId8"/>
    <sheet name="SO1 05 Pol" sheetId="17" r:id="rId9"/>
    <sheet name="SO1 05 P1" sheetId="18" r:id="rId10"/>
    <sheet name="SO1 05 P2" sheetId="19" r:id="rId11"/>
    <sheet name="SO1 05 P3" sheetId="20" r:id="rId12"/>
    <sheet name="SO1 05 P4" sheetId="21" r:id="rId13"/>
    <sheet name="SO1 05 P5" sheetId="22" r:id="rId14"/>
    <sheet name="SO1 06 Pol" sheetId="23" r:id="rId15"/>
    <sheet name="SO1 VN Pol" sheetId="24" r:id="rId16"/>
  </sheets>
  <externalReferences>
    <externalReference r:id="rId17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 01 Pol'!$1:$7</definedName>
    <definedName name="_xlnm.Print_Titles" localSheetId="4">'SO1 02 Pol'!$1:$7</definedName>
    <definedName name="_xlnm.Print_Titles" localSheetId="6">'SO1 03 P1'!$1:$7</definedName>
    <definedName name="_xlnm.Print_Titles" localSheetId="5">'SO1 03 Pol'!$1:$7</definedName>
    <definedName name="_xlnm.Print_Titles" localSheetId="7">'SO1 04 Pol'!$1:$7</definedName>
    <definedName name="_xlnm.Print_Titles" localSheetId="9">'SO1 05 P1'!$1:$7</definedName>
    <definedName name="_xlnm.Print_Titles" localSheetId="10">'SO1 05 P2'!$1:$7</definedName>
    <definedName name="_xlnm.Print_Titles" localSheetId="11">'SO1 05 P3'!$1:$7</definedName>
    <definedName name="_xlnm.Print_Titles" localSheetId="12">'SO1 05 P4'!$1:$7</definedName>
    <definedName name="_xlnm.Print_Titles" localSheetId="13">'SO1 05 P5'!$1:$7</definedName>
    <definedName name="_xlnm.Print_Titles" localSheetId="8">'SO1 05 Pol'!$1:$7</definedName>
    <definedName name="_xlnm.Print_Titles" localSheetId="14">'SO1 06 Pol'!$1:$7</definedName>
    <definedName name="_xlnm.Print_Titles" localSheetId="15">'SO1 VN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 01 Pol'!$A$1:$W$425</definedName>
    <definedName name="_xlnm.Print_Area" localSheetId="4">'SO1 02 Pol'!$A$1:$W$31</definedName>
    <definedName name="_xlnm.Print_Area" localSheetId="6">'SO1 03 P1'!$A$1:$W$49</definedName>
    <definedName name="_xlnm.Print_Area" localSheetId="5">'SO1 03 Pol'!$A$1:$W$29</definedName>
    <definedName name="_xlnm.Print_Area" localSheetId="7">'SO1 04 Pol'!$A$1:$W$70</definedName>
    <definedName name="_xlnm.Print_Area" localSheetId="9">'SO1 05 P1'!$A$1:$W$28</definedName>
    <definedName name="_xlnm.Print_Area" localSheetId="10">'SO1 05 P2'!$A$1:$W$60</definedName>
    <definedName name="_xlnm.Print_Area" localSheetId="11">'SO1 05 P3'!$A$1:$W$62</definedName>
    <definedName name="_xlnm.Print_Area" localSheetId="12">'SO1 05 P4'!$A$1:$W$60</definedName>
    <definedName name="_xlnm.Print_Area" localSheetId="13">'SO1 05 P5'!$A$1:$W$22</definedName>
    <definedName name="_xlnm.Print_Area" localSheetId="8">'SO1 05 Pol'!$A$1:$W$216</definedName>
    <definedName name="_xlnm.Print_Area" localSheetId="14">'SO1 06 Pol'!$A$1:$W$36</definedName>
    <definedName name="_xlnm.Print_Area" localSheetId="15">'SO1 VN Pol'!$A$1:$W$26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4" i="1" l="1"/>
  <c r="I93" i="1"/>
  <c r="I81" i="1"/>
  <c r="I80" i="1"/>
  <c r="I79" i="1"/>
  <c r="I78" i="1"/>
  <c r="I77" i="1"/>
  <c r="G53" i="1"/>
  <c r="F53" i="1"/>
  <c r="G52" i="1"/>
  <c r="F52" i="1"/>
  <c r="G51" i="1"/>
  <c r="F51" i="1"/>
  <c r="G50" i="1"/>
  <c r="F50" i="1"/>
  <c r="G49" i="1"/>
  <c r="H49" i="1" s="1"/>
  <c r="I49" i="1" s="1"/>
  <c r="F49" i="1"/>
  <c r="G48" i="1"/>
  <c r="F48" i="1"/>
  <c r="G47" i="1"/>
  <c r="F47" i="1"/>
  <c r="G46" i="1"/>
  <c r="F46" i="1"/>
  <c r="G44" i="1"/>
  <c r="F44" i="1"/>
  <c r="G43" i="1"/>
  <c r="F43" i="1"/>
  <c r="G42" i="1"/>
  <c r="F42" i="1"/>
  <c r="G16" i="24"/>
  <c r="G8" i="24"/>
  <c r="O8" i="24"/>
  <c r="G9" i="24"/>
  <c r="M9" i="24" s="1"/>
  <c r="M8" i="24" s="1"/>
  <c r="I9" i="24"/>
  <c r="I8" i="24" s="1"/>
  <c r="K9" i="24"/>
  <c r="K8" i="24" s="1"/>
  <c r="O9" i="24"/>
  <c r="Q9" i="24"/>
  <c r="Q8" i="24" s="1"/>
  <c r="V9" i="24"/>
  <c r="V8" i="24" s="1"/>
  <c r="G10" i="24"/>
  <c r="I10" i="24"/>
  <c r="K10" i="24"/>
  <c r="M10" i="24"/>
  <c r="O10" i="24"/>
  <c r="Q10" i="24"/>
  <c r="V10" i="24"/>
  <c r="G11" i="24"/>
  <c r="I11" i="24"/>
  <c r="K11" i="24"/>
  <c r="M11" i="24"/>
  <c r="O11" i="24"/>
  <c r="Q11" i="24"/>
  <c r="V11" i="24"/>
  <c r="G12" i="24"/>
  <c r="O12" i="24"/>
  <c r="G13" i="24"/>
  <c r="M13" i="24" s="1"/>
  <c r="M12" i="24" s="1"/>
  <c r="I13" i="24"/>
  <c r="I12" i="24" s="1"/>
  <c r="K13" i="24"/>
  <c r="K12" i="24" s="1"/>
  <c r="O13" i="24"/>
  <c r="Q13" i="24"/>
  <c r="Q12" i="24" s="1"/>
  <c r="V13" i="24"/>
  <c r="V12" i="24" s="1"/>
  <c r="G14" i="24"/>
  <c r="I14" i="24"/>
  <c r="K14" i="24"/>
  <c r="M14" i="24"/>
  <c r="O14" i="24"/>
  <c r="Q14" i="24"/>
  <c r="V14" i="24"/>
  <c r="AE16" i="24"/>
  <c r="AF16" i="24"/>
  <c r="G26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G8" i="23" s="1"/>
  <c r="I12" i="23"/>
  <c r="K12" i="23"/>
  <c r="O12" i="23"/>
  <c r="O8" i="23" s="1"/>
  <c r="Q12" i="23"/>
  <c r="V12" i="23"/>
  <c r="G13" i="23"/>
  <c r="M13" i="23" s="1"/>
  <c r="I13" i="23"/>
  <c r="K13" i="23"/>
  <c r="O13" i="23"/>
  <c r="Q13" i="23"/>
  <c r="V13" i="23"/>
  <c r="G14" i="23"/>
  <c r="M14" i="23" s="1"/>
  <c r="I14" i="23"/>
  <c r="K14" i="23"/>
  <c r="O14" i="23"/>
  <c r="Q14" i="23"/>
  <c r="V14" i="23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AE26" i="23"/>
  <c r="AF26" i="23"/>
  <c r="G12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AE12" i="22"/>
  <c r="AF12" i="22"/>
  <c r="G50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1" i="21"/>
  <c r="I11" i="21"/>
  <c r="K11" i="21"/>
  <c r="M11" i="21"/>
  <c r="O11" i="21"/>
  <c r="Q11" i="21"/>
  <c r="V11" i="21"/>
  <c r="G13" i="21"/>
  <c r="I13" i="21"/>
  <c r="K13" i="21"/>
  <c r="M13" i="21"/>
  <c r="O13" i="21"/>
  <c r="Q13" i="21"/>
  <c r="V13" i="21"/>
  <c r="G15" i="21"/>
  <c r="G8" i="21" s="1"/>
  <c r="I15" i="21"/>
  <c r="K15" i="21"/>
  <c r="O15" i="21"/>
  <c r="O8" i="21" s="1"/>
  <c r="Q15" i="21"/>
  <c r="V15" i="21"/>
  <c r="G17" i="21"/>
  <c r="I17" i="21"/>
  <c r="K17" i="21"/>
  <c r="M17" i="21"/>
  <c r="O17" i="21"/>
  <c r="Q17" i="21"/>
  <c r="V17" i="21"/>
  <c r="G19" i="21"/>
  <c r="I19" i="21"/>
  <c r="K19" i="21"/>
  <c r="M19" i="21"/>
  <c r="O19" i="21"/>
  <c r="Q19" i="21"/>
  <c r="V19" i="21"/>
  <c r="G21" i="21"/>
  <c r="I21" i="21"/>
  <c r="K21" i="21"/>
  <c r="M21" i="21"/>
  <c r="O21" i="21"/>
  <c r="Q21" i="21"/>
  <c r="V21" i="21"/>
  <c r="G23" i="21"/>
  <c r="M23" i="21" s="1"/>
  <c r="I23" i="21"/>
  <c r="K23" i="21"/>
  <c r="O23" i="21"/>
  <c r="Q23" i="21"/>
  <c r="V23" i="21"/>
  <c r="G25" i="21"/>
  <c r="I25" i="21"/>
  <c r="K25" i="21"/>
  <c r="M25" i="21"/>
  <c r="O25" i="21"/>
  <c r="Q25" i="21"/>
  <c r="V25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M31" i="21" s="1"/>
  <c r="I31" i="21"/>
  <c r="K31" i="21"/>
  <c r="O31" i="21"/>
  <c r="Q31" i="21"/>
  <c r="V31" i="21"/>
  <c r="G33" i="21"/>
  <c r="I33" i="21"/>
  <c r="K33" i="21"/>
  <c r="M33" i="21"/>
  <c r="O33" i="21"/>
  <c r="Q33" i="21"/>
  <c r="V33" i="21"/>
  <c r="G35" i="21"/>
  <c r="M35" i="21" s="1"/>
  <c r="I35" i="21"/>
  <c r="K35" i="21"/>
  <c r="O35" i="21"/>
  <c r="Q35" i="21"/>
  <c r="V35" i="21"/>
  <c r="G37" i="21"/>
  <c r="I37" i="21"/>
  <c r="K37" i="21"/>
  <c r="M37" i="21"/>
  <c r="O37" i="21"/>
  <c r="Q37" i="21"/>
  <c r="V37" i="21"/>
  <c r="G39" i="21"/>
  <c r="M39" i="21" s="1"/>
  <c r="I39" i="21"/>
  <c r="K39" i="21"/>
  <c r="O39" i="21"/>
  <c r="Q39" i="21"/>
  <c r="V39" i="21"/>
  <c r="G41" i="21"/>
  <c r="I41" i="21"/>
  <c r="K41" i="21"/>
  <c r="M41" i="21"/>
  <c r="O41" i="21"/>
  <c r="Q41" i="21"/>
  <c r="V41" i="21"/>
  <c r="G43" i="21"/>
  <c r="M43" i="21" s="1"/>
  <c r="I43" i="21"/>
  <c r="K43" i="21"/>
  <c r="O43" i="21"/>
  <c r="Q43" i="21"/>
  <c r="V43" i="21"/>
  <c r="G45" i="21"/>
  <c r="I45" i="21"/>
  <c r="K45" i="21"/>
  <c r="M45" i="21"/>
  <c r="O45" i="21"/>
  <c r="Q45" i="21"/>
  <c r="V45" i="21"/>
  <c r="G47" i="21"/>
  <c r="M47" i="21" s="1"/>
  <c r="I47" i="21"/>
  <c r="K47" i="21"/>
  <c r="O47" i="21"/>
  <c r="Q47" i="21"/>
  <c r="V47" i="21"/>
  <c r="AE50" i="21"/>
  <c r="AF50" i="21"/>
  <c r="G52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1" i="20"/>
  <c r="I11" i="20"/>
  <c r="K11" i="20"/>
  <c r="M11" i="20"/>
  <c r="O11" i="20"/>
  <c r="Q11" i="20"/>
  <c r="V11" i="20"/>
  <c r="G13" i="20"/>
  <c r="I13" i="20"/>
  <c r="K13" i="20"/>
  <c r="M13" i="20"/>
  <c r="O13" i="20"/>
  <c r="Q13" i="20"/>
  <c r="V13" i="20"/>
  <c r="G15" i="20"/>
  <c r="G8" i="20" s="1"/>
  <c r="I15" i="20"/>
  <c r="K15" i="20"/>
  <c r="O15" i="20"/>
  <c r="O8" i="20" s="1"/>
  <c r="Q15" i="20"/>
  <c r="V15" i="20"/>
  <c r="G17" i="20"/>
  <c r="I17" i="20"/>
  <c r="K17" i="20"/>
  <c r="M17" i="20"/>
  <c r="O17" i="20"/>
  <c r="Q17" i="20"/>
  <c r="V17" i="20"/>
  <c r="G19" i="20"/>
  <c r="I19" i="20"/>
  <c r="K19" i="20"/>
  <c r="M19" i="20"/>
  <c r="O19" i="20"/>
  <c r="Q19" i="20"/>
  <c r="V19" i="20"/>
  <c r="G21" i="20"/>
  <c r="I21" i="20"/>
  <c r="K21" i="20"/>
  <c r="M21" i="20"/>
  <c r="O21" i="20"/>
  <c r="Q21" i="20"/>
  <c r="V21" i="20"/>
  <c r="G23" i="20"/>
  <c r="M23" i="20" s="1"/>
  <c r="I23" i="20"/>
  <c r="K23" i="20"/>
  <c r="O23" i="20"/>
  <c r="Q23" i="20"/>
  <c r="V23" i="20"/>
  <c r="G25" i="20"/>
  <c r="I25" i="20"/>
  <c r="K25" i="20"/>
  <c r="M25" i="20"/>
  <c r="O25" i="20"/>
  <c r="Q25" i="20"/>
  <c r="V25" i="20"/>
  <c r="G27" i="20"/>
  <c r="I27" i="20"/>
  <c r="K27" i="20"/>
  <c r="M27" i="20"/>
  <c r="O27" i="20"/>
  <c r="Q27" i="20"/>
  <c r="V27" i="20"/>
  <c r="G29" i="20"/>
  <c r="I29" i="20"/>
  <c r="K29" i="20"/>
  <c r="M29" i="20"/>
  <c r="O29" i="20"/>
  <c r="Q29" i="20"/>
  <c r="V29" i="20"/>
  <c r="G31" i="20"/>
  <c r="M31" i="20" s="1"/>
  <c r="I31" i="20"/>
  <c r="K31" i="20"/>
  <c r="O31" i="20"/>
  <c r="Q31" i="20"/>
  <c r="V31" i="20"/>
  <c r="G33" i="20"/>
  <c r="I33" i="20"/>
  <c r="K33" i="20"/>
  <c r="M33" i="20"/>
  <c r="O33" i="20"/>
  <c r="Q33" i="20"/>
  <c r="V33" i="20"/>
  <c r="G35" i="20"/>
  <c r="M35" i="20" s="1"/>
  <c r="I35" i="20"/>
  <c r="K35" i="20"/>
  <c r="O35" i="20"/>
  <c r="Q35" i="20"/>
  <c r="V35" i="20"/>
  <c r="G37" i="20"/>
  <c r="I37" i="20"/>
  <c r="K37" i="20"/>
  <c r="M37" i="20"/>
  <c r="O37" i="20"/>
  <c r="Q37" i="20"/>
  <c r="V37" i="20"/>
  <c r="G39" i="20"/>
  <c r="M39" i="20" s="1"/>
  <c r="I39" i="20"/>
  <c r="K39" i="20"/>
  <c r="O39" i="20"/>
  <c r="Q39" i="20"/>
  <c r="V39" i="20"/>
  <c r="G41" i="20"/>
  <c r="I41" i="20"/>
  <c r="K41" i="20"/>
  <c r="M41" i="20"/>
  <c r="O41" i="20"/>
  <c r="Q41" i="20"/>
  <c r="V41" i="20"/>
  <c r="G43" i="20"/>
  <c r="M43" i="20" s="1"/>
  <c r="I43" i="20"/>
  <c r="K43" i="20"/>
  <c r="O43" i="20"/>
  <c r="Q43" i="20"/>
  <c r="V43" i="20"/>
  <c r="G45" i="20"/>
  <c r="I45" i="20"/>
  <c r="K45" i="20"/>
  <c r="M45" i="20"/>
  <c r="O45" i="20"/>
  <c r="Q45" i="20"/>
  <c r="V45" i="20"/>
  <c r="G47" i="20"/>
  <c r="M47" i="20" s="1"/>
  <c r="I47" i="20"/>
  <c r="K47" i="20"/>
  <c r="O47" i="20"/>
  <c r="Q47" i="20"/>
  <c r="V47" i="20"/>
  <c r="G49" i="20"/>
  <c r="I49" i="20"/>
  <c r="K49" i="20"/>
  <c r="M49" i="20"/>
  <c r="O49" i="20"/>
  <c r="Q49" i="20"/>
  <c r="V49" i="20"/>
  <c r="AE52" i="20"/>
  <c r="G50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G13" i="19"/>
  <c r="I13" i="19"/>
  <c r="K13" i="19"/>
  <c r="M13" i="19"/>
  <c r="O13" i="19"/>
  <c r="Q13" i="19"/>
  <c r="V13" i="19"/>
  <c r="G15" i="19"/>
  <c r="G8" i="19" s="1"/>
  <c r="I15" i="19"/>
  <c r="K15" i="19"/>
  <c r="O15" i="19"/>
  <c r="O8" i="19" s="1"/>
  <c r="Q15" i="19"/>
  <c r="V15" i="19"/>
  <c r="G17" i="19"/>
  <c r="I17" i="19"/>
  <c r="K17" i="19"/>
  <c r="M17" i="19"/>
  <c r="O17" i="19"/>
  <c r="Q17" i="19"/>
  <c r="V17" i="19"/>
  <c r="G19" i="19"/>
  <c r="I19" i="19"/>
  <c r="K19" i="19"/>
  <c r="M19" i="19"/>
  <c r="O19" i="19"/>
  <c r="Q19" i="19"/>
  <c r="V19" i="19"/>
  <c r="G21" i="19"/>
  <c r="I21" i="19"/>
  <c r="K21" i="19"/>
  <c r="M21" i="19"/>
  <c r="O21" i="19"/>
  <c r="Q21" i="19"/>
  <c r="V21" i="19"/>
  <c r="G23" i="19"/>
  <c r="M23" i="19" s="1"/>
  <c r="I23" i="19"/>
  <c r="K23" i="19"/>
  <c r="O23" i="19"/>
  <c r="Q23" i="19"/>
  <c r="V23" i="19"/>
  <c r="G25" i="19"/>
  <c r="I25" i="19"/>
  <c r="K25" i="19"/>
  <c r="M25" i="19"/>
  <c r="O25" i="19"/>
  <c r="Q25" i="19"/>
  <c r="V25" i="19"/>
  <c r="G27" i="19"/>
  <c r="M27" i="19" s="1"/>
  <c r="I27" i="19"/>
  <c r="K27" i="19"/>
  <c r="O27" i="19"/>
  <c r="Q27" i="19"/>
  <c r="V27" i="19"/>
  <c r="G29" i="19"/>
  <c r="I29" i="19"/>
  <c r="K29" i="19"/>
  <c r="M29" i="19"/>
  <c r="O29" i="19"/>
  <c r="Q29" i="19"/>
  <c r="V29" i="19"/>
  <c r="G31" i="19"/>
  <c r="M31" i="19" s="1"/>
  <c r="I31" i="19"/>
  <c r="K31" i="19"/>
  <c r="O31" i="19"/>
  <c r="Q31" i="19"/>
  <c r="V31" i="19"/>
  <c r="G33" i="19"/>
  <c r="I33" i="19"/>
  <c r="K33" i="19"/>
  <c r="M33" i="19"/>
  <c r="O33" i="19"/>
  <c r="Q33" i="19"/>
  <c r="V33" i="19"/>
  <c r="G35" i="19"/>
  <c r="M35" i="19" s="1"/>
  <c r="I35" i="19"/>
  <c r="K35" i="19"/>
  <c r="O35" i="19"/>
  <c r="Q35" i="19"/>
  <c r="V35" i="19"/>
  <c r="G37" i="19"/>
  <c r="I37" i="19"/>
  <c r="K37" i="19"/>
  <c r="M37" i="19"/>
  <c r="O37" i="19"/>
  <c r="Q37" i="19"/>
  <c r="V37" i="19"/>
  <c r="G39" i="19"/>
  <c r="M39" i="19" s="1"/>
  <c r="I39" i="19"/>
  <c r="K39" i="19"/>
  <c r="O39" i="19"/>
  <c r="Q39" i="19"/>
  <c r="V39" i="19"/>
  <c r="G41" i="19"/>
  <c r="I41" i="19"/>
  <c r="K41" i="19"/>
  <c r="M41" i="19"/>
  <c r="O41" i="19"/>
  <c r="Q41" i="19"/>
  <c r="V41" i="19"/>
  <c r="G43" i="19"/>
  <c r="M43" i="19" s="1"/>
  <c r="I43" i="19"/>
  <c r="K43" i="19"/>
  <c r="O43" i="19"/>
  <c r="Q43" i="19"/>
  <c r="V43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AE50" i="19"/>
  <c r="AF50" i="19"/>
  <c r="G18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1" i="18"/>
  <c r="I11" i="18"/>
  <c r="K11" i="18"/>
  <c r="M11" i="18"/>
  <c r="O11" i="18"/>
  <c r="Q11" i="18"/>
  <c r="V11" i="18"/>
  <c r="G13" i="18"/>
  <c r="I13" i="18"/>
  <c r="K13" i="18"/>
  <c r="M13" i="18"/>
  <c r="O13" i="18"/>
  <c r="Q13" i="18"/>
  <c r="V13" i="18"/>
  <c r="G15" i="18"/>
  <c r="G8" i="18" s="1"/>
  <c r="I15" i="18"/>
  <c r="K15" i="18"/>
  <c r="O15" i="18"/>
  <c r="O8" i="18" s="1"/>
  <c r="Q15" i="18"/>
  <c r="V15" i="18"/>
  <c r="AE18" i="18"/>
  <c r="AF18" i="18"/>
  <c r="G206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6" i="17"/>
  <c r="M16" i="17" s="1"/>
  <c r="I16" i="17"/>
  <c r="I15" i="17" s="1"/>
  <c r="K16" i="17"/>
  <c r="K15" i="17" s="1"/>
  <c r="O16" i="17"/>
  <c r="Q16" i="17"/>
  <c r="Q15" i="17" s="1"/>
  <c r="V16" i="17"/>
  <c r="V15" i="17" s="1"/>
  <c r="G18" i="17"/>
  <c r="I18" i="17"/>
  <c r="K18" i="17"/>
  <c r="M18" i="17"/>
  <c r="O18" i="17"/>
  <c r="Q18" i="17"/>
  <c r="V18" i="17"/>
  <c r="G20" i="17"/>
  <c r="I20" i="17"/>
  <c r="K20" i="17"/>
  <c r="M20" i="17"/>
  <c r="O20" i="17"/>
  <c r="Q20" i="17"/>
  <c r="V20" i="17"/>
  <c r="G22" i="17"/>
  <c r="G15" i="17" s="1"/>
  <c r="I22" i="17"/>
  <c r="K22" i="17"/>
  <c r="O22" i="17"/>
  <c r="O15" i="17" s="1"/>
  <c r="Q22" i="17"/>
  <c r="V22" i="17"/>
  <c r="G24" i="17"/>
  <c r="I24" i="17"/>
  <c r="K24" i="17"/>
  <c r="M24" i="17"/>
  <c r="O24" i="17"/>
  <c r="Q24" i="17"/>
  <c r="V24" i="17"/>
  <c r="G26" i="17"/>
  <c r="M26" i="17" s="1"/>
  <c r="I26" i="17"/>
  <c r="K26" i="17"/>
  <c r="O26" i="17"/>
  <c r="Q26" i="17"/>
  <c r="V26" i="17"/>
  <c r="G28" i="17"/>
  <c r="I28" i="17"/>
  <c r="K28" i="17"/>
  <c r="M28" i="17"/>
  <c r="O28" i="17"/>
  <c r="Q28" i="17"/>
  <c r="V28" i="17"/>
  <c r="G30" i="17"/>
  <c r="M30" i="17" s="1"/>
  <c r="I30" i="17"/>
  <c r="K30" i="17"/>
  <c r="O30" i="17"/>
  <c r="Q30" i="17"/>
  <c r="V30" i="17"/>
  <c r="G32" i="17"/>
  <c r="I32" i="17"/>
  <c r="O32" i="17"/>
  <c r="Q32" i="17"/>
  <c r="G33" i="17"/>
  <c r="M33" i="17" s="1"/>
  <c r="M32" i="17" s="1"/>
  <c r="I33" i="17"/>
  <c r="K33" i="17"/>
  <c r="K32" i="17" s="1"/>
  <c r="O33" i="17"/>
  <c r="Q33" i="17"/>
  <c r="V33" i="17"/>
  <c r="V32" i="17" s="1"/>
  <c r="K35" i="17"/>
  <c r="V35" i="17"/>
  <c r="G36" i="17"/>
  <c r="G35" i="17" s="1"/>
  <c r="I36" i="17"/>
  <c r="I35" i="17" s="1"/>
  <c r="K36" i="17"/>
  <c r="O36" i="17"/>
  <c r="O35" i="17" s="1"/>
  <c r="Q36" i="17"/>
  <c r="Q35" i="17" s="1"/>
  <c r="V36" i="17"/>
  <c r="I38" i="17"/>
  <c r="Q38" i="17"/>
  <c r="G39" i="17"/>
  <c r="I39" i="17"/>
  <c r="K39" i="17"/>
  <c r="K38" i="17" s="1"/>
  <c r="M39" i="17"/>
  <c r="O39" i="17"/>
  <c r="Q39" i="17"/>
  <c r="V39" i="17"/>
  <c r="V38" i="17" s="1"/>
  <c r="G41" i="17"/>
  <c r="I41" i="17"/>
  <c r="K41" i="17"/>
  <c r="M41" i="17"/>
  <c r="O41" i="17"/>
  <c r="Q41" i="17"/>
  <c r="V41" i="17"/>
  <c r="G43" i="17"/>
  <c r="G38" i="17" s="1"/>
  <c r="I43" i="17"/>
  <c r="K43" i="17"/>
  <c r="O43" i="17"/>
  <c r="O38" i="17" s="1"/>
  <c r="Q43" i="17"/>
  <c r="V43" i="17"/>
  <c r="G46" i="17"/>
  <c r="I46" i="17"/>
  <c r="I45" i="17" s="1"/>
  <c r="K46" i="17"/>
  <c r="K45" i="17" s="1"/>
  <c r="M46" i="17"/>
  <c r="O46" i="17"/>
  <c r="Q46" i="17"/>
  <c r="Q45" i="17" s="1"/>
  <c r="V46" i="17"/>
  <c r="V45" i="17" s="1"/>
  <c r="G48" i="17"/>
  <c r="I48" i="17"/>
  <c r="K48" i="17"/>
  <c r="M48" i="17"/>
  <c r="O48" i="17"/>
  <c r="Q48" i="17"/>
  <c r="V48" i="17"/>
  <c r="G50" i="17"/>
  <c r="G45" i="17" s="1"/>
  <c r="I50" i="17"/>
  <c r="K50" i="17"/>
  <c r="M50" i="17"/>
  <c r="O50" i="17"/>
  <c r="O45" i="17" s="1"/>
  <c r="Q50" i="17"/>
  <c r="V50" i="17"/>
  <c r="G52" i="17"/>
  <c r="M52" i="17" s="1"/>
  <c r="I52" i="17"/>
  <c r="K52" i="17"/>
  <c r="O52" i="17"/>
  <c r="Q52" i="17"/>
  <c r="V52" i="17"/>
  <c r="G54" i="17"/>
  <c r="I54" i="17"/>
  <c r="K54" i="17"/>
  <c r="M54" i="17"/>
  <c r="O54" i="17"/>
  <c r="Q54" i="17"/>
  <c r="V54" i="17"/>
  <c r="G56" i="17"/>
  <c r="I56" i="17"/>
  <c r="K56" i="17"/>
  <c r="M56" i="17"/>
  <c r="O56" i="17"/>
  <c r="Q56" i="17"/>
  <c r="V56" i="17"/>
  <c r="G58" i="17"/>
  <c r="I58" i="17"/>
  <c r="K58" i="17"/>
  <c r="M58" i="17"/>
  <c r="O58" i="17"/>
  <c r="Q58" i="17"/>
  <c r="V58" i="17"/>
  <c r="G60" i="17"/>
  <c r="M60" i="17" s="1"/>
  <c r="I60" i="17"/>
  <c r="K60" i="17"/>
  <c r="O60" i="17"/>
  <c r="Q60" i="17"/>
  <c r="V60" i="17"/>
  <c r="G62" i="17"/>
  <c r="I62" i="17"/>
  <c r="K62" i="17"/>
  <c r="M62" i="17"/>
  <c r="O62" i="17"/>
  <c r="Q62" i="17"/>
  <c r="V62" i="17"/>
  <c r="G64" i="17"/>
  <c r="I64" i="17"/>
  <c r="K64" i="17"/>
  <c r="M64" i="17"/>
  <c r="O64" i="17"/>
  <c r="Q64" i="17"/>
  <c r="V64" i="17"/>
  <c r="G66" i="17"/>
  <c r="I66" i="17"/>
  <c r="K66" i="17"/>
  <c r="M66" i="17"/>
  <c r="O66" i="17"/>
  <c r="Q66" i="17"/>
  <c r="V66" i="17"/>
  <c r="G68" i="17"/>
  <c r="M68" i="17" s="1"/>
  <c r="I68" i="17"/>
  <c r="K68" i="17"/>
  <c r="O68" i="17"/>
  <c r="Q68" i="17"/>
  <c r="V68" i="17"/>
  <c r="G70" i="17"/>
  <c r="I70" i="17"/>
  <c r="K70" i="17"/>
  <c r="M70" i="17"/>
  <c r="O70" i="17"/>
  <c r="Q70" i="17"/>
  <c r="V70" i="17"/>
  <c r="G72" i="17"/>
  <c r="I72" i="17"/>
  <c r="K72" i="17"/>
  <c r="M72" i="17"/>
  <c r="O72" i="17"/>
  <c r="Q72" i="17"/>
  <c r="V72" i="17"/>
  <c r="G74" i="17"/>
  <c r="I74" i="17"/>
  <c r="K74" i="17"/>
  <c r="M74" i="17"/>
  <c r="O74" i="17"/>
  <c r="Q74" i="17"/>
  <c r="V74" i="17"/>
  <c r="G76" i="17"/>
  <c r="M76" i="17" s="1"/>
  <c r="I76" i="17"/>
  <c r="K76" i="17"/>
  <c r="O76" i="17"/>
  <c r="Q76" i="17"/>
  <c r="V76" i="17"/>
  <c r="G78" i="17"/>
  <c r="I78" i="17"/>
  <c r="K78" i="17"/>
  <c r="M78" i="17"/>
  <c r="O78" i="17"/>
  <c r="Q78" i="17"/>
  <c r="V78" i="17"/>
  <c r="G80" i="17"/>
  <c r="I80" i="17"/>
  <c r="K80" i="17"/>
  <c r="M80" i="17"/>
  <c r="O80" i="17"/>
  <c r="Q80" i="17"/>
  <c r="V80" i="17"/>
  <c r="G82" i="17"/>
  <c r="I82" i="17"/>
  <c r="K82" i="17"/>
  <c r="M82" i="17"/>
  <c r="O82" i="17"/>
  <c r="Q82" i="17"/>
  <c r="V82" i="17"/>
  <c r="G84" i="17"/>
  <c r="M84" i="17" s="1"/>
  <c r="I84" i="17"/>
  <c r="K84" i="17"/>
  <c r="O84" i="17"/>
  <c r="Q84" i="17"/>
  <c r="V84" i="17"/>
  <c r="G86" i="17"/>
  <c r="M86" i="17" s="1"/>
  <c r="I86" i="17"/>
  <c r="K86" i="17"/>
  <c r="O86" i="17"/>
  <c r="Q86" i="17"/>
  <c r="V86" i="17"/>
  <c r="G88" i="17"/>
  <c r="I88" i="17"/>
  <c r="K88" i="17"/>
  <c r="M88" i="17"/>
  <c r="O88" i="17"/>
  <c r="Q88" i="17"/>
  <c r="V88" i="17"/>
  <c r="G90" i="17"/>
  <c r="I90" i="17"/>
  <c r="K90" i="17"/>
  <c r="M90" i="17"/>
  <c r="O90" i="17"/>
  <c r="Q90" i="17"/>
  <c r="V90" i="17"/>
  <c r="G92" i="17"/>
  <c r="M92" i="17" s="1"/>
  <c r="I92" i="17"/>
  <c r="K92" i="17"/>
  <c r="O92" i="17"/>
  <c r="Q92" i="17"/>
  <c r="V92" i="17"/>
  <c r="G94" i="17"/>
  <c r="M94" i="17" s="1"/>
  <c r="I94" i="17"/>
  <c r="K94" i="17"/>
  <c r="O94" i="17"/>
  <c r="Q94" i="17"/>
  <c r="V94" i="17"/>
  <c r="G96" i="17"/>
  <c r="I96" i="17"/>
  <c r="K96" i="17"/>
  <c r="M96" i="17"/>
  <c r="O96" i="17"/>
  <c r="Q96" i="17"/>
  <c r="V96" i="17"/>
  <c r="G98" i="17"/>
  <c r="I98" i="17"/>
  <c r="K98" i="17"/>
  <c r="M98" i="17"/>
  <c r="O98" i="17"/>
  <c r="Q98" i="17"/>
  <c r="V98" i="17"/>
  <c r="G100" i="17"/>
  <c r="M100" i="17" s="1"/>
  <c r="I100" i="17"/>
  <c r="K100" i="17"/>
  <c r="O100" i="17"/>
  <c r="Q100" i="17"/>
  <c r="V100" i="17"/>
  <c r="G102" i="17"/>
  <c r="I102" i="17"/>
  <c r="K102" i="17"/>
  <c r="M102" i="17"/>
  <c r="O102" i="17"/>
  <c r="Q102" i="17"/>
  <c r="V102" i="17"/>
  <c r="G104" i="17"/>
  <c r="I104" i="17"/>
  <c r="K104" i="17"/>
  <c r="M104" i="17"/>
  <c r="O104" i="17"/>
  <c r="Q104" i="17"/>
  <c r="V104" i="17"/>
  <c r="G106" i="17"/>
  <c r="I106" i="17"/>
  <c r="K106" i="17"/>
  <c r="M106" i="17"/>
  <c r="O106" i="17"/>
  <c r="Q106" i="17"/>
  <c r="V106" i="17"/>
  <c r="G108" i="17"/>
  <c r="M108" i="17" s="1"/>
  <c r="I108" i="17"/>
  <c r="K108" i="17"/>
  <c r="O108" i="17"/>
  <c r="Q108" i="17"/>
  <c r="V108" i="17"/>
  <c r="G110" i="17"/>
  <c r="I110" i="17"/>
  <c r="K110" i="17"/>
  <c r="M110" i="17"/>
  <c r="O110" i="17"/>
  <c r="Q110" i="17"/>
  <c r="V110" i="17"/>
  <c r="G112" i="17"/>
  <c r="I112" i="17"/>
  <c r="K112" i="17"/>
  <c r="M112" i="17"/>
  <c r="O112" i="17"/>
  <c r="Q112" i="17"/>
  <c r="V112" i="17"/>
  <c r="G114" i="17"/>
  <c r="I114" i="17"/>
  <c r="K114" i="17"/>
  <c r="M114" i="17"/>
  <c r="O114" i="17"/>
  <c r="Q114" i="17"/>
  <c r="V114" i="17"/>
  <c r="G116" i="17"/>
  <c r="M116" i="17" s="1"/>
  <c r="I116" i="17"/>
  <c r="K116" i="17"/>
  <c r="O116" i="17"/>
  <c r="Q116" i="17"/>
  <c r="V116" i="17"/>
  <c r="G118" i="17"/>
  <c r="I118" i="17"/>
  <c r="K118" i="17"/>
  <c r="M118" i="17"/>
  <c r="O118" i="17"/>
  <c r="Q118" i="17"/>
  <c r="V118" i="17"/>
  <c r="G121" i="17"/>
  <c r="I121" i="17"/>
  <c r="K121" i="17"/>
  <c r="M121" i="17"/>
  <c r="O121" i="17"/>
  <c r="Q121" i="17"/>
  <c r="V121" i="17"/>
  <c r="G123" i="17"/>
  <c r="I123" i="17"/>
  <c r="K123" i="17"/>
  <c r="M123" i="17"/>
  <c r="O123" i="17"/>
  <c r="Q123" i="17"/>
  <c r="V123" i="17"/>
  <c r="G125" i="17"/>
  <c r="M125" i="17" s="1"/>
  <c r="I125" i="17"/>
  <c r="K125" i="17"/>
  <c r="O125" i="17"/>
  <c r="Q125" i="17"/>
  <c r="V125" i="17"/>
  <c r="G127" i="17"/>
  <c r="I127" i="17"/>
  <c r="K127" i="17"/>
  <c r="M127" i="17"/>
  <c r="O127" i="17"/>
  <c r="Q127" i="17"/>
  <c r="V127" i="17"/>
  <c r="G130" i="17"/>
  <c r="I130" i="17"/>
  <c r="K130" i="17"/>
  <c r="M130" i="17"/>
  <c r="O130" i="17"/>
  <c r="Q130" i="17"/>
  <c r="V130" i="17"/>
  <c r="G132" i="17"/>
  <c r="I132" i="17"/>
  <c r="K132" i="17"/>
  <c r="M132" i="17"/>
  <c r="O132" i="17"/>
  <c r="Q132" i="17"/>
  <c r="V132" i="17"/>
  <c r="G135" i="17"/>
  <c r="M135" i="17" s="1"/>
  <c r="I135" i="17"/>
  <c r="K135" i="17"/>
  <c r="O135" i="17"/>
  <c r="Q135" i="17"/>
  <c r="V135" i="17"/>
  <c r="G137" i="17"/>
  <c r="I137" i="17"/>
  <c r="K137" i="17"/>
  <c r="M137" i="17"/>
  <c r="O137" i="17"/>
  <c r="Q137" i="17"/>
  <c r="V137" i="17"/>
  <c r="G139" i="17"/>
  <c r="I139" i="17"/>
  <c r="K139" i="17"/>
  <c r="M139" i="17"/>
  <c r="O139" i="17"/>
  <c r="Q139" i="17"/>
  <c r="V139" i="17"/>
  <c r="G141" i="17"/>
  <c r="I141" i="17"/>
  <c r="K141" i="17"/>
  <c r="M141" i="17"/>
  <c r="O141" i="17"/>
  <c r="Q141" i="17"/>
  <c r="V141" i="17"/>
  <c r="G143" i="17"/>
  <c r="M143" i="17" s="1"/>
  <c r="I143" i="17"/>
  <c r="K143" i="17"/>
  <c r="O143" i="17"/>
  <c r="Q143" i="17"/>
  <c r="V143" i="17"/>
  <c r="G146" i="17"/>
  <c r="I146" i="17"/>
  <c r="K146" i="17"/>
  <c r="M146" i="17"/>
  <c r="O146" i="17"/>
  <c r="Q146" i="17"/>
  <c r="V146" i="17"/>
  <c r="G148" i="17"/>
  <c r="I148" i="17"/>
  <c r="K148" i="17"/>
  <c r="M148" i="17"/>
  <c r="O148" i="17"/>
  <c r="Q148" i="17"/>
  <c r="V148" i="17"/>
  <c r="G150" i="17"/>
  <c r="I150" i="17"/>
  <c r="K150" i="17"/>
  <c r="M150" i="17"/>
  <c r="O150" i="17"/>
  <c r="Q150" i="17"/>
  <c r="V150" i="17"/>
  <c r="G153" i="17"/>
  <c r="M153" i="17" s="1"/>
  <c r="I153" i="17"/>
  <c r="K153" i="17"/>
  <c r="O153" i="17"/>
  <c r="Q153" i="17"/>
  <c r="V153" i="17"/>
  <c r="G155" i="17"/>
  <c r="I155" i="17"/>
  <c r="K155" i="17"/>
  <c r="M155" i="17"/>
  <c r="O155" i="17"/>
  <c r="Q155" i="17"/>
  <c r="V155" i="17"/>
  <c r="G157" i="17"/>
  <c r="M157" i="17" s="1"/>
  <c r="I157" i="17"/>
  <c r="K157" i="17"/>
  <c r="O157" i="17"/>
  <c r="Q157" i="17"/>
  <c r="V157" i="17"/>
  <c r="G159" i="17"/>
  <c r="I159" i="17"/>
  <c r="K159" i="17"/>
  <c r="M159" i="17"/>
  <c r="O159" i="17"/>
  <c r="Q159" i="17"/>
  <c r="V159" i="17"/>
  <c r="G161" i="17"/>
  <c r="M161" i="17" s="1"/>
  <c r="I161" i="17"/>
  <c r="K161" i="17"/>
  <c r="O161" i="17"/>
  <c r="Q161" i="17"/>
  <c r="V161" i="17"/>
  <c r="G163" i="17"/>
  <c r="I163" i="17"/>
  <c r="K163" i="17"/>
  <c r="M163" i="17"/>
  <c r="O163" i="17"/>
  <c r="Q163" i="17"/>
  <c r="V163" i="17"/>
  <c r="G165" i="17"/>
  <c r="M165" i="17" s="1"/>
  <c r="I165" i="17"/>
  <c r="K165" i="17"/>
  <c r="O165" i="17"/>
  <c r="Q165" i="17"/>
  <c r="V165" i="17"/>
  <c r="G167" i="17"/>
  <c r="I167" i="17"/>
  <c r="K167" i="17"/>
  <c r="M167" i="17"/>
  <c r="O167" i="17"/>
  <c r="Q167" i="17"/>
  <c r="V167" i="17"/>
  <c r="G169" i="17"/>
  <c r="M169" i="17" s="1"/>
  <c r="I169" i="17"/>
  <c r="K169" i="17"/>
  <c r="O169" i="17"/>
  <c r="Q169" i="17"/>
  <c r="V169" i="17"/>
  <c r="G171" i="17"/>
  <c r="I171" i="17"/>
  <c r="K171" i="17"/>
  <c r="M171" i="17"/>
  <c r="O171" i="17"/>
  <c r="Q171" i="17"/>
  <c r="V171" i="17"/>
  <c r="G173" i="17"/>
  <c r="M173" i="17" s="1"/>
  <c r="I173" i="17"/>
  <c r="K173" i="17"/>
  <c r="O173" i="17"/>
  <c r="Q173" i="17"/>
  <c r="V173" i="17"/>
  <c r="G175" i="17"/>
  <c r="I175" i="17"/>
  <c r="K175" i="17"/>
  <c r="M175" i="17"/>
  <c r="O175" i="17"/>
  <c r="Q175" i="17"/>
  <c r="V175" i="17"/>
  <c r="G177" i="17"/>
  <c r="M177" i="17" s="1"/>
  <c r="I177" i="17"/>
  <c r="K177" i="17"/>
  <c r="O177" i="17"/>
  <c r="Q177" i="17"/>
  <c r="V177" i="17"/>
  <c r="G179" i="17"/>
  <c r="I179" i="17"/>
  <c r="K179" i="17"/>
  <c r="M179" i="17"/>
  <c r="O179" i="17"/>
  <c r="Q179" i="17"/>
  <c r="V179" i="17"/>
  <c r="G182" i="17"/>
  <c r="M182" i="17" s="1"/>
  <c r="I182" i="17"/>
  <c r="K182" i="17"/>
  <c r="O182" i="17"/>
  <c r="Q182" i="17"/>
  <c r="V182" i="17"/>
  <c r="G185" i="17"/>
  <c r="I185" i="17"/>
  <c r="K185" i="17"/>
  <c r="M185" i="17"/>
  <c r="O185" i="17"/>
  <c r="Q185" i="17"/>
  <c r="V185" i="17"/>
  <c r="G187" i="17"/>
  <c r="I187" i="17"/>
  <c r="K187" i="17"/>
  <c r="M187" i="17"/>
  <c r="O187" i="17"/>
  <c r="Q187" i="17"/>
  <c r="V187" i="17"/>
  <c r="G189" i="17"/>
  <c r="I189" i="17"/>
  <c r="K189" i="17"/>
  <c r="M189" i="17"/>
  <c r="O189" i="17"/>
  <c r="Q189" i="17"/>
  <c r="V189" i="17"/>
  <c r="G191" i="17"/>
  <c r="M191" i="17" s="1"/>
  <c r="I191" i="17"/>
  <c r="K191" i="17"/>
  <c r="O191" i="17"/>
  <c r="Q191" i="17"/>
  <c r="V191" i="17"/>
  <c r="G193" i="17"/>
  <c r="I193" i="17"/>
  <c r="K193" i="17"/>
  <c r="M193" i="17"/>
  <c r="O193" i="17"/>
  <c r="Q193" i="17"/>
  <c r="V193" i="17"/>
  <c r="G195" i="17"/>
  <c r="I195" i="17"/>
  <c r="K195" i="17"/>
  <c r="M195" i="17"/>
  <c r="O195" i="17"/>
  <c r="Q195" i="17"/>
  <c r="V195" i="17"/>
  <c r="G197" i="17"/>
  <c r="I197" i="17"/>
  <c r="K197" i="17"/>
  <c r="M197" i="17"/>
  <c r="O197" i="17"/>
  <c r="Q197" i="17"/>
  <c r="V197" i="17"/>
  <c r="G200" i="17"/>
  <c r="I200" i="17"/>
  <c r="I199" i="17" s="1"/>
  <c r="K200" i="17"/>
  <c r="K199" i="17" s="1"/>
  <c r="M200" i="17"/>
  <c r="O200" i="17"/>
  <c r="Q200" i="17"/>
  <c r="Q199" i="17" s="1"/>
  <c r="V200" i="17"/>
  <c r="V199" i="17" s="1"/>
  <c r="G201" i="17"/>
  <c r="M201" i="17" s="1"/>
  <c r="I201" i="17"/>
  <c r="K201" i="17"/>
  <c r="O201" i="17"/>
  <c r="Q201" i="17"/>
  <c r="V201" i="17"/>
  <c r="G202" i="17"/>
  <c r="I202" i="17"/>
  <c r="K202" i="17"/>
  <c r="M202" i="17"/>
  <c r="O202" i="17"/>
  <c r="Q202" i="17"/>
  <c r="V202" i="17"/>
  <c r="G203" i="17"/>
  <c r="M203" i="17" s="1"/>
  <c r="I203" i="17"/>
  <c r="K203" i="17"/>
  <c r="O203" i="17"/>
  <c r="O199" i="17" s="1"/>
  <c r="Q203" i="17"/>
  <c r="V203" i="17"/>
  <c r="G204" i="17"/>
  <c r="I204" i="17"/>
  <c r="K204" i="17"/>
  <c r="M204" i="17"/>
  <c r="O204" i="17"/>
  <c r="Q204" i="17"/>
  <c r="V204" i="17"/>
  <c r="AE206" i="17"/>
  <c r="AF206" i="17"/>
  <c r="G9" i="16"/>
  <c r="M9" i="16" s="1"/>
  <c r="I9" i="16"/>
  <c r="K9" i="16"/>
  <c r="K8" i="16" s="1"/>
  <c r="O9" i="16"/>
  <c r="O8" i="16" s="1"/>
  <c r="Q9" i="16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2" i="16"/>
  <c r="I32" i="16"/>
  <c r="K32" i="16"/>
  <c r="O32" i="16"/>
  <c r="O31" i="16" s="1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52" i="16"/>
  <c r="I52" i="16"/>
  <c r="K52" i="16"/>
  <c r="M52" i="16"/>
  <c r="O52" i="16"/>
  <c r="Q52" i="16"/>
  <c r="V52" i="16"/>
  <c r="G58" i="16"/>
  <c r="M58" i="16" s="1"/>
  <c r="I58" i="16"/>
  <c r="K58" i="16"/>
  <c r="O58" i="16"/>
  <c r="Q58" i="16"/>
  <c r="V58" i="16"/>
  <c r="AE60" i="16"/>
  <c r="F45" i="1" s="1"/>
  <c r="G39" i="15"/>
  <c r="BA37" i="15"/>
  <c r="BA34" i="15"/>
  <c r="BA31" i="15"/>
  <c r="BA29" i="15"/>
  <c r="BA27" i="15"/>
  <c r="BA25" i="15"/>
  <c r="BA23" i="15"/>
  <c r="BA21" i="15"/>
  <c r="BA19" i="15"/>
  <c r="BA17" i="15"/>
  <c r="BA14" i="15"/>
  <c r="G9" i="15"/>
  <c r="AF39" i="15" s="1"/>
  <c r="I9" i="15"/>
  <c r="I8" i="15" s="1"/>
  <c r="K9" i="15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1" i="15"/>
  <c r="I11" i="15"/>
  <c r="K11" i="15"/>
  <c r="K8" i="15" s="1"/>
  <c r="M11" i="15"/>
  <c r="O11" i="15"/>
  <c r="Q11" i="15"/>
  <c r="V11" i="15"/>
  <c r="V8" i="15" s="1"/>
  <c r="G13" i="15"/>
  <c r="M13" i="15" s="1"/>
  <c r="I13" i="15"/>
  <c r="I12" i="15" s="1"/>
  <c r="K13" i="15"/>
  <c r="O13" i="15"/>
  <c r="O12" i="15" s="1"/>
  <c r="Q13" i="15"/>
  <c r="Q12" i="15" s="1"/>
  <c r="V13" i="15"/>
  <c r="G15" i="15"/>
  <c r="M15" i="15" s="1"/>
  <c r="I15" i="15"/>
  <c r="K15" i="15"/>
  <c r="O15" i="15"/>
  <c r="Q15" i="15"/>
  <c r="V15" i="15"/>
  <c r="G18" i="15"/>
  <c r="I18" i="15"/>
  <c r="K18" i="15"/>
  <c r="K12" i="15" s="1"/>
  <c r="M18" i="15"/>
  <c r="O18" i="15"/>
  <c r="Q18" i="15"/>
  <c r="V18" i="15"/>
  <c r="V12" i="15" s="1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6" i="15"/>
  <c r="I26" i="15"/>
  <c r="K26" i="15"/>
  <c r="M26" i="15"/>
  <c r="O26" i="15"/>
  <c r="Q26" i="15"/>
  <c r="V26" i="15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5" i="15"/>
  <c r="I35" i="15"/>
  <c r="K35" i="15"/>
  <c r="M35" i="15"/>
  <c r="O35" i="15"/>
  <c r="Q35" i="15"/>
  <c r="V35" i="15"/>
  <c r="AE39" i="15"/>
  <c r="G19" i="14"/>
  <c r="BA17" i="14"/>
  <c r="BA15" i="14"/>
  <c r="BA13" i="14"/>
  <c r="BA11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4" i="14"/>
  <c r="I14" i="14"/>
  <c r="K14" i="14"/>
  <c r="M14" i="14"/>
  <c r="O14" i="14"/>
  <c r="Q14" i="14"/>
  <c r="V14" i="14"/>
  <c r="G16" i="14"/>
  <c r="G8" i="14" s="1"/>
  <c r="I16" i="14"/>
  <c r="K16" i="14"/>
  <c r="O16" i="14"/>
  <c r="O8" i="14" s="1"/>
  <c r="Q16" i="14"/>
  <c r="V16" i="14"/>
  <c r="AE19" i="14"/>
  <c r="AF19" i="14"/>
  <c r="G21" i="13"/>
  <c r="BA19" i="13"/>
  <c r="BA17" i="13"/>
  <c r="BA13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2" i="13"/>
  <c r="I12" i="13"/>
  <c r="K12" i="13"/>
  <c r="M12" i="13"/>
  <c r="O12" i="13"/>
  <c r="Q12" i="13"/>
  <c r="V12" i="13"/>
  <c r="G14" i="13"/>
  <c r="G8" i="13" s="1"/>
  <c r="I14" i="13"/>
  <c r="K14" i="13"/>
  <c r="O14" i="13"/>
  <c r="O8" i="13" s="1"/>
  <c r="Q14" i="13"/>
  <c r="V14" i="13"/>
  <c r="G16" i="13"/>
  <c r="M16" i="13" s="1"/>
  <c r="I16" i="13"/>
  <c r="K16" i="13"/>
  <c r="O16" i="13"/>
  <c r="Q16" i="13"/>
  <c r="V16" i="13"/>
  <c r="G18" i="13"/>
  <c r="I18" i="13"/>
  <c r="K18" i="13"/>
  <c r="M18" i="13"/>
  <c r="O18" i="13"/>
  <c r="Q18" i="13"/>
  <c r="V18" i="13"/>
  <c r="AE21" i="13"/>
  <c r="BA155" i="12"/>
  <c r="BA97" i="12"/>
  <c r="BA96" i="12"/>
  <c r="BA74" i="12"/>
  <c r="BA66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6" i="12"/>
  <c r="M76" i="12" s="1"/>
  <c r="I76" i="12"/>
  <c r="K76" i="12"/>
  <c r="O76" i="12"/>
  <c r="Q76" i="12"/>
  <c r="V76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100" i="12"/>
  <c r="M100" i="12" s="1"/>
  <c r="I100" i="12"/>
  <c r="K100" i="12"/>
  <c r="O100" i="12"/>
  <c r="Q100" i="12"/>
  <c r="V100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12" i="12"/>
  <c r="M112" i="12" s="1"/>
  <c r="I112" i="12"/>
  <c r="K112" i="12"/>
  <c r="O112" i="12"/>
  <c r="Q112" i="12"/>
  <c r="V112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9" i="12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0" i="12"/>
  <c r="I150" i="12"/>
  <c r="K150" i="12"/>
  <c r="O150" i="12"/>
  <c r="Q150" i="12"/>
  <c r="V150" i="12"/>
  <c r="G153" i="12"/>
  <c r="M153" i="12" s="1"/>
  <c r="I153" i="12"/>
  <c r="K153" i="12"/>
  <c r="O153" i="12"/>
  <c r="Q153" i="12"/>
  <c r="V153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7" i="12"/>
  <c r="M167" i="12" s="1"/>
  <c r="I167" i="12"/>
  <c r="K167" i="12"/>
  <c r="O167" i="12"/>
  <c r="Q167" i="12"/>
  <c r="V167" i="12"/>
  <c r="G173" i="12"/>
  <c r="M173" i="12" s="1"/>
  <c r="I173" i="12"/>
  <c r="K173" i="12"/>
  <c r="O173" i="12"/>
  <c r="Q173" i="12"/>
  <c r="V173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4" i="12"/>
  <c r="M204" i="12" s="1"/>
  <c r="M203" i="12" s="1"/>
  <c r="I204" i="12"/>
  <c r="I203" i="12" s="1"/>
  <c r="K204" i="12"/>
  <c r="K203" i="12" s="1"/>
  <c r="O204" i="12"/>
  <c r="O203" i="12" s="1"/>
  <c r="Q204" i="12"/>
  <c r="Q203" i="12" s="1"/>
  <c r="V204" i="12"/>
  <c r="V203" i="12" s="1"/>
  <c r="G207" i="12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29" i="12"/>
  <c r="M229" i="12" s="1"/>
  <c r="I229" i="12"/>
  <c r="K229" i="12"/>
  <c r="O229" i="12"/>
  <c r="Q229" i="12"/>
  <c r="V229" i="12"/>
  <c r="G232" i="12"/>
  <c r="M232" i="12" s="1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9" i="12"/>
  <c r="G238" i="12" s="1"/>
  <c r="I76" i="1" s="1"/>
  <c r="I239" i="12"/>
  <c r="I238" i="12" s="1"/>
  <c r="K239" i="12"/>
  <c r="K238" i="12" s="1"/>
  <c r="O239" i="12"/>
  <c r="O238" i="12" s="1"/>
  <c r="Q239" i="12"/>
  <c r="Q238" i="12" s="1"/>
  <c r="V239" i="12"/>
  <c r="V238" i="12" s="1"/>
  <c r="G241" i="12"/>
  <c r="M241" i="12" s="1"/>
  <c r="I241" i="12"/>
  <c r="K241" i="12"/>
  <c r="O241" i="12"/>
  <c r="Q241" i="12"/>
  <c r="V241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0" i="12"/>
  <c r="M250" i="12" s="1"/>
  <c r="I250" i="12"/>
  <c r="K250" i="12"/>
  <c r="O250" i="12"/>
  <c r="Q250" i="12"/>
  <c r="V250" i="12"/>
  <c r="G255" i="12"/>
  <c r="M255" i="12" s="1"/>
  <c r="I255" i="12"/>
  <c r="K255" i="12"/>
  <c r="O255" i="12"/>
  <c r="Q255" i="12"/>
  <c r="V255" i="12"/>
  <c r="G258" i="12"/>
  <c r="M258" i="12" s="1"/>
  <c r="I258" i="12"/>
  <c r="K258" i="12"/>
  <c r="O258" i="12"/>
  <c r="Q258" i="12"/>
  <c r="V258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G264" i="12"/>
  <c r="M264" i="12" s="1"/>
  <c r="I264" i="12"/>
  <c r="K264" i="12"/>
  <c r="O264" i="12"/>
  <c r="Q264" i="12"/>
  <c r="V264" i="12"/>
  <c r="G266" i="12"/>
  <c r="M266" i="12" s="1"/>
  <c r="I266" i="12"/>
  <c r="K266" i="12"/>
  <c r="O266" i="12"/>
  <c r="Q266" i="12"/>
  <c r="V266" i="12"/>
  <c r="G269" i="12"/>
  <c r="M269" i="12" s="1"/>
  <c r="I269" i="12"/>
  <c r="K269" i="12"/>
  <c r="O269" i="12"/>
  <c r="Q269" i="12"/>
  <c r="V269" i="12"/>
  <c r="G271" i="12"/>
  <c r="I271" i="12"/>
  <c r="K271" i="12"/>
  <c r="O271" i="12"/>
  <c r="Q271" i="12"/>
  <c r="V271" i="12"/>
  <c r="G273" i="12"/>
  <c r="M273" i="12" s="1"/>
  <c r="I273" i="12"/>
  <c r="K273" i="12"/>
  <c r="O273" i="12"/>
  <c r="Q273" i="12"/>
  <c r="V273" i="12"/>
  <c r="G275" i="12"/>
  <c r="M275" i="12" s="1"/>
  <c r="I275" i="12"/>
  <c r="K275" i="12"/>
  <c r="O275" i="12"/>
  <c r="Q275" i="12"/>
  <c r="V275" i="12"/>
  <c r="G277" i="12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2" i="12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4" i="12"/>
  <c r="M284" i="12" s="1"/>
  <c r="I284" i="12"/>
  <c r="K284" i="12"/>
  <c r="O284" i="12"/>
  <c r="Q284" i="12"/>
  <c r="V284" i="12"/>
  <c r="G285" i="12"/>
  <c r="M285" i="12" s="1"/>
  <c r="I285" i="12"/>
  <c r="K285" i="12"/>
  <c r="O285" i="12"/>
  <c r="Q285" i="12"/>
  <c r="V285" i="12"/>
  <c r="G286" i="12"/>
  <c r="M286" i="12" s="1"/>
  <c r="I286" i="12"/>
  <c r="K286" i="12"/>
  <c r="O286" i="12"/>
  <c r="Q286" i="12"/>
  <c r="V286" i="12"/>
  <c r="G287" i="12"/>
  <c r="M287" i="12" s="1"/>
  <c r="I287" i="12"/>
  <c r="K287" i="12"/>
  <c r="O287" i="12"/>
  <c r="Q287" i="12"/>
  <c r="V287" i="12"/>
  <c r="G288" i="12"/>
  <c r="M288" i="12" s="1"/>
  <c r="I288" i="12"/>
  <c r="K288" i="12"/>
  <c r="O288" i="12"/>
  <c r="Q288" i="12"/>
  <c r="V288" i="12"/>
  <c r="G289" i="12"/>
  <c r="M289" i="12" s="1"/>
  <c r="I289" i="12"/>
  <c r="K289" i="12"/>
  <c r="O289" i="12"/>
  <c r="Q289" i="12"/>
  <c r="V289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3" i="12"/>
  <c r="M293" i="12" s="1"/>
  <c r="I293" i="12"/>
  <c r="K293" i="12"/>
  <c r="O293" i="12"/>
  <c r="Q293" i="12"/>
  <c r="V293" i="12"/>
  <c r="G294" i="12"/>
  <c r="M294" i="12" s="1"/>
  <c r="I294" i="12"/>
  <c r="K294" i="12"/>
  <c r="O294" i="12"/>
  <c r="Q294" i="12"/>
  <c r="V294" i="12"/>
  <c r="G295" i="12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4" i="12"/>
  <c r="M304" i="12" s="1"/>
  <c r="I304" i="12"/>
  <c r="K304" i="12"/>
  <c r="O304" i="12"/>
  <c r="Q304" i="12"/>
  <c r="V304" i="12"/>
  <c r="G314" i="12"/>
  <c r="M314" i="12" s="1"/>
  <c r="I314" i="12"/>
  <c r="K314" i="12"/>
  <c r="O314" i="12"/>
  <c r="Q314" i="12"/>
  <c r="V314" i="12"/>
  <c r="G321" i="12"/>
  <c r="M321" i="12" s="1"/>
  <c r="I321" i="12"/>
  <c r="K321" i="12"/>
  <c r="O321" i="12"/>
  <c r="Q321" i="12"/>
  <c r="V321" i="12"/>
  <c r="G328" i="12"/>
  <c r="M328" i="12" s="1"/>
  <c r="I328" i="12"/>
  <c r="K328" i="12"/>
  <c r="O328" i="12"/>
  <c r="Q328" i="12"/>
  <c r="V328" i="12"/>
  <c r="G337" i="12"/>
  <c r="M337" i="12" s="1"/>
  <c r="I337" i="12"/>
  <c r="K337" i="12"/>
  <c r="O337" i="12"/>
  <c r="Q337" i="12"/>
  <c r="V337" i="12"/>
  <c r="G339" i="12"/>
  <c r="M339" i="12" s="1"/>
  <c r="I339" i="12"/>
  <c r="K339" i="12"/>
  <c r="O339" i="12"/>
  <c r="Q339" i="12"/>
  <c r="V339" i="12"/>
  <c r="G347" i="12"/>
  <c r="M347" i="12" s="1"/>
  <c r="I347" i="12"/>
  <c r="K347" i="12"/>
  <c r="O347" i="12"/>
  <c r="Q347" i="12"/>
  <c r="V347" i="12"/>
  <c r="G348" i="12"/>
  <c r="M348" i="12" s="1"/>
  <c r="I348" i="12"/>
  <c r="K348" i="12"/>
  <c r="O348" i="12"/>
  <c r="Q348" i="12"/>
  <c r="V348" i="12"/>
  <c r="G349" i="12"/>
  <c r="M349" i="12" s="1"/>
  <c r="I349" i="12"/>
  <c r="K349" i="12"/>
  <c r="O349" i="12"/>
  <c r="Q349" i="12"/>
  <c r="V349" i="12"/>
  <c r="G351" i="12"/>
  <c r="M351" i="12" s="1"/>
  <c r="I351" i="12"/>
  <c r="K351" i="12"/>
  <c r="O351" i="12"/>
  <c r="Q351" i="12"/>
  <c r="V351" i="12"/>
  <c r="G353" i="12"/>
  <c r="I353" i="12"/>
  <c r="K353" i="12"/>
  <c r="O353" i="12"/>
  <c r="Q353" i="12"/>
  <c r="V353" i="12"/>
  <c r="G358" i="12"/>
  <c r="M358" i="12" s="1"/>
  <c r="I358" i="12"/>
  <c r="K358" i="12"/>
  <c r="O358" i="12"/>
  <c r="Q358" i="12"/>
  <c r="V358" i="12"/>
  <c r="G361" i="12"/>
  <c r="M361" i="12" s="1"/>
  <c r="I361" i="12"/>
  <c r="K361" i="12"/>
  <c r="O361" i="12"/>
  <c r="Q361" i="12"/>
  <c r="V361" i="12"/>
  <c r="G369" i="12"/>
  <c r="M369" i="12" s="1"/>
  <c r="I369" i="12"/>
  <c r="K369" i="12"/>
  <c r="O369" i="12"/>
  <c r="Q369" i="12"/>
  <c r="V369" i="12"/>
  <c r="G379" i="12"/>
  <c r="M379" i="12" s="1"/>
  <c r="I379" i="12"/>
  <c r="K379" i="12"/>
  <c r="O379" i="12"/>
  <c r="Q379" i="12"/>
  <c r="V379" i="12"/>
  <c r="G389" i="12"/>
  <c r="M389" i="12" s="1"/>
  <c r="I389" i="12"/>
  <c r="K389" i="12"/>
  <c r="O389" i="12"/>
  <c r="Q389" i="12"/>
  <c r="V389" i="12"/>
  <c r="G399" i="12"/>
  <c r="M399" i="12" s="1"/>
  <c r="I399" i="12"/>
  <c r="K399" i="12"/>
  <c r="O399" i="12"/>
  <c r="Q399" i="12"/>
  <c r="V399" i="12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4" i="12"/>
  <c r="M404" i="12" s="1"/>
  <c r="I404" i="12"/>
  <c r="K404" i="12"/>
  <c r="O404" i="12"/>
  <c r="Q404" i="12"/>
  <c r="V404" i="12"/>
  <c r="G407" i="12"/>
  <c r="M407" i="12" s="1"/>
  <c r="I407" i="12"/>
  <c r="K407" i="12"/>
  <c r="O407" i="12"/>
  <c r="Q407" i="12"/>
  <c r="V407" i="12"/>
  <c r="AE415" i="12"/>
  <c r="F40" i="1" s="1"/>
  <c r="I20" i="1"/>
  <c r="I19" i="1"/>
  <c r="I18" i="1"/>
  <c r="H53" i="1"/>
  <c r="I53" i="1" s="1"/>
  <c r="H52" i="1"/>
  <c r="I52" i="1" s="1"/>
  <c r="H51" i="1"/>
  <c r="I51" i="1" s="1"/>
  <c r="H50" i="1"/>
  <c r="I50" i="1" s="1"/>
  <c r="H48" i="1"/>
  <c r="I48" i="1" s="1"/>
  <c r="H47" i="1"/>
  <c r="I47" i="1" s="1"/>
  <c r="H46" i="1"/>
  <c r="I46" i="1" s="1"/>
  <c r="H44" i="1"/>
  <c r="I44" i="1" s="1"/>
  <c r="H43" i="1"/>
  <c r="I43" i="1" s="1"/>
  <c r="H42" i="1"/>
  <c r="I42" i="1" s="1"/>
  <c r="Q38" i="16" l="1"/>
  <c r="I38" i="16"/>
  <c r="V31" i="16"/>
  <c r="I31" i="16"/>
  <c r="K20" i="16"/>
  <c r="G12" i="16"/>
  <c r="Q12" i="16"/>
  <c r="Q8" i="16"/>
  <c r="M8" i="16"/>
  <c r="O38" i="16"/>
  <c r="G38" i="16"/>
  <c r="I88" i="1" s="1"/>
  <c r="Q31" i="16"/>
  <c r="G31" i="16"/>
  <c r="I87" i="1" s="1"/>
  <c r="V20" i="16"/>
  <c r="I20" i="16"/>
  <c r="O12" i="16"/>
  <c r="G20" i="16"/>
  <c r="I86" i="1" s="1"/>
  <c r="Q20" i="16"/>
  <c r="K12" i="16"/>
  <c r="G8" i="16"/>
  <c r="V38" i="16"/>
  <c r="K38" i="16"/>
  <c r="K31" i="16"/>
  <c r="O20" i="16"/>
  <c r="V12" i="16"/>
  <c r="I12" i="16"/>
  <c r="V8" i="16"/>
  <c r="I8" i="16"/>
  <c r="V206" i="12"/>
  <c r="Q160" i="12"/>
  <c r="K152" i="12"/>
  <c r="G147" i="12"/>
  <c r="I65" i="1" s="1"/>
  <c r="O147" i="12"/>
  <c r="O291" i="12"/>
  <c r="V152" i="12"/>
  <c r="K197" i="12"/>
  <c r="Q274" i="12"/>
  <c r="G265" i="12"/>
  <c r="I83" i="1" s="1"/>
  <c r="V188" i="12"/>
  <c r="O206" i="12"/>
  <c r="O403" i="12"/>
  <c r="G274" i="12"/>
  <c r="I84" i="1" s="1"/>
  <c r="O265" i="12"/>
  <c r="I206" i="12"/>
  <c r="K160" i="12"/>
  <c r="I274" i="12"/>
  <c r="O274" i="12"/>
  <c r="K206" i="12"/>
  <c r="Q206" i="12"/>
  <c r="G206" i="12"/>
  <c r="I73" i="1" s="1"/>
  <c r="O197" i="12"/>
  <c r="V197" i="12"/>
  <c r="V160" i="12"/>
  <c r="I160" i="12"/>
  <c r="G291" i="12"/>
  <c r="I89" i="1" s="1"/>
  <c r="V172" i="12"/>
  <c r="I231" i="12"/>
  <c r="K147" i="12"/>
  <c r="Q114" i="12"/>
  <c r="V403" i="12"/>
  <c r="I403" i="12"/>
  <c r="V352" i="12"/>
  <c r="K352" i="12"/>
  <c r="V298" i="12"/>
  <c r="K298" i="12"/>
  <c r="V291" i="12"/>
  <c r="I291" i="12"/>
  <c r="Q280" i="12"/>
  <c r="I280" i="12"/>
  <c r="O240" i="12"/>
  <c r="O231" i="12"/>
  <c r="K210" i="12"/>
  <c r="M207" i="12"/>
  <c r="G203" i="12"/>
  <c r="I72" i="1" s="1"/>
  <c r="I188" i="12"/>
  <c r="O188" i="12"/>
  <c r="O160" i="12"/>
  <c r="Q152" i="12"/>
  <c r="M152" i="12"/>
  <c r="M150" i="12"/>
  <c r="M147" i="12" s="1"/>
  <c r="V147" i="12"/>
  <c r="I147" i="12"/>
  <c r="V114" i="12"/>
  <c r="I114" i="12"/>
  <c r="O78" i="12"/>
  <c r="K8" i="12"/>
  <c r="O352" i="12"/>
  <c r="Q403" i="12"/>
  <c r="M403" i="12"/>
  <c r="Q352" i="12"/>
  <c r="I352" i="12"/>
  <c r="I298" i="12"/>
  <c r="O298" i="12"/>
  <c r="G298" i="12"/>
  <c r="I90" i="1" s="1"/>
  <c r="Q291" i="12"/>
  <c r="K265" i="12"/>
  <c r="K240" i="12"/>
  <c r="K231" i="12"/>
  <c r="V210" i="12"/>
  <c r="K188" i="12"/>
  <c r="Q188" i="12"/>
  <c r="I172" i="12"/>
  <c r="O152" i="12"/>
  <c r="Q147" i="12"/>
  <c r="K78" i="12"/>
  <c r="V8" i="12"/>
  <c r="I8" i="12"/>
  <c r="G352" i="12"/>
  <c r="I91" i="1" s="1"/>
  <c r="Q298" i="12"/>
  <c r="O280" i="12"/>
  <c r="G280" i="12"/>
  <c r="I85" i="1" s="1"/>
  <c r="V265" i="12"/>
  <c r="I265" i="12"/>
  <c r="V240" i="12"/>
  <c r="I240" i="12"/>
  <c r="V231" i="12"/>
  <c r="K172" i="12"/>
  <c r="Q172" i="12"/>
  <c r="O133" i="12"/>
  <c r="G133" i="12"/>
  <c r="I64" i="1" s="1"/>
  <c r="V133" i="12"/>
  <c r="K133" i="12"/>
  <c r="O114" i="12"/>
  <c r="V78" i="12"/>
  <c r="I78" i="12"/>
  <c r="Q8" i="12"/>
  <c r="AF415" i="12"/>
  <c r="K403" i="12"/>
  <c r="G403" i="12"/>
  <c r="I92" i="1" s="1"/>
  <c r="M353" i="12"/>
  <c r="M352" i="12" s="1"/>
  <c r="K291" i="12"/>
  <c r="M282" i="12"/>
  <c r="M280" i="12" s="1"/>
  <c r="V280" i="12"/>
  <c r="K280" i="12"/>
  <c r="M277" i="12"/>
  <c r="M274" i="12" s="1"/>
  <c r="V274" i="12"/>
  <c r="K274" i="12"/>
  <c r="M271" i="12"/>
  <c r="M265" i="12" s="1"/>
  <c r="Q265" i="12"/>
  <c r="Q240" i="12"/>
  <c r="Q231" i="12"/>
  <c r="Q210" i="12"/>
  <c r="I210" i="12"/>
  <c r="O210" i="12"/>
  <c r="Q197" i="12"/>
  <c r="I197" i="12"/>
  <c r="O172" i="12"/>
  <c r="G172" i="12"/>
  <c r="I68" i="1" s="1"/>
  <c r="I152" i="12"/>
  <c r="M139" i="12"/>
  <c r="M133" i="12" s="1"/>
  <c r="Q133" i="12"/>
  <c r="I133" i="12"/>
  <c r="K114" i="12"/>
  <c r="Q78" i="12"/>
  <c r="O8" i="12"/>
  <c r="F39" i="1"/>
  <c r="F54" i="1" s="1"/>
  <c r="G23" i="1" s="1"/>
  <c r="A23" i="1" s="1"/>
  <c r="A24" i="1" s="1"/>
  <c r="G24" i="1" s="1"/>
  <c r="F41" i="1"/>
  <c r="M12" i="23"/>
  <c r="M8" i="23" s="1"/>
  <c r="M15" i="21"/>
  <c r="M8" i="21" s="1"/>
  <c r="AF52" i="20"/>
  <c r="M15" i="20"/>
  <c r="M8" i="20" s="1"/>
  <c r="M15" i="19"/>
  <c r="M8" i="19" s="1"/>
  <c r="M15" i="18"/>
  <c r="M8" i="18" s="1"/>
  <c r="M199" i="17"/>
  <c r="M45" i="17"/>
  <c r="M38" i="17"/>
  <c r="M43" i="17"/>
  <c r="M36" i="17"/>
  <c r="M35" i="17" s="1"/>
  <c r="M22" i="17"/>
  <c r="M15" i="17" s="1"/>
  <c r="G199" i="17"/>
  <c r="M38" i="16"/>
  <c r="M32" i="16"/>
  <c r="M31" i="16" s="1"/>
  <c r="M24" i="16"/>
  <c r="M20" i="16" s="1"/>
  <c r="M16" i="16"/>
  <c r="M12" i="16" s="1"/>
  <c r="AF60" i="16"/>
  <c r="G45" i="1" s="1"/>
  <c r="H45" i="1" s="1"/>
  <c r="I45" i="1" s="1"/>
  <c r="M12" i="15"/>
  <c r="G12" i="15"/>
  <c r="G8" i="15"/>
  <c r="M9" i="15"/>
  <c r="M8" i="15" s="1"/>
  <c r="M16" i="14"/>
  <c r="M8" i="14" s="1"/>
  <c r="M14" i="13"/>
  <c r="M8" i="13" s="1"/>
  <c r="AF21" i="13"/>
  <c r="M206" i="12"/>
  <c r="M172" i="12"/>
  <c r="M197" i="12"/>
  <c r="M114" i="12"/>
  <c r="M210" i="12"/>
  <c r="M8" i="12"/>
  <c r="M298" i="12"/>
  <c r="M240" i="12"/>
  <c r="M231" i="12"/>
  <c r="M188" i="12"/>
  <c r="M160" i="12"/>
  <c r="M78" i="12"/>
  <c r="M295" i="12"/>
  <c r="M291" i="12" s="1"/>
  <c r="G197" i="12"/>
  <c r="I71" i="1" s="1"/>
  <c r="G188" i="12"/>
  <c r="I69" i="1" s="1"/>
  <c r="G240" i="12"/>
  <c r="I82" i="1" s="1"/>
  <c r="M239" i="12"/>
  <c r="M238" i="12" s="1"/>
  <c r="G231" i="12"/>
  <c r="I75" i="1" s="1"/>
  <c r="G210" i="12"/>
  <c r="I74" i="1" s="1"/>
  <c r="G160" i="12"/>
  <c r="I67" i="1" s="1"/>
  <c r="G152" i="12"/>
  <c r="I66" i="1" s="1"/>
  <c r="G114" i="12"/>
  <c r="I63" i="1" s="1"/>
  <c r="G78" i="12"/>
  <c r="I62" i="1" s="1"/>
  <c r="G8" i="12"/>
  <c r="J28" i="1"/>
  <c r="J26" i="1"/>
  <c r="G38" i="1"/>
  <c r="F38" i="1"/>
  <c r="H32" i="1"/>
  <c r="J23" i="1"/>
  <c r="J24" i="1"/>
  <c r="J25" i="1"/>
  <c r="J27" i="1"/>
  <c r="E24" i="1"/>
  <c r="E26" i="1"/>
  <c r="G60" i="16" l="1"/>
  <c r="I70" i="1"/>
  <c r="G40" i="1"/>
  <c r="H40" i="1" s="1"/>
  <c r="I40" i="1" s="1"/>
  <c r="I17" i="1"/>
  <c r="G39" i="1"/>
  <c r="G54" i="1" s="1"/>
  <c r="G25" i="1" s="1"/>
  <c r="A25" i="1" s="1"/>
  <c r="A26" i="1" s="1"/>
  <c r="G26" i="1" s="1"/>
  <c r="G41" i="1"/>
  <c r="H41" i="1" s="1"/>
  <c r="I41" i="1" s="1"/>
  <c r="I61" i="1"/>
  <c r="G415" i="12"/>
  <c r="H39" i="1" l="1"/>
  <c r="I39" i="1" s="1"/>
  <c r="I54" i="1" s="1"/>
  <c r="J44" i="1" s="1"/>
  <c r="A27" i="1"/>
  <c r="A29" i="1" s="1"/>
  <c r="G29" i="1" s="1"/>
  <c r="G27" i="1" s="1"/>
  <c r="G28" i="1"/>
  <c r="I16" i="1"/>
  <c r="I21" i="1" s="1"/>
  <c r="I95" i="1"/>
  <c r="J40" i="1" l="1"/>
  <c r="J42" i="1"/>
  <c r="J48" i="1"/>
  <c r="J46" i="1"/>
  <c r="J51" i="1"/>
  <c r="J52" i="1"/>
  <c r="J41" i="1"/>
  <c r="J45" i="1"/>
  <c r="J50" i="1"/>
  <c r="J49" i="1"/>
  <c r="J43" i="1"/>
  <c r="J47" i="1"/>
  <c r="J39" i="1"/>
  <c r="J54" i="1" s="1"/>
  <c r="J53" i="1"/>
  <c r="H54" i="1"/>
  <c r="J94" i="1"/>
  <c r="J70" i="1"/>
  <c r="J76" i="1"/>
  <c r="J77" i="1"/>
  <c r="J82" i="1"/>
  <c r="J83" i="1"/>
  <c r="J91" i="1"/>
  <c r="J93" i="1"/>
  <c r="J71" i="1"/>
  <c r="J78" i="1"/>
  <c r="J61" i="1"/>
  <c r="J68" i="1"/>
  <c r="J69" i="1"/>
  <c r="J74" i="1"/>
  <c r="J75" i="1"/>
  <c r="J80" i="1"/>
  <c r="J81" i="1"/>
  <c r="J63" i="1"/>
  <c r="J86" i="1"/>
  <c r="J88" i="1"/>
  <c r="J89" i="1"/>
  <c r="J87" i="1"/>
  <c r="J66" i="1"/>
  <c r="J67" i="1"/>
  <c r="J72" i="1"/>
  <c r="J73" i="1"/>
  <c r="J90" i="1"/>
  <c r="J84" i="1"/>
  <c r="J85" i="1"/>
  <c r="J79" i="1"/>
  <c r="J62" i="1"/>
  <c r="J92" i="1"/>
  <c r="J64" i="1"/>
  <c r="J65" i="1"/>
  <c r="J95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<sst xmlns="http://schemas.openxmlformats.org/spreadsheetml/2006/main" count="4137" uniqueCount="1171">
  <si>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</si>
  <si>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</si>
  <si>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</si>
  <si>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</si>
  <si>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</si>
  <si>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</si>
  <si>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</si>
  <si>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</si>
  <si>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</si>
  <si>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</si>
  <si>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</si>
  <si>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</si>
  <si>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</si>
  <si>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</si>
  <si>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</si>
  <si>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</si>
  <si>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</si>
  <si>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</si>
  <si>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</si>
  <si>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</si>
  <si>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</si>
  <si>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</si>
  <si>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</si>
  <si>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</si>
  <si>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</si>
  <si>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</si>
  <si>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</si>
  <si>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</si>
  <si>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</si>
  <si>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</si>
  <si>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</si>
  <si>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</si>
  <si>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</si>
  <si>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</si>
  <si>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</si>
  <si>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</si>
  <si>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</si>
  <si>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</si>
  <si>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</si>
  <si>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</si>
  <si>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</si>
  <si>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</si>
  <si>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</si>
  <si>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SO1</t>
  </si>
  <si>
    <t>Zvýšení kvality odborné přípravy - STAVEBNÍ ŘEŠENÍ</t>
  </si>
  <si>
    <t>Stavba</t>
  </si>
  <si>
    <t>Vlastní objekt</t>
  </si>
  <si>
    <t>01</t>
  </si>
  <si>
    <t>Stavební část</t>
  </si>
  <si>
    <t>02</t>
  </si>
  <si>
    <t>Ocelová konstrukce</t>
  </si>
  <si>
    <t>03</t>
  </si>
  <si>
    <t xml:space="preserve">Stavebně zámeč. část </t>
  </si>
  <si>
    <t>SZČ-nezpůsob. výdaje</t>
  </si>
  <si>
    <t>04</t>
  </si>
  <si>
    <t>Ústřední vytápění</t>
  </si>
  <si>
    <t>05</t>
  </si>
  <si>
    <t>Rozvaděč Rd1</t>
  </si>
  <si>
    <t>Rozvaděč Rd2</t>
  </si>
  <si>
    <t>Rozvaděč Rd3</t>
  </si>
  <si>
    <t>Rozvaděče - dopravné</t>
  </si>
  <si>
    <t>Svítidla</t>
  </si>
  <si>
    <t>Vnitřní el. instalace</t>
  </si>
  <si>
    <t>06</t>
  </si>
  <si>
    <t>Tlakový vzduch</t>
  </si>
  <si>
    <t>VN</t>
  </si>
  <si>
    <t>ON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</si>
  <si>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</si>
  <si>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</si>
  <si>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</si>
  <si>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</si>
  <si>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</si>
  <si>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</si>
  <si>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</si>
  <si>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</si>
  <si>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</si>
  <si>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</si>
  <si>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</si>
  <si>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</si>
  <si>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</si>
  <si>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</si>
  <si>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60</t>
  </si>
  <si>
    <t>Úpravy povrchů, omítky</t>
  </si>
  <si>
    <t>61</t>
  </si>
  <si>
    <t>Upravy povrchů vnitřní</t>
  </si>
  <si>
    <t>63</t>
  </si>
  <si>
    <t>Podlahy a podlahové konstrukce</t>
  </si>
  <si>
    <t>8</t>
  </si>
  <si>
    <t>Trubní vedení</t>
  </si>
  <si>
    <t>90</t>
  </si>
  <si>
    <t>Přípočty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</si>
  <si>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</si>
  <si>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</si>
  <si>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</si>
  <si>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</si>
  <si>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</si>
  <si>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</si>
  <si>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</si>
  <si>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</si>
  <si>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</si>
  <si>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</si>
  <si>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</si>
  <si>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</si>
  <si>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OK</t>
  </si>
  <si>
    <t>RTV</t>
  </si>
  <si>
    <t>Rozvody tlakového vzduchu</t>
  </si>
  <si>
    <t>SZC</t>
  </si>
  <si>
    <t>Stavebně zámečnická část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</si>
  <si>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</si>
  <si>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</si>
  <si>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</si>
  <si>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</si>
  <si>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</si>
  <si>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</si>
  <si>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</si>
  <si>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</si>
  <si>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</si>
  <si>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</si>
  <si>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</si>
  <si>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</si>
  <si>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</si>
  <si>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</si>
  <si>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</si>
  <si>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</si>
  <si>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</si>
  <si>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</si>
  <si>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</si>
  <si>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</si>
  <si>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</si>
  <si>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</si>
  <si>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</si>
  <si>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</si>
  <si>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</si>
  <si>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</si>
  <si>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</si>
  <si>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</si>
  <si>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</si>
  <si>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</si>
  <si>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</si>
  <si>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</si>
  <si>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</si>
  <si>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</si>
  <si>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</si>
  <si>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</si>
  <si>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</si>
  <si>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</si>
  <si>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</si>
  <si>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</si>
  <si>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</si>
  <si>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</si>
  <si>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</si>
  <si>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</si>
  <si>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</si>
  <si>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</si>
  <si>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</si>
  <si>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</si>
  <si>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</si>
  <si>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</si>
  <si>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</si>
  <si>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</si>
  <si>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</si>
  <si>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121101101</t>
  </si>
  <si>
    <t>Sejmutí ornice s přemístěním do 50 m</t>
  </si>
  <si>
    <t>m3</t>
  </si>
  <si>
    <t>RTS 18/ I</t>
  </si>
  <si>
    <t>Indiv</t>
  </si>
  <si>
    <t>POL1_1</t>
  </si>
  <si>
    <t>35*9*0,15</t>
  </si>
  <si>
    <t>VV</t>
  </si>
  <si>
    <t>113202111</t>
  </si>
  <si>
    <t>Vytrhání obrub obrubníků silničních</t>
  </si>
  <si>
    <t>m</t>
  </si>
  <si>
    <t>3,6+3,2</t>
  </si>
  <si>
    <t>113109315</t>
  </si>
  <si>
    <t>Odstranění podkladu pl.50 m2, bet.prostý tl.15 cm</t>
  </si>
  <si>
    <t>m2</t>
  </si>
  <si>
    <t>Příjezdová komunikace :  1,0*5,5</t>
  </si>
  <si>
    <t>113231110</t>
  </si>
  <si>
    <t>Bourání odvodňovacího žlabu, zatíž. A15, š.100 mm</t>
  </si>
  <si>
    <t>112101241</t>
  </si>
  <si>
    <t>Kácení stromů jehličnatých průměru 20 cm, svah 1:2</t>
  </si>
  <si>
    <t>kus</t>
  </si>
  <si>
    <t>122201102</t>
  </si>
  <si>
    <t>Odkopávky nezapažené v hor. 3 do 1000 m3</t>
  </si>
  <si>
    <t xml:space="preserve">HTU na úroveň -0,55 : 6,5*((0,85+0,15)/2+0,55)*32,35 </t>
  </si>
  <si>
    <t>3,0*0,7/2*32,35</t>
  </si>
  <si>
    <t>2,5*(0,2+0,7)2*32,35</t>
  </si>
  <si>
    <t>181101102</t>
  </si>
  <si>
    <t>Úprava pláně v zářezech v hor. 1-4, se zhutněním</t>
  </si>
  <si>
    <t>9,0*32,35</t>
  </si>
  <si>
    <t>132201111</t>
  </si>
  <si>
    <t>Hloubení rýh š.do 60 cm v hor.3 do 100 m3, STROJNĚ</t>
  </si>
  <si>
    <t/>
  </si>
  <si>
    <t>opěr. zídka : (1,3+33,6+4,8)*0,30</t>
  </si>
  <si>
    <t>kanalizace :  0,6*1,1*1,0*37,0</t>
  </si>
  <si>
    <t>132201119</t>
  </si>
  <si>
    <t>Příplatek za lepivost - hloubení rýh 60 cm v hor.3</t>
  </si>
  <si>
    <t>132201210</t>
  </si>
  <si>
    <t>Hloubení rýh š.do 200 cm hor.3 do 50 m3,STROJNĚ</t>
  </si>
  <si>
    <t>objekt : (5,125*2+32,35)*0,75*0,45</t>
  </si>
  <si>
    <t>132201219</t>
  </si>
  <si>
    <t>Příplatek za lepivost - hloubení rýh 200cm v hor.3</t>
  </si>
  <si>
    <t>131201110</t>
  </si>
  <si>
    <t>Hloubení nezapaž. jam hor.3 do 50 m3, STROJNĚ</t>
  </si>
  <si>
    <t>patky : 1,0*1,0*0,65*6</t>
  </si>
  <si>
    <t>šachty :  1,0*1,0*1,5*2</t>
  </si>
  <si>
    <t>131201119</t>
  </si>
  <si>
    <t>Příplatek za lepivost - hloubení nezap.jam v hor.3</t>
  </si>
  <si>
    <t>132303313</t>
  </si>
  <si>
    <t>Hloubení rýh pro drény, hloubky do 1,3 m, v hor.4</t>
  </si>
  <si>
    <t>35+2*4,5</t>
  </si>
  <si>
    <t>174101101</t>
  </si>
  <si>
    <t>Zásyp jam, rýh, šachet se zhutněním</t>
  </si>
  <si>
    <t>kanalizace :  (35+2*4,5)*0,6*0,6</t>
  </si>
  <si>
    <t>izol. přizdívka : 32,35*0,4*1,1+2*5,9*0,4*0,55</t>
  </si>
  <si>
    <t>opěrná zídka :  0,5*0,5/2*32,35</t>
  </si>
  <si>
    <t>šachty kanal :  (1,0*1,0*1,5-3,14*0,09*1,5)*2</t>
  </si>
  <si>
    <t>167101101</t>
  </si>
  <si>
    <t>Nakládání výkopku z hor.1-4 v množství do 100 m3</t>
  </si>
  <si>
    <t>ornice :  47,25</t>
  </si>
  <si>
    <t>181301103</t>
  </si>
  <si>
    <t>Rozprostření ornice, rovina, tl. 15-20 cm,do 500m2</t>
  </si>
  <si>
    <t>47,25/0,25</t>
  </si>
  <si>
    <t>180402111</t>
  </si>
  <si>
    <t>Založení trávníku parkového výsevem v rovině, TS-H1-02</t>
  </si>
  <si>
    <t>TS-H1-02</t>
  </si>
  <si>
    <t>POP</t>
  </si>
  <si>
    <t>Výsev travní směsi</t>
  </si>
  <si>
    <t>Podklad-úprava zemní pláně bez zhutnění, její urovnání a utužení</t>
  </si>
  <si>
    <t>Výsev travní směsi křížovým výsevem do hl. 5-10mm. Intenzita výsevu- 2kg/100m2</t>
  </si>
  <si>
    <t>Parková směs ve složení:</t>
  </si>
  <si>
    <t>30%- kostřava červená trsnatá</t>
  </si>
  <si>
    <t>30%- kostřava červená krátce výběžkatá</t>
  </si>
  <si>
    <t>20%- lipnice luční</t>
  </si>
  <si>
    <t>20%- jílek vytrvalý</t>
  </si>
  <si>
    <t>Ihned po osevu zapravení osiva do podkladu (zasekání hráběmi) a mírné utužení, mírné zavlažení</t>
  </si>
  <si>
    <t>184102114</t>
  </si>
  <si>
    <t>Výsadba dřevin s balem D do 50 cm, v rovině</t>
  </si>
  <si>
    <t>183101215</t>
  </si>
  <si>
    <t>Hloub. jamek s výměnou 50% půdy do 0,4 m3 sv.1:5</t>
  </si>
  <si>
    <t>183101213</t>
  </si>
  <si>
    <t>Hloub. jamek s výměnou 50% půdy do 0,05 m3, 1:5</t>
  </si>
  <si>
    <t>ks</t>
  </si>
  <si>
    <t>Vlastní</t>
  </si>
  <si>
    <t>1-VL2</t>
  </si>
  <si>
    <t>Juniperus horizontalis-jalovec polehlý s balem, 300 x 300mm</t>
  </si>
  <si>
    <t>162100010</t>
  </si>
  <si>
    <t>Vodorovné přemístění výkopku,  TS-H1-01</t>
  </si>
  <si>
    <t>POL2_1</t>
  </si>
  <si>
    <t>TS-H1-01</t>
  </si>
  <si>
    <t>Dodavatel je povinen stanovit takovou jednotkovou cenu, aby celková cena položky odpovídala jeho konkrétním technologickým podmínkám a konkrétní přepravní vzdálenosti při soupisem vymezeném množství měrných jednotek</t>
  </si>
  <si>
    <t>odkopávky : 312,9863</t>
  </si>
  <si>
    <t>rýhy : 50,7075</t>
  </si>
  <si>
    <t>jámy : 6,9</t>
  </si>
  <si>
    <t>zásypy :  -38,866</t>
  </si>
  <si>
    <t>Vodorovné přemístění výkopku, příplatek za každých dalších 5 km</t>
  </si>
  <si>
    <t>199000005</t>
  </si>
  <si>
    <t>Poplatek za skládku zeminy 1- 4, TS-H1-03</t>
  </si>
  <si>
    <t>t</t>
  </si>
  <si>
    <t>Poplatek za skládku zeminy</t>
  </si>
  <si>
    <t>U položky platí zákaz zásahu do množství či popisu položky a je povinností dodavatele stanovit takovou jednotkovou cenu aby celková cena položky odpovídala jeho konkrétním technologickým podmínkám a konkrétní přepravní vzdálenosti, při soupisem vymezeném množství měrných jednotek .</t>
  </si>
  <si>
    <t>331,7278*1,8</t>
  </si>
  <si>
    <t>175101101</t>
  </si>
  <si>
    <t>Obsyp potrubí bez prohození sypaniny, s dodáním štěrkopísku frakce 0 - 22 mm</t>
  </si>
  <si>
    <t>(36+5,5)*0,6*0,4</t>
  </si>
  <si>
    <t>212810010</t>
  </si>
  <si>
    <t>Trativody z PVC drenážních flexibilních trubek, lože štěrkopísek a obsyp kamenivo, trubky d 100 mm</t>
  </si>
  <si>
    <t>45</t>
  </si>
  <si>
    <t>271570010</t>
  </si>
  <si>
    <t>Polštář hutněný pod základy, ze štěrkopísku tloušťky 10 cm, TS-H2-03</t>
  </si>
  <si>
    <t>TS-H2-03</t>
  </si>
  <si>
    <t>Štěrkopískový polštář pod základy a betony ze štěrkopísku netříděného se zhutněním odpovídajícím modulu pružnosti Edef,2=50MPa, resp. 30MPa</t>
  </si>
  <si>
    <t>pasy : (5,125*2)*0,6+32,35*0,6</t>
  </si>
  <si>
    <t>patky : 1,0*1,0*6</t>
  </si>
  <si>
    <t>zídka : (1,3+33,6+4,8)*0,45</t>
  </si>
  <si>
    <t>275313611</t>
  </si>
  <si>
    <t>Beton základových patek prostý C 16/20</t>
  </si>
  <si>
    <t>1,0*1,0*0,8*6</t>
  </si>
  <si>
    <t>273351215</t>
  </si>
  <si>
    <t>Bednění stěn základových desek - zřízení, bednicí materiál prkna</t>
  </si>
  <si>
    <t>deska :  (5,925*2+32,15)*0,3</t>
  </si>
  <si>
    <t>patky :  6*4,0*0,3</t>
  </si>
  <si>
    <t>273351216</t>
  </si>
  <si>
    <t>Bednění stěn základových desek - odstranění</t>
  </si>
  <si>
    <t>274313611</t>
  </si>
  <si>
    <t>Beton základových pasů prostý C 16/20, TS-H2-01</t>
  </si>
  <si>
    <t>TS-H2-01</t>
  </si>
  <si>
    <t>Základový pas z prostého betonu,b eton tř. C16/20.</t>
  </si>
  <si>
    <t>Základový pas bude proveden přímo do výkopu. Do betonové směsi se osadí zemnící pásek s ponechanými vývody ke svodům (ocenit v části hromosvod), dále 2 ks. výztuže R10 při spodním okraji ( přesahy v napojení 400mm). V základovém pasu opěrné zídky se dále po 500mm s osadí trny z výztuže R10 dl. 1000mm pro propojení s nadzákladovým zdivem z betonových bednících tvárnic.</t>
  </si>
  <si>
    <t>Základové patky budou provedené z prostého betonu tř. C16/20 a budou konstrukčně vyztuženy při svém horním okraji (cca 100mm od vrchu) 1 x výztužnou sítí KARI 6-150/150mm.  Ochrana základové spáry 100mm tl. vrstvou dusaného štěrkopísku ( samostatná položka)</t>
  </si>
  <si>
    <t>objekt : (5,125*2+32,35)*0,75*0,6</t>
  </si>
  <si>
    <t>opěr. zídka : (1,3+33,6+4,8)*0,5</t>
  </si>
  <si>
    <t>274361821</t>
  </si>
  <si>
    <t>Výztuž základ. pasů z betonářské oceli 10505 (R)</t>
  </si>
  <si>
    <t>objekt :  (2*5,875+32,35)*2*1,1*0,000617</t>
  </si>
  <si>
    <t>zídka :  (1,3+33,3+4,8)*2*1,1*0,000617</t>
  </si>
  <si>
    <t>(1,3+33,3+4,8)*2*1,0*0,000617</t>
  </si>
  <si>
    <t>273361921</t>
  </si>
  <si>
    <t>Výztuž základových desek ze svařovaných sítí, průměr drátu  6,0, oka 150/150 mm KH20</t>
  </si>
  <si>
    <t>6*1,0*1,0*0,00303</t>
  </si>
  <si>
    <t>274272140</t>
  </si>
  <si>
    <t>Zdivo základové z bednicích tvárnic, tl. 30 cm, výplň tvárnic betonem C 16/20, TS-H2-02</t>
  </si>
  <si>
    <t>TS-H2-02</t>
  </si>
  <si>
    <t>Základový pas z betonových bednících tvarovek š. 300 mm</t>
  </si>
  <si>
    <t>Materiál tvarovek: vibrolisovaný struskobeton, stěny hladké, rovné, výška tvárnic 250mm.</t>
  </si>
  <si>
    <t>Tvarovky budou vylity betonovou směsí C16/20, konzistence měkká.</t>
  </si>
  <si>
    <t>(1,3+33,6+4,8)*0,75</t>
  </si>
  <si>
    <t>212850001</t>
  </si>
  <si>
    <t>Drenáž podél základu objektu z dren. trub d 100 mm, bet.lože, obsyp kamenivo, geotextilie,reviz.šachta</t>
  </si>
  <si>
    <t>348924231</t>
  </si>
  <si>
    <t>Stříška plot.zeď tl.300mm z tvar.hlad.přír.</t>
  </si>
  <si>
    <t>1,3+33,6+4,8</t>
  </si>
  <si>
    <t>311238243</t>
  </si>
  <si>
    <t>Zdivo z tvárnic pálených, broušených tl. 400mm, U bez om.= 0,23W/m2K, TS-H3-01</t>
  </si>
  <si>
    <t>RTS 17/ I</t>
  </si>
  <si>
    <t>TS-H3-01</t>
  </si>
  <si>
    <t>Zdivo z cihelných bloků pálených broušených tl. 400mm, výšky 249mm</t>
  </si>
  <si>
    <t>-pevnost v tlaku: min. 8MPa</t>
  </si>
  <si>
    <t>-požární odolnost : min.REI 120 DP1</t>
  </si>
  <si>
    <t>Zdivo bude spojováno na speciální zdící pěnu nebo tenkovrstvou maltu (1mm)</t>
  </si>
  <si>
    <t>(5,525*2+32,15-1,5)*1,25</t>
  </si>
  <si>
    <t>317941123</t>
  </si>
  <si>
    <t>Osazení ocelových válcovaných nosníků  č.14-22, včetně dodávky profilu I č.16</t>
  </si>
  <si>
    <t>2*(4,4+3,1)*0,0158</t>
  </si>
  <si>
    <t>346244381</t>
  </si>
  <si>
    <t>Plentování ocelových nosníků výšky do 20 cm, s použitím suché maltové směsi</t>
  </si>
  <si>
    <t>0,6*(2,7+4,0)</t>
  </si>
  <si>
    <t>311271176</t>
  </si>
  <si>
    <t>Zdivo z tvárnic pórobetonových hladkých tl. 25 cm</t>
  </si>
  <si>
    <t>3,0*1,55+1,8*1,5+0,9*2,0+0,9*3,0+1,2*3,0</t>
  </si>
  <si>
    <t>dozdívky ke střeše : 31,295*1,5+2*(8,0*0,75)</t>
  </si>
  <si>
    <t>451573111</t>
  </si>
  <si>
    <t>Lože pod potrubí ze štěrkopísku do 63 mm</t>
  </si>
  <si>
    <t>(36+5,5)*0,6*0,15</t>
  </si>
  <si>
    <t>417321313</t>
  </si>
  <si>
    <t>Ztužující pásy a věnce z betonu železového C 16/20</t>
  </si>
  <si>
    <t>(5,525*2+32,15-1,5)*0,2*0,25</t>
  </si>
  <si>
    <t>417351115</t>
  </si>
  <si>
    <t>Bednění ztužujících pásů a věnců - zřízení</t>
  </si>
  <si>
    <t>(5,525*2+31,35-1,5)*0,25</t>
  </si>
  <si>
    <t>417351116</t>
  </si>
  <si>
    <t>Bednění ztužujících pásů a věnců - odstranění</t>
  </si>
  <si>
    <t>417361821</t>
  </si>
  <si>
    <t>Výztuž ztužujících pásů a věnců z oceli 10505(R)</t>
  </si>
  <si>
    <t>+10% na přesahy : (5,525*2+32,15-1,5)*4*1,1*0,0036*1,1</t>
  </si>
  <si>
    <t>417351215</t>
  </si>
  <si>
    <t>Bednění věnců věncovkou  bez izolantu, věncovka 7 x 33 x 23,8 cm bez izolantu</t>
  </si>
  <si>
    <t>2*5,925+32,15</t>
  </si>
  <si>
    <t>564851112</t>
  </si>
  <si>
    <t>Podklad ze štěrkodrti po zhutnění tloušťky 16 cm</t>
  </si>
  <si>
    <t>oprava komunikace :  1,0*5,5</t>
  </si>
  <si>
    <t>581121111</t>
  </si>
  <si>
    <t>Kryt cementobeton. komunikací skup.3 a 4 tl. 15 cm</t>
  </si>
  <si>
    <t>1,0*5,5</t>
  </si>
  <si>
    <t>602011189</t>
  </si>
  <si>
    <t>Omítka stěn mozaiková , TS-H62-01</t>
  </si>
  <si>
    <t>TS H62-01</t>
  </si>
  <si>
    <t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t>
  </si>
  <si>
    <t>9,325*1,0+22,825*(1,0+0,5)/2+5,925*0,5+3,7*(1,5+0,8)/2+0,7*1,5</t>
  </si>
  <si>
    <t>2*1,5*0,2</t>
  </si>
  <si>
    <t>602011202</t>
  </si>
  <si>
    <t>Postřik cementový  strojně</t>
  </si>
  <si>
    <t>602011211</t>
  </si>
  <si>
    <t>Omítka jádrová  strojně, tloušťka vrstvy 20 mm,</t>
  </si>
  <si>
    <t>612473182</t>
  </si>
  <si>
    <t>Omítka vnitř.zdiva ze such.směsi, štuková, strojně</t>
  </si>
  <si>
    <t>přístavba : (5,525*2+31,35-1,2)*1,5</t>
  </si>
  <si>
    <t>hala : (3,0*1,55+1,8*1,5+0,9*2,0+0,9*3,0+1,2*3,0)*2</t>
  </si>
  <si>
    <t>hala dozdívky ke střeše : (31,295*1,5+2*(8,0*0,75))*2</t>
  </si>
  <si>
    <t>ostění :  0,2*2,7*3</t>
  </si>
  <si>
    <t>0,2*(4,0+2,8+1,25)</t>
  </si>
  <si>
    <t>612421231</t>
  </si>
  <si>
    <t>Oprava vápen.omítek stěn do 10 % pl. - štukových, s použitím suché maltové směsi</t>
  </si>
  <si>
    <t>(8,1+17,8+8,0+8,0+8,0+8,0+11,8*2+17,8*2+3,2*2+4,25*2)*4,0</t>
  </si>
  <si>
    <t>(5,3*2+4,25*2+2,8*2+4,25*2+11,8*2+8,75)*4,0</t>
  </si>
  <si>
    <t>-2,8*2,7*2-1,2*1,2*2-4,25*2,5-4,3*1,2-2,7*2,7-3*0,8*2,0-3,5*3,0</t>
  </si>
  <si>
    <t>-3,5*3,0-2,7*2,7-0,8*2,0-1,8*1,5</t>
  </si>
  <si>
    <t>631571003</t>
  </si>
  <si>
    <t>Násyp ze štěrkopísku 0 - 32,  zpevňující</t>
  </si>
  <si>
    <t>okap. chodník : (32,55+5,925)*0,5*0,1</t>
  </si>
  <si>
    <t>podlaha : 30,85*5,15*0,15-6*1,0*1,0*0,15</t>
  </si>
  <si>
    <t>631315611</t>
  </si>
  <si>
    <t>Mazanina betonová tl. 12 - 24 cm C 16/20</t>
  </si>
  <si>
    <t>32,35*6,025*0,15</t>
  </si>
  <si>
    <t>631361921</t>
  </si>
  <si>
    <t>Výztuž mazanin svařovanou sítí, průměr drátu  8,0, oka 150/150 mm KY80</t>
  </si>
  <si>
    <t>32,35*6,025*0,0054</t>
  </si>
  <si>
    <t>28323200</t>
  </si>
  <si>
    <t>Separační PE fólie 2x50 m, fólie separační PE</t>
  </si>
  <si>
    <t>SPCM</t>
  </si>
  <si>
    <t>POL3_0</t>
  </si>
  <si>
    <t>122,95+49,7</t>
  </si>
  <si>
    <t>632921913</t>
  </si>
  <si>
    <t>Dlažba z dlaždic betonových do písku, tl. 60 mm</t>
  </si>
  <si>
    <t>okap. chodník : (32,55+5,925)*0,5</t>
  </si>
  <si>
    <t>631330020</t>
  </si>
  <si>
    <t>Průmysl. podlaha C 25/30 15 cm, se vsypem, vlákna, provoz těžký, TS-H63-01</t>
  </si>
  <si>
    <t>Přepočet na tl. 150mm *1,25 :  31,35*5,775*1,25</t>
  </si>
  <si>
    <t>63-VL1</t>
  </si>
  <si>
    <t>Strojně hlazený epoxidobeton na stávající podklad, z keram. dlažby - TS H63-02</t>
  </si>
  <si>
    <t>mísnosti 33a, b, c : 17,795*7,875+4,425*7,875+8,575*7,875</t>
  </si>
  <si>
    <t>871373121</t>
  </si>
  <si>
    <t>Montáž trub z plastu, gumový kroužek, DN 300</t>
  </si>
  <si>
    <t>28611268.A</t>
  </si>
  <si>
    <t>Trubka kanalizační KGEM SN 8 PVC 250x7,3x5000</t>
  </si>
  <si>
    <t>894431421</t>
  </si>
  <si>
    <t>Šachta D 600 mm, dl.šach.roury 2,00 m, přímá, dno KG D 250 mm, poklop litina 12,5 t</t>
  </si>
  <si>
    <t>POL2_</t>
  </si>
  <si>
    <t>894431191</t>
  </si>
  <si>
    <t>Silniční vpusť se sifonem, D 315 mm, vyústění D 160 dešť.mříž,šedá litina,čtverc.12,5 t</t>
  </si>
  <si>
    <t>871313121</t>
  </si>
  <si>
    <t>Montáž trub z plastu, gumový kroužek, DN 150, včetně dodávky trub PVC hrdlových 160x4,0x5000</t>
  </si>
  <si>
    <t>1,5+2,0+2,0</t>
  </si>
  <si>
    <t>877363121</t>
  </si>
  <si>
    <t>Montáž tvarovek odboč. plast. gum. kroužek DN 250</t>
  </si>
  <si>
    <t>877313123</t>
  </si>
  <si>
    <t>Montáž tvarovek jednoos. plast. gum.kroužek DN 150</t>
  </si>
  <si>
    <t>919735124</t>
  </si>
  <si>
    <t>Řezání stávajícího betonového krytu tl. 15 - 20 cm</t>
  </si>
  <si>
    <t>Příjezdová komunikace : 5,5</t>
  </si>
  <si>
    <t>917862111</t>
  </si>
  <si>
    <t>Osazení stojat. obrub.bet. s opěrou,lože z C 12/15</t>
  </si>
  <si>
    <t>2,0+1,7</t>
  </si>
  <si>
    <t>59217421</t>
  </si>
  <si>
    <t>Obrubník chodníkový ABO 14-10 1000/100/250, přírodní, TS- H91-01</t>
  </si>
  <si>
    <t>941955004</t>
  </si>
  <si>
    <t>Lešení lehké pomocné, výška podlahy do 3,5 m</t>
  </si>
  <si>
    <t>32,0*2+8,0*2+5,0*2+4,0+2,0+2*5,5+31,5</t>
  </si>
  <si>
    <t>952901111</t>
  </si>
  <si>
    <t>Vyčištění budov o výšce podlaží do 4 m</t>
  </si>
  <si>
    <t>5,5*31,35</t>
  </si>
  <si>
    <t>95-VL1</t>
  </si>
  <si>
    <t>D+M Přenosný hasicí přístroj práškový 6kg, účinnost21A, 113B</t>
  </si>
  <si>
    <t>962022491</t>
  </si>
  <si>
    <t>Bourání zdiva nadzákladového kamenného na MC</t>
  </si>
  <si>
    <t>opěr zeď : (32,0+3,7)*1,5*0,3</t>
  </si>
  <si>
    <t>961044111</t>
  </si>
  <si>
    <t>Bourání základů z betonu prostého</t>
  </si>
  <si>
    <t>opěr zeď : (32,0+3,7)*0,5*0,5</t>
  </si>
  <si>
    <t>962032231</t>
  </si>
  <si>
    <t>Bourání zdiva z cihel pálených na MVC</t>
  </si>
  <si>
    <t>parapet zdi haly : 31,295*1,7*0,3</t>
  </si>
  <si>
    <t>963051113</t>
  </si>
  <si>
    <t>Bourání ŽB stropů deskových tl. nad 8 cm</t>
  </si>
  <si>
    <t>8,0*4,425*0,2</t>
  </si>
  <si>
    <t>(1,75+1,2)*3,0*0,25</t>
  </si>
  <si>
    <t>968061125</t>
  </si>
  <si>
    <t>Vyvěšení dřevěných dveřních křídel pl. do 2 m2</t>
  </si>
  <si>
    <t>968061112</t>
  </si>
  <si>
    <t>Vyvěšení dřevěných okenních křídel pl. do 1,5 m2</t>
  </si>
  <si>
    <t>968072558</t>
  </si>
  <si>
    <t>Vybourání kovových vrat plochy do 5 m2</t>
  </si>
  <si>
    <t>2,4*2,1</t>
  </si>
  <si>
    <t>968072559</t>
  </si>
  <si>
    <t>Vybourání kovových vrat plochy nad 5 m2</t>
  </si>
  <si>
    <t>2,8*2,7*5+3,3*2,5+2,5*2,5</t>
  </si>
  <si>
    <t>968062246</t>
  </si>
  <si>
    <t>Vybourání dřevěných rámů oken jednoduch. pl. 4 m2</t>
  </si>
  <si>
    <t>1,5*1,5</t>
  </si>
  <si>
    <t>968072455</t>
  </si>
  <si>
    <t>Vybourání kovových dveřních zárubní pl. do 2 m2</t>
  </si>
  <si>
    <t>0,8*2,0*2</t>
  </si>
  <si>
    <t>971033541</t>
  </si>
  <si>
    <t>Vybourání otv. zeď cihel. pl.1 m2, tl.30 cm, MVC</t>
  </si>
  <si>
    <t>mřížka kompres.  :  0,3*0,6*0,3</t>
  </si>
  <si>
    <t>979990101</t>
  </si>
  <si>
    <t>Poplatek za skládku suti - směs betonu a cihel</t>
  </si>
  <si>
    <t>POL1_</t>
  </si>
  <si>
    <t>979990162</t>
  </si>
  <si>
    <t>Poplatek za skládku suti - dřevo+sklo</t>
  </si>
  <si>
    <t>979081111</t>
  </si>
  <si>
    <t>Odvoz suti a vybour. hmot na skládku do 1 km</t>
  </si>
  <si>
    <t>979081121</t>
  </si>
  <si>
    <t>Příplatek k odvozu za každý další 1 km</t>
  </si>
  <si>
    <t>998011001</t>
  </si>
  <si>
    <t>Přesun hmot pro budovy zděné výšky do 6 m</t>
  </si>
  <si>
    <t>711131311</t>
  </si>
  <si>
    <t>Provedení izolace nopovou fólií vodor, vč. pásky</t>
  </si>
  <si>
    <t>3,7*0,7/2+3,7*0,7</t>
  </si>
  <si>
    <t>9,325+0,5+22,825*(0,5+1,0)/2+32,15*0,7</t>
  </si>
  <si>
    <t>5,925*1,0+5,925*0,7</t>
  </si>
  <si>
    <t>zídka : (1,3+33,6+4,8)*0,75</t>
  </si>
  <si>
    <t>28323132</t>
  </si>
  <si>
    <t>Fólie nopová š.1500mm l=20m, nopy 8 mm</t>
  </si>
  <si>
    <t>93,1812*1,1</t>
  </si>
  <si>
    <t>711491172</t>
  </si>
  <si>
    <t>Izolace tlaková, ochranná textilie, vodorovná, materiál ve specifikaci</t>
  </si>
  <si>
    <t>31,35*5,775</t>
  </si>
  <si>
    <t>711491272</t>
  </si>
  <si>
    <t>Izolace tlaková, ochranná textilie svislá, materiál ve specifikaci</t>
  </si>
  <si>
    <t>67390503</t>
  </si>
  <si>
    <t>Geotextilie netkaná  300 g/m2  2x50 m</t>
  </si>
  <si>
    <t>(181,04+63,41)*1,05</t>
  </si>
  <si>
    <t>711111001</t>
  </si>
  <si>
    <t>Izolace proti vlhkosti vodor. nátěr ALP za studena, 1x nátěr - včetně dodávky penetračního laku ALP</t>
  </si>
  <si>
    <t>vodor. : 32,35*6,275</t>
  </si>
  <si>
    <t>svislá : 63,406</t>
  </si>
  <si>
    <t>711141559</t>
  </si>
  <si>
    <t>Izolace proti vlhk. vodorovná pásy přitavením, 1 vrstva - materiál ve specifikaci</t>
  </si>
  <si>
    <t>62852265</t>
  </si>
  <si>
    <t>Pás modifikovaný asfaltový s nosnou vl. ze skel., tkanony TS-711-01</t>
  </si>
  <si>
    <t>266,4023*1,1</t>
  </si>
  <si>
    <t>998711101</t>
  </si>
  <si>
    <t>Přesun hmot pro izolace proti vodě, výšky do 6 m</t>
  </si>
  <si>
    <t>713191100</t>
  </si>
  <si>
    <t>Položení separační fólie, včetně dodávky fólie</t>
  </si>
  <si>
    <t>31,35*5,525</t>
  </si>
  <si>
    <t>713121121</t>
  </si>
  <si>
    <t>Izolace tepelná podlah na sucho, dvouvrstvá, materiál ve specifikaci</t>
  </si>
  <si>
    <t>283754905</t>
  </si>
  <si>
    <t>Deska polystyrenová XPS 300 SF tl. 100 mm, hladká, s ozubem, 1265 x 615 mm</t>
  </si>
  <si>
    <t>173,2088</t>
  </si>
  <si>
    <t>998713101</t>
  </si>
  <si>
    <t>Přesun hmot pro izolace tepelné, výšky do 6 m</t>
  </si>
  <si>
    <t>721176224</t>
  </si>
  <si>
    <t>Potrubí KG svodné (ležaté) v zemi D 160 x 4,0 mm</t>
  </si>
  <si>
    <t>2*1,5</t>
  </si>
  <si>
    <t>721176243</t>
  </si>
  <si>
    <t>Potrubí KG dešťové (svislé) D 125 x 3,2 mm</t>
  </si>
  <si>
    <t>2*2,0</t>
  </si>
  <si>
    <t>998721101</t>
  </si>
  <si>
    <t>Přesun hmot pro vnitřní kanalizaci, výšky do 6 m</t>
  </si>
  <si>
    <t>722280106</t>
  </si>
  <si>
    <t>Tlaková zkouška vodovodního potrubí DN 32</t>
  </si>
  <si>
    <t>722254201</t>
  </si>
  <si>
    <t>Hydrantový systém, box s plnými dveřmi, hadice 30m</t>
  </si>
  <si>
    <t>722172312</t>
  </si>
  <si>
    <t>Potrubí z PPR , studená, D 25x3,5 mm</t>
  </si>
  <si>
    <t>722190901</t>
  </si>
  <si>
    <t>Uzavření/otevření vodovodního potrubí při opravě</t>
  </si>
  <si>
    <t>722172315</t>
  </si>
  <si>
    <t>Potrubí z PPR , studená, D 50x6,9 mm</t>
  </si>
  <si>
    <t>722181244</t>
  </si>
  <si>
    <t>Izolace návleková  tl. stěny 20 mm, vnitřní průměr 25 mm</t>
  </si>
  <si>
    <t>722290234</t>
  </si>
  <si>
    <t>Proplach a dezinfekce vodovod.potrubí DN 80</t>
  </si>
  <si>
    <t>722290226</t>
  </si>
  <si>
    <t>Zkouška tlaku potrubí závitového DN 50</t>
  </si>
  <si>
    <t>722-VL1</t>
  </si>
  <si>
    <t>D+M závěsných konstrukcí pro potrubí</t>
  </si>
  <si>
    <t>998722101</t>
  </si>
  <si>
    <t>Přesun hmot pro vnitřní vodovod, výšky do 6 m</t>
  </si>
  <si>
    <t>764352810</t>
  </si>
  <si>
    <t>Demontáž žlabů půlkruh. rovných, rš 330 mm, do 30°</t>
  </si>
  <si>
    <t>764351837</t>
  </si>
  <si>
    <t>Demontáž háků, sklon do 45°</t>
  </si>
  <si>
    <t>764454802</t>
  </si>
  <si>
    <t>Demontáž odpadních trub kruhových,D 120 mm</t>
  </si>
  <si>
    <t>764778123</t>
  </si>
  <si>
    <t>Odpadní trouby kruhové, D 120 mm</t>
  </si>
  <si>
    <t>2*3,0</t>
  </si>
  <si>
    <t>998764101</t>
  </si>
  <si>
    <t>Přesun hmot pro klempířské konstr., výšky do 6 m</t>
  </si>
  <si>
    <t>766711001</t>
  </si>
  <si>
    <t>Montáž oken a balkonových dveří s vypěněním</t>
  </si>
  <si>
    <t>(4,0*2+2,0*2)*7</t>
  </si>
  <si>
    <t>(2,0*2+1,75*2)*2</t>
  </si>
  <si>
    <t>(2,8*2+1,25*2)*1</t>
  </si>
  <si>
    <t>(4,2*6+1,25*6)*1</t>
  </si>
  <si>
    <t>766-VL1</t>
  </si>
  <si>
    <t>Sestava oken plastových  4,0*2,0m, izol. dvojsklo, TS-výpis P1</t>
  </si>
  <si>
    <t>4xP + 2xOS</t>
  </si>
  <si>
    <t>celoobvodové kování, mikroventilace, zabezpečení</t>
  </si>
  <si>
    <t>křídla proti rozbití průvanem</t>
  </si>
  <si>
    <t>zasklení-izolační dvojsklo</t>
  </si>
  <si>
    <t>souč. prostupu tepla okna Uw,max=1,2 W/m2K</t>
  </si>
  <si>
    <t>barva bílá / bílá</t>
  </si>
  <si>
    <t>kliky leštěná ocel</t>
  </si>
  <si>
    <t>4,0*2,0*7</t>
  </si>
  <si>
    <t>766-VL2</t>
  </si>
  <si>
    <t>Sestava oken plastových, pevně zaskl.2,0*1,75m, izol. dvojsklo,TS-výpis P2</t>
  </si>
  <si>
    <t>zasklení-izolačnídvojsklo</t>
  </si>
  <si>
    <t>souč. prostupu tepla okna Uw,max=1,2W/m2K</t>
  </si>
  <si>
    <t>2,0*1,75*2</t>
  </si>
  <si>
    <t>766-VL3</t>
  </si>
  <si>
    <t>Sestava oken plastových pevně zaskl. 2,8*1,25m, , izol. dvojsklo, TS-výpis P3</t>
  </si>
  <si>
    <t>2,8*1,25</t>
  </si>
  <si>
    <t>766-VL4</t>
  </si>
  <si>
    <t>Sestava oken plastových pevně zaskl. 8,75*2,6-1,25, izol. dvojsklo-TS výpis P4</t>
  </si>
  <si>
    <t>Okno  plastové 15. kř.</t>
  </si>
  <si>
    <t>pevně zasklené,</t>
  </si>
  <si>
    <t>souč. prostupu tepla okna</t>
  </si>
  <si>
    <t>Uw,max=1,2W/m2K</t>
  </si>
  <si>
    <t>8,75*1,25+4,2*1,35</t>
  </si>
  <si>
    <t>766711031</t>
  </si>
  <si>
    <t>Montáž zasklených stěn s vypěněním</t>
  </si>
  <si>
    <t>2,8*2+1,0*2+3,0*2+1,25*3</t>
  </si>
  <si>
    <t>766-VL5</t>
  </si>
  <si>
    <t>Sestava dveře s nadsvětlíkem + okno, dřevěné, TS-výpis T1</t>
  </si>
  <si>
    <t>Sestava dveře s pev. nadsvětlíkem 1000 x 2800</t>
  </si>
  <si>
    <t>plné, provedení HTL, dýha dub</t>
  </si>
  <si>
    <t>+okna vnitřní 2 x OS</t>
  </si>
  <si>
    <t>celoobvodové kování, zasklení-izolační dvojsklo</t>
  </si>
  <si>
    <t>barva dýha dub, dřevěné z profilů EURO</t>
  </si>
  <si>
    <t>2,8*1,0+1,25*3,0</t>
  </si>
  <si>
    <t>766694114</t>
  </si>
  <si>
    <t>Montáž parapetních desek š.do 30 cm,dl.nad 260 cm</t>
  </si>
  <si>
    <t>766694113</t>
  </si>
  <si>
    <t>Montáž parapetních desek š.do 30 cm,dl.do 260 cm</t>
  </si>
  <si>
    <t>607800282</t>
  </si>
  <si>
    <t>Parapet interiér Topset Standard š. 250 mm dekor, s nosem výšky 40 mm</t>
  </si>
  <si>
    <t>7*4,0+2*2,0</t>
  </si>
  <si>
    <t>998766101</t>
  </si>
  <si>
    <t>Přesun hmot pro truhlářské konstr., výšky do 6 m</t>
  </si>
  <si>
    <t>767631800</t>
  </si>
  <si>
    <t>Demontáž oken pro beztmelé zasklení,vč.zasklení</t>
  </si>
  <si>
    <t>přístavba : 1,3*17,75+1,9*8,3+1,8*1,2+1,2*1,2</t>
  </si>
  <si>
    <t>hala :  8,75*1,25+4,2*1,35+2,8*1,25</t>
  </si>
  <si>
    <t>767134821</t>
  </si>
  <si>
    <t>Demontáž oplechování stěn kazetami</t>
  </si>
  <si>
    <t>stávající obvodový plášť : (2,6+3,3)/2*31,295</t>
  </si>
  <si>
    <t>-1,3*17,75-1,9*8,3-1,8*1,2-1,2*1,2</t>
  </si>
  <si>
    <t>767-VL1</t>
  </si>
  <si>
    <t>D+MVstupní dveře lamelové dvoukř. zatepl. 1,5x2,1m, TS-výpis Z1</t>
  </si>
  <si>
    <t>Dveře venkovní 1500x2100mm dvoukřídlové</t>
  </si>
  <si>
    <t>z lamel s výplní PUR 40mm do rámu</t>
  </si>
  <si>
    <t>( konstrukce lamel dtto vrata)</t>
  </si>
  <si>
    <t>4 lamely hladké, barva lamel šedá/bílá</t>
  </si>
  <si>
    <t>zárubeň ocelová rámová s přeruš. TM</t>
  </si>
  <si>
    <t>zámek vložkový, kliky a štítky ze slitin bar. kovů</t>
  </si>
  <si>
    <t>souč. prostupu tepla Ud, max= 1,7 W/m2K</t>
  </si>
  <si>
    <t>767-VL2</t>
  </si>
  <si>
    <t>D+M Průmyslová sekční vrata 2,5 x 2,5m, zatepl.,TS-výpis-Z2</t>
  </si>
  <si>
    <t>Průmyslová vrata sekční</t>
  </si>
  <si>
    <t>do otvoru 2500x2500mm</t>
  </si>
  <si>
    <t>plné</t>
  </si>
  <si>
    <t>5 hladkých lamel úprava RAL</t>
  </si>
  <si>
    <t>ovládání el. servomotor i ruční</t>
  </si>
  <si>
    <t>barva lamel bílá/bílá</t>
  </si>
  <si>
    <t>tepelná(zvuková) izolace PUR 40mm</t>
  </si>
  <si>
    <t>Tl. lamel 42mm</t>
  </si>
  <si>
    <t>vč. připojení nn k servomotoru (20m)</t>
  </si>
  <si>
    <t>767-VL3</t>
  </si>
  <si>
    <t>D+M Průmyslová sekční vrata 2,7 x 2,7m, zatepl.,TS-výpis Z3</t>
  </si>
  <si>
    <t>do otvoru 2700x2700mm</t>
  </si>
  <si>
    <t>767-VL4</t>
  </si>
  <si>
    <t>D+M Průmyslová vrata sekční 2,8 x 2,7 s prosklením, zatepl.,TS-výpis Z4</t>
  </si>
  <si>
    <t>do otvoru 2800x2700mm,plné</t>
  </si>
  <si>
    <t>5 hladkých lamel úprava RAL, z toho</t>
  </si>
  <si>
    <t>1 řada prosklení</t>
  </si>
  <si>
    <t>barva lamel šedá/bílá</t>
  </si>
  <si>
    <t>Tl. lamel 42mm, Ud,nmax = 1,7W/m2K</t>
  </si>
  <si>
    <t>767811100</t>
  </si>
  <si>
    <t>Montáž větracích mřížek, typ VM</t>
  </si>
  <si>
    <t>42972948</t>
  </si>
  <si>
    <t>Mřížka sací 4hranná s filtrem vel. 630x315</t>
  </si>
  <si>
    <t>767-VL5</t>
  </si>
  <si>
    <t>D+M lavička parková pevně zabudovaná, 1500 x400 x450 TS-výpis Z8</t>
  </si>
  <si>
    <t>998767101</t>
  </si>
  <si>
    <t>Přesun hmot pro zámečnické konstr., výšky do 6 m</t>
  </si>
  <si>
    <t>784191101</t>
  </si>
  <si>
    <t>Penetrace podkladu univerzální Primalex 1x</t>
  </si>
  <si>
    <t>Přístavba : (5,525+22,255+5,525-1,5)*1,5</t>
  </si>
  <si>
    <t>Dozdívky : 74,4*2</t>
  </si>
  <si>
    <t>784195112</t>
  </si>
  <si>
    <t>Malba tekutá Primalex Standard, bílá, 2 x</t>
  </si>
  <si>
    <t>(8,0*(4,5+3,5)/2)*6-3,5*1,5</t>
  </si>
  <si>
    <t>(22,7*4,5)*2-2,7*2,7</t>
  </si>
  <si>
    <t>31,4*4,5-0,8*2,0-2,8*4,5*2-1,2*1,2*2-8,8*1,5</t>
  </si>
  <si>
    <t>11,8*(4,5+6)/2*6-3,5*1,5-8*0,8*2,0-1,8*1,5</t>
  </si>
  <si>
    <t>(4,25*4+1,5*4)*3,5</t>
  </si>
  <si>
    <t>Výměra z penetrace :  196,5</t>
  </si>
  <si>
    <t>SUM</t>
  </si>
  <si>
    <t>Poznámky uchazeče k zadání</t>
  </si>
  <si>
    <t>POPUZIV</t>
  </si>
  <si>
    <t>Vodorovné přemístění výkopku</t>
  </si>
  <si>
    <t>V projektu se předpokládá vzdálenost přemístění k uložení výkopku na skládku:5km.</t>
  </si>
  <si>
    <t>-součinitel prostupu tepla: U (bez omítek)=0,23W/(m2K)</t>
  </si>
  <si>
    <t>Sestava oken  plastové dvoukřídlové,4000 x 2000 mm</t>
  </si>
  <si>
    <t>Okno  plastové dvoukřídlové,2000 x 1750 mm</t>
  </si>
  <si>
    <t>pevně zasklené</t>
  </si>
  <si>
    <t>Okno  plastové tříkřídlové,2800 x 1250 mm</t>
  </si>
  <si>
    <t>8750 x 1250-2600 mm</t>
  </si>
  <si>
    <t>END</t>
  </si>
  <si>
    <t>OK-VL1</t>
  </si>
  <si>
    <t>D - Ocelová konstrukce z ocelí S235 a S275 vč. , spoj. a pomoc. materiálu</t>
  </si>
  <si>
    <t>kg</t>
  </si>
  <si>
    <t>OK-VL2</t>
  </si>
  <si>
    <t>D-ocelová tenkostěnná vaznice z oceli S450</t>
  </si>
  <si>
    <t>Součástí dodávky jsou kotvící prvky - botky a táhla proti vzpěru. Vč. spojovacího a pomocného materiálu. Vaznice provedena jako spojitá.</t>
  </si>
  <si>
    <t>OK-VL3</t>
  </si>
  <si>
    <t>Montáž ocelové konstrukce z ocelí S235 a S450</t>
  </si>
  <si>
    <t>vč. montážní mechanizace a všech souvisejících praci a dodávek. Vč. spojovacího a pomocného materiálu. Kotva chemická M16 vč. vývrtu a osazení - 32ks.Podlití sloupů OK.</t>
  </si>
  <si>
    <t>OK-VL4</t>
  </si>
  <si>
    <t>PKO ocelové konstrukce</t>
  </si>
  <si>
    <t>Příprava povrchu otryskáním na Sa2,5. Nátěr 3-vrstvý EP+PUR 220 mikronů. Korozní prostřední C3. Životnost nátěru vysoká.</t>
  </si>
  <si>
    <t>OK-VL5</t>
  </si>
  <si>
    <t>PKO ocelové konstrukce-nátěry protipožární</t>
  </si>
  <si>
    <t>Příprava povrchu otryskáním na Sa2,5. Nátěr 3-vrstvý EP+protipožární nátěr+PUR, síla nátěru dle specifikace dodavatele. Požadovaná požární odolnost R15. Korozní prostřední C3. Životnost nátěru vysoká.</t>
  </si>
  <si>
    <t>OK-VL6</t>
  </si>
  <si>
    <t>Výrobně technologická dokumentace stavby</t>
  </si>
  <si>
    <t>SZC-VL2</t>
  </si>
  <si>
    <t>Dodávka střešního sednvičového panelu s  izolací, 120mm,U=0,18W/m2K, s požární odolností REI 15</t>
  </si>
  <si>
    <t>Dodávka vč. doplňkových prvků, barva panelů světle šedá, barva doplňkových prvků šedá.</t>
  </si>
  <si>
    <t>Obsahuje dodávku sedvičových panelů vč. veškerého pomocného mat. (šrouby, podložky, tmely atd.). Obsahuje dodávku doplňkových prvků kompletních -  hřeben-33bm, lem štítové stěny-56bm, lem světlíku 53bm, lemování u okapu-33bm, návaznost na svislou stěnu-32bm,  žlab mezistřešní-32bm. Dále obsahuje náklady na dopravu na stavbu. Dále  obsahuje věškeré práce a dodávky potřebné pro provedení dodávky a prací v položce</t>
  </si>
  <si>
    <t>SZC-VL3</t>
  </si>
  <si>
    <t>Montáž střešního sedvičového panelu s  izolací, U=0,18W/m2K, s požární odolností REI 15</t>
  </si>
  <si>
    <t>Obsahuje montáž sedvičových panelů vč. veškerého pomocného mat. (šrouby, podložky, tmely atd.). Obsahuje montáž doplňkových prvků kompletních -  hřeben-33bm, lem štítové stěny-56bm, lem světlíku 53bm, lemování u okapu-33bm, návaznost na svislou stěnu-32bm,  žlab mezistřešní-32bm. Dále obsahuje náklady na veškerou potřebnou mechanizaci (jeřáby, plošiny atd.).  Dále  obsahuje věškeré práce a dodávky potřebné pro provedení montáže a prací v položce vč. případné výrobně tech. dokumentace</t>
  </si>
  <si>
    <t>SZC-VL4</t>
  </si>
  <si>
    <t>Dodávka stěnového horizontálního sedvič. panelu s ,  izolací 100m  U=0,21W/m2K s pož. odolností REI 15</t>
  </si>
  <si>
    <t>Obsahuje dodávku sedvičových panelů vč. veškerého pomocného mat. (šrouby, podložky, tmely atd.). Obsahuje dodávku doplňkových prvků kompletních -  lem dveří a vrat-11bm, lem oken-67bm, lem svislý u zdiva-5bm, lemování styku panelů-9bm, lem u podezdívky-12bm. Dále obsahuje náklady na dopravu na stavbu. Dále  obsahuje věškeré práce a dodávky potřebné pro provedení dodávky a prací v položce</t>
  </si>
  <si>
    <t>SZC-VL5</t>
  </si>
  <si>
    <t>Montáž stěnového horizont. sendvič. panelu s , izolací U=0,21W/m2K a s pož. odolností REI 15</t>
  </si>
  <si>
    <t>Obsahuje montáž sedvičových panelů vč. veškerého pomocného mat. (šrouby, podložky, tmely atd.). Obsahuje montáž doplňkových prvků kompletních - lem dveří a vrat-11bm, lem oken-67bm, lem svislý u zdiva-5bm, lemování styku panelů-9bm, lem u podezdívky-43bm. Dále obsahuje náklady na veškerou potřebnou mechanizaci (jeřáby, plošiny atd.).  Dále  obsahuje věškeré práce a dodávky potřebné pro provedení montáže a prací v položce vč. případné výrobně tech. dokumentace</t>
  </si>
  <si>
    <t>979990144</t>
  </si>
  <si>
    <t>Poplatek za skládku suti - minerální vata</t>
  </si>
  <si>
    <t>SZC-VL1</t>
  </si>
  <si>
    <t>Demontáž stávajícího skládaného střešního pláště , včetně světlíku</t>
  </si>
  <si>
    <t>Při demontáži nesmí dojít k poškození stávající nosné OK.Obsahuje demontáž plechové krytiny, izolačních materiálů a podhledových plechů osazených na spodní straně nosných konstrukcí vč. veškerého pomocného mat. (brusné kotouče, plyny atd.). Dále obsahuje náklady na veškerou potřebnou mechanizaci (jeřáby, plošiny atd.).  Dále  obsahuje věškeré práce a dodávky potřebné pro provedení dodávky a prací v položce.</t>
  </si>
  <si>
    <t>SZC-VL6</t>
  </si>
  <si>
    <t>D+M Žlab lakovaný d=240mm</t>
  </si>
  <si>
    <t>Obsahuje montáž a dodávku podokapního lakovaného žlabu vč. veškerého pomocného mat. (šrouby, podložky, tmely atd.). Dále obsahuje náklady na veškeré potřebné lešení a mechanizaci (jeřáby, plošiny atd.).  Dále  obsahuje věškeré práce a dodávky potřebné pro provedení dodávky a prací v položce.</t>
  </si>
  <si>
    <t>SZC-VL7</t>
  </si>
  <si>
    <t xml:space="preserve"> D+M Žlab mezistřešní prefabrikovaný tl=100mm, tepelně izolovaný U=0,21W/m2K</t>
  </si>
  <si>
    <t>Obsahuje montáž a dodávku prefabrikovaného mezistřešního žlabu vč. veškerého pomocného mat. (šrouby, podložky, tmely atd.). Dále obsahuje náklady na veškeré potřebné lešení a mechanizaci (jeřáby, plošiny atd.).  Dále  obsahuje věškeré práce a dodávky potřebné pro provedení dodávky a prací v položce.</t>
  </si>
  <si>
    <t>SZC-VL8</t>
  </si>
  <si>
    <t>Oprava a úprava stávajících prvků OK střechy</t>
  </si>
  <si>
    <t>kpl</t>
  </si>
  <si>
    <t>Obsahuje opravu stávající OK a to i vyjmutí a zpětné osazení dílů OK vč. veškerého pomocného mat. (šrouby, podložky, tmely atd.). Dále obsahuje náklady na veškeré potřebné lešení a mechanizaci (jeřáby, plošiny atd.).  Dále  obsahuje věškeré práce a dodávky potřebné pro provedení dodávky a prací v položce.</t>
  </si>
  <si>
    <t>SZC-VL9</t>
  </si>
  <si>
    <t>Nové prvky OK střechy</t>
  </si>
  <si>
    <t>Obsahuje  montáž a dodávku nových dílů OK vč. veškerého pomocného mat. (šrouby, podložky, tmely atd.). Dále obsahuje náklady na veškeré potřebné lešení a mechanizaci (jeřáby, plošiny atd.).  Dále  obsahuje věškeré práce a dodávky potřebné pro provedení dodávky a prací v položce. Šířka nosných lišt pro osazení sedvičových panelů musí být min. 60mm.</t>
  </si>
  <si>
    <t>SZC-VL10</t>
  </si>
  <si>
    <t>D+M Světlík hliníkový, zasklený komůrk. profilem, 5,6*3,6m, Uw=1,4W/m2K</t>
  </si>
  <si>
    <t>Světlík hliníkový, zasklený komůrkovým profilem, vč, osazovací příruby 5,6x3,6m. Uw= 1,4W/m2.K, se 2 větracími křídly. Se 2 elektricky otevíranými křídly.Dodávka + montáž.Obsahuje  montáž a dodávku světlíku vč. nosného osazovacíhi rámu, otevíracího mechanizmu a veškerého pomocného mat. (šrouby, podložky, tmely atd.). Dále obsahuje náklady na veškeré potřebné lešení a mechanizaci (jeřáby, plošiny atd.).  Dále  obsahuje věškeré práce a dodávky potřebné pro provedení dodávky a prací v položce.</t>
  </si>
  <si>
    <t>SZC-VL11</t>
  </si>
  <si>
    <t>D+M Světlík střešní bodový, plastový. , Ug= 1,1W/m2.K, s elektr. oetvíráním</t>
  </si>
  <si>
    <t>Obsahuje  montáž a dodávku světlíku vč. nosného osazovacího rámu a veškerého pomocného mat. (šrouby, podložky, tmely atd.). Dále obsahuje náklady na veškeré potřebné lešení a mechanizaci (jeřáby, plošiny atd.).  Dále  obsahuje věškeré práce a dodávky potřebné pro provedení dodávky a prací v položce. Světlík bude dodán s vnější vrstvou z opálového skla pohlcujícího 2/3 tepelného záření.</t>
  </si>
  <si>
    <t>SZC-VL12</t>
  </si>
  <si>
    <t>Nátěry kovových konstrukcí stávajících syntet. NS</t>
  </si>
  <si>
    <t>Položka obsahuje očištění, odrezivění, 1x základní+ 1xpodkladní + 1x email (180mikronů)</t>
  </si>
  <si>
    <t>Obsahuje opravu poškozené PKO stávající OK a to i vyjmutí a zpětné osazení těchto poškozených dílů vč. veškerého materiálu a prací (barvy, očištění konstrukce, likvidace odpadu atd.) Dále  obsahuje věškeré práce a dodávky potřebné pro provedení dodávky a prací v položce.</t>
  </si>
  <si>
    <t>SZC-VL13</t>
  </si>
  <si>
    <t>Nátěry kovových konstrukcí nových syntet. NS</t>
  </si>
  <si>
    <t>Položka obsahuje otryskání na Sa2,5, 1x základní+ 1xpodkladní + 1x email (180mikronů)</t>
  </si>
  <si>
    <t>Obsahuje PKO nových OK a to i práce PKO na montáži, vč. veškerého materiálu a prací (barvy, očištění konstrukce, likvidace odpadu atd.) Dále  obsahuje věškeré práce a dodávky potřebné pro provedení dodávky a prací v položce.</t>
  </si>
  <si>
    <t>904      R01</t>
  </si>
  <si>
    <t>Hzs-zkousky v ramci montaz.praci, Komplexni vyzkouseni</t>
  </si>
  <si>
    <t>h</t>
  </si>
  <si>
    <t>904      R02</t>
  </si>
  <si>
    <t>Hzs-zkousky v ramci montaz.praci, Topná zkouška</t>
  </si>
  <si>
    <t>904      R00</t>
  </si>
  <si>
    <t>Hzs-zkousky v ramci montaz.praci  Dilat. zkouška</t>
  </si>
  <si>
    <t>713411111</t>
  </si>
  <si>
    <t>Izolace tepelná potrubí rohožemi a drátem 1vrstvá</t>
  </si>
  <si>
    <t>713VL1</t>
  </si>
  <si>
    <t>Izol. trubice s tep. odolností do 250°C,50-60kg/m3, lambda=0,04W/mK, pouzdro potrub. skruž 15/30mm</t>
  </si>
  <si>
    <t>713VL2</t>
  </si>
  <si>
    <t>Izol. trubice s tep. odolností do 250°C,50-60kg/m3, lambda=0,04W/mK, pouzdro potrub. skruž 18/30mm</t>
  </si>
  <si>
    <t>713VL3</t>
  </si>
  <si>
    <t>Izol. trubice s tep. odolností do 250°C,50-60kg/m3, lambda=0,04W/mK, pouzdro potrub. skruž 22/30mm</t>
  </si>
  <si>
    <t>713VL4</t>
  </si>
  <si>
    <t>Izol. trubice s tep. odolností do 250°C,50-60kg/m3, lambda=0,04W/mK, pouzdro potrub. skruž 28/30mm</t>
  </si>
  <si>
    <t>713VL5</t>
  </si>
  <si>
    <t>Izol. trubice s tep. odolností do 250°C,50-60kg/m3, lambda=0,04W/mK, pouzdro potrub. skruž 35/30mm</t>
  </si>
  <si>
    <t>998713201</t>
  </si>
  <si>
    <t>733110803</t>
  </si>
  <si>
    <t>Demontáž potrubí ocelového závitového do DN 15</t>
  </si>
  <si>
    <t>733110806</t>
  </si>
  <si>
    <t>Demontáž potrubí ocelového závitového do DN 15-32</t>
  </si>
  <si>
    <t>733110808</t>
  </si>
  <si>
    <t>Demontáž potrubí ocelového závitového do DN 32-50</t>
  </si>
  <si>
    <t>733890801</t>
  </si>
  <si>
    <t>Přemístění vybouraných hmot - potrubí, H do 6 m</t>
  </si>
  <si>
    <t>722160222</t>
  </si>
  <si>
    <t>Potrubí z měděných trubek D 15 x 1,0 mm</t>
  </si>
  <si>
    <t>RTS 14/ II</t>
  </si>
  <si>
    <t>722160223</t>
  </si>
  <si>
    <t>Potrubí z měděných trubek D 18 x 1,0 mm</t>
  </si>
  <si>
    <t>733163104</t>
  </si>
  <si>
    <t>Potrubí z měděných trubek D 22 x 1 ,0mm</t>
  </si>
  <si>
    <t>722160226</t>
  </si>
  <si>
    <t>Potrubí z měděných trubek D 28 x 1,5 mm</t>
  </si>
  <si>
    <t>722160228</t>
  </si>
  <si>
    <t>Potrubí z měděných trubek D 35 x 1,5 mm</t>
  </si>
  <si>
    <t>998733201</t>
  </si>
  <si>
    <t>Přesun hmot pro rozvody potrubí, výšky do 6 m</t>
  </si>
  <si>
    <t>734200821</t>
  </si>
  <si>
    <t>Demontáž armatur se 2závity do G 1/2</t>
  </si>
  <si>
    <t>734890801</t>
  </si>
  <si>
    <t>Přemístění demontovaných hmot - armatur, H do 6 m</t>
  </si>
  <si>
    <t>734209113</t>
  </si>
  <si>
    <t>Montáž armatur závitových,se 2závity, G 1/2</t>
  </si>
  <si>
    <t>734209102</t>
  </si>
  <si>
    <t>Montáž armatur závitových,s 1závitem, G 3/8, včetně ventilu odvzdušňovacího automatického</t>
  </si>
  <si>
    <t>734221672</t>
  </si>
  <si>
    <t>Hlavice ovládání ventilů termostat. RD 80 R, Heimeier hlavice K 6000-00</t>
  </si>
  <si>
    <t>998734201</t>
  </si>
  <si>
    <t>Přesun hmot pro armatury, výšky do 6 m</t>
  </si>
  <si>
    <t>735121810</t>
  </si>
  <si>
    <t>Demontáž otopných těles ocelových článkových</t>
  </si>
  <si>
    <t>735291800</t>
  </si>
  <si>
    <t>Demontáž konzol otopných těles do odpadu</t>
  </si>
  <si>
    <t>735494811</t>
  </si>
  <si>
    <t>Vypuštění vody z otopných těles</t>
  </si>
  <si>
    <t>735890801</t>
  </si>
  <si>
    <t>Přemístění demont. hmot - otop. těles, H do 6 m</t>
  </si>
  <si>
    <t>735159111</t>
  </si>
  <si>
    <t>Montáž panelových těles do délky 1600 mm</t>
  </si>
  <si>
    <t>735191903</t>
  </si>
  <si>
    <t>Propláchnutí otopných těles ocel., nebo Al</t>
  </si>
  <si>
    <t>735191910</t>
  </si>
  <si>
    <t>Napuštění vody do otopného systému - bez kotle</t>
  </si>
  <si>
    <t>735VL1</t>
  </si>
  <si>
    <t>Deskové otopné těleso z ocel. plechu, s povrch. úpr. vč. armatur 66/9001100mm</t>
  </si>
  <si>
    <t>provozní přetlak 1,0MPa,provoz. teplota max 120°,</t>
  </si>
  <si>
    <t>povrch epoxypolysterenový lak, s vestavěným odvzdušňovacím</t>
  </si>
  <si>
    <t>ventilem, se zabudovaným ventilem se spoodním svorným</t>
  </si>
  <si>
    <t>uzavíracím šroubením na Cu trubky</t>
  </si>
  <si>
    <t>735VL2</t>
  </si>
  <si>
    <t>Deskové otopné těleso z ocel. plechu, s povrch. úpr. vč. armatur100/9001400mm</t>
  </si>
  <si>
    <t>998735201</t>
  </si>
  <si>
    <t>Přesun hmot pro otopná tělesa, výšky do 6 m</t>
  </si>
  <si>
    <t>Z ocel. plechu tl. 1,25mm válc. za studena,</t>
  </si>
  <si>
    <t>122301101</t>
  </si>
  <si>
    <t>Vytyčení trasy v zast. území</t>
  </si>
  <si>
    <t>km</t>
  </si>
  <si>
    <t>POL1_0</t>
  </si>
  <si>
    <t>0,266</t>
  </si>
  <si>
    <t>132411318U02</t>
  </si>
  <si>
    <t>Rýhy ručně š 35cm, hl 80cm, tř.4</t>
  </si>
  <si>
    <t>266</t>
  </si>
  <si>
    <t>181111400U00</t>
  </si>
  <si>
    <t>Provizor úprava terénu se zhut tř.4</t>
  </si>
  <si>
    <t>79+42</t>
  </si>
  <si>
    <t>462511169R00</t>
  </si>
  <si>
    <t>Zához rýhy ručně š 35cm, hl 80cm tř 4</t>
  </si>
  <si>
    <t>266*0,35*0,8</t>
  </si>
  <si>
    <t>462512121</t>
  </si>
  <si>
    <t>Zajištění stáv. sítí ve výkopu</t>
  </si>
  <si>
    <t>6</t>
  </si>
  <si>
    <t>462512121R01</t>
  </si>
  <si>
    <t>Odvoz zeminy na skládku do vzdálenosti 1km</t>
  </si>
  <si>
    <t>462512169R00</t>
  </si>
  <si>
    <t>Nakládání zeminy na dopravní prostředky</t>
  </si>
  <si>
    <t>462512169R01</t>
  </si>
  <si>
    <t>Uložení zeminy na skládku</t>
  </si>
  <si>
    <t>465921111R00</t>
  </si>
  <si>
    <t>Demontáž bet. panelů</t>
  </si>
  <si>
    <t>12+150</t>
  </si>
  <si>
    <t>465921222R00</t>
  </si>
  <si>
    <t>Vytrhání dlažby 15x15cm</t>
  </si>
  <si>
    <t>87</t>
  </si>
  <si>
    <t>465922313R00</t>
  </si>
  <si>
    <t>Kladení bet. desek do 1,5 t, tl.do 20 cm, výplň TM</t>
  </si>
  <si>
    <t>596111111</t>
  </si>
  <si>
    <t>Kladení dlažby 15x15cm</t>
  </si>
  <si>
    <t>965042141</t>
  </si>
  <si>
    <t>Bourání mazanin betonových tl. 10 cm, nad 4 m2, sbíječka tl. mazaniny 8 - 10 cm</t>
  </si>
  <si>
    <t>(90+15)*0,35*0,1</t>
  </si>
  <si>
    <t>971033141</t>
  </si>
  <si>
    <t>Vybourání otvorů zeď cihel. d=6 cm, tl. 30 cm, MVC</t>
  </si>
  <si>
    <t>13*2</t>
  </si>
  <si>
    <t>973011300U00</t>
  </si>
  <si>
    <t>Sekání kapes zdi leh krabic15x15x10</t>
  </si>
  <si>
    <t>974082112</t>
  </si>
  <si>
    <t>Vysekání rýh pro vodiče omítka stěn MVC šířka 3 cm</t>
  </si>
  <si>
    <t>35</t>
  </si>
  <si>
    <t>210010133R00</t>
  </si>
  <si>
    <t>Trubka ochranná z PE, uložená pevně, DN do 25 mm, včetně dodávky trubky 25mm</t>
  </si>
  <si>
    <t>POL1_9</t>
  </si>
  <si>
    <t>64*4</t>
  </si>
  <si>
    <t>210010134R00</t>
  </si>
  <si>
    <t>Trubka ochranná z PE, uložená pevně, DN do 32 mm, včetně dodávky trubky 32mm</t>
  </si>
  <si>
    <t>31*4</t>
  </si>
  <si>
    <t>210010313RT1</t>
  </si>
  <si>
    <t>Krabice odbočná KO 125, bez zapojení-čtvercová, vč.dodávky KO 125+víčko</t>
  </si>
  <si>
    <t>210010313RT3</t>
  </si>
  <si>
    <t>Krabice plast. 100x100 acidur IP44, vč.dodávky krabice 100x100mm</t>
  </si>
  <si>
    <t>27+23+5</t>
  </si>
  <si>
    <t>210020302RT1</t>
  </si>
  <si>
    <t>Žlab kabelový drátěn s přísluš. 60x150mm, včetně dodávky žlabu 60x150mm</t>
  </si>
  <si>
    <t>72+44+32+25</t>
  </si>
  <si>
    <t>210020302RT2</t>
  </si>
  <si>
    <t>Žlab kabelový drátěn s přísluš. 110x200mm, včetně dodávky žlabu 110x200mm</t>
  </si>
  <si>
    <t>12+31</t>
  </si>
  <si>
    <t>210100001R00</t>
  </si>
  <si>
    <t>Ukončení vodičů v rozvaděči + zapojení do 2,5 mm2</t>
  </si>
  <si>
    <t>30+30+55+30+33+75</t>
  </si>
  <si>
    <t>210100002R00</t>
  </si>
  <si>
    <t>Ukončení vodičů v rozvaděči + zapojení do 6 mm2</t>
  </si>
  <si>
    <t>25+30+30</t>
  </si>
  <si>
    <t>210100003R00</t>
  </si>
  <si>
    <t>Ukončení vodičů v rozvaděči + zapojení do 16 mm2</t>
  </si>
  <si>
    <t>10</t>
  </si>
  <si>
    <t>210100004R00</t>
  </si>
  <si>
    <t>Ukončení vodičů v rozvaděči + zapojení do 25 mm2</t>
  </si>
  <si>
    <t>3+3+3</t>
  </si>
  <si>
    <t>210100006R00</t>
  </si>
  <si>
    <t>Ukončení vodičů v rozvaděči + zapojení do 50 mm2</t>
  </si>
  <si>
    <t>16</t>
  </si>
  <si>
    <t>210100009R00</t>
  </si>
  <si>
    <t>Ukončení vodičů v rozvaděči + zapojení do 120 mm2</t>
  </si>
  <si>
    <t>210100204R00</t>
  </si>
  <si>
    <t>Ukončení šňůry v gumové hadici do 5 x 2,5 mm2</t>
  </si>
  <si>
    <t>22</t>
  </si>
  <si>
    <t>210100219R00</t>
  </si>
  <si>
    <t>Ukončení šňůry v gumové hadici do 5 x 6 mm2</t>
  </si>
  <si>
    <t>210100220R00</t>
  </si>
  <si>
    <t>Ukončení šňůry v gumové hadici do 5 x 10 mm2</t>
  </si>
  <si>
    <t>210110021RT1</t>
  </si>
  <si>
    <t>Spínač nástěnný jednopól.- řaz. 1, prům. V01, včetně dodávky spínače 3558-01750</t>
  </si>
  <si>
    <t>210110021RU1</t>
  </si>
  <si>
    <t>Dvojtlačítko, 10A, 250V, IP44, včetně dodávky dvojtlačítka</t>
  </si>
  <si>
    <t>210110023R00</t>
  </si>
  <si>
    <t>Spínač nástěnný seriový - řaz. 5, prům. V05</t>
  </si>
  <si>
    <t>210110024R00</t>
  </si>
  <si>
    <t>Spínač nástěnný střídavý - řaz. 6, prům. V06</t>
  </si>
  <si>
    <t>010</t>
  </si>
  <si>
    <t>210110025RT1</t>
  </si>
  <si>
    <t>Spínač nástěnný křížový - řaz. 7, prům. V07, včetně dodávky spínače 3558-07750</t>
  </si>
  <si>
    <t>210110026R00</t>
  </si>
  <si>
    <t>Spínač nástěnný trojpól.16A - řaz. 3, průmysl. V16</t>
  </si>
  <si>
    <t>27</t>
  </si>
  <si>
    <t>210110027R00</t>
  </si>
  <si>
    <t>Spínač nástěnný trojpól.25A - řaz. 3, průmysl.</t>
  </si>
  <si>
    <t>9</t>
  </si>
  <si>
    <t>210110027R01</t>
  </si>
  <si>
    <t>Spínač nástěnný trojpól.40A - řaz. 3, průmysl.</t>
  </si>
  <si>
    <t>210110072RT1</t>
  </si>
  <si>
    <t>Tlačítko central stop  - CS, včetně dodávky tlačítka</t>
  </si>
  <si>
    <t>210110072RT2</t>
  </si>
  <si>
    <t>Tlačítko total stop  - TS, včetně dodávky tlačítka</t>
  </si>
  <si>
    <t>210111103RT1</t>
  </si>
  <si>
    <t>Zásuvka průmyslová nástěnná - Z01, 2P+Z, včetně dodávky zásuvky</t>
  </si>
  <si>
    <t>30</t>
  </si>
  <si>
    <t>210111104RT1</t>
  </si>
  <si>
    <t>Zásuvka průmyslová CZ 3243, 45 H,S,Z 3P+Z - Z32, včetně dodávky zásuvky IZS 3243, 32A</t>
  </si>
  <si>
    <t>17</t>
  </si>
  <si>
    <t>210120023RV5</t>
  </si>
  <si>
    <t>Pojistka PN2, 100A, 500V, včetně dodávky pojistky</t>
  </si>
  <si>
    <t>210120023RV6</t>
  </si>
  <si>
    <t>Pojistka PN2, 200A, 500V, včetně dodávky pojistky</t>
  </si>
  <si>
    <t>210190003R00</t>
  </si>
  <si>
    <t>Montáž celoplechových rozvodnic do váhy 100 kg</t>
  </si>
  <si>
    <t>210192011R01</t>
  </si>
  <si>
    <t>Ovládací jednotka světlíků, 10A, 230V, včetně dodávky jednotky</t>
  </si>
  <si>
    <t>210201039UT1</t>
  </si>
  <si>
    <t>Montáž svítidla - EL 1</t>
  </si>
  <si>
    <t>210201039UT2</t>
  </si>
  <si>
    <t>Montáž svítidla - EL 2</t>
  </si>
  <si>
    <t>210201039UT3</t>
  </si>
  <si>
    <t>Montáž svítidla - EL 3</t>
  </si>
  <si>
    <t>13</t>
  </si>
  <si>
    <t>210201039UT4</t>
  </si>
  <si>
    <t>Montáž svítidla - EL 4</t>
  </si>
  <si>
    <t>210201040UT1</t>
  </si>
  <si>
    <t>Atyp. nosná konstrukce pro stropní přívody, ke strojům a pro upevnění spínače stroje</t>
  </si>
  <si>
    <t>27+9+2</t>
  </si>
  <si>
    <t>210201040UT2</t>
  </si>
  <si>
    <t>Nosné lano pro zavěšení svítidel</t>
  </si>
  <si>
    <t>3*12+3*14+1*16+5*18+2*23</t>
  </si>
  <si>
    <t>23</t>
  </si>
  <si>
    <t>210201040UT3</t>
  </si>
  <si>
    <t>Šroub. napínák lana</t>
  </si>
  <si>
    <t>14</t>
  </si>
  <si>
    <t>210201040UT4</t>
  </si>
  <si>
    <t>Šroub. svorka</t>
  </si>
  <si>
    <t>28</t>
  </si>
  <si>
    <t>210201040UT5</t>
  </si>
  <si>
    <t>Upevňovací konzola</t>
  </si>
  <si>
    <t>210220003RT4</t>
  </si>
  <si>
    <t>Vedení uzemňovací na povrchu do 50 mm2, včetně dodávky AlMgSi8 mm2</t>
  </si>
  <si>
    <t>23*4+73*4+20+36+9*23+15</t>
  </si>
  <si>
    <t>66</t>
  </si>
  <si>
    <t>210220003RT5</t>
  </si>
  <si>
    <t>Vedení uzemňovací na povrchu do 50 mm2, včetně dodávky izol. AlMgSi11 mm2</t>
  </si>
  <si>
    <t>11+12</t>
  </si>
  <si>
    <t>210220021RT1</t>
  </si>
  <si>
    <t>Vedení uzemňovací v zemi FeZn do 120 mm2, včetně pásku FeZn 30 x 4 mm</t>
  </si>
  <si>
    <t>(87+46)*2</t>
  </si>
  <si>
    <t>+26</t>
  </si>
  <si>
    <t>210220022RT1</t>
  </si>
  <si>
    <t>Vedení uzemňovací v zemi FeZn, D 8 - 10 mm, včetně drátu FeZn 10 mm</t>
  </si>
  <si>
    <t>24*5</t>
  </si>
  <si>
    <t>210220211RT1</t>
  </si>
  <si>
    <t>Tyč jímací s upev. do 2 m, do dřeva, včetně dodávky jímací tyče 2m + 2 držáků</t>
  </si>
  <si>
    <t>11</t>
  </si>
  <si>
    <t>210220211RT2</t>
  </si>
  <si>
    <t>Tyč jímací s upev. do 2 m, do dřeva, včetně dodávky jímací tyče 0,5m + 2 držáků</t>
  </si>
  <si>
    <t>210220301RT1</t>
  </si>
  <si>
    <t>Svorka hromosvodová nad 2 šrouby /ST, SJ, atd/, včetně dodávky svorky SR 03</t>
  </si>
  <si>
    <t>24*2</t>
  </si>
  <si>
    <t>210220301RT2</t>
  </si>
  <si>
    <t>Svorka hromosvodová do 2 šroubů /SS, SZ, SO/, včetně dodávky svorky SS</t>
  </si>
  <si>
    <t>24+12*3</t>
  </si>
  <si>
    <t>+6</t>
  </si>
  <si>
    <t>210220301RT3</t>
  </si>
  <si>
    <t>Svorka hromosvodová do 2 šroubů /SS, SZ, SO/, včetně dodávky svorky SZ</t>
  </si>
  <si>
    <t>24</t>
  </si>
  <si>
    <t>210220302RT3</t>
  </si>
  <si>
    <t>Svorka hromosvodová nad 2 šrouby /ST, SJ, atd/, včetně dodávky svorky SK</t>
  </si>
  <si>
    <t>210220311RT1</t>
  </si>
  <si>
    <t>Podpěra vedení PV01, včetně dodávky podpěry</t>
  </si>
  <si>
    <t>23*4</t>
  </si>
  <si>
    <t>+9</t>
  </si>
  <si>
    <t>210220311RT3</t>
  </si>
  <si>
    <t>Podpěra vedení PV21, včetně dodávky podpěry</t>
  </si>
  <si>
    <t>73*4+20+36+9*23+15+57</t>
  </si>
  <si>
    <t>210220321RT1</t>
  </si>
  <si>
    <t>Svorka na potrubí Bernard, včetně Cu pásku, včetně dodávky svorky + Cu pásku</t>
  </si>
  <si>
    <t>(27+9+2)*5</t>
  </si>
  <si>
    <t>210220372RT1</t>
  </si>
  <si>
    <t>Úhelník ochranný nebo trubka s držáky do zdiva, včetně ochran.úhelníku + 2 držáky do zdi</t>
  </si>
  <si>
    <t>210220401RT1</t>
  </si>
  <si>
    <t>Označení svodu štítky, smaltované, umělá hmota, včetně dodávky štítku</t>
  </si>
  <si>
    <t>24*3</t>
  </si>
  <si>
    <t>210280003U00</t>
  </si>
  <si>
    <t>Revize el. rozvodů</t>
  </si>
  <si>
    <t>210280221U00</t>
  </si>
  <si>
    <t>Revize hromosvodů</t>
  </si>
  <si>
    <t>210290821R00</t>
  </si>
  <si>
    <t>Demontáž stáv. elektroinstalace, vč. úpravy stáv. el. instalace</t>
  </si>
  <si>
    <t>hod</t>
  </si>
  <si>
    <t>65</t>
  </si>
  <si>
    <t>210800105RT1</t>
  </si>
  <si>
    <t>Kabel CYKY 750 V 3x1,5 mm2 uložený pod omítkou, včetně dodávky kabelu 3Ax1,5</t>
  </si>
  <si>
    <t>23*3+66+5+25+12+2</t>
  </si>
  <si>
    <t>210800105RT3</t>
  </si>
  <si>
    <t>Kabel CYKY 750 V 3x1,5 mm2 uložený pod omítkou, včetně dodávky kabelu 3Cx1,5</t>
  </si>
  <si>
    <t>110+25+109+68+68+94+32+82+39+49+6+69+49+98+49+49</t>
  </si>
  <si>
    <t>210800106RT3</t>
  </si>
  <si>
    <t>Kabel CYKY 750 V 3x2,5 mm2 uložený pod omítkou, včetně dodávky kabelu 3Cx2,5</t>
  </si>
  <si>
    <t>66+65+104+19+29+29+4+43+4+98+20</t>
  </si>
  <si>
    <t>210800113RT1</t>
  </si>
  <si>
    <t>Kabel CYKY 750 V 5x10 mm2 uložený pod omítkou, včetně dodávky kabelu 5Cx10</t>
  </si>
  <si>
    <t>68</t>
  </si>
  <si>
    <t>210800115RT1</t>
  </si>
  <si>
    <t>Kabel CYKY 750 V 5x1,5 mm2 uložený pod omítkou, včetně dodávky kabelu 5Cx1,5</t>
  </si>
  <si>
    <t>12+29+78</t>
  </si>
  <si>
    <t>210800116RT1</t>
  </si>
  <si>
    <t>Kabel CYKY 750 V 5x2,5 mm2 uložený pod omítkou, včetně dodávky kabelu 5Cx2,5</t>
  </si>
  <si>
    <t>26+19+15+13+53+67+88+78+69+35+4+53+18+99+25</t>
  </si>
  <si>
    <t>210800118RT1</t>
  </si>
  <si>
    <t>Kabel CYKY 750 V 5x6 mm2 uložený pod omítkou, včetně dodávky kabelu 5Cx6</t>
  </si>
  <si>
    <t>43+85+11+59+27+29+19+16</t>
  </si>
  <si>
    <t>39+33+135+132+29</t>
  </si>
  <si>
    <t>210800626RT1</t>
  </si>
  <si>
    <t>Vodič nn a vn CYA 6 mm2 uložený volně, včetně dodávky vodiče CYA 6</t>
  </si>
  <si>
    <t>30+19+18+15+42+54+67+88+78+11+135+132</t>
  </si>
  <si>
    <t>69+53+53+18+79+112</t>
  </si>
  <si>
    <t>210800629RT1</t>
  </si>
  <si>
    <t>Vodič nn a vn CYA 25 mm2 uložený volně, včetně dodávky vodiče CYA 25</t>
  </si>
  <si>
    <t>58+64+41</t>
  </si>
  <si>
    <t>210802428RT1</t>
  </si>
  <si>
    <t>Šňůra CGSG 5 x 2,50 mm2 volně uložená, včetně dodávky šňůry CGSG 5Cx2,5</t>
  </si>
  <si>
    <t>44+11+44+11+11+12*11+11+22+22+18</t>
  </si>
  <si>
    <t>210802429RT1</t>
  </si>
  <si>
    <t>Šňůra CGSG 5 x 6 mm2 volně uložená, včetně dodávky šňůry CGSG 5Cx6</t>
  </si>
  <si>
    <t>11+11+11+6*11+6</t>
  </si>
  <si>
    <t>210802431RT1</t>
  </si>
  <si>
    <t>Šňůra CGSG 5 x 10 mm2 volně uložená, včetně dodávky šňůry CGSG 5Cx10</t>
  </si>
  <si>
    <t>31</t>
  </si>
  <si>
    <t>210901072RT1</t>
  </si>
  <si>
    <t>Kabel silový AYKY 1kV 4 x 50 mm2 volně uložený, včetně dodávky kabelu AYKY 4bx50</t>
  </si>
  <si>
    <t>64+41</t>
  </si>
  <si>
    <t>210901075RT1</t>
  </si>
  <si>
    <t>Kabel silový AYKY 1kV 4x120 mm2 volně uložený, včetně dodávky kabelu AYKY 4b 4x120</t>
  </si>
  <si>
    <t>58</t>
  </si>
  <si>
    <t>211010006RT1</t>
  </si>
  <si>
    <t>Osazení hmoždinky do ostrých cihel/kamene, HM 8, včetně dodávky hmoždinky</t>
  </si>
  <si>
    <t>2*(6+5+10+2+27+9+2+3+3+1+9+30+17)+64*4+31*4+72+44+32+25+12+31+52+12+28</t>
  </si>
  <si>
    <t>979082111</t>
  </si>
  <si>
    <t>Vnitrostaveništní doprava suti do 10 m</t>
  </si>
  <si>
    <t>979087112</t>
  </si>
  <si>
    <t>Nakládání suti na dopravní prostředky</t>
  </si>
  <si>
    <t>979093111</t>
  </si>
  <si>
    <t>Uložení suti na skládku bez zhutnění</t>
  </si>
  <si>
    <t>979098191U00</t>
  </si>
  <si>
    <t>Skládkovné suti netříděné</t>
  </si>
  <si>
    <t>210200005RT2</t>
  </si>
  <si>
    <t>Svítidlo zářivkové stropní průmyslové - EL 1, včetně zdroje 2x58W, IP54, EP</t>
  </si>
  <si>
    <t>210200006RT3</t>
  </si>
  <si>
    <t>Svítidlo zářivkové nástěnné nouzové průmysl - EL 2, včetně zdroje 3W, IP54, EP</t>
  </si>
  <si>
    <t>210200006RT4</t>
  </si>
  <si>
    <t>Svítidlo zářivkové stropní nouzové průmysl - EL 3, včetně zdroje 3W, IP54, EP</t>
  </si>
  <si>
    <t>210200008RT2</t>
  </si>
  <si>
    <t>Svítidlo zářivkové nástěnné i str. venkovní- EL 4, včetně zdroje 2x26W, IP43, EP</t>
  </si>
  <si>
    <t>210120453RT1</t>
  </si>
  <si>
    <t>Přepěťová ochr. kompaktní, I.a II. st., včetně dodávky ochrany</t>
  </si>
  <si>
    <t>210120454RT2</t>
  </si>
  <si>
    <t>Spínač 100A, 400V, včetně dodávky spínače</t>
  </si>
  <si>
    <t>210120455RT3</t>
  </si>
  <si>
    <t>Jistič 10A, 1pólový, char. B, včetně dodávky jističe</t>
  </si>
  <si>
    <t>210120455RT4</t>
  </si>
  <si>
    <t>Jistič 16A, 1pólový, char. B, včetně dodávky jističe</t>
  </si>
  <si>
    <t>210120455RT6</t>
  </si>
  <si>
    <t>Jistič 16A, 3pólový, char. B, včetně dodávky jističe</t>
  </si>
  <si>
    <t>210120455RT8</t>
  </si>
  <si>
    <t>Jistič 25A, 3pólový, char. B, včetně dodávky jističe</t>
  </si>
  <si>
    <t>7</t>
  </si>
  <si>
    <t>210120456RT2</t>
  </si>
  <si>
    <t>Jistič 63A, 3pólový, char. B, včetně dodávky jističe</t>
  </si>
  <si>
    <t>210120456RT4</t>
  </si>
  <si>
    <t>Jistič 16A, 3pólový, char. C, včetně dodávky jističe</t>
  </si>
  <si>
    <t>210120456RT5</t>
  </si>
  <si>
    <t>Jistič 25A, 3pólový, char. D, včetně dodávky jističe</t>
  </si>
  <si>
    <t>210120457RT0</t>
  </si>
  <si>
    <t>Proudový chránič s jističem FI10/003/2, včetně dodávky chrániče s jističem</t>
  </si>
  <si>
    <t>210120457RT3</t>
  </si>
  <si>
    <t>Proudový chránič FI25/003/4, včetně dodávky chrániče</t>
  </si>
  <si>
    <t>210120457RT5</t>
  </si>
  <si>
    <t>Proudový chránič FI63/003/4, včetně dodávky chrániče</t>
  </si>
  <si>
    <t>210120457RT8</t>
  </si>
  <si>
    <t>Pojistka válcová 2A, včetně dodávky pojistky a spodku</t>
  </si>
  <si>
    <t>210120458RT0</t>
  </si>
  <si>
    <t>Vypínací cívka 230V, šířka 1TE, včetně dodávky cívky</t>
  </si>
  <si>
    <t>210192011RT5</t>
  </si>
  <si>
    <t>Skříň ocel. samostatně stojící s dveřmi, včetně dodávky skříně cca 600x2000x400mm</t>
  </si>
  <si>
    <t>210192571R01</t>
  </si>
  <si>
    <t>Napájecí lišta, včetně dodávky lišty</t>
  </si>
  <si>
    <t>210192571R02</t>
  </si>
  <si>
    <t>Nulovací lišta, včetně dodávky lišty</t>
  </si>
  <si>
    <t>210192571R03</t>
  </si>
  <si>
    <t>Bezpečnostní tabulka, včetně dodávky tabulky</t>
  </si>
  <si>
    <t>210192571R04</t>
  </si>
  <si>
    <t>Nápis na dveře - počet písmen, včetně dodávky nápisu</t>
  </si>
  <si>
    <t>210192571R05</t>
  </si>
  <si>
    <t>Obal na schema, včetně dodávky obalu</t>
  </si>
  <si>
    <t>210120454RT4</t>
  </si>
  <si>
    <t>Spínač 200A, 400V, včetně dodávky spínače</t>
  </si>
  <si>
    <t>210120456RT6</t>
  </si>
  <si>
    <t>Jistič 25A, 3pólový, char. C, včetně dodávky jističe</t>
  </si>
  <si>
    <t>210120456RT7</t>
  </si>
  <si>
    <t>Jistič 40A, 3pólový, char. C, včetně dodávky jističe</t>
  </si>
  <si>
    <t>210120457RT9</t>
  </si>
  <si>
    <t>Pojistkový odpínač 125A, včetně dodávky odpínače</t>
  </si>
  <si>
    <t>210192571R07</t>
  </si>
  <si>
    <t>RTV-VL1</t>
  </si>
  <si>
    <t>D+M Pístový kompresor 28m3/hod, 10 bar,, vzdušník 300l, 4kW - TS- RTV-01</t>
  </si>
  <si>
    <t>RTV-VL2</t>
  </si>
  <si>
    <t>D+M Propojovací tlaková hadice DN20/Pn16-1500 , mezi kompresor a vnitřní rozvody</t>
  </si>
  <si>
    <t>RTV-VL3</t>
  </si>
  <si>
    <t>D+M ocel potrubí DN15/PN40 mat. tř. 11, svař.</t>
  </si>
  <si>
    <t>RTV-VL4</t>
  </si>
  <si>
    <t>D+M ocel potrubí DN20/PN40 mat. tř. 11, svař.</t>
  </si>
  <si>
    <t>RTV-VL5</t>
  </si>
  <si>
    <t>D+M ocel potrubí DN25/PN40 mat. tř. 11, svař.</t>
  </si>
  <si>
    <t>RTV-VL6</t>
  </si>
  <si>
    <t>D+M ocel potrubí DN32/PN40 mat. tř. 11, svař.</t>
  </si>
  <si>
    <t>RTV-VL7</t>
  </si>
  <si>
    <t>D+M Kulový kohout G3/4" /PN16 + šroubení</t>
  </si>
  <si>
    <t>RTV-VL8</t>
  </si>
  <si>
    <t>D+M Kulový kohout G1/2" /PN16 + šroubení</t>
  </si>
  <si>
    <t>RTV-VL9</t>
  </si>
  <si>
    <t>D+M Kulový kohout G1/8" /PN16  s rychlospojkou, s hadicovým výstupem</t>
  </si>
  <si>
    <t>RTV-VL10</t>
  </si>
  <si>
    <t>D+M Předfiltr stlač.vzduchu (odstr. nečistot do , 0,03 mikronů) pro kompresor 28/m3/hod</t>
  </si>
  <si>
    <t>RTV-VL11</t>
  </si>
  <si>
    <t>D+M Rozdělovací díl se dvěma výstupy 1/8"</t>
  </si>
  <si>
    <t>RTV-VL12</t>
  </si>
  <si>
    <t>D+M Automatický odvaděč kondenzátu pro, kompresor 28m3/hod</t>
  </si>
  <si>
    <t>RTV-VL13</t>
  </si>
  <si>
    <t>Filtr stlačeného vzduchu-mikrofiltr do 0,01 mikron, zbytkový olej do 0,5mg/m3</t>
  </si>
  <si>
    <t>RTV-VL14</t>
  </si>
  <si>
    <t>D+M Ukazovací tlakoměr s kohoutem a smyčkou, 0-16bar</t>
  </si>
  <si>
    <t>RTV-VL15</t>
  </si>
  <si>
    <t>D+M Pomocný materiál k uchycení potrubí, třmeny, závěsy, konzoly</t>
  </si>
  <si>
    <t>RTV-VL16</t>
  </si>
  <si>
    <t>D+M Nátěr 1x syht. + 1 x email s barevným ozn., media a jeho směru proudění</t>
  </si>
  <si>
    <t>ON-1</t>
  </si>
  <si>
    <t>Geodet. zaměření a vytýčení</t>
  </si>
  <si>
    <t>ON-2</t>
  </si>
  <si>
    <t>Dokumentace skuteč. provedení</t>
  </si>
  <si>
    <t>005281010R</t>
  </si>
  <si>
    <t>Propagace</t>
  </si>
  <si>
    <t>POL99_</t>
  </si>
  <si>
    <t>VN-1</t>
  </si>
  <si>
    <t>GZS</t>
  </si>
  <si>
    <t>005122 R</t>
  </si>
  <si>
    <t>Provozní vlivy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</si>
</sst>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8"/>
  <sheetViews>
    <sheetView showGridLines="0" topLeftCell="B127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2" t="s">
        <v>4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3"/>
      <c r="B2" s="79" t="s">
        <v>24</v>
      </c>
      <c r="C2" s="80"/>
      <c r="D2" s="81" t="s">
        <v>43</v>
      </c>
      <c r="E2" s="201" t="s">
        <v>44</v>
      </c>
      <c r="F2" s="202"/>
      <c r="G2" s="202"/>
      <c r="H2" s="202"/>
      <c r="I2" s="202"/>
      <c r="J2" s="203"/>
      <c r="O2" s="2"/>
    </row>
    <row r="3" spans="1:15" ht="27" hidden="1" customHeight="1" x14ac:dyDescent="0.2">
      <c r="A3" s="3"/>
      <c r="B3" s="82"/>
      <c r="C3" s="80"/>
      <c r="D3" s="83"/>
      <c r="E3" s="204"/>
      <c r="F3" s="205"/>
      <c r="G3" s="205"/>
      <c r="H3" s="205"/>
      <c r="I3" s="205"/>
      <c r="J3" s="206"/>
    </row>
    <row r="4" spans="1:15" ht="23.25" customHeight="1" x14ac:dyDescent="0.2">
      <c r="A4" s="3"/>
      <c r="B4" s="84"/>
      <c r="C4" s="85"/>
      <c r="D4" s="86"/>
      <c r="E4" s="215"/>
      <c r="F4" s="215"/>
      <c r="G4" s="215"/>
      <c r="H4" s="215"/>
      <c r="I4" s="215"/>
      <c r="J4" s="216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08"/>
      <c r="E11" s="208"/>
      <c r="F11" s="208"/>
      <c r="G11" s="208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13"/>
      <c r="E12" s="213"/>
      <c r="F12" s="213"/>
      <c r="G12" s="213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14"/>
      <c r="E13" s="214"/>
      <c r="F13" s="214"/>
      <c r="G13" s="21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07"/>
      <c r="F15" s="207"/>
      <c r="G15" s="209"/>
      <c r="H15" s="209"/>
      <c r="I15" s="209" t="s">
        <v>31</v>
      </c>
      <c r="J15" s="210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198"/>
      <c r="F16" s="199"/>
      <c r="G16" s="198"/>
      <c r="H16" s="199"/>
      <c r="I16" s="198">
        <f>SUMIF(F61:F94,A16,I61:I94)+SUMIF(F61:F94,"PSU",I61:I94)</f>
        <v>0</v>
      </c>
      <c r="J16" s="200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198"/>
      <c r="F17" s="199"/>
      <c r="G17" s="198"/>
      <c r="H17" s="199"/>
      <c r="I17" s="198">
        <f>SUMIF(F61:F94,A17,I61:I94)</f>
        <v>0</v>
      </c>
      <c r="J17" s="200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198"/>
      <c r="F18" s="199"/>
      <c r="G18" s="198"/>
      <c r="H18" s="199"/>
      <c r="I18" s="198">
        <f>SUMIF(F61:F94,A18,I61:I94)</f>
        <v>0</v>
      </c>
      <c r="J18" s="200"/>
    </row>
    <row r="19" spans="1:10" ht="23.25" customHeight="1" x14ac:dyDescent="0.2">
      <c r="A19" s="140" t="s">
        <v>65</v>
      </c>
      <c r="B19" s="57" t="s">
        <v>29</v>
      </c>
      <c r="C19" s="58"/>
      <c r="D19" s="59"/>
      <c r="E19" s="198"/>
      <c r="F19" s="199"/>
      <c r="G19" s="198"/>
      <c r="H19" s="199"/>
      <c r="I19" s="198">
        <f>SUMIF(F61:F94,A19,I61:I94)</f>
        <v>0</v>
      </c>
      <c r="J19" s="200"/>
    </row>
    <row r="20" spans="1:10" ht="23.25" customHeight="1" x14ac:dyDescent="0.2">
      <c r="A20" s="140" t="s">
        <v>66</v>
      </c>
      <c r="B20" s="57" t="s">
        <v>30</v>
      </c>
      <c r="C20" s="58"/>
      <c r="D20" s="59"/>
      <c r="E20" s="198"/>
      <c r="F20" s="199"/>
      <c r="G20" s="198"/>
      <c r="H20" s="199"/>
      <c r="I20" s="198">
        <f>SUMIF(F61:F94,A20,I61:I94)</f>
        <v>0</v>
      </c>
      <c r="J20" s="200"/>
    </row>
    <row r="21" spans="1:10" ht="23.25" customHeight="1" x14ac:dyDescent="0.2">
      <c r="A21" s="3"/>
      <c r="B21" s="74" t="s">
        <v>31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2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0">
        <f>ZakladDPHSniVypocet</f>
        <v>0</v>
      </c>
      <c r="H23" s="221"/>
      <c r="I23" s="22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8">
        <f>IF(A24&gt;50, ROUNDUP(A23, 0), ROUNDDOWN(A23, 0))</f>
        <v>0</v>
      </c>
      <c r="H24" s="219"/>
      <c r="I24" s="21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0">
        <f>ZakladDPHZaklVypocet</f>
        <v>0</v>
      </c>
      <c r="H25" s="221"/>
      <c r="I25" s="22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5">
        <f>IF(A26&gt;50, ROUNDUP(A25, 0), ROUNDDOWN(A25, 0))</f>
        <v>0</v>
      </c>
      <c r="H26" s="196"/>
      <c r="I26" s="19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197">
        <f>CenaCelkem-(ZakladDPHSni+DPHSni+ZakladDPHZakl+DPHZakl)</f>
        <v>0</v>
      </c>
      <c r="H27" s="197"/>
      <c r="I27" s="197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24">
        <f>ZakladDPHSniVypocet+ZakladDPHZaklVypocet</f>
        <v>0</v>
      </c>
      <c r="H28" s="224"/>
      <c r="I28" s="224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23">
        <f>IF(A29&gt;50, ROUNDUP(A27, 0), ROUNDDOWN(A27, 0))</f>
        <v>0</v>
      </c>
      <c r="H29" s="223"/>
      <c r="I29" s="223"/>
      <c r="J29" s="123" t="s">
        <v>68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43235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7" t="s">
        <v>2</v>
      </c>
      <c r="E35" s="21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45</v>
      </c>
      <c r="C39" s="225"/>
      <c r="D39" s="226"/>
      <c r="E39" s="226"/>
      <c r="F39" s="104">
        <f>'SO1 01 Pol'!AE415+'SO1 02 Pol'!AE21+'SO1 03 Pol'!AE19+'SO1 03 P1'!AE39+'SO1 04 Pol'!AE60+'SO1 05 P2'!AE50+'SO1 05 P3'!AE52+'SO1 05 P4'!AE50+'SO1 05 P5'!AE12+'SO1 05 P1'!AE18+'SO1 05 Pol'!AE206+'SO1 06 Pol'!AE26+'SO1 VN Pol'!AE16</f>
        <v>0</v>
      </c>
      <c r="G39" s="105">
        <f>'SO1 01 Pol'!AF415+'SO1 02 Pol'!AF21+'SO1 03 Pol'!AF19+'SO1 03 P1'!AF39+'SO1 04 Pol'!AF60+'SO1 05 P2'!AF50+'SO1 05 P3'!AF52+'SO1 05 P4'!AF50+'SO1 05 P5'!AF12+'SO1 05 P1'!AF18+'SO1 05 Pol'!AF206+'SO1 06 Pol'!AF26+'SO1 VN Pol'!AF16</f>
        <v>0</v>
      </c>
      <c r="H39" s="106">
        <f t="shared" ref="H39:H53" si="1">(F39*SazbaDPH1/100)+(G39*SazbaDPH2/100)</f>
        <v>0</v>
      </c>
      <c r="I39" s="106">
        <f t="shared" ref="I39:I53" si="2">F39+G39+H39</f>
        <v>0</v>
      </c>
      <c r="J39" s="107" t="str">
        <f t="shared" ref="J39:J53" si="3">IF(CenaCelkemVypocet=0,"",I39/CenaCelkemVypocet*100)</f>
        <v/>
      </c>
    </row>
    <row r="40" spans="1:10" ht="25.5" customHeight="1" x14ac:dyDescent="0.2">
      <c r="A40" s="93">
        <v>2</v>
      </c>
      <c r="B40" s="108" t="s">
        <v>43</v>
      </c>
      <c r="C40" s="227" t="s">
        <v>46</v>
      </c>
      <c r="D40" s="228"/>
      <c r="E40" s="228"/>
      <c r="F40" s="109">
        <f>'SO1 01 Pol'!AE415+'SO1 02 Pol'!AE21+'SO1 03 Pol'!AE19+'SO1 03 P1'!AE39+'SO1 04 Pol'!AE60+'SO1 05 P2'!AE50+'SO1 05 P3'!AE52+'SO1 05 P4'!AE50+'SO1 05 P5'!AE12+'SO1 05 P1'!AE18+'SO1 05 Pol'!AE206+'SO1 06 Pol'!AE26+'SO1 VN Pol'!AE16</f>
        <v>0</v>
      </c>
      <c r="G40" s="110">
        <f>'SO1 01 Pol'!AF415+'SO1 02 Pol'!AF21+'SO1 03 Pol'!AF19+'SO1 03 P1'!AF39+'SO1 04 Pol'!AF60+'SO1 05 P2'!AF50+'SO1 05 P3'!AF52+'SO1 05 P4'!AF50+'SO1 05 P5'!AF12+'SO1 05 P1'!AF18+'SO1 05 Pol'!AF206+'SO1 06 Pol'!AF26+'SO1 VN Pol'!AF16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 x14ac:dyDescent="0.2">
      <c r="A41" s="93">
        <v>3</v>
      </c>
      <c r="B41" s="112" t="s">
        <v>47</v>
      </c>
      <c r="C41" s="225" t="s">
        <v>48</v>
      </c>
      <c r="D41" s="226"/>
      <c r="E41" s="226"/>
      <c r="F41" s="113">
        <f>'SO1 01 Pol'!AE415</f>
        <v>0</v>
      </c>
      <c r="G41" s="106">
        <f>'SO1 01 Pol'!AF415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 x14ac:dyDescent="0.2">
      <c r="A42" s="93">
        <v>3</v>
      </c>
      <c r="B42" s="112" t="s">
        <v>49</v>
      </c>
      <c r="C42" s="225" t="s">
        <v>50</v>
      </c>
      <c r="D42" s="226"/>
      <c r="E42" s="226"/>
      <c r="F42" s="113">
        <f>'SO1 02 Pol'!AE21</f>
        <v>0</v>
      </c>
      <c r="G42" s="106">
        <f>'SO1 02 Pol'!AF21</f>
        <v>0</v>
      </c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">
      <c r="A43" s="93">
        <v>3</v>
      </c>
      <c r="B43" s="112" t="s">
        <v>51</v>
      </c>
      <c r="C43" s="225" t="s">
        <v>52</v>
      </c>
      <c r="D43" s="226"/>
      <c r="E43" s="226"/>
      <c r="F43" s="113">
        <f>'SO1 03 Pol'!AE19</f>
        <v>0</v>
      </c>
      <c r="G43" s="106">
        <f>'SO1 03 Pol'!AF19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93">
        <v>3</v>
      </c>
      <c r="B44" s="112" t="s">
        <v>51</v>
      </c>
      <c r="C44" s="225" t="s">
        <v>53</v>
      </c>
      <c r="D44" s="226"/>
      <c r="E44" s="226"/>
      <c r="F44" s="113">
        <f>'SO1 03 P1'!AE39</f>
        <v>0</v>
      </c>
      <c r="G44" s="106">
        <f>'SO1 03 P1'!AF39</f>
        <v>0</v>
      </c>
      <c r="H44" s="106">
        <f t="shared" si="1"/>
        <v>0</v>
      </c>
      <c r="I44" s="106">
        <f t="shared" si="2"/>
        <v>0</v>
      </c>
      <c r="J44" s="107" t="str">
        <f t="shared" si="3"/>
        <v/>
      </c>
    </row>
    <row r="45" spans="1:10" ht="25.5" customHeight="1" x14ac:dyDescent="0.2">
      <c r="A45" s="93">
        <v>3</v>
      </c>
      <c r="B45" s="112" t="s">
        <v>54</v>
      </c>
      <c r="C45" s="225" t="s">
        <v>55</v>
      </c>
      <c r="D45" s="226"/>
      <c r="E45" s="226"/>
      <c r="F45" s="113">
        <f>'SO1 04 Pol'!AE60</f>
        <v>0</v>
      </c>
      <c r="G45" s="106">
        <f>'SO1 04 Pol'!AF60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93">
        <v>3</v>
      </c>
      <c r="B46" s="112" t="s">
        <v>56</v>
      </c>
      <c r="C46" s="225" t="s">
        <v>57</v>
      </c>
      <c r="D46" s="226"/>
      <c r="E46" s="226"/>
      <c r="F46" s="113">
        <f>'SO1 05 P2'!AE50</f>
        <v>0</v>
      </c>
      <c r="G46" s="106">
        <f>'SO1 05 P2'!AF50</f>
        <v>0</v>
      </c>
      <c r="H46" s="106">
        <f t="shared" si="1"/>
        <v>0</v>
      </c>
      <c r="I46" s="106">
        <f t="shared" si="2"/>
        <v>0</v>
      </c>
      <c r="J46" s="107" t="str">
        <f t="shared" si="3"/>
        <v/>
      </c>
    </row>
    <row r="47" spans="1:10" ht="25.5" customHeight="1" x14ac:dyDescent="0.2">
      <c r="A47" s="93">
        <v>3</v>
      </c>
      <c r="B47" s="112" t="s">
        <v>56</v>
      </c>
      <c r="C47" s="225" t="s">
        <v>58</v>
      </c>
      <c r="D47" s="226"/>
      <c r="E47" s="226"/>
      <c r="F47" s="113">
        <f>'SO1 05 P3'!AE52</f>
        <v>0</v>
      </c>
      <c r="G47" s="106">
        <f>'SO1 05 P3'!AF52</f>
        <v>0</v>
      </c>
      <c r="H47" s="106">
        <f t="shared" si="1"/>
        <v>0</v>
      </c>
      <c r="I47" s="106">
        <f t="shared" si="2"/>
        <v>0</v>
      </c>
      <c r="J47" s="107" t="str">
        <f t="shared" si="3"/>
        <v/>
      </c>
    </row>
    <row r="48" spans="1:10" ht="25.5" customHeight="1" x14ac:dyDescent="0.2">
      <c r="A48" s="93">
        <v>3</v>
      </c>
      <c r="B48" s="112" t="s">
        <v>56</v>
      </c>
      <c r="C48" s="225" t="s">
        <v>59</v>
      </c>
      <c r="D48" s="226"/>
      <c r="E48" s="226"/>
      <c r="F48" s="113">
        <f>'SO1 05 P4'!AE50</f>
        <v>0</v>
      </c>
      <c r="G48" s="106">
        <f>'SO1 05 P4'!AF50</f>
        <v>0</v>
      </c>
      <c r="H48" s="106">
        <f t="shared" si="1"/>
        <v>0</v>
      </c>
      <c r="I48" s="106">
        <f t="shared" si="2"/>
        <v>0</v>
      </c>
      <c r="J48" s="107" t="str">
        <f t="shared" si="3"/>
        <v/>
      </c>
    </row>
    <row r="49" spans="1:10" ht="25.5" customHeight="1" x14ac:dyDescent="0.2">
      <c r="A49" s="93">
        <v>3</v>
      </c>
      <c r="B49" s="112" t="s">
        <v>56</v>
      </c>
      <c r="C49" s="225" t="s">
        <v>60</v>
      </c>
      <c r="D49" s="226"/>
      <c r="E49" s="226"/>
      <c r="F49" s="113">
        <f>'SO1 05 P5'!AE12</f>
        <v>0</v>
      </c>
      <c r="G49" s="106">
        <f>'SO1 05 P5'!AF12</f>
        <v>0</v>
      </c>
      <c r="H49" s="106">
        <f t="shared" si="1"/>
        <v>0</v>
      </c>
      <c r="I49" s="106">
        <f t="shared" si="2"/>
        <v>0</v>
      </c>
      <c r="J49" s="107" t="str">
        <f t="shared" si="3"/>
        <v/>
      </c>
    </row>
    <row r="50" spans="1:10" ht="25.5" customHeight="1" x14ac:dyDescent="0.2">
      <c r="A50" s="93">
        <v>3</v>
      </c>
      <c r="B50" s="112" t="s">
        <v>56</v>
      </c>
      <c r="C50" s="225" t="s">
        <v>61</v>
      </c>
      <c r="D50" s="226"/>
      <c r="E50" s="226"/>
      <c r="F50" s="113">
        <f>'SO1 05 P1'!AE18</f>
        <v>0</v>
      </c>
      <c r="G50" s="106">
        <f>'SO1 05 P1'!AF18</f>
        <v>0</v>
      </c>
      <c r="H50" s="106">
        <f t="shared" si="1"/>
        <v>0</v>
      </c>
      <c r="I50" s="106">
        <f t="shared" si="2"/>
        <v>0</v>
      </c>
      <c r="J50" s="107" t="str">
        <f t="shared" si="3"/>
        <v/>
      </c>
    </row>
    <row r="51" spans="1:10" ht="25.5" customHeight="1" x14ac:dyDescent="0.2">
      <c r="A51" s="93">
        <v>3</v>
      </c>
      <c r="B51" s="112" t="s">
        <v>56</v>
      </c>
      <c r="C51" s="225" t="s">
        <v>62</v>
      </c>
      <c r="D51" s="226"/>
      <c r="E51" s="226"/>
      <c r="F51" s="113">
        <f>'SO1 05 Pol'!AE206</f>
        <v>0</v>
      </c>
      <c r="G51" s="106">
        <f>'SO1 05 Pol'!AF206</f>
        <v>0</v>
      </c>
      <c r="H51" s="106">
        <f t="shared" si="1"/>
        <v>0</v>
      </c>
      <c r="I51" s="106">
        <f t="shared" si="2"/>
        <v>0</v>
      </c>
      <c r="J51" s="107" t="str">
        <f t="shared" si="3"/>
        <v/>
      </c>
    </row>
    <row r="52" spans="1:10" ht="25.5" customHeight="1" x14ac:dyDescent="0.2">
      <c r="A52" s="93">
        <v>3</v>
      </c>
      <c r="B52" s="112" t="s">
        <v>63</v>
      </c>
      <c r="C52" s="225" t="s">
        <v>64</v>
      </c>
      <c r="D52" s="226"/>
      <c r="E52" s="226"/>
      <c r="F52" s="113">
        <f>'SO1 06 Pol'!AE26</f>
        <v>0</v>
      </c>
      <c r="G52" s="106">
        <f>'SO1 06 Pol'!AF26</f>
        <v>0</v>
      </c>
      <c r="H52" s="106">
        <f t="shared" si="1"/>
        <v>0</v>
      </c>
      <c r="I52" s="106">
        <f t="shared" si="2"/>
        <v>0</v>
      </c>
      <c r="J52" s="107" t="str">
        <f t="shared" si="3"/>
        <v/>
      </c>
    </row>
    <row r="53" spans="1:10" ht="25.5" customHeight="1" x14ac:dyDescent="0.2">
      <c r="A53" s="93">
        <v>3</v>
      </c>
      <c r="B53" s="112" t="s">
        <v>65</v>
      </c>
      <c r="C53" s="225" t="s">
        <v>66</v>
      </c>
      <c r="D53" s="226"/>
      <c r="E53" s="226"/>
      <c r="F53" s="113">
        <f>'SO1 VN Pol'!AE16</f>
        <v>0</v>
      </c>
      <c r="G53" s="106">
        <f>'SO1 VN Pol'!AF16</f>
        <v>0</v>
      </c>
      <c r="H53" s="106">
        <f t="shared" si="1"/>
        <v>0</v>
      </c>
      <c r="I53" s="106">
        <f t="shared" si="2"/>
        <v>0</v>
      </c>
      <c r="J53" s="107" t="str">
        <f t="shared" si="3"/>
        <v/>
      </c>
    </row>
    <row r="54" spans="1:10" ht="25.5" customHeight="1" x14ac:dyDescent="0.2">
      <c r="A54" s="93"/>
      <c r="B54" s="229" t="s">
        <v>67</v>
      </c>
      <c r="C54" s="230"/>
      <c r="D54" s="230"/>
      <c r="E54" s="231"/>
      <c r="F54" s="114">
        <f>SUMIF(A39:A53,"=1",F39:F53)</f>
        <v>0</v>
      </c>
      <c r="G54" s="115">
        <f>SUMIF(A39:A53,"=1",G39:G53)</f>
        <v>0</v>
      </c>
      <c r="H54" s="115">
        <f>SUMIF(A39:A53,"=1",H39:H53)</f>
        <v>0</v>
      </c>
      <c r="I54" s="115">
        <f>SUMIF(A39:A53,"=1",I39:I53)</f>
        <v>0</v>
      </c>
      <c r="J54" s="116">
        <f>SUMIF(A39:A53,"=1",J39:J53)</f>
        <v>0</v>
      </c>
    </row>
    <row r="58" spans="1:10" ht="15.75" x14ac:dyDescent="0.25">
      <c r="B58" s="124" t="s">
        <v>69</v>
      </c>
    </row>
    <row r="60" spans="1:10" ht="25.5" customHeight="1" x14ac:dyDescent="0.2">
      <c r="A60" s="125"/>
      <c r="B60" s="128" t="s">
        <v>18</v>
      </c>
      <c r="C60" s="128" t="s">
        <v>6</v>
      </c>
      <c r="D60" s="129"/>
      <c r="E60" s="129"/>
      <c r="F60" s="130" t="s">
        <v>70</v>
      </c>
      <c r="G60" s="130"/>
      <c r="H60" s="130"/>
      <c r="I60" s="130" t="s">
        <v>31</v>
      </c>
      <c r="J60" s="130" t="s">
        <v>0</v>
      </c>
    </row>
    <row r="61" spans="1:10" ht="25.5" customHeight="1" x14ac:dyDescent="0.2">
      <c r="A61" s="126"/>
      <c r="B61" s="131" t="s">
        <v>71</v>
      </c>
      <c r="C61" s="232" t="s">
        <v>72</v>
      </c>
      <c r="D61" s="233"/>
      <c r="E61" s="233"/>
      <c r="F61" s="136" t="s">
        <v>26</v>
      </c>
      <c r="G61" s="137"/>
      <c r="H61" s="137"/>
      <c r="I61" s="137">
        <f>'SO1 01 Pol'!G8+'SO1 05 Pol'!G8</f>
        <v>0</v>
      </c>
      <c r="J61" s="134" t="str">
        <f>IF(I95=0,"",I61/I95*100)</f>
        <v/>
      </c>
    </row>
    <row r="62" spans="1:10" ht="25.5" customHeight="1" x14ac:dyDescent="0.2">
      <c r="A62" s="126"/>
      <c r="B62" s="131" t="s">
        <v>73</v>
      </c>
      <c r="C62" s="232" t="s">
        <v>74</v>
      </c>
      <c r="D62" s="233"/>
      <c r="E62" s="233"/>
      <c r="F62" s="136" t="s">
        <v>26</v>
      </c>
      <c r="G62" s="137"/>
      <c r="H62" s="137"/>
      <c r="I62" s="137">
        <f>'SO1 01 Pol'!G78</f>
        <v>0</v>
      </c>
      <c r="J62" s="134" t="str">
        <f>IF(I95=0,"",I62/I95*100)</f>
        <v/>
      </c>
    </row>
    <row r="63" spans="1:10" ht="25.5" customHeight="1" x14ac:dyDescent="0.2">
      <c r="A63" s="126"/>
      <c r="B63" s="131" t="s">
        <v>75</v>
      </c>
      <c r="C63" s="232" t="s">
        <v>76</v>
      </c>
      <c r="D63" s="233"/>
      <c r="E63" s="233"/>
      <c r="F63" s="136" t="s">
        <v>26</v>
      </c>
      <c r="G63" s="137"/>
      <c r="H63" s="137"/>
      <c r="I63" s="137">
        <f>'SO1 01 Pol'!G114</f>
        <v>0</v>
      </c>
      <c r="J63" s="134" t="str">
        <f>IF(I95=0,"",I63/I95*100)</f>
        <v/>
      </c>
    </row>
    <row r="64" spans="1:10" ht="25.5" customHeight="1" x14ac:dyDescent="0.2">
      <c r="A64" s="126"/>
      <c r="B64" s="131" t="s">
        <v>77</v>
      </c>
      <c r="C64" s="232" t="s">
        <v>78</v>
      </c>
      <c r="D64" s="233"/>
      <c r="E64" s="233"/>
      <c r="F64" s="136" t="s">
        <v>26</v>
      </c>
      <c r="G64" s="137"/>
      <c r="H64" s="137"/>
      <c r="I64" s="137">
        <f>'SO1 01 Pol'!G133+'SO1 05 Pol'!G15</f>
        <v>0</v>
      </c>
      <c r="J64" s="134" t="str">
        <f>IF(I95=0,"",I64/I95*100)</f>
        <v/>
      </c>
    </row>
    <row r="65" spans="1:10" ht="25.5" customHeight="1" x14ac:dyDescent="0.2">
      <c r="A65" s="126"/>
      <c r="B65" s="131" t="s">
        <v>79</v>
      </c>
      <c r="C65" s="232" t="s">
        <v>80</v>
      </c>
      <c r="D65" s="233"/>
      <c r="E65" s="233"/>
      <c r="F65" s="136" t="s">
        <v>26</v>
      </c>
      <c r="G65" s="137"/>
      <c r="H65" s="137"/>
      <c r="I65" s="137">
        <f>'SO1 01 Pol'!G147+'SO1 05 Pol'!G32</f>
        <v>0</v>
      </c>
      <c r="J65" s="134" t="str">
        <f>IF(I95=0,"",I65/I95*100)</f>
        <v/>
      </c>
    </row>
    <row r="66" spans="1:10" ht="25.5" customHeight="1" x14ac:dyDescent="0.2">
      <c r="A66" s="126"/>
      <c r="B66" s="131" t="s">
        <v>81</v>
      </c>
      <c r="C66" s="232" t="s">
        <v>82</v>
      </c>
      <c r="D66" s="233"/>
      <c r="E66" s="233"/>
      <c r="F66" s="136" t="s">
        <v>26</v>
      </c>
      <c r="G66" s="137"/>
      <c r="H66" s="137"/>
      <c r="I66" s="137">
        <f>'SO1 01 Pol'!G152</f>
        <v>0</v>
      </c>
      <c r="J66" s="134" t="str">
        <f>IF(I95=0,"",I66/I95*100)</f>
        <v/>
      </c>
    </row>
    <row r="67" spans="1:10" ht="25.5" customHeight="1" x14ac:dyDescent="0.2">
      <c r="A67" s="126"/>
      <c r="B67" s="131" t="s">
        <v>83</v>
      </c>
      <c r="C67" s="232" t="s">
        <v>84</v>
      </c>
      <c r="D67" s="233"/>
      <c r="E67" s="233"/>
      <c r="F67" s="136" t="s">
        <v>26</v>
      </c>
      <c r="G67" s="137"/>
      <c r="H67" s="137"/>
      <c r="I67" s="137">
        <f>'SO1 01 Pol'!G160</f>
        <v>0</v>
      </c>
      <c r="J67" s="134" t="str">
        <f>IF(I95=0,"",I67/I95*100)</f>
        <v/>
      </c>
    </row>
    <row r="68" spans="1:10" ht="25.5" customHeight="1" x14ac:dyDescent="0.2">
      <c r="A68" s="126"/>
      <c r="B68" s="131" t="s">
        <v>85</v>
      </c>
      <c r="C68" s="232" t="s">
        <v>86</v>
      </c>
      <c r="D68" s="233"/>
      <c r="E68" s="233"/>
      <c r="F68" s="136" t="s">
        <v>26</v>
      </c>
      <c r="G68" s="137"/>
      <c r="H68" s="137"/>
      <c r="I68" s="137">
        <f>'SO1 01 Pol'!G172</f>
        <v>0</v>
      </c>
      <c r="J68" s="134" t="str">
        <f>IF(I95=0,"",I68/I95*100)</f>
        <v/>
      </c>
    </row>
    <row r="69" spans="1:10" ht="25.5" customHeight="1" x14ac:dyDescent="0.2">
      <c r="A69" s="126"/>
      <c r="B69" s="131" t="s">
        <v>87</v>
      </c>
      <c r="C69" s="232" t="s">
        <v>88</v>
      </c>
      <c r="D69" s="233"/>
      <c r="E69" s="233"/>
      <c r="F69" s="136" t="s">
        <v>26</v>
      </c>
      <c r="G69" s="137"/>
      <c r="H69" s="137"/>
      <c r="I69" s="137">
        <f>'SO1 01 Pol'!G188</f>
        <v>0</v>
      </c>
      <c r="J69" s="134" t="str">
        <f>IF(I95=0,"",I69/I95*100)</f>
        <v/>
      </c>
    </row>
    <row r="70" spans="1:10" ht="25.5" customHeight="1" x14ac:dyDescent="0.2">
      <c r="A70" s="126"/>
      <c r="B70" s="131" t="s">
        <v>89</v>
      </c>
      <c r="C70" s="232" t="s">
        <v>90</v>
      </c>
      <c r="D70" s="233"/>
      <c r="E70" s="233"/>
      <c r="F70" s="136" t="s">
        <v>26</v>
      </c>
      <c r="G70" s="137"/>
      <c r="H70" s="137"/>
      <c r="I70" s="137">
        <f>'SO1 04 Pol'!G8</f>
        <v>0</v>
      </c>
      <c r="J70" s="134" t="str">
        <f>IF(I95=0,"",I70/I95*100)</f>
        <v/>
      </c>
    </row>
    <row r="71" spans="1:10" ht="25.5" customHeight="1" x14ac:dyDescent="0.2">
      <c r="A71" s="126"/>
      <c r="B71" s="131" t="s">
        <v>91</v>
      </c>
      <c r="C71" s="232" t="s">
        <v>92</v>
      </c>
      <c r="D71" s="233"/>
      <c r="E71" s="233"/>
      <c r="F71" s="136" t="s">
        <v>26</v>
      </c>
      <c r="G71" s="137"/>
      <c r="H71" s="137"/>
      <c r="I71" s="137">
        <f>'SO1 01 Pol'!G197</f>
        <v>0</v>
      </c>
      <c r="J71" s="134" t="str">
        <f>IF(I95=0,"",I71/I95*100)</f>
        <v/>
      </c>
    </row>
    <row r="72" spans="1:10" ht="25.5" customHeight="1" x14ac:dyDescent="0.2">
      <c r="A72" s="126"/>
      <c r="B72" s="131" t="s">
        <v>93</v>
      </c>
      <c r="C72" s="232" t="s">
        <v>94</v>
      </c>
      <c r="D72" s="233"/>
      <c r="E72" s="233"/>
      <c r="F72" s="136" t="s">
        <v>26</v>
      </c>
      <c r="G72" s="137"/>
      <c r="H72" s="137"/>
      <c r="I72" s="137">
        <f>'SO1 01 Pol'!G203</f>
        <v>0</v>
      </c>
      <c r="J72" s="134" t="str">
        <f>IF(I95=0,"",I72/I95*100)</f>
        <v/>
      </c>
    </row>
    <row r="73" spans="1:10" ht="25.5" customHeight="1" x14ac:dyDescent="0.2">
      <c r="A73" s="126"/>
      <c r="B73" s="131" t="s">
        <v>95</v>
      </c>
      <c r="C73" s="232" t="s">
        <v>96</v>
      </c>
      <c r="D73" s="233"/>
      <c r="E73" s="233"/>
      <c r="F73" s="136" t="s">
        <v>26</v>
      </c>
      <c r="G73" s="137"/>
      <c r="H73" s="137"/>
      <c r="I73" s="137">
        <f>'SO1 01 Pol'!G206</f>
        <v>0</v>
      </c>
      <c r="J73" s="134" t="str">
        <f>IF(I95=0,"",I73/I95*100)</f>
        <v/>
      </c>
    </row>
    <row r="74" spans="1:10" ht="25.5" customHeight="1" x14ac:dyDescent="0.2">
      <c r="A74" s="126"/>
      <c r="B74" s="131" t="s">
        <v>97</v>
      </c>
      <c r="C74" s="232" t="s">
        <v>98</v>
      </c>
      <c r="D74" s="233"/>
      <c r="E74" s="233"/>
      <c r="F74" s="136" t="s">
        <v>26</v>
      </c>
      <c r="G74" s="137"/>
      <c r="H74" s="137"/>
      <c r="I74" s="137">
        <f>'SO1 01 Pol'!G210+'SO1 05 Pol'!G35</f>
        <v>0</v>
      </c>
      <c r="J74" s="134" t="str">
        <f>IF(I95=0,"",I74/I95*100)</f>
        <v/>
      </c>
    </row>
    <row r="75" spans="1:10" ht="25.5" customHeight="1" x14ac:dyDescent="0.2">
      <c r="A75" s="126"/>
      <c r="B75" s="131" t="s">
        <v>99</v>
      </c>
      <c r="C75" s="232" t="s">
        <v>100</v>
      </c>
      <c r="D75" s="233"/>
      <c r="E75" s="233"/>
      <c r="F75" s="136" t="s">
        <v>26</v>
      </c>
      <c r="G75" s="137"/>
      <c r="H75" s="137"/>
      <c r="I75" s="137">
        <f>'SO1 01 Pol'!G231+'SO1 03 P1'!G8+'SO1 05 Pol'!G38</f>
        <v>0</v>
      </c>
      <c r="J75" s="134" t="str">
        <f>IF(I95=0,"",I75/I95*100)</f>
        <v/>
      </c>
    </row>
    <row r="76" spans="1:10" ht="25.5" customHeight="1" x14ac:dyDescent="0.2">
      <c r="A76" s="126"/>
      <c r="B76" s="131" t="s">
        <v>101</v>
      </c>
      <c r="C76" s="232" t="s">
        <v>102</v>
      </c>
      <c r="D76" s="233"/>
      <c r="E76" s="233"/>
      <c r="F76" s="136" t="s">
        <v>26</v>
      </c>
      <c r="G76" s="137"/>
      <c r="H76" s="137"/>
      <c r="I76" s="137">
        <f>'SO1 01 Pol'!G238</f>
        <v>0</v>
      </c>
      <c r="J76" s="134" t="str">
        <f>IF(I95=0,"",I76/I95*100)</f>
        <v/>
      </c>
    </row>
    <row r="77" spans="1:10" ht="25.5" customHeight="1" x14ac:dyDescent="0.2">
      <c r="A77" s="126"/>
      <c r="B77" s="131" t="s">
        <v>103</v>
      </c>
      <c r="C77" s="232" t="s">
        <v>50</v>
      </c>
      <c r="D77" s="233"/>
      <c r="E77" s="233"/>
      <c r="F77" s="136" t="s">
        <v>26</v>
      </c>
      <c r="G77" s="137"/>
      <c r="H77" s="137"/>
      <c r="I77" s="137">
        <f>'SO1 02 Pol'!G8</f>
        <v>0</v>
      </c>
      <c r="J77" s="134" t="str">
        <f>IF(I95=0,"",I77/I95*100)</f>
        <v/>
      </c>
    </row>
    <row r="78" spans="1:10" ht="25.5" customHeight="1" x14ac:dyDescent="0.2">
      <c r="A78" s="126"/>
      <c r="B78" s="131" t="s">
        <v>66</v>
      </c>
      <c r="C78" s="232" t="s">
        <v>30</v>
      </c>
      <c r="D78" s="233"/>
      <c r="E78" s="233"/>
      <c r="F78" s="136" t="s">
        <v>26</v>
      </c>
      <c r="G78" s="137"/>
      <c r="H78" s="137"/>
      <c r="I78" s="137">
        <f>'SO1 VN Pol'!G8</f>
        <v>0</v>
      </c>
      <c r="J78" s="134" t="str">
        <f>IF(I95=0,"",I78/I95*100)</f>
        <v/>
      </c>
    </row>
    <row r="79" spans="1:10" ht="25.5" customHeight="1" x14ac:dyDescent="0.2">
      <c r="A79" s="126"/>
      <c r="B79" s="131" t="s">
        <v>104</v>
      </c>
      <c r="C79" s="232" t="s">
        <v>105</v>
      </c>
      <c r="D79" s="233"/>
      <c r="E79" s="233"/>
      <c r="F79" s="136" t="s">
        <v>26</v>
      </c>
      <c r="G79" s="137"/>
      <c r="H79" s="137"/>
      <c r="I79" s="137">
        <f>'SO1 06 Pol'!G8</f>
        <v>0</v>
      </c>
      <c r="J79" s="134" t="str">
        <f>IF(I95=0,"",I79/I95*100)</f>
        <v/>
      </c>
    </row>
    <row r="80" spans="1:10" ht="25.5" customHeight="1" x14ac:dyDescent="0.2">
      <c r="A80" s="126"/>
      <c r="B80" s="131" t="s">
        <v>106</v>
      </c>
      <c r="C80" s="232" t="s">
        <v>107</v>
      </c>
      <c r="D80" s="233"/>
      <c r="E80" s="233"/>
      <c r="F80" s="136" t="s">
        <v>26</v>
      </c>
      <c r="G80" s="137"/>
      <c r="H80" s="137"/>
      <c r="I80" s="137">
        <f>'SO1 03 Pol'!G8+'SO1 03 P1'!G12</f>
        <v>0</v>
      </c>
      <c r="J80" s="134" t="str">
        <f>IF(I95=0,"",I80/I95*100)</f>
        <v/>
      </c>
    </row>
    <row r="81" spans="1:10" ht="25.5" customHeight="1" x14ac:dyDescent="0.2">
      <c r="A81" s="126"/>
      <c r="B81" s="131" t="s">
        <v>65</v>
      </c>
      <c r="C81" s="232" t="s">
        <v>29</v>
      </c>
      <c r="D81" s="233"/>
      <c r="E81" s="233"/>
      <c r="F81" s="136" t="s">
        <v>26</v>
      </c>
      <c r="G81" s="137"/>
      <c r="H81" s="137"/>
      <c r="I81" s="137">
        <f>'SO1 VN Pol'!G12</f>
        <v>0</v>
      </c>
      <c r="J81" s="134" t="str">
        <f>IF(I95=0,"",I81/I95*100)</f>
        <v/>
      </c>
    </row>
    <row r="82" spans="1:10" ht="25.5" customHeight="1" x14ac:dyDescent="0.2">
      <c r="A82" s="126"/>
      <c r="B82" s="131" t="s">
        <v>108</v>
      </c>
      <c r="C82" s="232" t="s">
        <v>109</v>
      </c>
      <c r="D82" s="233"/>
      <c r="E82" s="233"/>
      <c r="F82" s="136" t="s">
        <v>27</v>
      </c>
      <c r="G82" s="137"/>
      <c r="H82" s="137"/>
      <c r="I82" s="137">
        <f>'SO1 01 Pol'!G240</f>
        <v>0</v>
      </c>
      <c r="J82" s="134" t="str">
        <f>IF(I95=0,"",I82/I95*100)</f>
        <v/>
      </c>
    </row>
    <row r="83" spans="1:10" ht="25.5" customHeight="1" x14ac:dyDescent="0.2">
      <c r="A83" s="126"/>
      <c r="B83" s="131" t="s">
        <v>110</v>
      </c>
      <c r="C83" s="232" t="s">
        <v>111</v>
      </c>
      <c r="D83" s="233"/>
      <c r="E83" s="233"/>
      <c r="F83" s="136" t="s">
        <v>27</v>
      </c>
      <c r="G83" s="137"/>
      <c r="H83" s="137"/>
      <c r="I83" s="137">
        <f>'SO1 01 Pol'!G265+'SO1 04 Pol'!G12</f>
        <v>0</v>
      </c>
      <c r="J83" s="134" t="str">
        <f>IF(I95=0,"",I83/I95*100)</f>
        <v/>
      </c>
    </row>
    <row r="84" spans="1:10" ht="25.5" customHeight="1" x14ac:dyDescent="0.2">
      <c r="A84" s="126"/>
      <c r="B84" s="131" t="s">
        <v>112</v>
      </c>
      <c r="C84" s="232" t="s">
        <v>113</v>
      </c>
      <c r="D84" s="233"/>
      <c r="E84" s="233"/>
      <c r="F84" s="136" t="s">
        <v>27</v>
      </c>
      <c r="G84" s="137"/>
      <c r="H84" s="137"/>
      <c r="I84" s="137">
        <f>'SO1 01 Pol'!G274</f>
        <v>0</v>
      </c>
      <c r="J84" s="134" t="str">
        <f>IF(I95=0,"",I84/I95*100)</f>
        <v/>
      </c>
    </row>
    <row r="85" spans="1:10" ht="25.5" customHeight="1" x14ac:dyDescent="0.2">
      <c r="A85" s="126"/>
      <c r="B85" s="131" t="s">
        <v>114</v>
      </c>
      <c r="C85" s="232" t="s">
        <v>115</v>
      </c>
      <c r="D85" s="233"/>
      <c r="E85" s="233"/>
      <c r="F85" s="136" t="s">
        <v>27</v>
      </c>
      <c r="G85" s="137"/>
      <c r="H85" s="137"/>
      <c r="I85" s="137">
        <f>'SO1 01 Pol'!G280</f>
        <v>0</v>
      </c>
      <c r="J85" s="134" t="str">
        <f>IF(I95=0,"",I85/I95*100)</f>
        <v/>
      </c>
    </row>
    <row r="86" spans="1:10" ht="25.5" customHeight="1" x14ac:dyDescent="0.2">
      <c r="A86" s="126"/>
      <c r="B86" s="131" t="s">
        <v>116</v>
      </c>
      <c r="C86" s="232" t="s">
        <v>117</v>
      </c>
      <c r="D86" s="233"/>
      <c r="E86" s="233"/>
      <c r="F86" s="136" t="s">
        <v>27</v>
      </c>
      <c r="G86" s="137"/>
      <c r="H86" s="137"/>
      <c r="I86" s="137">
        <f>'SO1 04 Pol'!G20</f>
        <v>0</v>
      </c>
      <c r="J86" s="134" t="str">
        <f>IF(I95=0,"",I86/I95*100)</f>
        <v/>
      </c>
    </row>
    <row r="87" spans="1:10" ht="25.5" customHeight="1" x14ac:dyDescent="0.2">
      <c r="A87" s="126"/>
      <c r="B87" s="131" t="s">
        <v>118</v>
      </c>
      <c r="C87" s="232" t="s">
        <v>119</v>
      </c>
      <c r="D87" s="233"/>
      <c r="E87" s="233"/>
      <c r="F87" s="136" t="s">
        <v>27</v>
      </c>
      <c r="G87" s="137"/>
      <c r="H87" s="137"/>
      <c r="I87" s="137">
        <f>'SO1 04 Pol'!G31</f>
        <v>0</v>
      </c>
      <c r="J87" s="134" t="str">
        <f>IF(I95=0,"",I87/I95*100)</f>
        <v/>
      </c>
    </row>
    <row r="88" spans="1:10" ht="25.5" customHeight="1" x14ac:dyDescent="0.2">
      <c r="A88" s="126"/>
      <c r="B88" s="131" t="s">
        <v>120</v>
      </c>
      <c r="C88" s="232" t="s">
        <v>121</v>
      </c>
      <c r="D88" s="233"/>
      <c r="E88" s="233"/>
      <c r="F88" s="136" t="s">
        <v>27</v>
      </c>
      <c r="G88" s="137"/>
      <c r="H88" s="137"/>
      <c r="I88" s="137">
        <f>'SO1 04 Pol'!G38</f>
        <v>0</v>
      </c>
      <c r="J88" s="134" t="str">
        <f>IF(I95=0,"",I88/I95*100)</f>
        <v/>
      </c>
    </row>
    <row r="89" spans="1:10" ht="25.5" customHeight="1" x14ac:dyDescent="0.2">
      <c r="A89" s="126"/>
      <c r="B89" s="131" t="s">
        <v>122</v>
      </c>
      <c r="C89" s="232" t="s">
        <v>123</v>
      </c>
      <c r="D89" s="233"/>
      <c r="E89" s="233"/>
      <c r="F89" s="136" t="s">
        <v>27</v>
      </c>
      <c r="G89" s="137"/>
      <c r="H89" s="137"/>
      <c r="I89" s="137">
        <f>'SO1 01 Pol'!G291</f>
        <v>0</v>
      </c>
      <c r="J89" s="134" t="str">
        <f>IF(I95=0,"",I89/I95*100)</f>
        <v/>
      </c>
    </row>
    <row r="90" spans="1:10" ht="25.5" customHeight="1" x14ac:dyDescent="0.2">
      <c r="A90" s="126"/>
      <c r="B90" s="131" t="s">
        <v>124</v>
      </c>
      <c r="C90" s="232" t="s">
        <v>125</v>
      </c>
      <c r="D90" s="233"/>
      <c r="E90" s="233"/>
      <c r="F90" s="136" t="s">
        <v>27</v>
      </c>
      <c r="G90" s="137"/>
      <c r="H90" s="137"/>
      <c r="I90" s="137">
        <f>'SO1 01 Pol'!G298</f>
        <v>0</v>
      </c>
      <c r="J90" s="134" t="str">
        <f>IF(I95=0,"",I90/I95*100)</f>
        <v/>
      </c>
    </row>
    <row r="91" spans="1:10" ht="25.5" customHeight="1" x14ac:dyDescent="0.2">
      <c r="A91" s="126"/>
      <c r="B91" s="131" t="s">
        <v>126</v>
      </c>
      <c r="C91" s="232" t="s">
        <v>127</v>
      </c>
      <c r="D91" s="233"/>
      <c r="E91" s="233"/>
      <c r="F91" s="136" t="s">
        <v>27</v>
      </c>
      <c r="G91" s="137"/>
      <c r="H91" s="137"/>
      <c r="I91" s="137">
        <f>'SO1 01 Pol'!G352</f>
        <v>0</v>
      </c>
      <c r="J91" s="134" t="str">
        <f>IF(I95=0,"",I91/I95*100)</f>
        <v/>
      </c>
    </row>
    <row r="92" spans="1:10" ht="25.5" customHeight="1" x14ac:dyDescent="0.2">
      <c r="A92" s="126"/>
      <c r="B92" s="131" t="s">
        <v>128</v>
      </c>
      <c r="C92" s="232" t="s">
        <v>129</v>
      </c>
      <c r="D92" s="233"/>
      <c r="E92" s="233"/>
      <c r="F92" s="136" t="s">
        <v>27</v>
      </c>
      <c r="G92" s="137"/>
      <c r="H92" s="137"/>
      <c r="I92" s="137">
        <f>'SO1 01 Pol'!G403</f>
        <v>0</v>
      </c>
      <c r="J92" s="134" t="str">
        <f>IF(I95=0,"",I92/I95*100)</f>
        <v/>
      </c>
    </row>
    <row r="93" spans="1:10" ht="25.5" customHeight="1" x14ac:dyDescent="0.2">
      <c r="A93" s="126"/>
      <c r="B93" s="131" t="s">
        <v>130</v>
      </c>
      <c r="C93" s="232" t="s">
        <v>131</v>
      </c>
      <c r="D93" s="233"/>
      <c r="E93" s="233"/>
      <c r="F93" s="136" t="s">
        <v>28</v>
      </c>
      <c r="G93" s="137"/>
      <c r="H93" s="137"/>
      <c r="I93" s="137">
        <f>'SO1 05 Pol'!G45+'SO1 05 P1'!G8+'SO1 05 P2'!G8+'SO1 05 P3'!G8+'SO1 05 P4'!G8+'SO1 05 P5'!G8</f>
        <v>0</v>
      </c>
      <c r="J93" s="134" t="str">
        <f>IF(I95=0,"",I93/I95*100)</f>
        <v/>
      </c>
    </row>
    <row r="94" spans="1:10" ht="25.5" customHeight="1" x14ac:dyDescent="0.2">
      <c r="A94" s="126"/>
      <c r="B94" s="131" t="s">
        <v>132</v>
      </c>
      <c r="C94" s="232" t="s">
        <v>133</v>
      </c>
      <c r="D94" s="233"/>
      <c r="E94" s="233"/>
      <c r="F94" s="136" t="s">
        <v>134</v>
      </c>
      <c r="G94" s="137"/>
      <c r="H94" s="137"/>
      <c r="I94" s="137">
        <f>'SO1 05 Pol'!G199</f>
        <v>0</v>
      </c>
      <c r="J94" s="134" t="str">
        <f>IF(I95=0,"",I94/I95*100)</f>
        <v/>
      </c>
    </row>
    <row r="95" spans="1:10" ht="25.5" customHeight="1" x14ac:dyDescent="0.2">
      <c r="A95" s="127"/>
      <c r="B95" s="132" t="s">
        <v>1</v>
      </c>
      <c r="C95" s="132"/>
      <c r="D95" s="133"/>
      <c r="E95" s="133"/>
      <c r="F95" s="138"/>
      <c r="G95" s="139"/>
      <c r="H95" s="139"/>
      <c r="I95" s="139">
        <f>SUM(I61:I94)</f>
        <v>0</v>
      </c>
      <c r="J95" s="135">
        <f>SUM(J61:J94)</f>
        <v>0</v>
      </c>
    </row>
    <row r="96" spans="1:10" x14ac:dyDescent="0.2">
      <c r="F96" s="91"/>
      <c r="G96" s="90"/>
      <c r="H96" s="91"/>
      <c r="I96" s="90"/>
      <c r="J96" s="92"/>
    </row>
    <row r="97" spans="6:10" x14ac:dyDescent="0.2">
      <c r="F97" s="91"/>
      <c r="G97" s="90"/>
      <c r="H97" s="91"/>
      <c r="I97" s="90"/>
      <c r="J97" s="92"/>
    </row>
    <row r="98" spans="6:10" x14ac:dyDescent="0.2">
      <c r="F98" s="91"/>
      <c r="G98" s="90"/>
      <c r="H98" s="91"/>
      <c r="I98" s="90"/>
      <c r="J98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4" t="s">
        <v>7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78" t="s">
        <v>8</v>
      </c>
      <c r="B2" s="77"/>
      <c r="C2" s="236"/>
      <c r="D2" s="236"/>
      <c r="E2" s="236"/>
      <c r="F2" s="236"/>
      <c r="G2" s="237"/>
    </row>
    <row r="3" spans="1:7" ht="24.95" customHeight="1" x14ac:dyDescent="0.2">
      <c r="A3" s="78" t="s">
        <v>9</v>
      </c>
      <c r="B3" s="77"/>
      <c r="C3" s="236"/>
      <c r="D3" s="236"/>
      <c r="E3" s="236"/>
      <c r="F3" s="236"/>
      <c r="G3" s="237"/>
    </row>
    <row r="4" spans="1:7" ht="24.95" customHeight="1" x14ac:dyDescent="0.2">
      <c r="A4" s="78" t="s">
        <v>10</v>
      </c>
      <c r="B4" s="77"/>
      <c r="C4" s="236"/>
      <c r="D4" s="236"/>
      <c r="E4" s="236"/>
      <c r="F4" s="236"/>
      <c r="G4" s="23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611"/>
  <sheetViews>
    <sheetView tabSelected="1" workbookViewId="0">
      <pane ySplit="7" topLeftCell="A8" activePane="bottomLeft" state="frozen"/>
      <selection pane="bottomLeft" activeCell="AD415" sqref="AD415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47</v>
      </c>
      <c r="C4" s="260" t="s">
        <v>48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71</v>
      </c>
      <c r="C8" s="184" t="s">
        <v>72</v>
      </c>
      <c r="D8" s="166"/>
      <c r="E8" s="167"/>
      <c r="F8" s="168"/>
      <c r="G8" s="169">
        <f>SUMIF(AG9:AG77,"&lt;&gt;NOR",G9:G77)</f>
        <v>0</v>
      </c>
      <c r="H8" s="163"/>
      <c r="I8" s="163">
        <f>SUM(I9:I77)</f>
        <v>0</v>
      </c>
      <c r="J8" s="163"/>
      <c r="K8" s="163">
        <f>SUM(K9:K77)</f>
        <v>0</v>
      </c>
      <c r="L8" s="163"/>
      <c r="M8" s="163">
        <f>SUM(M9:M77)</f>
        <v>0</v>
      </c>
      <c r="N8" s="163"/>
      <c r="O8" s="163">
        <f>SUM(O9:O77)</f>
        <v>17</v>
      </c>
      <c r="P8" s="163"/>
      <c r="Q8" s="163">
        <f>SUM(Q9:Q77)</f>
        <v>6.8000000000000007</v>
      </c>
      <c r="R8" s="163"/>
      <c r="S8" s="163"/>
      <c r="T8" s="163"/>
      <c r="U8" s="163"/>
      <c r="V8" s="163">
        <f>SUM(V9:V77)</f>
        <v>253.48999999999998</v>
      </c>
      <c r="W8" s="163"/>
      <c r="AG8" t="s">
        <v>160</v>
      </c>
    </row>
    <row r="9" spans="1:60" outlineLevel="1" x14ac:dyDescent="0.2">
      <c r="A9" s="170">
        <v>1</v>
      </c>
      <c r="B9" s="171" t="s">
        <v>161</v>
      </c>
      <c r="C9" s="185" t="s">
        <v>162</v>
      </c>
      <c r="D9" s="172" t="s">
        <v>163</v>
      </c>
      <c r="E9" s="173">
        <v>47.25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164</v>
      </c>
      <c r="T9" s="159" t="s">
        <v>165</v>
      </c>
      <c r="U9" s="159">
        <v>9.7000000000000003E-2</v>
      </c>
      <c r="V9" s="159">
        <f>ROUND(E9*U9,2)</f>
        <v>4.58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167</v>
      </c>
      <c r="D10" s="161"/>
      <c r="E10" s="162">
        <v>47.25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0">
        <v>2</v>
      </c>
      <c r="B11" s="171" t="s">
        <v>169</v>
      </c>
      <c r="C11" s="185" t="s">
        <v>170</v>
      </c>
      <c r="D11" s="172" t="s">
        <v>171</v>
      </c>
      <c r="E11" s="173">
        <v>6.8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0.27</v>
      </c>
      <c r="Q11" s="159">
        <f>ROUND(E11*P11,2)</f>
        <v>1.84</v>
      </c>
      <c r="R11" s="159"/>
      <c r="S11" s="159" t="s">
        <v>164</v>
      </c>
      <c r="T11" s="159" t="s">
        <v>165</v>
      </c>
      <c r="U11" s="159">
        <v>0.123</v>
      </c>
      <c r="V11" s="159">
        <f>ROUND(E11*U11,2)</f>
        <v>0.84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172</v>
      </c>
      <c r="D12" s="161"/>
      <c r="E12" s="162">
        <v>6.8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0">
        <v>3</v>
      </c>
      <c r="B13" s="171" t="s">
        <v>173</v>
      </c>
      <c r="C13" s="185" t="s">
        <v>174</v>
      </c>
      <c r="D13" s="172" t="s">
        <v>175</v>
      </c>
      <c r="E13" s="173">
        <v>5.5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0.36</v>
      </c>
      <c r="Q13" s="159">
        <f>ROUND(E13*P13,2)</f>
        <v>1.98</v>
      </c>
      <c r="R13" s="159"/>
      <c r="S13" s="159" t="s">
        <v>164</v>
      </c>
      <c r="T13" s="159" t="s">
        <v>165</v>
      </c>
      <c r="U13" s="159">
        <v>1.2270000000000001</v>
      </c>
      <c r="V13" s="159">
        <f>ROUND(E13*U13,2)</f>
        <v>6.75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176</v>
      </c>
      <c r="D14" s="161"/>
      <c r="E14" s="162">
        <v>5.5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4</v>
      </c>
      <c r="B15" s="177" t="s">
        <v>177</v>
      </c>
      <c r="C15" s="187" t="s">
        <v>178</v>
      </c>
      <c r="D15" s="178" t="s">
        <v>171</v>
      </c>
      <c r="E15" s="179">
        <v>31.5</v>
      </c>
      <c r="F15" s="180"/>
      <c r="G15" s="181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0</v>
      </c>
      <c r="O15" s="159">
        <f>ROUND(E15*N15,2)</f>
        <v>0</v>
      </c>
      <c r="P15" s="159">
        <v>9.4500000000000001E-2</v>
      </c>
      <c r="Q15" s="159">
        <f>ROUND(E15*P15,2)</f>
        <v>2.98</v>
      </c>
      <c r="R15" s="159"/>
      <c r="S15" s="159" t="s">
        <v>164</v>
      </c>
      <c r="T15" s="159" t="s">
        <v>165</v>
      </c>
      <c r="U15" s="159">
        <v>0.20799999999999999</v>
      </c>
      <c r="V15" s="159">
        <f>ROUND(E15*U15,2)</f>
        <v>6.55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166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5</v>
      </c>
      <c r="B16" s="177" t="s">
        <v>179</v>
      </c>
      <c r="C16" s="187" t="s">
        <v>180</v>
      </c>
      <c r="D16" s="178" t="s">
        <v>181</v>
      </c>
      <c r="E16" s="179">
        <v>1</v>
      </c>
      <c r="F16" s="180"/>
      <c r="G16" s="181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164</v>
      </c>
      <c r="T16" s="159" t="s">
        <v>165</v>
      </c>
      <c r="U16" s="159">
        <v>0.91300000000000003</v>
      </c>
      <c r="V16" s="159">
        <f>ROUND(E16*U16,2)</f>
        <v>0.91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0">
        <v>6</v>
      </c>
      <c r="B17" s="171" t="s">
        <v>182</v>
      </c>
      <c r="C17" s="185" t="s">
        <v>183</v>
      </c>
      <c r="D17" s="172" t="s">
        <v>163</v>
      </c>
      <c r="E17" s="173">
        <v>312.98630000000003</v>
      </c>
      <c r="F17" s="174"/>
      <c r="G17" s="175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0</v>
      </c>
      <c r="O17" s="159">
        <f>ROUND(E17*N17,2)</f>
        <v>0</v>
      </c>
      <c r="P17" s="159">
        <v>0</v>
      </c>
      <c r="Q17" s="159">
        <f>ROUND(E17*P17,2)</f>
        <v>0</v>
      </c>
      <c r="R17" s="159"/>
      <c r="S17" s="159" t="s">
        <v>164</v>
      </c>
      <c r="T17" s="159" t="s">
        <v>165</v>
      </c>
      <c r="U17" s="159">
        <v>0.187</v>
      </c>
      <c r="V17" s="159">
        <f>ROUND(E17*U17,2)</f>
        <v>58.53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7"/>
      <c r="B18" s="158"/>
      <c r="C18" s="186" t="s">
        <v>184</v>
      </c>
      <c r="D18" s="161"/>
      <c r="E18" s="162">
        <v>220.79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6" t="s">
        <v>185</v>
      </c>
      <c r="D19" s="161"/>
      <c r="E19" s="162">
        <v>33.97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6" t="s">
        <v>186</v>
      </c>
      <c r="D20" s="161"/>
      <c r="E20" s="162">
        <v>58.23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0">
        <v>7</v>
      </c>
      <c r="B21" s="171" t="s">
        <v>187</v>
      </c>
      <c r="C21" s="185" t="s">
        <v>188</v>
      </c>
      <c r="D21" s="172" t="s">
        <v>175</v>
      </c>
      <c r="E21" s="173">
        <v>291.14999999999998</v>
      </c>
      <c r="F21" s="174"/>
      <c r="G21" s="175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164</v>
      </c>
      <c r="T21" s="159" t="s">
        <v>165</v>
      </c>
      <c r="U21" s="159">
        <v>1.7999999999999999E-2</v>
      </c>
      <c r="V21" s="159">
        <f>ROUND(E21*U21,2)</f>
        <v>5.24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6" t="s">
        <v>189</v>
      </c>
      <c r="D22" s="161"/>
      <c r="E22" s="162">
        <v>291.14999999999998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0">
        <v>8</v>
      </c>
      <c r="B23" s="171" t="s">
        <v>190</v>
      </c>
      <c r="C23" s="185" t="s">
        <v>191</v>
      </c>
      <c r="D23" s="172" t="s">
        <v>163</v>
      </c>
      <c r="E23" s="173">
        <v>36.33</v>
      </c>
      <c r="F23" s="174"/>
      <c r="G23" s="175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 t="s">
        <v>164</v>
      </c>
      <c r="T23" s="159" t="s">
        <v>165</v>
      </c>
      <c r="U23" s="159">
        <v>0.23</v>
      </c>
      <c r="V23" s="159">
        <f>ROUND(E23*U23,2)</f>
        <v>8.36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192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86" t="s">
        <v>193</v>
      </c>
      <c r="D25" s="161"/>
      <c r="E25" s="162">
        <v>11.91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6" t="s">
        <v>194</v>
      </c>
      <c r="D26" s="161"/>
      <c r="E26" s="162">
        <v>24.42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9</v>
      </c>
      <c r="B27" s="177" t="s">
        <v>195</v>
      </c>
      <c r="C27" s="187" t="s">
        <v>196</v>
      </c>
      <c r="D27" s="178" t="s">
        <v>163</v>
      </c>
      <c r="E27" s="179">
        <v>36.33</v>
      </c>
      <c r="F27" s="180"/>
      <c r="G27" s="181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59"/>
      <c r="S27" s="159" t="s">
        <v>164</v>
      </c>
      <c r="T27" s="159" t="s">
        <v>165</v>
      </c>
      <c r="U27" s="159">
        <v>0.64680000000000004</v>
      </c>
      <c r="V27" s="159">
        <f>ROUND(E27*U27,2)</f>
        <v>23.5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0">
        <v>10</v>
      </c>
      <c r="B28" s="171" t="s">
        <v>197</v>
      </c>
      <c r="C28" s="185" t="s">
        <v>198</v>
      </c>
      <c r="D28" s="172" t="s">
        <v>163</v>
      </c>
      <c r="E28" s="173">
        <v>14.3775</v>
      </c>
      <c r="F28" s="174"/>
      <c r="G28" s="175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59"/>
      <c r="S28" s="159" t="s">
        <v>164</v>
      </c>
      <c r="T28" s="159" t="s">
        <v>165</v>
      </c>
      <c r="U28" s="159">
        <v>0.36499999999999999</v>
      </c>
      <c r="V28" s="159">
        <f>ROUND(E28*U28,2)</f>
        <v>5.25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86" t="s">
        <v>199</v>
      </c>
      <c r="D29" s="161"/>
      <c r="E29" s="162">
        <v>14.38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11</v>
      </c>
      <c r="B30" s="177" t="s">
        <v>200</v>
      </c>
      <c r="C30" s="187" t="s">
        <v>201</v>
      </c>
      <c r="D30" s="178" t="s">
        <v>163</v>
      </c>
      <c r="E30" s="179">
        <v>14.3775</v>
      </c>
      <c r="F30" s="180"/>
      <c r="G30" s="181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59"/>
      <c r="S30" s="159" t="s">
        <v>164</v>
      </c>
      <c r="T30" s="159" t="s">
        <v>165</v>
      </c>
      <c r="U30" s="159">
        <v>8.4000000000000005E-2</v>
      </c>
      <c r="V30" s="159">
        <f>ROUND(E30*U30,2)</f>
        <v>1.21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0">
        <v>12</v>
      </c>
      <c r="B31" s="171" t="s">
        <v>202</v>
      </c>
      <c r="C31" s="185" t="s">
        <v>203</v>
      </c>
      <c r="D31" s="172" t="s">
        <v>163</v>
      </c>
      <c r="E31" s="173">
        <v>6.9</v>
      </c>
      <c r="F31" s="174"/>
      <c r="G31" s="175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59"/>
      <c r="S31" s="159" t="s">
        <v>164</v>
      </c>
      <c r="T31" s="159" t="s">
        <v>165</v>
      </c>
      <c r="U31" s="159">
        <v>0.26666000000000001</v>
      </c>
      <c r="V31" s="159">
        <f>ROUND(E31*U31,2)</f>
        <v>1.84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166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204</v>
      </c>
      <c r="D32" s="161"/>
      <c r="E32" s="162">
        <v>3.9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86" t="s">
        <v>205</v>
      </c>
      <c r="D33" s="161"/>
      <c r="E33" s="162">
        <v>3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168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13</v>
      </c>
      <c r="B34" s="177" t="s">
        <v>206</v>
      </c>
      <c r="C34" s="187" t="s">
        <v>207</v>
      </c>
      <c r="D34" s="178" t="s">
        <v>163</v>
      </c>
      <c r="E34" s="179">
        <v>6.9</v>
      </c>
      <c r="F34" s="180"/>
      <c r="G34" s="181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/>
      <c r="S34" s="159" t="s">
        <v>164</v>
      </c>
      <c r="T34" s="159" t="s">
        <v>165</v>
      </c>
      <c r="U34" s="159">
        <v>4.3099999999999999E-2</v>
      </c>
      <c r="V34" s="159">
        <f>ROUND(E34*U34,2)</f>
        <v>0.3</v>
      </c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0">
        <v>14</v>
      </c>
      <c r="B35" s="171" t="s">
        <v>208</v>
      </c>
      <c r="C35" s="185" t="s">
        <v>209</v>
      </c>
      <c r="D35" s="172" t="s">
        <v>171</v>
      </c>
      <c r="E35" s="173">
        <v>44</v>
      </c>
      <c r="F35" s="174"/>
      <c r="G35" s="175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59"/>
      <c r="S35" s="159" t="s">
        <v>164</v>
      </c>
      <c r="T35" s="159" t="s">
        <v>165</v>
      </c>
      <c r="U35" s="159">
        <v>0.122</v>
      </c>
      <c r="V35" s="159">
        <f>ROUND(E35*U35,2)</f>
        <v>5.37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166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210</v>
      </c>
      <c r="D36" s="161"/>
      <c r="E36" s="162">
        <v>44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0">
        <v>15</v>
      </c>
      <c r="B37" s="171" t="s">
        <v>211</v>
      </c>
      <c r="C37" s="185" t="s">
        <v>212</v>
      </c>
      <c r="D37" s="172" t="s">
        <v>163</v>
      </c>
      <c r="E37" s="173">
        <v>38.866</v>
      </c>
      <c r="F37" s="174"/>
      <c r="G37" s="175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59"/>
      <c r="S37" s="159" t="s">
        <v>164</v>
      </c>
      <c r="T37" s="159" t="s">
        <v>165</v>
      </c>
      <c r="U37" s="159">
        <v>0.20200000000000001</v>
      </c>
      <c r="V37" s="159">
        <f>ROUND(E37*U37,2)</f>
        <v>7.85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166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213</v>
      </c>
      <c r="D38" s="161"/>
      <c r="E38" s="162">
        <v>15.84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86" t="s">
        <v>214</v>
      </c>
      <c r="D39" s="161"/>
      <c r="E39" s="162">
        <v>16.829999999999998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168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215</v>
      </c>
      <c r="D40" s="161"/>
      <c r="E40" s="162">
        <v>4.04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6" t="s">
        <v>216</v>
      </c>
      <c r="D41" s="161"/>
      <c r="E41" s="162">
        <v>2.15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0">
        <v>16</v>
      </c>
      <c r="B42" s="171" t="s">
        <v>217</v>
      </c>
      <c r="C42" s="185" t="s">
        <v>218</v>
      </c>
      <c r="D42" s="172" t="s">
        <v>163</v>
      </c>
      <c r="E42" s="173">
        <v>47.25</v>
      </c>
      <c r="F42" s="174"/>
      <c r="G42" s="175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9">
        <v>0</v>
      </c>
      <c r="O42" s="159">
        <f>ROUND(E42*N42,2)</f>
        <v>0</v>
      </c>
      <c r="P42" s="159">
        <v>0</v>
      </c>
      <c r="Q42" s="159">
        <f>ROUND(E42*P42,2)</f>
        <v>0</v>
      </c>
      <c r="R42" s="159"/>
      <c r="S42" s="159" t="s">
        <v>164</v>
      </c>
      <c r="T42" s="159" t="s">
        <v>165</v>
      </c>
      <c r="U42" s="159">
        <v>0.65200000000000002</v>
      </c>
      <c r="V42" s="159">
        <f>ROUND(E42*U42,2)</f>
        <v>30.81</v>
      </c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6" t="s">
        <v>219</v>
      </c>
      <c r="D43" s="161"/>
      <c r="E43" s="162">
        <v>47.25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0">
        <v>17</v>
      </c>
      <c r="B44" s="171" t="s">
        <v>220</v>
      </c>
      <c r="C44" s="185" t="s">
        <v>221</v>
      </c>
      <c r="D44" s="172" t="s">
        <v>175</v>
      </c>
      <c r="E44" s="173">
        <v>189</v>
      </c>
      <c r="F44" s="174"/>
      <c r="G44" s="175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9">
        <v>0</v>
      </c>
      <c r="O44" s="159">
        <f>ROUND(E44*N44,2)</f>
        <v>0</v>
      </c>
      <c r="P44" s="159">
        <v>0</v>
      </c>
      <c r="Q44" s="159">
        <f>ROUND(E44*P44,2)</f>
        <v>0</v>
      </c>
      <c r="R44" s="159"/>
      <c r="S44" s="159" t="s">
        <v>164</v>
      </c>
      <c r="T44" s="159" t="s">
        <v>165</v>
      </c>
      <c r="U44" s="159">
        <v>0.254</v>
      </c>
      <c r="V44" s="159">
        <f>ROUND(E44*U44,2)</f>
        <v>48.01</v>
      </c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6" t="s">
        <v>222</v>
      </c>
      <c r="D45" s="161"/>
      <c r="E45" s="162">
        <v>189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1" x14ac:dyDescent="0.2">
      <c r="A46" s="170">
        <v>18</v>
      </c>
      <c r="B46" s="171" t="s">
        <v>223</v>
      </c>
      <c r="C46" s="185" t="s">
        <v>224</v>
      </c>
      <c r="D46" s="172" t="s">
        <v>175</v>
      </c>
      <c r="E46" s="173">
        <v>189</v>
      </c>
      <c r="F46" s="174"/>
      <c r="G46" s="175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59"/>
      <c r="S46" s="159" t="s">
        <v>164</v>
      </c>
      <c r="T46" s="159" t="s">
        <v>165</v>
      </c>
      <c r="U46" s="159">
        <v>0.06</v>
      </c>
      <c r="V46" s="159">
        <f>ROUND(E46*U46,2)</f>
        <v>11.34</v>
      </c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52" t="s">
        <v>225</v>
      </c>
      <c r="D47" s="253"/>
      <c r="E47" s="253"/>
      <c r="F47" s="253"/>
      <c r="G47" s="253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226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54" t="s">
        <v>227</v>
      </c>
      <c r="D48" s="255"/>
      <c r="E48" s="255"/>
      <c r="F48" s="255"/>
      <c r="G48" s="25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226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54" t="s">
        <v>228</v>
      </c>
      <c r="D49" s="255"/>
      <c r="E49" s="255"/>
      <c r="F49" s="255"/>
      <c r="G49" s="255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226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54" t="s">
        <v>229</v>
      </c>
      <c r="D50" s="255"/>
      <c r="E50" s="255"/>
      <c r="F50" s="255"/>
      <c r="G50" s="255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226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54" t="s">
        <v>230</v>
      </c>
      <c r="D51" s="255"/>
      <c r="E51" s="255"/>
      <c r="F51" s="255"/>
      <c r="G51" s="255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226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254" t="s">
        <v>231</v>
      </c>
      <c r="D52" s="255"/>
      <c r="E52" s="255"/>
      <c r="F52" s="255"/>
      <c r="G52" s="255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226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54" t="s">
        <v>232</v>
      </c>
      <c r="D53" s="255"/>
      <c r="E53" s="255"/>
      <c r="F53" s="255"/>
      <c r="G53" s="255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226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254" t="s">
        <v>233</v>
      </c>
      <c r="D54" s="255"/>
      <c r="E54" s="255"/>
      <c r="F54" s="255"/>
      <c r="G54" s="255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226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54" t="s">
        <v>234</v>
      </c>
      <c r="D55" s="255"/>
      <c r="E55" s="255"/>
      <c r="F55" s="255"/>
      <c r="G55" s="255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226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254" t="s">
        <v>235</v>
      </c>
      <c r="D56" s="255"/>
      <c r="E56" s="255"/>
      <c r="F56" s="255"/>
      <c r="G56" s="255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226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0">
        <v>19</v>
      </c>
      <c r="B57" s="171" t="s">
        <v>236</v>
      </c>
      <c r="C57" s="185" t="s">
        <v>237</v>
      </c>
      <c r="D57" s="172" t="s">
        <v>181</v>
      </c>
      <c r="E57" s="173">
        <v>4</v>
      </c>
      <c r="F57" s="174"/>
      <c r="G57" s="175">
        <f>ROUND(E57*F57,2)</f>
        <v>0</v>
      </c>
      <c r="H57" s="160"/>
      <c r="I57" s="159">
        <f>ROUND(E57*H57,2)</f>
        <v>0</v>
      </c>
      <c r="J57" s="160"/>
      <c r="K57" s="159">
        <f>ROUND(E57*J57,2)</f>
        <v>0</v>
      </c>
      <c r="L57" s="159">
        <v>21</v>
      </c>
      <c r="M57" s="159">
        <f>G57*(1+L57/100)</f>
        <v>0</v>
      </c>
      <c r="N57" s="159">
        <v>0</v>
      </c>
      <c r="O57" s="159">
        <f>ROUND(E57*N57,2)</f>
        <v>0</v>
      </c>
      <c r="P57" s="159">
        <v>0</v>
      </c>
      <c r="Q57" s="159">
        <f>ROUND(E57*P57,2)</f>
        <v>0</v>
      </c>
      <c r="R57" s="159"/>
      <c r="S57" s="159" t="s">
        <v>164</v>
      </c>
      <c r="T57" s="159" t="s">
        <v>165</v>
      </c>
      <c r="U57" s="159">
        <v>0.747</v>
      </c>
      <c r="V57" s="159">
        <f>ROUND(E57*U57,2)</f>
        <v>2.99</v>
      </c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0">
        <v>20</v>
      </c>
      <c r="B58" s="171" t="s">
        <v>238</v>
      </c>
      <c r="C58" s="185" t="s">
        <v>239</v>
      </c>
      <c r="D58" s="172" t="s">
        <v>181</v>
      </c>
      <c r="E58" s="173">
        <v>4</v>
      </c>
      <c r="F58" s="174"/>
      <c r="G58" s="175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9">
        <v>0</v>
      </c>
      <c r="O58" s="159">
        <f>ROUND(E58*N58,2)</f>
        <v>0</v>
      </c>
      <c r="P58" s="159">
        <v>0</v>
      </c>
      <c r="Q58" s="159">
        <f>ROUND(E58*P58,2)</f>
        <v>0</v>
      </c>
      <c r="R58" s="159"/>
      <c r="S58" s="159" t="s">
        <v>164</v>
      </c>
      <c r="T58" s="159" t="s">
        <v>165</v>
      </c>
      <c r="U58" s="159">
        <v>1.548</v>
      </c>
      <c r="V58" s="159">
        <f>ROUND(E58*U58,2)</f>
        <v>6.19</v>
      </c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0">
        <v>21</v>
      </c>
      <c r="B59" s="171" t="s">
        <v>240</v>
      </c>
      <c r="C59" s="185" t="s">
        <v>241</v>
      </c>
      <c r="D59" s="172" t="s">
        <v>181</v>
      </c>
      <c r="E59" s="173">
        <v>7</v>
      </c>
      <c r="F59" s="174"/>
      <c r="G59" s="175">
        <f>ROUND(E59*F59,2)</f>
        <v>0</v>
      </c>
      <c r="H59" s="160"/>
      <c r="I59" s="159">
        <f>ROUND(E59*H59,2)</f>
        <v>0</v>
      </c>
      <c r="J59" s="160"/>
      <c r="K59" s="159">
        <f>ROUND(E59*J59,2)</f>
        <v>0</v>
      </c>
      <c r="L59" s="159">
        <v>21</v>
      </c>
      <c r="M59" s="159">
        <f>G59*(1+L59/100)</f>
        <v>0</v>
      </c>
      <c r="N59" s="159">
        <v>0</v>
      </c>
      <c r="O59" s="159">
        <f>ROUND(E59*N59,2)</f>
        <v>0</v>
      </c>
      <c r="P59" s="159">
        <v>0</v>
      </c>
      <c r="Q59" s="159">
        <f>ROUND(E59*P59,2)</f>
        <v>0</v>
      </c>
      <c r="R59" s="159"/>
      <c r="S59" s="159" t="s">
        <v>164</v>
      </c>
      <c r="T59" s="159" t="s">
        <v>165</v>
      </c>
      <c r="U59" s="159">
        <v>0.18</v>
      </c>
      <c r="V59" s="159">
        <f>ROUND(E59*U59,2)</f>
        <v>1.26</v>
      </c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54" t="s">
        <v>235</v>
      </c>
      <c r="D60" s="255"/>
      <c r="E60" s="255"/>
      <c r="F60" s="255"/>
      <c r="G60" s="255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226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70">
        <v>23</v>
      </c>
      <c r="B61" s="171" t="s">
        <v>244</v>
      </c>
      <c r="C61" s="185" t="s">
        <v>245</v>
      </c>
      <c r="D61" s="172" t="s">
        <v>242</v>
      </c>
      <c r="E61" s="173">
        <v>7</v>
      </c>
      <c r="F61" s="174"/>
      <c r="G61" s="175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9">
        <v>0.01</v>
      </c>
      <c r="O61" s="159">
        <f>ROUND(E61*N61,2)</f>
        <v>7.0000000000000007E-2</v>
      </c>
      <c r="P61" s="159">
        <v>0</v>
      </c>
      <c r="Q61" s="159">
        <f>ROUND(E61*P61,2)</f>
        <v>0</v>
      </c>
      <c r="R61" s="159"/>
      <c r="S61" s="159" t="s">
        <v>243</v>
      </c>
      <c r="T61" s="159" t="s">
        <v>165</v>
      </c>
      <c r="U61" s="159">
        <v>0</v>
      </c>
      <c r="V61" s="159">
        <f>ROUND(E61*U61,2)</f>
        <v>0</v>
      </c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0">
        <v>24</v>
      </c>
      <c r="B62" s="171" t="s">
        <v>246</v>
      </c>
      <c r="C62" s="185" t="s">
        <v>247</v>
      </c>
      <c r="D62" s="172" t="s">
        <v>163</v>
      </c>
      <c r="E62" s="173">
        <v>331.7278</v>
      </c>
      <c r="F62" s="174"/>
      <c r="G62" s="175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21</v>
      </c>
      <c r="M62" s="159">
        <f>G62*(1+L62/100)</f>
        <v>0</v>
      </c>
      <c r="N62" s="159">
        <v>0</v>
      </c>
      <c r="O62" s="159">
        <f>ROUND(E62*N62,2)</f>
        <v>0</v>
      </c>
      <c r="P62" s="159">
        <v>0</v>
      </c>
      <c r="Q62" s="159">
        <f>ROUND(E62*P62,2)</f>
        <v>0</v>
      </c>
      <c r="R62" s="159"/>
      <c r="S62" s="159" t="s">
        <v>164</v>
      </c>
      <c r="T62" s="159" t="s">
        <v>165</v>
      </c>
      <c r="U62" s="159">
        <v>0</v>
      </c>
      <c r="V62" s="159">
        <f>ROUND(E62*U62,2)</f>
        <v>0</v>
      </c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248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252" t="s">
        <v>249</v>
      </c>
      <c r="D63" s="253"/>
      <c r="E63" s="253"/>
      <c r="F63" s="253"/>
      <c r="G63" s="253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226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54" t="s">
        <v>665</v>
      </c>
      <c r="D64" s="255"/>
      <c r="E64" s="255"/>
      <c r="F64" s="255"/>
      <c r="G64" s="255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226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54" t="s">
        <v>666</v>
      </c>
      <c r="D65" s="255"/>
      <c r="E65" s="255"/>
      <c r="F65" s="255"/>
      <c r="G65" s="255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226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33.75" outlineLevel="1" x14ac:dyDescent="0.2">
      <c r="A66" s="157"/>
      <c r="B66" s="158"/>
      <c r="C66" s="254" t="s">
        <v>250</v>
      </c>
      <c r="D66" s="255"/>
      <c r="E66" s="255"/>
      <c r="F66" s="255"/>
      <c r="G66" s="255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226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82" t="str">
        <f>C66</f>
        <v>Dodavatel je povinen stanovit takovou jednotkovou cenu, aby celková cena položky odpovídala jeho konkrétním technologickým podmínkám a konkrétní přepravní vzdálenosti při soupisem vymezeném množství měrných jednotek</v>
      </c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6" t="s">
        <v>251</v>
      </c>
      <c r="D67" s="161"/>
      <c r="E67" s="162">
        <v>312.99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86" t="s">
        <v>252</v>
      </c>
      <c r="D68" s="161"/>
      <c r="E68" s="162">
        <v>50.71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86" t="s">
        <v>253</v>
      </c>
      <c r="D69" s="161"/>
      <c r="E69" s="162">
        <v>6.9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86" t="s">
        <v>254</v>
      </c>
      <c r="D70" s="161"/>
      <c r="E70" s="162">
        <v>-38.869999999999997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168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70">
        <v>25</v>
      </c>
      <c r="B71" s="171" t="s">
        <v>246</v>
      </c>
      <c r="C71" s="185" t="s">
        <v>255</v>
      </c>
      <c r="D71" s="172" t="s">
        <v>163</v>
      </c>
      <c r="E71" s="173">
        <v>331.7278</v>
      </c>
      <c r="F71" s="174"/>
      <c r="G71" s="175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21</v>
      </c>
      <c r="M71" s="159">
        <f>G71*(1+L71/100)</f>
        <v>0</v>
      </c>
      <c r="N71" s="159">
        <v>0</v>
      </c>
      <c r="O71" s="159">
        <f>ROUND(E71*N71,2)</f>
        <v>0</v>
      </c>
      <c r="P71" s="159">
        <v>0</v>
      </c>
      <c r="Q71" s="159">
        <f>ROUND(E71*P71,2)</f>
        <v>0</v>
      </c>
      <c r="R71" s="159"/>
      <c r="S71" s="159" t="s">
        <v>164</v>
      </c>
      <c r="T71" s="159" t="s">
        <v>165</v>
      </c>
      <c r="U71" s="159">
        <v>0</v>
      </c>
      <c r="V71" s="159">
        <f>ROUND(E71*U71,2)</f>
        <v>0</v>
      </c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248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0">
        <v>26</v>
      </c>
      <c r="B72" s="171" t="s">
        <v>256</v>
      </c>
      <c r="C72" s="185" t="s">
        <v>257</v>
      </c>
      <c r="D72" s="172" t="s">
        <v>258</v>
      </c>
      <c r="E72" s="173">
        <v>597.11</v>
      </c>
      <c r="F72" s="174"/>
      <c r="G72" s="175">
        <f>ROUND(E72*F72,2)</f>
        <v>0</v>
      </c>
      <c r="H72" s="160"/>
      <c r="I72" s="159">
        <f>ROUND(E72*H72,2)</f>
        <v>0</v>
      </c>
      <c r="J72" s="160"/>
      <c r="K72" s="159">
        <f>ROUND(E72*J72,2)</f>
        <v>0</v>
      </c>
      <c r="L72" s="159">
        <v>21</v>
      </c>
      <c r="M72" s="159">
        <f>G72*(1+L72/100)</f>
        <v>0</v>
      </c>
      <c r="N72" s="159">
        <v>0</v>
      </c>
      <c r="O72" s="159">
        <f>ROUND(E72*N72,2)</f>
        <v>0</v>
      </c>
      <c r="P72" s="159">
        <v>0</v>
      </c>
      <c r="Q72" s="159">
        <f>ROUND(E72*P72,2)</f>
        <v>0</v>
      </c>
      <c r="R72" s="159"/>
      <c r="S72" s="159" t="s">
        <v>164</v>
      </c>
      <c r="T72" s="159" t="s">
        <v>165</v>
      </c>
      <c r="U72" s="159">
        <v>0</v>
      </c>
      <c r="V72" s="159">
        <f>ROUND(E72*U72,2)</f>
        <v>0</v>
      </c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166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252" t="s">
        <v>259</v>
      </c>
      <c r="D73" s="253"/>
      <c r="E73" s="253"/>
      <c r="F73" s="253"/>
      <c r="G73" s="253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226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33.75" outlineLevel="1" x14ac:dyDescent="0.2">
      <c r="A74" s="157"/>
      <c r="B74" s="158"/>
      <c r="C74" s="254" t="s">
        <v>260</v>
      </c>
      <c r="D74" s="255"/>
      <c r="E74" s="255"/>
      <c r="F74" s="255"/>
      <c r="G74" s="255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226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82" t="str">
        <f>C74</f>
        <v>U položky platí zákaz zásahu do množství či popisu položky a je povinností dodavatele stanovit takovou jednotkovou cenu aby celková cena položky odpovídala jeho konkrétním technologickým podmínkám a konkrétní přepravní vzdálenosti, při soupisem vymezeném množství měrných jednotek .</v>
      </c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6" t="s">
        <v>261</v>
      </c>
      <c r="D75" s="161"/>
      <c r="E75" s="162">
        <v>597.11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70">
        <v>27</v>
      </c>
      <c r="B76" s="171" t="s">
        <v>262</v>
      </c>
      <c r="C76" s="185" t="s">
        <v>263</v>
      </c>
      <c r="D76" s="172" t="s">
        <v>163</v>
      </c>
      <c r="E76" s="173">
        <v>9.9600000000000009</v>
      </c>
      <c r="F76" s="174"/>
      <c r="G76" s="175">
        <f>ROUND(E76*F76,2)</f>
        <v>0</v>
      </c>
      <c r="H76" s="160"/>
      <c r="I76" s="159">
        <f>ROUND(E76*H76,2)</f>
        <v>0</v>
      </c>
      <c r="J76" s="160"/>
      <c r="K76" s="159">
        <f>ROUND(E76*J76,2)</f>
        <v>0</v>
      </c>
      <c r="L76" s="159">
        <v>21</v>
      </c>
      <c r="M76" s="159">
        <f>G76*(1+L76/100)</f>
        <v>0</v>
      </c>
      <c r="N76" s="159">
        <v>1.7</v>
      </c>
      <c r="O76" s="159">
        <f>ROUND(E76*N76,2)</f>
        <v>16.93</v>
      </c>
      <c r="P76" s="159">
        <v>0</v>
      </c>
      <c r="Q76" s="159">
        <f>ROUND(E76*P76,2)</f>
        <v>0</v>
      </c>
      <c r="R76" s="159"/>
      <c r="S76" s="159" t="s">
        <v>164</v>
      </c>
      <c r="T76" s="159" t="s">
        <v>165</v>
      </c>
      <c r="U76" s="159">
        <v>1.587</v>
      </c>
      <c r="V76" s="159">
        <f>ROUND(E76*U76,2)</f>
        <v>15.81</v>
      </c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166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6" t="s">
        <v>264</v>
      </c>
      <c r="D77" s="161"/>
      <c r="E77" s="162">
        <v>9.9600000000000009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">
      <c r="A78" s="164" t="s">
        <v>159</v>
      </c>
      <c r="B78" s="165" t="s">
        <v>73</v>
      </c>
      <c r="C78" s="184" t="s">
        <v>74</v>
      </c>
      <c r="D78" s="166"/>
      <c r="E78" s="167"/>
      <c r="F78" s="168"/>
      <c r="G78" s="169">
        <f>SUMIF(AG79:AG113,"&lt;&gt;NOR",G79:G113)</f>
        <v>0</v>
      </c>
      <c r="H78" s="163"/>
      <c r="I78" s="163">
        <f>SUM(I79:I113)</f>
        <v>0</v>
      </c>
      <c r="J78" s="163"/>
      <c r="K78" s="163">
        <f>SUM(K79:K113)</f>
        <v>0</v>
      </c>
      <c r="L78" s="163"/>
      <c r="M78" s="163">
        <f>SUM(M79:M113)</f>
        <v>0</v>
      </c>
      <c r="N78" s="163"/>
      <c r="O78" s="163">
        <f>SUM(O79:O113)</f>
        <v>181.74</v>
      </c>
      <c r="P78" s="163"/>
      <c r="Q78" s="163">
        <f>SUM(Q79:Q113)</f>
        <v>0</v>
      </c>
      <c r="R78" s="163"/>
      <c r="S78" s="163"/>
      <c r="T78" s="163"/>
      <c r="U78" s="163"/>
      <c r="V78" s="163">
        <f>SUM(V79:V113)</f>
        <v>150.53</v>
      </c>
      <c r="W78" s="163"/>
      <c r="AG78" t="s">
        <v>160</v>
      </c>
    </row>
    <row r="79" spans="1:60" ht="22.5" outlineLevel="1" x14ac:dyDescent="0.2">
      <c r="A79" s="170">
        <v>28</v>
      </c>
      <c r="B79" s="171" t="s">
        <v>265</v>
      </c>
      <c r="C79" s="185" t="s">
        <v>266</v>
      </c>
      <c r="D79" s="172" t="s">
        <v>171</v>
      </c>
      <c r="E79" s="173">
        <v>45</v>
      </c>
      <c r="F79" s="174"/>
      <c r="G79" s="175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21</v>
      </c>
      <c r="M79" s="159">
        <f>G79*(1+L79/100)</f>
        <v>0</v>
      </c>
      <c r="N79" s="159">
        <v>0.43651000000000001</v>
      </c>
      <c r="O79" s="159">
        <f>ROUND(E79*N79,2)</f>
        <v>19.64</v>
      </c>
      <c r="P79" s="159">
        <v>0</v>
      </c>
      <c r="Q79" s="159">
        <f>ROUND(E79*P79,2)</f>
        <v>0</v>
      </c>
      <c r="R79" s="159"/>
      <c r="S79" s="159" t="s">
        <v>164</v>
      </c>
      <c r="T79" s="159" t="s">
        <v>165</v>
      </c>
      <c r="U79" s="159">
        <v>0.78386</v>
      </c>
      <c r="V79" s="159">
        <f>ROUND(E79*U79,2)</f>
        <v>35.270000000000003</v>
      </c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248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86" t="s">
        <v>267</v>
      </c>
      <c r="D80" s="161"/>
      <c r="E80" s="162">
        <v>45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168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70">
        <v>29</v>
      </c>
      <c r="B81" s="171" t="s">
        <v>268</v>
      </c>
      <c r="C81" s="185" t="s">
        <v>269</v>
      </c>
      <c r="D81" s="172" t="s">
        <v>175</v>
      </c>
      <c r="E81" s="173">
        <v>49.424999999999997</v>
      </c>
      <c r="F81" s="174"/>
      <c r="G81" s="175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9">
        <v>0.19397</v>
      </c>
      <c r="O81" s="159">
        <f>ROUND(E81*N81,2)</f>
        <v>9.59</v>
      </c>
      <c r="P81" s="159">
        <v>0</v>
      </c>
      <c r="Q81" s="159">
        <f>ROUND(E81*P81,2)</f>
        <v>0</v>
      </c>
      <c r="R81" s="159"/>
      <c r="S81" s="159" t="s">
        <v>164</v>
      </c>
      <c r="T81" s="159" t="s">
        <v>165</v>
      </c>
      <c r="U81" s="159">
        <v>0.15604000000000001</v>
      </c>
      <c r="V81" s="159">
        <f>ROUND(E81*U81,2)</f>
        <v>7.71</v>
      </c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248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52" t="s">
        <v>270</v>
      </c>
      <c r="D82" s="253"/>
      <c r="E82" s="253"/>
      <c r="F82" s="253"/>
      <c r="G82" s="253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226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254" t="s">
        <v>271</v>
      </c>
      <c r="D83" s="255"/>
      <c r="E83" s="255"/>
      <c r="F83" s="255"/>
      <c r="G83" s="255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226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86" t="s">
        <v>272</v>
      </c>
      <c r="D84" s="161"/>
      <c r="E84" s="162">
        <v>25.56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168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86" t="s">
        <v>273</v>
      </c>
      <c r="D85" s="161"/>
      <c r="E85" s="162">
        <v>6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86" t="s">
        <v>274</v>
      </c>
      <c r="D86" s="161"/>
      <c r="E86" s="162">
        <v>17.86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168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0">
        <v>30</v>
      </c>
      <c r="B87" s="171" t="s">
        <v>275</v>
      </c>
      <c r="C87" s="185" t="s">
        <v>276</v>
      </c>
      <c r="D87" s="172" t="s">
        <v>163</v>
      </c>
      <c r="E87" s="173">
        <v>4.8</v>
      </c>
      <c r="F87" s="174"/>
      <c r="G87" s="175">
        <f>ROUND(E87*F87,2)</f>
        <v>0</v>
      </c>
      <c r="H87" s="160"/>
      <c r="I87" s="159">
        <f>ROUND(E87*H87,2)</f>
        <v>0</v>
      </c>
      <c r="J87" s="160"/>
      <c r="K87" s="159">
        <f>ROUND(E87*J87,2)</f>
        <v>0</v>
      </c>
      <c r="L87" s="159">
        <v>21</v>
      </c>
      <c r="M87" s="159">
        <f>G87*(1+L87/100)</f>
        <v>0</v>
      </c>
      <c r="N87" s="159">
        <v>2.5249999999999999</v>
      </c>
      <c r="O87" s="159">
        <f>ROUND(E87*N87,2)</f>
        <v>12.12</v>
      </c>
      <c r="P87" s="159">
        <v>0</v>
      </c>
      <c r="Q87" s="159">
        <f>ROUND(E87*P87,2)</f>
        <v>0</v>
      </c>
      <c r="R87" s="159"/>
      <c r="S87" s="159" t="s">
        <v>164</v>
      </c>
      <c r="T87" s="159" t="s">
        <v>165</v>
      </c>
      <c r="U87" s="159">
        <v>0.47699999999999998</v>
      </c>
      <c r="V87" s="159">
        <f>ROUND(E87*U87,2)</f>
        <v>2.29</v>
      </c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86" t="s">
        <v>277</v>
      </c>
      <c r="D88" s="161"/>
      <c r="E88" s="162">
        <v>4.8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168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0">
        <v>31</v>
      </c>
      <c r="B89" s="171" t="s">
        <v>278</v>
      </c>
      <c r="C89" s="185" t="s">
        <v>279</v>
      </c>
      <c r="D89" s="172" t="s">
        <v>175</v>
      </c>
      <c r="E89" s="173">
        <v>20.399999999999999</v>
      </c>
      <c r="F89" s="174"/>
      <c r="G89" s="175">
        <f>ROUND(E89*F89,2)</f>
        <v>0</v>
      </c>
      <c r="H89" s="160"/>
      <c r="I89" s="159">
        <f>ROUND(E89*H89,2)</f>
        <v>0</v>
      </c>
      <c r="J89" s="160"/>
      <c r="K89" s="159">
        <f>ROUND(E89*J89,2)</f>
        <v>0</v>
      </c>
      <c r="L89" s="159">
        <v>21</v>
      </c>
      <c r="M89" s="159">
        <f>G89*(1+L89/100)</f>
        <v>0</v>
      </c>
      <c r="N89" s="159">
        <v>3.6400000000000002E-2</v>
      </c>
      <c r="O89" s="159">
        <f>ROUND(E89*N89,2)</f>
        <v>0.74</v>
      </c>
      <c r="P89" s="159">
        <v>0</v>
      </c>
      <c r="Q89" s="159">
        <f>ROUND(E89*P89,2)</f>
        <v>0</v>
      </c>
      <c r="R89" s="159"/>
      <c r="S89" s="159" t="s">
        <v>164</v>
      </c>
      <c r="T89" s="159" t="s">
        <v>165</v>
      </c>
      <c r="U89" s="159">
        <v>0.52700000000000002</v>
      </c>
      <c r="V89" s="159">
        <f>ROUND(E89*U89,2)</f>
        <v>10.75</v>
      </c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166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86" t="s">
        <v>280</v>
      </c>
      <c r="D90" s="161"/>
      <c r="E90" s="162">
        <v>13.2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168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86" t="s">
        <v>281</v>
      </c>
      <c r="D91" s="161"/>
      <c r="E91" s="162">
        <v>7.2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0">
        <v>32</v>
      </c>
      <c r="B92" s="171" t="s">
        <v>282</v>
      </c>
      <c r="C92" s="185" t="s">
        <v>283</v>
      </c>
      <c r="D92" s="172" t="s">
        <v>175</v>
      </c>
      <c r="E92" s="173">
        <v>20.399999999999999</v>
      </c>
      <c r="F92" s="174"/>
      <c r="G92" s="175">
        <f>ROUND(E92*F92,2)</f>
        <v>0</v>
      </c>
      <c r="H92" s="160"/>
      <c r="I92" s="159">
        <f>ROUND(E92*H92,2)</f>
        <v>0</v>
      </c>
      <c r="J92" s="160"/>
      <c r="K92" s="159">
        <f>ROUND(E92*J92,2)</f>
        <v>0</v>
      </c>
      <c r="L92" s="159">
        <v>21</v>
      </c>
      <c r="M92" s="159">
        <f>G92*(1+L92/100)</f>
        <v>0</v>
      </c>
      <c r="N92" s="159">
        <v>0</v>
      </c>
      <c r="O92" s="159">
        <f>ROUND(E92*N92,2)</f>
        <v>0</v>
      </c>
      <c r="P92" s="159">
        <v>0</v>
      </c>
      <c r="Q92" s="159">
        <f>ROUND(E92*P92,2)</f>
        <v>0</v>
      </c>
      <c r="R92" s="159"/>
      <c r="S92" s="159" t="s">
        <v>164</v>
      </c>
      <c r="T92" s="159" t="s">
        <v>165</v>
      </c>
      <c r="U92" s="159">
        <v>0.32</v>
      </c>
      <c r="V92" s="159">
        <f>ROUND(E92*U92,2)</f>
        <v>6.53</v>
      </c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166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0">
        <v>33</v>
      </c>
      <c r="B93" s="171" t="s">
        <v>284</v>
      </c>
      <c r="C93" s="185" t="s">
        <v>285</v>
      </c>
      <c r="D93" s="172" t="s">
        <v>163</v>
      </c>
      <c r="E93" s="173">
        <v>39.020000000000003</v>
      </c>
      <c r="F93" s="174"/>
      <c r="G93" s="175">
        <f>ROUND(E93*F93,2)</f>
        <v>0</v>
      </c>
      <c r="H93" s="160"/>
      <c r="I93" s="159">
        <f>ROUND(E93*H93,2)</f>
        <v>0</v>
      </c>
      <c r="J93" s="160"/>
      <c r="K93" s="159">
        <f>ROUND(E93*J93,2)</f>
        <v>0</v>
      </c>
      <c r="L93" s="159">
        <v>21</v>
      </c>
      <c r="M93" s="159">
        <f>G93*(1+L93/100)</f>
        <v>0</v>
      </c>
      <c r="N93" s="159">
        <v>2.5249999999999999</v>
      </c>
      <c r="O93" s="159">
        <f>ROUND(E93*N93,2)</f>
        <v>98.53</v>
      </c>
      <c r="P93" s="159">
        <v>0</v>
      </c>
      <c r="Q93" s="159">
        <f>ROUND(E93*P93,2)</f>
        <v>0</v>
      </c>
      <c r="R93" s="159"/>
      <c r="S93" s="159" t="s">
        <v>164</v>
      </c>
      <c r="T93" s="159" t="s">
        <v>165</v>
      </c>
      <c r="U93" s="159">
        <v>0.47699999999999998</v>
      </c>
      <c r="V93" s="159">
        <f>ROUND(E93*U93,2)</f>
        <v>18.61</v>
      </c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252" t="s">
        <v>286</v>
      </c>
      <c r="D94" s="253"/>
      <c r="E94" s="253"/>
      <c r="F94" s="253"/>
      <c r="G94" s="253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226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54" t="s">
        <v>287</v>
      </c>
      <c r="D95" s="255"/>
      <c r="E95" s="255"/>
      <c r="F95" s="255"/>
      <c r="G95" s="255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226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45" outlineLevel="1" x14ac:dyDescent="0.2">
      <c r="A96" s="157"/>
      <c r="B96" s="158"/>
      <c r="C96" s="254" t="s">
        <v>288</v>
      </c>
      <c r="D96" s="255"/>
      <c r="E96" s="255"/>
      <c r="F96" s="255"/>
      <c r="G96" s="255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226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82" t="str">
        <f>C96</f>
        <v>Základový pas bude proveden přímo do výkopu. Do betonové směsi se osadí zemnící pásek s ponechanými vývody ke svodům (ocenit v části hromosvod), dále 2 ks. výztuže R10 při spodním okraji ( přesahy v napojení 400mm). V základovém pasu opěrné zídky se dále po 500mm s osadí trny z výztuže R10 dl. 1000mm pro propojení s nadzákladovým zdivem z betonových bednících tvárnic.</v>
      </c>
      <c r="BB96" s="150"/>
      <c r="BC96" s="150"/>
      <c r="BD96" s="150"/>
      <c r="BE96" s="150"/>
      <c r="BF96" s="150"/>
      <c r="BG96" s="150"/>
      <c r="BH96" s="150"/>
    </row>
    <row r="97" spans="1:60" ht="33.75" outlineLevel="1" x14ac:dyDescent="0.2">
      <c r="A97" s="157"/>
      <c r="B97" s="158"/>
      <c r="C97" s="254" t="s">
        <v>289</v>
      </c>
      <c r="D97" s="255"/>
      <c r="E97" s="255"/>
      <c r="F97" s="255"/>
      <c r="G97" s="255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226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82" t="str">
        <f>C97</f>
        <v>Základové patky budou provedené z prostého betonu tř. C16/20 a budou konstrukčně vyztuženy při svém horním okraji (cca 100mm od vrchu) 1 x výztužnou sítí KARI 6-150/150mm.  Ochrana základové spáry 100mm tl. vrstvou dusaného štěrkopísku ( samostatná položka)</v>
      </c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86" t="s">
        <v>290</v>
      </c>
      <c r="D98" s="161"/>
      <c r="E98" s="162">
        <v>19.170000000000002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168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86" t="s">
        <v>291</v>
      </c>
      <c r="D99" s="161"/>
      <c r="E99" s="162">
        <v>19.850000000000001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168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0">
        <v>34</v>
      </c>
      <c r="B100" s="171" t="s">
        <v>292</v>
      </c>
      <c r="C100" s="185" t="s">
        <v>293</v>
      </c>
      <c r="D100" s="172" t="s">
        <v>258</v>
      </c>
      <c r="E100" s="173">
        <v>0.16200000000000001</v>
      </c>
      <c r="F100" s="174"/>
      <c r="G100" s="175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21</v>
      </c>
      <c r="M100" s="159">
        <f>G100*(1+L100/100)</f>
        <v>0</v>
      </c>
      <c r="N100" s="159">
        <v>1.0211600000000001</v>
      </c>
      <c r="O100" s="159">
        <f>ROUND(E100*N100,2)</f>
        <v>0.17</v>
      </c>
      <c r="P100" s="159">
        <v>0</v>
      </c>
      <c r="Q100" s="159">
        <f>ROUND(E100*P100,2)</f>
        <v>0</v>
      </c>
      <c r="R100" s="159"/>
      <c r="S100" s="159" t="s">
        <v>164</v>
      </c>
      <c r="T100" s="159" t="s">
        <v>165</v>
      </c>
      <c r="U100" s="159">
        <v>23.530999999999999</v>
      </c>
      <c r="V100" s="159">
        <f>ROUND(E100*U100,2)</f>
        <v>3.81</v>
      </c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166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6" t="s">
        <v>294</v>
      </c>
      <c r="D101" s="161"/>
      <c r="E101" s="162">
        <v>0.06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168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86" t="s">
        <v>295</v>
      </c>
      <c r="D102" s="161"/>
      <c r="E102" s="162">
        <v>0.05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168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86" t="s">
        <v>296</v>
      </c>
      <c r="D103" s="161"/>
      <c r="E103" s="162">
        <v>0.05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170">
        <v>35</v>
      </c>
      <c r="B104" s="171" t="s">
        <v>297</v>
      </c>
      <c r="C104" s="185" t="s">
        <v>298</v>
      </c>
      <c r="D104" s="172" t="s">
        <v>258</v>
      </c>
      <c r="E104" s="173">
        <v>1.8200000000000001E-2</v>
      </c>
      <c r="F104" s="174"/>
      <c r="G104" s="175">
        <f>ROUND(E104*F104,2)</f>
        <v>0</v>
      </c>
      <c r="H104" s="160"/>
      <c r="I104" s="159">
        <f>ROUND(E104*H104,2)</f>
        <v>0</v>
      </c>
      <c r="J104" s="160"/>
      <c r="K104" s="159">
        <f>ROUND(E104*J104,2)</f>
        <v>0</v>
      </c>
      <c r="L104" s="159">
        <v>21</v>
      </c>
      <c r="M104" s="159">
        <f>G104*(1+L104/100)</f>
        <v>0</v>
      </c>
      <c r="N104" s="159">
        <v>1.0554399999999999</v>
      </c>
      <c r="O104" s="159">
        <f>ROUND(E104*N104,2)</f>
        <v>0.02</v>
      </c>
      <c r="P104" s="159">
        <v>0</v>
      </c>
      <c r="Q104" s="159">
        <f>ROUND(E104*P104,2)</f>
        <v>0</v>
      </c>
      <c r="R104" s="159"/>
      <c r="S104" s="159" t="s">
        <v>164</v>
      </c>
      <c r="T104" s="159" t="s">
        <v>165</v>
      </c>
      <c r="U104" s="159">
        <v>15.231</v>
      </c>
      <c r="V104" s="159">
        <f>ROUND(E104*U104,2)</f>
        <v>0.28000000000000003</v>
      </c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166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86" t="s">
        <v>299</v>
      </c>
      <c r="D105" s="161"/>
      <c r="E105" s="162">
        <v>0.02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168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70">
        <v>36</v>
      </c>
      <c r="B106" s="171" t="s">
        <v>300</v>
      </c>
      <c r="C106" s="185" t="s">
        <v>301</v>
      </c>
      <c r="D106" s="172" t="s">
        <v>175</v>
      </c>
      <c r="E106" s="173">
        <v>29.774999999999999</v>
      </c>
      <c r="F106" s="174"/>
      <c r="G106" s="175">
        <f>ROUND(E106*F106,2)</f>
        <v>0</v>
      </c>
      <c r="H106" s="160"/>
      <c r="I106" s="159">
        <f>ROUND(E106*H106,2)</f>
        <v>0</v>
      </c>
      <c r="J106" s="160"/>
      <c r="K106" s="159">
        <f>ROUND(E106*J106,2)</f>
        <v>0</v>
      </c>
      <c r="L106" s="159">
        <v>21</v>
      </c>
      <c r="M106" s="159">
        <f>G106*(1+L106/100)</f>
        <v>0</v>
      </c>
      <c r="N106" s="159">
        <v>0.74</v>
      </c>
      <c r="O106" s="159">
        <f>ROUND(E106*N106,2)</f>
        <v>22.03</v>
      </c>
      <c r="P106" s="159">
        <v>0</v>
      </c>
      <c r="Q106" s="159">
        <f>ROUND(E106*P106,2)</f>
        <v>0</v>
      </c>
      <c r="R106" s="159"/>
      <c r="S106" s="159" t="s">
        <v>164</v>
      </c>
      <c r="T106" s="159" t="s">
        <v>165</v>
      </c>
      <c r="U106" s="159">
        <v>1.1000000000000001</v>
      </c>
      <c r="V106" s="159">
        <f>ROUND(E106*U106,2)</f>
        <v>32.75</v>
      </c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166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252" t="s">
        <v>302</v>
      </c>
      <c r="D107" s="253"/>
      <c r="E107" s="253"/>
      <c r="F107" s="253"/>
      <c r="G107" s="253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226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254" t="s">
        <v>303</v>
      </c>
      <c r="D108" s="255"/>
      <c r="E108" s="255"/>
      <c r="F108" s="255"/>
      <c r="G108" s="255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226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254" t="s">
        <v>304</v>
      </c>
      <c r="D109" s="255"/>
      <c r="E109" s="255"/>
      <c r="F109" s="255"/>
      <c r="G109" s="255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226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254" t="s">
        <v>305</v>
      </c>
      <c r="D110" s="255"/>
      <c r="E110" s="255"/>
      <c r="F110" s="255"/>
      <c r="G110" s="255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226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86" t="s">
        <v>306</v>
      </c>
      <c r="D111" s="161"/>
      <c r="E111" s="162">
        <v>29.77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168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2.5" outlineLevel="1" x14ac:dyDescent="0.2">
      <c r="A112" s="170">
        <v>37</v>
      </c>
      <c r="B112" s="171" t="s">
        <v>307</v>
      </c>
      <c r="C112" s="185" t="s">
        <v>308</v>
      </c>
      <c r="D112" s="172" t="s">
        <v>171</v>
      </c>
      <c r="E112" s="173">
        <v>44</v>
      </c>
      <c r="F112" s="174"/>
      <c r="G112" s="175">
        <f>ROUND(E112*F112,2)</f>
        <v>0</v>
      </c>
      <c r="H112" s="160"/>
      <c r="I112" s="159">
        <f>ROUND(E112*H112,2)</f>
        <v>0</v>
      </c>
      <c r="J112" s="160"/>
      <c r="K112" s="159">
        <f>ROUND(E112*J112,2)</f>
        <v>0</v>
      </c>
      <c r="L112" s="159">
        <v>21</v>
      </c>
      <c r="M112" s="159">
        <f>G112*(1+L112/100)</f>
        <v>0</v>
      </c>
      <c r="N112" s="159">
        <v>0.42953000000000002</v>
      </c>
      <c r="O112" s="159">
        <f>ROUND(E112*N112,2)</f>
        <v>18.899999999999999</v>
      </c>
      <c r="P112" s="159">
        <v>0</v>
      </c>
      <c r="Q112" s="159">
        <f>ROUND(E112*P112,2)</f>
        <v>0</v>
      </c>
      <c r="R112" s="159"/>
      <c r="S112" s="159" t="s">
        <v>164</v>
      </c>
      <c r="T112" s="159" t="s">
        <v>165</v>
      </c>
      <c r="U112" s="159">
        <v>0.73929999999999996</v>
      </c>
      <c r="V112" s="159">
        <f>ROUND(E112*U112,2)</f>
        <v>32.53</v>
      </c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248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86" t="s">
        <v>210</v>
      </c>
      <c r="D113" s="161"/>
      <c r="E113" s="162">
        <v>44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168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">
      <c r="A114" s="164" t="s">
        <v>159</v>
      </c>
      <c r="B114" s="165" t="s">
        <v>75</v>
      </c>
      <c r="C114" s="184" t="s">
        <v>76</v>
      </c>
      <c r="D114" s="166"/>
      <c r="E114" s="167"/>
      <c r="F114" s="168"/>
      <c r="G114" s="169">
        <f>SUMIF(AG115:AG132,"&lt;&gt;NOR",G115:G132)</f>
        <v>0</v>
      </c>
      <c r="H114" s="163"/>
      <c r="I114" s="163">
        <f>SUM(I115:I132)</f>
        <v>0</v>
      </c>
      <c r="J114" s="163"/>
      <c r="K114" s="163">
        <f>SUM(K115:K132)</f>
        <v>0</v>
      </c>
      <c r="L114" s="163"/>
      <c r="M114" s="163">
        <f>SUM(M115:M132)</f>
        <v>0</v>
      </c>
      <c r="N114" s="163"/>
      <c r="O114" s="163">
        <f>SUM(O115:O132)</f>
        <v>32.49</v>
      </c>
      <c r="P114" s="163"/>
      <c r="Q114" s="163">
        <f>SUM(Q115:Q132)</f>
        <v>0</v>
      </c>
      <c r="R114" s="163"/>
      <c r="S114" s="163"/>
      <c r="T114" s="163"/>
      <c r="U114" s="163"/>
      <c r="V114" s="163">
        <f>SUM(V115:V132)</f>
        <v>121.1</v>
      </c>
      <c r="W114" s="163"/>
      <c r="AG114" t="s">
        <v>160</v>
      </c>
    </row>
    <row r="115" spans="1:60" outlineLevel="1" x14ac:dyDescent="0.2">
      <c r="A115" s="170">
        <v>38</v>
      </c>
      <c r="B115" s="171" t="s">
        <v>309</v>
      </c>
      <c r="C115" s="185" t="s">
        <v>310</v>
      </c>
      <c r="D115" s="172" t="s">
        <v>171</v>
      </c>
      <c r="E115" s="173">
        <v>39.700000000000003</v>
      </c>
      <c r="F115" s="174"/>
      <c r="G115" s="175">
        <f>ROUND(E115*F115,2)</f>
        <v>0</v>
      </c>
      <c r="H115" s="160"/>
      <c r="I115" s="159">
        <f>ROUND(E115*H115,2)</f>
        <v>0</v>
      </c>
      <c r="J115" s="160"/>
      <c r="K115" s="159">
        <f>ROUND(E115*J115,2)</f>
        <v>0</v>
      </c>
      <c r="L115" s="159">
        <v>21</v>
      </c>
      <c r="M115" s="159">
        <f>G115*(1+L115/100)</f>
        <v>0</v>
      </c>
      <c r="N115" s="159">
        <v>4.5440000000000001E-2</v>
      </c>
      <c r="O115" s="159">
        <f>ROUND(E115*N115,2)</f>
        <v>1.8</v>
      </c>
      <c r="P115" s="159">
        <v>0</v>
      </c>
      <c r="Q115" s="159">
        <f>ROUND(E115*P115,2)</f>
        <v>0</v>
      </c>
      <c r="R115" s="159"/>
      <c r="S115" s="159" t="s">
        <v>164</v>
      </c>
      <c r="T115" s="159" t="s">
        <v>165</v>
      </c>
      <c r="U115" s="159">
        <v>0.34</v>
      </c>
      <c r="V115" s="159">
        <f>ROUND(E115*U115,2)</f>
        <v>13.5</v>
      </c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166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86" t="s">
        <v>311</v>
      </c>
      <c r="D116" s="161"/>
      <c r="E116" s="162">
        <v>39.700000000000003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168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70">
        <v>39</v>
      </c>
      <c r="B117" s="171" t="s">
        <v>312</v>
      </c>
      <c r="C117" s="185" t="s">
        <v>313</v>
      </c>
      <c r="D117" s="172" t="s">
        <v>175</v>
      </c>
      <c r="E117" s="173">
        <v>52.125</v>
      </c>
      <c r="F117" s="174"/>
      <c r="G117" s="175">
        <f>ROUND(E117*F117,2)</f>
        <v>0</v>
      </c>
      <c r="H117" s="160"/>
      <c r="I117" s="159">
        <f>ROUND(E117*H117,2)</f>
        <v>0</v>
      </c>
      <c r="J117" s="160"/>
      <c r="K117" s="159">
        <f>ROUND(E117*J117,2)</f>
        <v>0</v>
      </c>
      <c r="L117" s="159">
        <v>21</v>
      </c>
      <c r="M117" s="159">
        <f>G117*(1+L117/100)</f>
        <v>0</v>
      </c>
      <c r="N117" s="159">
        <v>0.32428000000000001</v>
      </c>
      <c r="O117" s="159">
        <f>ROUND(E117*N117,2)</f>
        <v>16.899999999999999</v>
      </c>
      <c r="P117" s="159">
        <v>0</v>
      </c>
      <c r="Q117" s="159">
        <f>ROUND(E117*P117,2)</f>
        <v>0</v>
      </c>
      <c r="R117" s="159"/>
      <c r="S117" s="159" t="s">
        <v>314</v>
      </c>
      <c r="T117" s="159" t="s">
        <v>165</v>
      </c>
      <c r="U117" s="159">
        <v>0.96799999999999997</v>
      </c>
      <c r="V117" s="159">
        <f>ROUND(E117*U117,2)</f>
        <v>50.46</v>
      </c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166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252" t="s">
        <v>315</v>
      </c>
      <c r="D118" s="253"/>
      <c r="E118" s="253"/>
      <c r="F118" s="253"/>
      <c r="G118" s="253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226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254" t="s">
        <v>316</v>
      </c>
      <c r="D119" s="255"/>
      <c r="E119" s="255"/>
      <c r="F119" s="255"/>
      <c r="G119" s="255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226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254" t="s">
        <v>317</v>
      </c>
      <c r="D120" s="255"/>
      <c r="E120" s="255"/>
      <c r="F120" s="255"/>
      <c r="G120" s="255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226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254" t="s">
        <v>318</v>
      </c>
      <c r="D121" s="255"/>
      <c r="E121" s="255"/>
      <c r="F121" s="255"/>
      <c r="G121" s="255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226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254" t="s">
        <v>667</v>
      </c>
      <c r="D122" s="255"/>
      <c r="E122" s="255"/>
      <c r="F122" s="255"/>
      <c r="G122" s="255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226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54" t="s">
        <v>319</v>
      </c>
      <c r="D123" s="255"/>
      <c r="E123" s="255"/>
      <c r="F123" s="255"/>
      <c r="G123" s="255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226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86" t="s">
        <v>320</v>
      </c>
      <c r="D124" s="161"/>
      <c r="E124" s="162">
        <v>52.13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168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86" t="s">
        <v>192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168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ht="22.5" outlineLevel="1" x14ac:dyDescent="0.2">
      <c r="A126" s="170">
        <v>40</v>
      </c>
      <c r="B126" s="171" t="s">
        <v>321</v>
      </c>
      <c r="C126" s="185" t="s">
        <v>322</v>
      </c>
      <c r="D126" s="172" t="s">
        <v>258</v>
      </c>
      <c r="E126" s="173">
        <v>0.23699999999999999</v>
      </c>
      <c r="F126" s="174"/>
      <c r="G126" s="175">
        <f>ROUND(E126*F126,2)</f>
        <v>0</v>
      </c>
      <c r="H126" s="160"/>
      <c r="I126" s="159">
        <f>ROUND(E126*H126,2)</f>
        <v>0</v>
      </c>
      <c r="J126" s="160"/>
      <c r="K126" s="159">
        <f>ROUND(E126*J126,2)</f>
        <v>0</v>
      </c>
      <c r="L126" s="159">
        <v>21</v>
      </c>
      <c r="M126" s="159">
        <f>G126*(1+L126/100)</f>
        <v>0</v>
      </c>
      <c r="N126" s="159">
        <v>1.0970899999999999</v>
      </c>
      <c r="O126" s="159">
        <f>ROUND(E126*N126,2)</f>
        <v>0.26</v>
      </c>
      <c r="P126" s="159">
        <v>0</v>
      </c>
      <c r="Q126" s="159">
        <f>ROUND(E126*P126,2)</f>
        <v>0</v>
      </c>
      <c r="R126" s="159"/>
      <c r="S126" s="159" t="s">
        <v>164</v>
      </c>
      <c r="T126" s="159" t="s">
        <v>165</v>
      </c>
      <c r="U126" s="159">
        <v>16.582999999999998</v>
      </c>
      <c r="V126" s="159">
        <f>ROUND(E126*U126,2)</f>
        <v>3.93</v>
      </c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166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86" t="s">
        <v>323</v>
      </c>
      <c r="D127" s="161"/>
      <c r="E127" s="162">
        <v>0.24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168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1" x14ac:dyDescent="0.2">
      <c r="A128" s="170">
        <v>41</v>
      </c>
      <c r="B128" s="171" t="s">
        <v>324</v>
      </c>
      <c r="C128" s="185" t="s">
        <v>325</v>
      </c>
      <c r="D128" s="172" t="s">
        <v>175</v>
      </c>
      <c r="E128" s="173">
        <v>4.0199999999999996</v>
      </c>
      <c r="F128" s="174"/>
      <c r="G128" s="175">
        <f>ROUND(E128*F128,2)</f>
        <v>0</v>
      </c>
      <c r="H128" s="160"/>
      <c r="I128" s="159">
        <f>ROUND(E128*H128,2)</f>
        <v>0</v>
      </c>
      <c r="J128" s="160"/>
      <c r="K128" s="159">
        <f>ROUND(E128*J128,2)</f>
        <v>0</v>
      </c>
      <c r="L128" s="159">
        <v>21</v>
      </c>
      <c r="M128" s="159">
        <f>G128*(1+L128/100)</f>
        <v>0</v>
      </c>
      <c r="N128" s="159">
        <v>0.1656</v>
      </c>
      <c r="O128" s="159">
        <f>ROUND(E128*N128,2)</f>
        <v>0.67</v>
      </c>
      <c r="P128" s="159">
        <v>0</v>
      </c>
      <c r="Q128" s="159">
        <f>ROUND(E128*P128,2)</f>
        <v>0</v>
      </c>
      <c r="R128" s="159"/>
      <c r="S128" s="159" t="s">
        <v>164</v>
      </c>
      <c r="T128" s="159" t="s">
        <v>165</v>
      </c>
      <c r="U128" s="159">
        <v>1.2225999999999999</v>
      </c>
      <c r="V128" s="159">
        <f>ROUND(E128*U128,2)</f>
        <v>4.91</v>
      </c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166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86" t="s">
        <v>326</v>
      </c>
      <c r="D129" s="161"/>
      <c r="E129" s="162">
        <v>4.0199999999999996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168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0">
        <v>42</v>
      </c>
      <c r="B130" s="171" t="s">
        <v>327</v>
      </c>
      <c r="C130" s="185" t="s">
        <v>328</v>
      </c>
      <c r="D130" s="172" t="s">
        <v>175</v>
      </c>
      <c r="E130" s="173">
        <v>74.392499999999998</v>
      </c>
      <c r="F130" s="174"/>
      <c r="G130" s="175">
        <f>ROUND(E130*F130,2)</f>
        <v>0</v>
      </c>
      <c r="H130" s="160"/>
      <c r="I130" s="159">
        <f>ROUND(E130*H130,2)</f>
        <v>0</v>
      </c>
      <c r="J130" s="160"/>
      <c r="K130" s="159">
        <f>ROUND(E130*J130,2)</f>
        <v>0</v>
      </c>
      <c r="L130" s="159">
        <v>21</v>
      </c>
      <c r="M130" s="159">
        <f>G130*(1+L130/100)</f>
        <v>0</v>
      </c>
      <c r="N130" s="159">
        <v>0.17293</v>
      </c>
      <c r="O130" s="159">
        <f>ROUND(E130*N130,2)</f>
        <v>12.86</v>
      </c>
      <c r="P130" s="159">
        <v>0</v>
      </c>
      <c r="Q130" s="159">
        <f>ROUND(E130*P130,2)</f>
        <v>0</v>
      </c>
      <c r="R130" s="159"/>
      <c r="S130" s="159" t="s">
        <v>164</v>
      </c>
      <c r="T130" s="159" t="s">
        <v>165</v>
      </c>
      <c r="U130" s="159">
        <v>0.6492</v>
      </c>
      <c r="V130" s="159">
        <f>ROUND(E130*U130,2)</f>
        <v>48.3</v>
      </c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166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86" t="s">
        <v>329</v>
      </c>
      <c r="D131" s="161"/>
      <c r="E131" s="162">
        <v>15.45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168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86" t="s">
        <v>330</v>
      </c>
      <c r="D132" s="161"/>
      <c r="E132" s="162">
        <v>58.94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168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x14ac:dyDescent="0.2">
      <c r="A133" s="164" t="s">
        <v>159</v>
      </c>
      <c r="B133" s="165" t="s">
        <v>77</v>
      </c>
      <c r="C133" s="184" t="s">
        <v>78</v>
      </c>
      <c r="D133" s="166"/>
      <c r="E133" s="167"/>
      <c r="F133" s="168"/>
      <c r="G133" s="169">
        <f>SUMIF(AG134:AG146,"&lt;&gt;NOR",G134:G146)</f>
        <v>0</v>
      </c>
      <c r="H133" s="163"/>
      <c r="I133" s="163">
        <f>SUM(I134:I146)</f>
        <v>0</v>
      </c>
      <c r="J133" s="163"/>
      <c r="K133" s="163">
        <f>SUM(K134:K146)</f>
        <v>0</v>
      </c>
      <c r="L133" s="163"/>
      <c r="M133" s="163">
        <f>SUM(M134:M146)</f>
        <v>0</v>
      </c>
      <c r="N133" s="163"/>
      <c r="O133" s="163">
        <f>SUM(O134:O146)</f>
        <v>14.120000000000001</v>
      </c>
      <c r="P133" s="163"/>
      <c r="Q133" s="163">
        <f>SUM(Q134:Q146)</f>
        <v>0</v>
      </c>
      <c r="R133" s="163"/>
      <c r="S133" s="163"/>
      <c r="T133" s="163"/>
      <c r="U133" s="163"/>
      <c r="V133" s="163">
        <f>SUM(V134:V146)</f>
        <v>56.18</v>
      </c>
      <c r="W133" s="163"/>
      <c r="AG133" t="s">
        <v>160</v>
      </c>
    </row>
    <row r="134" spans="1:60" outlineLevel="1" x14ac:dyDescent="0.2">
      <c r="A134" s="170">
        <v>43</v>
      </c>
      <c r="B134" s="171" t="s">
        <v>331</v>
      </c>
      <c r="C134" s="185" t="s">
        <v>332</v>
      </c>
      <c r="D134" s="172" t="s">
        <v>163</v>
      </c>
      <c r="E134" s="173">
        <v>3.7349999999999999</v>
      </c>
      <c r="F134" s="174"/>
      <c r="G134" s="175">
        <f>ROUND(E134*F134,2)</f>
        <v>0</v>
      </c>
      <c r="H134" s="160"/>
      <c r="I134" s="159">
        <f>ROUND(E134*H134,2)</f>
        <v>0</v>
      </c>
      <c r="J134" s="160"/>
      <c r="K134" s="159">
        <f>ROUND(E134*J134,2)</f>
        <v>0</v>
      </c>
      <c r="L134" s="159">
        <v>21</v>
      </c>
      <c r="M134" s="159">
        <f>G134*(1+L134/100)</f>
        <v>0</v>
      </c>
      <c r="N134" s="159">
        <v>1.8907700000000001</v>
      </c>
      <c r="O134" s="159">
        <f>ROUND(E134*N134,2)</f>
        <v>7.06</v>
      </c>
      <c r="P134" s="159">
        <v>0</v>
      </c>
      <c r="Q134" s="159">
        <f>ROUND(E134*P134,2)</f>
        <v>0</v>
      </c>
      <c r="R134" s="159"/>
      <c r="S134" s="159" t="s">
        <v>164</v>
      </c>
      <c r="T134" s="159" t="s">
        <v>165</v>
      </c>
      <c r="U134" s="159">
        <v>1.3169999999999999</v>
      </c>
      <c r="V134" s="159">
        <f>ROUND(E134*U134,2)</f>
        <v>4.92</v>
      </c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166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86" t="s">
        <v>333</v>
      </c>
      <c r="D135" s="161"/>
      <c r="E135" s="162">
        <v>3.73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168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0">
        <v>44</v>
      </c>
      <c r="B136" s="171" t="s">
        <v>334</v>
      </c>
      <c r="C136" s="185" t="s">
        <v>335</v>
      </c>
      <c r="D136" s="172" t="s">
        <v>163</v>
      </c>
      <c r="E136" s="173">
        <v>2.085</v>
      </c>
      <c r="F136" s="174"/>
      <c r="G136" s="175">
        <f>ROUND(E136*F136,2)</f>
        <v>0</v>
      </c>
      <c r="H136" s="160"/>
      <c r="I136" s="159">
        <f>ROUND(E136*H136,2)</f>
        <v>0</v>
      </c>
      <c r="J136" s="160"/>
      <c r="K136" s="159">
        <f>ROUND(E136*J136,2)</f>
        <v>0</v>
      </c>
      <c r="L136" s="159">
        <v>21</v>
      </c>
      <c r="M136" s="159">
        <f>G136*(1+L136/100)</f>
        <v>0</v>
      </c>
      <c r="N136" s="159">
        <v>2.5251100000000002</v>
      </c>
      <c r="O136" s="159">
        <f>ROUND(E136*N136,2)</f>
        <v>5.26</v>
      </c>
      <c r="P136" s="159">
        <v>0</v>
      </c>
      <c r="Q136" s="159">
        <f>ROUND(E136*P136,2)</f>
        <v>0</v>
      </c>
      <c r="R136" s="159"/>
      <c r="S136" s="159" t="s">
        <v>164</v>
      </c>
      <c r="T136" s="159" t="s">
        <v>165</v>
      </c>
      <c r="U136" s="159">
        <v>1.448</v>
      </c>
      <c r="V136" s="159">
        <f>ROUND(E136*U136,2)</f>
        <v>3.02</v>
      </c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166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86" t="s">
        <v>336</v>
      </c>
      <c r="D137" s="161"/>
      <c r="E137" s="162">
        <v>2.08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168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86" t="s">
        <v>192</v>
      </c>
      <c r="D138" s="161"/>
      <c r="E138" s="162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168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0">
        <v>45</v>
      </c>
      <c r="B139" s="171" t="s">
        <v>337</v>
      </c>
      <c r="C139" s="185" t="s">
        <v>338</v>
      </c>
      <c r="D139" s="172" t="s">
        <v>175</v>
      </c>
      <c r="E139" s="173">
        <v>10.225</v>
      </c>
      <c r="F139" s="174"/>
      <c r="G139" s="175">
        <f>ROUND(E139*F139,2)</f>
        <v>0</v>
      </c>
      <c r="H139" s="160"/>
      <c r="I139" s="159">
        <f>ROUND(E139*H139,2)</f>
        <v>0</v>
      </c>
      <c r="J139" s="160"/>
      <c r="K139" s="159">
        <f>ROUND(E139*J139,2)</f>
        <v>0</v>
      </c>
      <c r="L139" s="159">
        <v>21</v>
      </c>
      <c r="M139" s="159">
        <f>G139*(1+L139/100)</f>
        <v>0</v>
      </c>
      <c r="N139" s="159">
        <v>7.8200000000000006E-3</v>
      </c>
      <c r="O139" s="159">
        <f>ROUND(E139*N139,2)</f>
        <v>0.08</v>
      </c>
      <c r="P139" s="159">
        <v>0</v>
      </c>
      <c r="Q139" s="159">
        <f>ROUND(E139*P139,2)</f>
        <v>0</v>
      </c>
      <c r="R139" s="159"/>
      <c r="S139" s="159" t="s">
        <v>164</v>
      </c>
      <c r="T139" s="159" t="s">
        <v>165</v>
      </c>
      <c r="U139" s="159">
        <v>0.79</v>
      </c>
      <c r="V139" s="159">
        <f>ROUND(E139*U139,2)</f>
        <v>8.08</v>
      </c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166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86" t="s">
        <v>339</v>
      </c>
      <c r="D140" s="161"/>
      <c r="E140" s="162">
        <v>10.220000000000001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168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0">
        <v>46</v>
      </c>
      <c r="B141" s="171" t="s">
        <v>340</v>
      </c>
      <c r="C141" s="185" t="s">
        <v>341</v>
      </c>
      <c r="D141" s="172" t="s">
        <v>175</v>
      </c>
      <c r="E141" s="173">
        <v>10.225</v>
      </c>
      <c r="F141" s="174"/>
      <c r="G141" s="175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21</v>
      </c>
      <c r="M141" s="159">
        <f>G141*(1+L141/100)</f>
        <v>0</v>
      </c>
      <c r="N141" s="159">
        <v>0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164</v>
      </c>
      <c r="T141" s="159" t="s">
        <v>165</v>
      </c>
      <c r="U141" s="159">
        <v>0.24</v>
      </c>
      <c r="V141" s="159">
        <f>ROUND(E141*U141,2)</f>
        <v>2.4500000000000002</v>
      </c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166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0">
        <v>47</v>
      </c>
      <c r="B142" s="171" t="s">
        <v>342</v>
      </c>
      <c r="C142" s="185" t="s">
        <v>343</v>
      </c>
      <c r="D142" s="172" t="s">
        <v>258</v>
      </c>
      <c r="E142" s="173">
        <v>0.72660000000000002</v>
      </c>
      <c r="F142" s="174"/>
      <c r="G142" s="175">
        <f>ROUND(E142*F142,2)</f>
        <v>0</v>
      </c>
      <c r="H142" s="160"/>
      <c r="I142" s="159">
        <f>ROUND(E142*H142,2)</f>
        <v>0</v>
      </c>
      <c r="J142" s="160"/>
      <c r="K142" s="159">
        <f>ROUND(E142*J142,2)</f>
        <v>0</v>
      </c>
      <c r="L142" s="159">
        <v>21</v>
      </c>
      <c r="M142" s="159">
        <f>G142*(1+L142/100)</f>
        <v>0</v>
      </c>
      <c r="N142" s="159">
        <v>1.0166500000000001</v>
      </c>
      <c r="O142" s="159">
        <f>ROUND(E142*N142,2)</f>
        <v>0.74</v>
      </c>
      <c r="P142" s="159">
        <v>0</v>
      </c>
      <c r="Q142" s="159">
        <f>ROUND(E142*P142,2)</f>
        <v>0</v>
      </c>
      <c r="R142" s="159"/>
      <c r="S142" s="159" t="s">
        <v>164</v>
      </c>
      <c r="T142" s="159" t="s">
        <v>165</v>
      </c>
      <c r="U142" s="159">
        <v>27.672999999999998</v>
      </c>
      <c r="V142" s="159">
        <f>ROUND(E142*U142,2)</f>
        <v>20.11</v>
      </c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166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57"/>
      <c r="B143" s="158"/>
      <c r="C143" s="186" t="s">
        <v>344</v>
      </c>
      <c r="D143" s="161"/>
      <c r="E143" s="162">
        <v>0.73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168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86" t="s">
        <v>192</v>
      </c>
      <c r="D144" s="161"/>
      <c r="E144" s="162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168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2.5" outlineLevel="1" x14ac:dyDescent="0.2">
      <c r="A145" s="170">
        <v>48</v>
      </c>
      <c r="B145" s="171" t="s">
        <v>345</v>
      </c>
      <c r="C145" s="185" t="s">
        <v>346</v>
      </c>
      <c r="D145" s="172" t="s">
        <v>171</v>
      </c>
      <c r="E145" s="173">
        <v>44</v>
      </c>
      <c r="F145" s="174"/>
      <c r="G145" s="175">
        <f>ROUND(E145*F145,2)</f>
        <v>0</v>
      </c>
      <c r="H145" s="160"/>
      <c r="I145" s="159">
        <f>ROUND(E145*H145,2)</f>
        <v>0</v>
      </c>
      <c r="J145" s="160"/>
      <c r="K145" s="159">
        <f>ROUND(E145*J145,2)</f>
        <v>0</v>
      </c>
      <c r="L145" s="159">
        <v>21</v>
      </c>
      <c r="M145" s="159">
        <f>G145*(1+L145/100)</f>
        <v>0</v>
      </c>
      <c r="N145" s="159">
        <v>2.2329999999999999E-2</v>
      </c>
      <c r="O145" s="159">
        <f>ROUND(E145*N145,2)</f>
        <v>0.98</v>
      </c>
      <c r="P145" s="159">
        <v>0</v>
      </c>
      <c r="Q145" s="159">
        <f>ROUND(E145*P145,2)</f>
        <v>0</v>
      </c>
      <c r="R145" s="159"/>
      <c r="S145" s="159" t="s">
        <v>164</v>
      </c>
      <c r="T145" s="159" t="s">
        <v>165</v>
      </c>
      <c r="U145" s="159">
        <v>0.4</v>
      </c>
      <c r="V145" s="159">
        <f>ROUND(E145*U145,2)</f>
        <v>17.600000000000001</v>
      </c>
      <c r="W145" s="159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166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86" t="s">
        <v>347</v>
      </c>
      <c r="D146" s="161"/>
      <c r="E146" s="162">
        <v>44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168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x14ac:dyDescent="0.2">
      <c r="A147" s="164" t="s">
        <v>159</v>
      </c>
      <c r="B147" s="165" t="s">
        <v>79</v>
      </c>
      <c r="C147" s="184" t="s">
        <v>80</v>
      </c>
      <c r="D147" s="166"/>
      <c r="E147" s="167"/>
      <c r="F147" s="168"/>
      <c r="G147" s="169">
        <f>SUMIF(AG148:AG151,"&lt;&gt;NOR",G148:G151)</f>
        <v>0</v>
      </c>
      <c r="H147" s="163"/>
      <c r="I147" s="163">
        <f>SUM(I148:I151)</f>
        <v>0</v>
      </c>
      <c r="J147" s="163"/>
      <c r="K147" s="163">
        <f>SUM(K148:K151)</f>
        <v>0</v>
      </c>
      <c r="L147" s="163"/>
      <c r="M147" s="163">
        <f>SUM(M148:M151)</f>
        <v>0</v>
      </c>
      <c r="N147" s="163"/>
      <c r="O147" s="163">
        <f>SUM(O148:O151)</f>
        <v>3.91</v>
      </c>
      <c r="P147" s="163"/>
      <c r="Q147" s="163">
        <f>SUM(Q148:Q151)</f>
        <v>0</v>
      </c>
      <c r="R147" s="163"/>
      <c r="S147" s="163"/>
      <c r="T147" s="163"/>
      <c r="U147" s="163"/>
      <c r="V147" s="163">
        <f>SUM(V148:V151)</f>
        <v>0.59000000000000008</v>
      </c>
      <c r="W147" s="163"/>
      <c r="AG147" t="s">
        <v>160</v>
      </c>
    </row>
    <row r="148" spans="1:60" outlineLevel="1" x14ac:dyDescent="0.2">
      <c r="A148" s="170">
        <v>49</v>
      </c>
      <c r="B148" s="171" t="s">
        <v>348</v>
      </c>
      <c r="C148" s="185" t="s">
        <v>349</v>
      </c>
      <c r="D148" s="172" t="s">
        <v>175</v>
      </c>
      <c r="E148" s="173">
        <v>5.5</v>
      </c>
      <c r="F148" s="174"/>
      <c r="G148" s="175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21</v>
      </c>
      <c r="M148" s="159">
        <f>G148*(1+L148/100)</f>
        <v>0</v>
      </c>
      <c r="N148" s="159">
        <v>0.3528</v>
      </c>
      <c r="O148" s="159">
        <f>ROUND(E148*N148,2)</f>
        <v>1.94</v>
      </c>
      <c r="P148" s="159">
        <v>0</v>
      </c>
      <c r="Q148" s="159">
        <f>ROUND(E148*P148,2)</f>
        <v>0</v>
      </c>
      <c r="R148" s="159"/>
      <c r="S148" s="159" t="s">
        <v>164</v>
      </c>
      <c r="T148" s="159" t="s">
        <v>165</v>
      </c>
      <c r="U148" s="159">
        <v>2.5999999999999999E-2</v>
      </c>
      <c r="V148" s="159">
        <f>ROUND(E148*U148,2)</f>
        <v>0.14000000000000001</v>
      </c>
      <c r="W148" s="159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166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86" t="s">
        <v>350</v>
      </c>
      <c r="D149" s="161"/>
      <c r="E149" s="162">
        <v>5.5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168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70">
        <v>50</v>
      </c>
      <c r="B150" s="171" t="s">
        <v>351</v>
      </c>
      <c r="C150" s="185" t="s">
        <v>352</v>
      </c>
      <c r="D150" s="172" t="s">
        <v>175</v>
      </c>
      <c r="E150" s="173">
        <v>5.5</v>
      </c>
      <c r="F150" s="174"/>
      <c r="G150" s="175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21</v>
      </c>
      <c r="M150" s="159">
        <f>G150*(1+L150/100)</f>
        <v>0</v>
      </c>
      <c r="N150" s="159">
        <v>0.35865000000000002</v>
      </c>
      <c r="O150" s="159">
        <f>ROUND(E150*N150,2)</f>
        <v>1.97</v>
      </c>
      <c r="P150" s="159">
        <v>0</v>
      </c>
      <c r="Q150" s="159">
        <f>ROUND(E150*P150,2)</f>
        <v>0</v>
      </c>
      <c r="R150" s="159"/>
      <c r="S150" s="159" t="s">
        <v>164</v>
      </c>
      <c r="T150" s="159" t="s">
        <v>165</v>
      </c>
      <c r="U150" s="159">
        <v>8.1000000000000003E-2</v>
      </c>
      <c r="V150" s="159">
        <f>ROUND(E150*U150,2)</f>
        <v>0.45</v>
      </c>
      <c r="W150" s="159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166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86" t="s">
        <v>353</v>
      </c>
      <c r="D151" s="161"/>
      <c r="E151" s="162">
        <v>5.5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168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x14ac:dyDescent="0.2">
      <c r="A152" s="164" t="s">
        <v>159</v>
      </c>
      <c r="B152" s="165" t="s">
        <v>81</v>
      </c>
      <c r="C152" s="184" t="s">
        <v>82</v>
      </c>
      <c r="D152" s="166"/>
      <c r="E152" s="167"/>
      <c r="F152" s="168"/>
      <c r="G152" s="169">
        <f>SUMIF(AG153:AG159,"&lt;&gt;NOR",G153:G159)</f>
        <v>0</v>
      </c>
      <c r="H152" s="163"/>
      <c r="I152" s="163">
        <f>SUM(I153:I159)</f>
        <v>0</v>
      </c>
      <c r="J152" s="163"/>
      <c r="K152" s="163">
        <f>SUM(K153:K159)</f>
        <v>0</v>
      </c>
      <c r="L152" s="163"/>
      <c r="M152" s="163">
        <f>SUM(M153:M159)</f>
        <v>0</v>
      </c>
      <c r="N152" s="163"/>
      <c r="O152" s="163">
        <f>SUM(O153:O159)</f>
        <v>1.31</v>
      </c>
      <c r="P152" s="163"/>
      <c r="Q152" s="163">
        <f>SUM(Q153:Q159)</f>
        <v>0</v>
      </c>
      <c r="R152" s="163"/>
      <c r="S152" s="163"/>
      <c r="T152" s="163"/>
      <c r="U152" s="163"/>
      <c r="V152" s="163">
        <f>SUM(V153:V159)</f>
        <v>25.810000000000002</v>
      </c>
      <c r="W152" s="163"/>
      <c r="AG152" t="s">
        <v>160</v>
      </c>
    </row>
    <row r="153" spans="1:60" outlineLevel="1" x14ac:dyDescent="0.2">
      <c r="A153" s="170">
        <v>51</v>
      </c>
      <c r="B153" s="171" t="s">
        <v>354</v>
      </c>
      <c r="C153" s="185" t="s">
        <v>355</v>
      </c>
      <c r="D153" s="172" t="s">
        <v>175</v>
      </c>
      <c r="E153" s="173">
        <v>35.311199999999999</v>
      </c>
      <c r="F153" s="174"/>
      <c r="G153" s="175">
        <f>ROUND(E153*F153,2)</f>
        <v>0</v>
      </c>
      <c r="H153" s="160"/>
      <c r="I153" s="159">
        <f>ROUND(E153*H153,2)</f>
        <v>0</v>
      </c>
      <c r="J153" s="160"/>
      <c r="K153" s="159">
        <f>ROUND(E153*J153,2)</f>
        <v>0</v>
      </c>
      <c r="L153" s="159">
        <v>21</v>
      </c>
      <c r="M153" s="159">
        <f>G153*(1+L153/100)</f>
        <v>0</v>
      </c>
      <c r="N153" s="159">
        <v>4.7299999999999998E-3</v>
      </c>
      <c r="O153" s="159">
        <f>ROUND(E153*N153,2)</f>
        <v>0.17</v>
      </c>
      <c r="P153" s="159">
        <v>0</v>
      </c>
      <c r="Q153" s="159">
        <f>ROUND(E153*P153,2)</f>
        <v>0</v>
      </c>
      <c r="R153" s="159"/>
      <c r="S153" s="159" t="s">
        <v>164</v>
      </c>
      <c r="T153" s="159" t="s">
        <v>165</v>
      </c>
      <c r="U153" s="159">
        <v>0.36</v>
      </c>
      <c r="V153" s="159">
        <f>ROUND(E153*U153,2)</f>
        <v>12.71</v>
      </c>
      <c r="W153" s="159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166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252" t="s">
        <v>356</v>
      </c>
      <c r="D154" s="253"/>
      <c r="E154" s="253"/>
      <c r="F154" s="253"/>
      <c r="G154" s="253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226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ht="33.75" outlineLevel="1" x14ac:dyDescent="0.2">
      <c r="A155" s="157"/>
      <c r="B155" s="158"/>
      <c r="C155" s="254" t="s">
        <v>357</v>
      </c>
      <c r="D155" s="255"/>
      <c r="E155" s="255"/>
      <c r="F155" s="255"/>
      <c r="G155" s="255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226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82" t="str">
        <f>C155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57"/>
      <c r="B156" s="158"/>
      <c r="C156" s="186" t="s">
        <v>358</v>
      </c>
      <c r="D156" s="161"/>
      <c r="E156" s="162">
        <v>34.71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168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86" t="s">
        <v>359</v>
      </c>
      <c r="D157" s="161"/>
      <c r="E157" s="162">
        <v>0.6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168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0">
        <v>52</v>
      </c>
      <c r="B158" s="171" t="s">
        <v>360</v>
      </c>
      <c r="C158" s="185" t="s">
        <v>361</v>
      </c>
      <c r="D158" s="172" t="s">
        <v>175</v>
      </c>
      <c r="E158" s="173">
        <v>35.311199999999999</v>
      </c>
      <c r="F158" s="174"/>
      <c r="G158" s="175">
        <f>ROUND(E158*F158,2)</f>
        <v>0</v>
      </c>
      <c r="H158" s="160"/>
      <c r="I158" s="159">
        <f>ROUND(E158*H158,2)</f>
        <v>0</v>
      </c>
      <c r="J158" s="160"/>
      <c r="K158" s="159">
        <f>ROUND(E158*J158,2)</f>
        <v>0</v>
      </c>
      <c r="L158" s="159">
        <v>21</v>
      </c>
      <c r="M158" s="159">
        <f>G158*(1+L158/100)</f>
        <v>0</v>
      </c>
      <c r="N158" s="159">
        <v>5.0000000000000001E-3</v>
      </c>
      <c r="O158" s="159">
        <f>ROUND(E158*N158,2)</f>
        <v>0.18</v>
      </c>
      <c r="P158" s="159">
        <v>0</v>
      </c>
      <c r="Q158" s="159">
        <f>ROUND(E158*P158,2)</f>
        <v>0</v>
      </c>
      <c r="R158" s="159"/>
      <c r="S158" s="159" t="s">
        <v>164</v>
      </c>
      <c r="T158" s="159" t="s">
        <v>165</v>
      </c>
      <c r="U158" s="159">
        <v>8.1000000000000003E-2</v>
      </c>
      <c r="V158" s="159">
        <f>ROUND(E158*U158,2)</f>
        <v>2.86</v>
      </c>
      <c r="W158" s="159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166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70">
        <v>53</v>
      </c>
      <c r="B159" s="171" t="s">
        <v>362</v>
      </c>
      <c r="C159" s="185" t="s">
        <v>363</v>
      </c>
      <c r="D159" s="172" t="s">
        <v>175</v>
      </c>
      <c r="E159" s="173">
        <v>35.311199999999999</v>
      </c>
      <c r="F159" s="174"/>
      <c r="G159" s="175">
        <f>ROUND(E159*F159,2)</f>
        <v>0</v>
      </c>
      <c r="H159" s="160"/>
      <c r="I159" s="159">
        <f>ROUND(E159*H159,2)</f>
        <v>0</v>
      </c>
      <c r="J159" s="160"/>
      <c r="K159" s="159">
        <f>ROUND(E159*J159,2)</f>
        <v>0</v>
      </c>
      <c r="L159" s="159">
        <v>21</v>
      </c>
      <c r="M159" s="159">
        <f>G159*(1+L159/100)</f>
        <v>0</v>
      </c>
      <c r="N159" s="159">
        <v>2.7300000000000001E-2</v>
      </c>
      <c r="O159" s="159">
        <f>ROUND(E159*N159,2)</f>
        <v>0.96</v>
      </c>
      <c r="P159" s="159">
        <v>0</v>
      </c>
      <c r="Q159" s="159">
        <f>ROUND(E159*P159,2)</f>
        <v>0</v>
      </c>
      <c r="R159" s="159"/>
      <c r="S159" s="159" t="s">
        <v>164</v>
      </c>
      <c r="T159" s="159" t="s">
        <v>165</v>
      </c>
      <c r="U159" s="159">
        <v>0.28999999999999998</v>
      </c>
      <c r="V159" s="159">
        <f>ROUND(E159*U159,2)</f>
        <v>10.24</v>
      </c>
      <c r="W159" s="159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166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x14ac:dyDescent="0.2">
      <c r="A160" s="164" t="s">
        <v>159</v>
      </c>
      <c r="B160" s="165" t="s">
        <v>83</v>
      </c>
      <c r="C160" s="184" t="s">
        <v>84</v>
      </c>
      <c r="D160" s="166"/>
      <c r="E160" s="167"/>
      <c r="F160" s="168"/>
      <c r="G160" s="169">
        <f>SUMIF(AG161:AG171,"&lt;&gt;NOR",G161:G171)</f>
        <v>0</v>
      </c>
      <c r="H160" s="163"/>
      <c r="I160" s="163">
        <f>SUM(I161:I171)</f>
        <v>0</v>
      </c>
      <c r="J160" s="163"/>
      <c r="K160" s="163">
        <f>SUM(K161:K171)</f>
        <v>0</v>
      </c>
      <c r="L160" s="163"/>
      <c r="M160" s="163">
        <f>SUM(M161:M171)</f>
        <v>0</v>
      </c>
      <c r="N160" s="163"/>
      <c r="O160" s="163">
        <f>SUM(O161:O171)</f>
        <v>8.51</v>
      </c>
      <c r="P160" s="163"/>
      <c r="Q160" s="163">
        <f>SUM(Q161:Q171)</f>
        <v>0</v>
      </c>
      <c r="R160" s="163"/>
      <c r="S160" s="163"/>
      <c r="T160" s="163"/>
      <c r="U160" s="163"/>
      <c r="V160" s="163">
        <f>SUM(V161:V171)</f>
        <v>254.95999999999998</v>
      </c>
      <c r="W160" s="163"/>
      <c r="AG160" t="s">
        <v>160</v>
      </c>
    </row>
    <row r="161" spans="1:60" outlineLevel="1" x14ac:dyDescent="0.2">
      <c r="A161" s="170">
        <v>54</v>
      </c>
      <c r="B161" s="171" t="s">
        <v>364</v>
      </c>
      <c r="C161" s="185" t="s">
        <v>365</v>
      </c>
      <c r="D161" s="172" t="s">
        <v>175</v>
      </c>
      <c r="E161" s="173">
        <v>213.815</v>
      </c>
      <c r="F161" s="174"/>
      <c r="G161" s="175">
        <f>ROUND(E161*F161,2)</f>
        <v>0</v>
      </c>
      <c r="H161" s="160"/>
      <c r="I161" s="159">
        <f>ROUND(E161*H161,2)</f>
        <v>0</v>
      </c>
      <c r="J161" s="160"/>
      <c r="K161" s="159">
        <f>ROUND(E161*J161,2)</f>
        <v>0</v>
      </c>
      <c r="L161" s="159">
        <v>21</v>
      </c>
      <c r="M161" s="159">
        <f>G161*(1+L161/100)</f>
        <v>0</v>
      </c>
      <c r="N161" s="159">
        <v>2.7980000000000001E-2</v>
      </c>
      <c r="O161" s="159">
        <f>ROUND(E161*N161,2)</f>
        <v>5.98</v>
      </c>
      <c r="P161" s="159">
        <v>0</v>
      </c>
      <c r="Q161" s="159">
        <f>ROUND(E161*P161,2)</f>
        <v>0</v>
      </c>
      <c r="R161" s="159"/>
      <c r="S161" s="159" t="s">
        <v>164</v>
      </c>
      <c r="T161" s="159" t="s">
        <v>165</v>
      </c>
      <c r="U161" s="159">
        <v>0.626</v>
      </c>
      <c r="V161" s="159">
        <f>ROUND(E161*U161,2)</f>
        <v>133.85</v>
      </c>
      <c r="W161" s="159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166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86" t="s">
        <v>366</v>
      </c>
      <c r="D162" s="161"/>
      <c r="E162" s="162">
        <v>61.8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168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86" t="s">
        <v>367</v>
      </c>
      <c r="D163" s="161"/>
      <c r="E163" s="162">
        <v>30.9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168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57"/>
      <c r="B164" s="158"/>
      <c r="C164" s="186" t="s">
        <v>368</v>
      </c>
      <c r="D164" s="161"/>
      <c r="E164" s="162">
        <v>117.89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168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86" t="s">
        <v>369</v>
      </c>
      <c r="D165" s="161"/>
      <c r="E165" s="162">
        <v>1.62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168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86" t="s">
        <v>370</v>
      </c>
      <c r="D166" s="161"/>
      <c r="E166" s="162">
        <v>1.61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168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 x14ac:dyDescent="0.2">
      <c r="A167" s="170">
        <v>55</v>
      </c>
      <c r="B167" s="171" t="s">
        <v>371</v>
      </c>
      <c r="C167" s="185" t="s">
        <v>372</v>
      </c>
      <c r="D167" s="172" t="s">
        <v>175</v>
      </c>
      <c r="E167" s="173">
        <v>711.73500000000001</v>
      </c>
      <c r="F167" s="174"/>
      <c r="G167" s="175">
        <f>ROUND(E167*F167,2)</f>
        <v>0</v>
      </c>
      <c r="H167" s="160"/>
      <c r="I167" s="159">
        <f>ROUND(E167*H167,2)</f>
        <v>0</v>
      </c>
      <c r="J167" s="160"/>
      <c r="K167" s="159">
        <f>ROUND(E167*J167,2)</f>
        <v>0</v>
      </c>
      <c r="L167" s="159">
        <v>21</v>
      </c>
      <c r="M167" s="159">
        <f>G167*(1+L167/100)</f>
        <v>0</v>
      </c>
      <c r="N167" s="159">
        <v>3.5500000000000002E-3</v>
      </c>
      <c r="O167" s="159">
        <f>ROUND(E167*N167,2)</f>
        <v>2.5299999999999998</v>
      </c>
      <c r="P167" s="159">
        <v>0</v>
      </c>
      <c r="Q167" s="159">
        <f>ROUND(E167*P167,2)</f>
        <v>0</v>
      </c>
      <c r="R167" s="159"/>
      <c r="S167" s="159" t="s">
        <v>164</v>
      </c>
      <c r="T167" s="159" t="s">
        <v>165</v>
      </c>
      <c r="U167" s="159">
        <v>0.17016000000000001</v>
      </c>
      <c r="V167" s="159">
        <f>ROUND(E167*U167,2)</f>
        <v>121.11</v>
      </c>
      <c r="W167" s="159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166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57"/>
      <c r="B168" s="158"/>
      <c r="C168" s="186" t="s">
        <v>373</v>
      </c>
      <c r="D168" s="161"/>
      <c r="E168" s="162">
        <v>528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168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86" t="s">
        <v>374</v>
      </c>
      <c r="D169" s="161"/>
      <c r="E169" s="162">
        <v>262.2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168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57"/>
      <c r="B170" s="158"/>
      <c r="C170" s="186" t="s">
        <v>375</v>
      </c>
      <c r="D170" s="161"/>
      <c r="E170" s="162">
        <v>-56.38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168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86" t="s">
        <v>376</v>
      </c>
      <c r="D171" s="161"/>
      <c r="E171" s="162">
        <v>-22.09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168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x14ac:dyDescent="0.2">
      <c r="A172" s="164" t="s">
        <v>159</v>
      </c>
      <c r="B172" s="165" t="s">
        <v>85</v>
      </c>
      <c r="C172" s="184" t="s">
        <v>86</v>
      </c>
      <c r="D172" s="166"/>
      <c r="E172" s="167"/>
      <c r="F172" s="168"/>
      <c r="G172" s="169">
        <f>SUMIF(AG173:AG187,"&lt;&gt;NOR",G173:G187)</f>
        <v>0</v>
      </c>
      <c r="H172" s="163"/>
      <c r="I172" s="163">
        <f>SUM(I173:I187)</f>
        <v>0</v>
      </c>
      <c r="J172" s="163"/>
      <c r="K172" s="163">
        <f>SUM(K173:K187)</f>
        <v>0</v>
      </c>
      <c r="L172" s="163"/>
      <c r="M172" s="163">
        <f>SUM(M173:M187)</f>
        <v>0</v>
      </c>
      <c r="N172" s="163"/>
      <c r="O172" s="163">
        <f>SUM(O173:O187)</f>
        <v>200.03999999999996</v>
      </c>
      <c r="P172" s="163"/>
      <c r="Q172" s="163">
        <f>SUM(Q173:Q187)</f>
        <v>0</v>
      </c>
      <c r="R172" s="163"/>
      <c r="S172" s="163"/>
      <c r="T172" s="163"/>
      <c r="U172" s="163"/>
      <c r="V172" s="163">
        <f>SUM(V173:V187)</f>
        <v>271.03000000000003</v>
      </c>
      <c r="W172" s="163"/>
      <c r="AG172" t="s">
        <v>160</v>
      </c>
    </row>
    <row r="173" spans="1:60" outlineLevel="1" x14ac:dyDescent="0.2">
      <c r="A173" s="170">
        <v>56</v>
      </c>
      <c r="B173" s="171" t="s">
        <v>377</v>
      </c>
      <c r="C173" s="185" t="s">
        <v>378</v>
      </c>
      <c r="D173" s="172" t="s">
        <v>163</v>
      </c>
      <c r="E173" s="173">
        <v>24.855399999999999</v>
      </c>
      <c r="F173" s="174"/>
      <c r="G173" s="175">
        <f>ROUND(E173*F173,2)</f>
        <v>0</v>
      </c>
      <c r="H173" s="160"/>
      <c r="I173" s="159">
        <f>ROUND(E173*H173,2)</f>
        <v>0</v>
      </c>
      <c r="J173" s="160"/>
      <c r="K173" s="159">
        <f>ROUND(E173*J173,2)</f>
        <v>0</v>
      </c>
      <c r="L173" s="159">
        <v>21</v>
      </c>
      <c r="M173" s="159">
        <f>G173*(1+L173/100)</f>
        <v>0</v>
      </c>
      <c r="N173" s="159">
        <v>1.837</v>
      </c>
      <c r="O173" s="159">
        <f>ROUND(E173*N173,2)</f>
        <v>45.66</v>
      </c>
      <c r="P173" s="159">
        <v>0</v>
      </c>
      <c r="Q173" s="159">
        <f>ROUND(E173*P173,2)</f>
        <v>0</v>
      </c>
      <c r="R173" s="159"/>
      <c r="S173" s="159" t="s">
        <v>164</v>
      </c>
      <c r="T173" s="159" t="s">
        <v>165</v>
      </c>
      <c r="U173" s="159">
        <v>1.8360000000000001</v>
      </c>
      <c r="V173" s="159">
        <f>ROUND(E173*U173,2)</f>
        <v>45.63</v>
      </c>
      <c r="W173" s="159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166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86" t="s">
        <v>379</v>
      </c>
      <c r="D174" s="161"/>
      <c r="E174" s="162">
        <v>1.92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168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86" t="s">
        <v>380</v>
      </c>
      <c r="D175" s="161"/>
      <c r="E175" s="162">
        <v>22.93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168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70">
        <v>57</v>
      </c>
      <c r="B176" s="171" t="s">
        <v>381</v>
      </c>
      <c r="C176" s="185" t="s">
        <v>382</v>
      </c>
      <c r="D176" s="172" t="s">
        <v>163</v>
      </c>
      <c r="E176" s="173">
        <v>29.2363</v>
      </c>
      <c r="F176" s="174"/>
      <c r="G176" s="175">
        <f>ROUND(E176*F176,2)</f>
        <v>0</v>
      </c>
      <c r="H176" s="160"/>
      <c r="I176" s="159">
        <f>ROUND(E176*H176,2)</f>
        <v>0</v>
      </c>
      <c r="J176" s="160"/>
      <c r="K176" s="159">
        <f>ROUND(E176*J176,2)</f>
        <v>0</v>
      </c>
      <c r="L176" s="159">
        <v>21</v>
      </c>
      <c r="M176" s="159">
        <f>G176*(1+L176/100)</f>
        <v>0</v>
      </c>
      <c r="N176" s="159">
        <v>2.5249999999999999</v>
      </c>
      <c r="O176" s="159">
        <f>ROUND(E176*N176,2)</f>
        <v>73.819999999999993</v>
      </c>
      <c r="P176" s="159">
        <v>0</v>
      </c>
      <c r="Q176" s="159">
        <f>ROUND(E176*P176,2)</f>
        <v>0</v>
      </c>
      <c r="R176" s="159"/>
      <c r="S176" s="159" t="s">
        <v>164</v>
      </c>
      <c r="T176" s="159" t="s">
        <v>165</v>
      </c>
      <c r="U176" s="159">
        <v>2.3170000000000002</v>
      </c>
      <c r="V176" s="159">
        <f>ROUND(E176*U176,2)</f>
        <v>67.739999999999995</v>
      </c>
      <c r="W176" s="159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166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86" t="s">
        <v>383</v>
      </c>
      <c r="D177" s="161"/>
      <c r="E177" s="162">
        <v>29.24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168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70">
        <v>58</v>
      </c>
      <c r="B178" s="171" t="s">
        <v>384</v>
      </c>
      <c r="C178" s="185" t="s">
        <v>385</v>
      </c>
      <c r="D178" s="172" t="s">
        <v>258</v>
      </c>
      <c r="E178" s="173">
        <v>1.0525</v>
      </c>
      <c r="F178" s="174"/>
      <c r="G178" s="175">
        <f>ROUND(E178*F178,2)</f>
        <v>0</v>
      </c>
      <c r="H178" s="160"/>
      <c r="I178" s="159">
        <f>ROUND(E178*H178,2)</f>
        <v>0</v>
      </c>
      <c r="J178" s="160"/>
      <c r="K178" s="159">
        <f>ROUND(E178*J178,2)</f>
        <v>0</v>
      </c>
      <c r="L178" s="159">
        <v>21</v>
      </c>
      <c r="M178" s="159">
        <f>G178*(1+L178/100)</f>
        <v>0</v>
      </c>
      <c r="N178" s="159">
        <v>1.0662499999999999</v>
      </c>
      <c r="O178" s="159">
        <f>ROUND(E178*N178,2)</f>
        <v>1.1200000000000001</v>
      </c>
      <c r="P178" s="159">
        <v>0</v>
      </c>
      <c r="Q178" s="159">
        <f>ROUND(E178*P178,2)</f>
        <v>0</v>
      </c>
      <c r="R178" s="159"/>
      <c r="S178" s="159" t="s">
        <v>164</v>
      </c>
      <c r="T178" s="159" t="s">
        <v>165</v>
      </c>
      <c r="U178" s="159">
        <v>15.231</v>
      </c>
      <c r="V178" s="159">
        <f>ROUND(E178*U178,2)</f>
        <v>16.03</v>
      </c>
      <c r="W178" s="159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166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86" t="s">
        <v>386</v>
      </c>
      <c r="D179" s="161"/>
      <c r="E179" s="162">
        <v>1.05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168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70">
        <v>59</v>
      </c>
      <c r="B180" s="171" t="s">
        <v>387</v>
      </c>
      <c r="C180" s="185" t="s">
        <v>388</v>
      </c>
      <c r="D180" s="172" t="s">
        <v>175</v>
      </c>
      <c r="E180" s="173">
        <v>172.65</v>
      </c>
      <c r="F180" s="174"/>
      <c r="G180" s="175">
        <f>ROUND(E180*F180,2)</f>
        <v>0</v>
      </c>
      <c r="H180" s="160"/>
      <c r="I180" s="159">
        <f>ROUND(E180*H180,2)</f>
        <v>0</v>
      </c>
      <c r="J180" s="160"/>
      <c r="K180" s="159">
        <f>ROUND(E180*J180,2)</f>
        <v>0</v>
      </c>
      <c r="L180" s="159">
        <v>21</v>
      </c>
      <c r="M180" s="159">
        <f>G180*(1+L180/100)</f>
        <v>0</v>
      </c>
      <c r="N180" s="159">
        <v>1E-4</v>
      </c>
      <c r="O180" s="159">
        <f>ROUND(E180*N180,2)</f>
        <v>0.02</v>
      </c>
      <c r="P180" s="159">
        <v>0</v>
      </c>
      <c r="Q180" s="159">
        <f>ROUND(E180*P180,2)</f>
        <v>0</v>
      </c>
      <c r="R180" s="159" t="s">
        <v>389</v>
      </c>
      <c r="S180" s="159" t="s">
        <v>164</v>
      </c>
      <c r="T180" s="159" t="s">
        <v>165</v>
      </c>
      <c r="U180" s="159">
        <v>0</v>
      </c>
      <c r="V180" s="159">
        <f>ROUND(E180*U180,2)</f>
        <v>0</v>
      </c>
      <c r="W180" s="159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390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86" t="s">
        <v>391</v>
      </c>
      <c r="D181" s="161"/>
      <c r="E181" s="162">
        <v>172.65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168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70">
        <v>60</v>
      </c>
      <c r="B182" s="171" t="s">
        <v>392</v>
      </c>
      <c r="C182" s="185" t="s">
        <v>393</v>
      </c>
      <c r="D182" s="172" t="s">
        <v>175</v>
      </c>
      <c r="E182" s="173">
        <v>19.237500000000001</v>
      </c>
      <c r="F182" s="174"/>
      <c r="G182" s="175">
        <f>ROUND(E182*F182,2)</f>
        <v>0</v>
      </c>
      <c r="H182" s="160"/>
      <c r="I182" s="159">
        <f>ROUND(E182*H182,2)</f>
        <v>0</v>
      </c>
      <c r="J182" s="160"/>
      <c r="K182" s="159">
        <f>ROUND(E182*J182,2)</f>
        <v>0</v>
      </c>
      <c r="L182" s="159">
        <v>21</v>
      </c>
      <c r="M182" s="159">
        <f>G182*(1+L182/100)</f>
        <v>0</v>
      </c>
      <c r="N182" s="159">
        <v>0.27827000000000002</v>
      </c>
      <c r="O182" s="159">
        <f>ROUND(E182*N182,2)</f>
        <v>5.35</v>
      </c>
      <c r="P182" s="159">
        <v>0</v>
      </c>
      <c r="Q182" s="159">
        <f>ROUND(E182*P182,2)</f>
        <v>0</v>
      </c>
      <c r="R182" s="159"/>
      <c r="S182" s="159" t="s">
        <v>164</v>
      </c>
      <c r="T182" s="159" t="s">
        <v>165</v>
      </c>
      <c r="U182" s="159">
        <v>0.50800000000000001</v>
      </c>
      <c r="V182" s="159">
        <f>ROUND(E182*U182,2)</f>
        <v>9.77</v>
      </c>
      <c r="W182" s="159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166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86" t="s">
        <v>394</v>
      </c>
      <c r="D183" s="161"/>
      <c r="E183" s="162">
        <v>19.239999999999998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168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ht="22.5" outlineLevel="1" x14ac:dyDescent="0.2">
      <c r="A184" s="170">
        <v>61</v>
      </c>
      <c r="B184" s="171" t="s">
        <v>395</v>
      </c>
      <c r="C184" s="185" t="s">
        <v>396</v>
      </c>
      <c r="D184" s="172" t="s">
        <v>175</v>
      </c>
      <c r="E184" s="173">
        <v>226.30779999999999</v>
      </c>
      <c r="F184" s="174"/>
      <c r="G184" s="175">
        <f>ROUND(E184*F184,2)</f>
        <v>0</v>
      </c>
      <c r="H184" s="160"/>
      <c r="I184" s="159">
        <f>ROUND(E184*H184,2)</f>
        <v>0</v>
      </c>
      <c r="J184" s="160"/>
      <c r="K184" s="159">
        <f>ROUND(E184*J184,2)</f>
        <v>0</v>
      </c>
      <c r="L184" s="159">
        <v>21</v>
      </c>
      <c r="M184" s="159">
        <f>G184*(1+L184/100)</f>
        <v>0</v>
      </c>
      <c r="N184" s="159">
        <v>0.31122</v>
      </c>
      <c r="O184" s="159">
        <f>ROUND(E184*N184,2)</f>
        <v>70.430000000000007</v>
      </c>
      <c r="P184" s="159">
        <v>0</v>
      </c>
      <c r="Q184" s="159">
        <f>ROUND(E184*P184,2)</f>
        <v>0</v>
      </c>
      <c r="R184" s="159"/>
      <c r="S184" s="159" t="s">
        <v>164</v>
      </c>
      <c r="T184" s="159" t="s">
        <v>165</v>
      </c>
      <c r="U184" s="159">
        <v>0.58265</v>
      </c>
      <c r="V184" s="159">
        <f>ROUND(E184*U184,2)</f>
        <v>131.86000000000001</v>
      </c>
      <c r="W184" s="159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248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86" t="s">
        <v>397</v>
      </c>
      <c r="D185" s="161"/>
      <c r="E185" s="162">
        <v>226.31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168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22.5" outlineLevel="1" x14ac:dyDescent="0.2">
      <c r="A186" s="170">
        <v>62</v>
      </c>
      <c r="B186" s="171" t="s">
        <v>398</v>
      </c>
      <c r="C186" s="185" t="s">
        <v>399</v>
      </c>
      <c r="D186" s="172" t="s">
        <v>175</v>
      </c>
      <c r="E186" s="173">
        <v>242.51060000000001</v>
      </c>
      <c r="F186" s="174"/>
      <c r="G186" s="175">
        <f>ROUND(E186*F186,2)</f>
        <v>0</v>
      </c>
      <c r="H186" s="160"/>
      <c r="I186" s="159">
        <f>ROUND(E186*H186,2)</f>
        <v>0</v>
      </c>
      <c r="J186" s="160"/>
      <c r="K186" s="159">
        <f>ROUND(E186*J186,2)</f>
        <v>0</v>
      </c>
      <c r="L186" s="159">
        <v>21</v>
      </c>
      <c r="M186" s="159">
        <f>G186*(1+L186/100)</f>
        <v>0</v>
      </c>
      <c r="N186" s="159">
        <v>1.4999999999999999E-2</v>
      </c>
      <c r="O186" s="159">
        <f>ROUND(E186*N186,2)</f>
        <v>3.64</v>
      </c>
      <c r="P186" s="159">
        <v>0</v>
      </c>
      <c r="Q186" s="159">
        <f>ROUND(E186*P186,2)</f>
        <v>0</v>
      </c>
      <c r="R186" s="159"/>
      <c r="S186" s="159" t="s">
        <v>243</v>
      </c>
      <c r="T186" s="159" t="s">
        <v>165</v>
      </c>
      <c r="U186" s="159">
        <v>0</v>
      </c>
      <c r="V186" s="159">
        <f>ROUND(E186*U186,2)</f>
        <v>0</v>
      </c>
      <c r="W186" s="159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166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ht="22.5" outlineLevel="1" x14ac:dyDescent="0.2">
      <c r="A187" s="157"/>
      <c r="B187" s="158"/>
      <c r="C187" s="186" t="s">
        <v>400</v>
      </c>
      <c r="D187" s="161"/>
      <c r="E187" s="162">
        <v>242.51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168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x14ac:dyDescent="0.2">
      <c r="A188" s="164" t="s">
        <v>159</v>
      </c>
      <c r="B188" s="165" t="s">
        <v>87</v>
      </c>
      <c r="C188" s="184" t="s">
        <v>88</v>
      </c>
      <c r="D188" s="166"/>
      <c r="E188" s="167"/>
      <c r="F188" s="168"/>
      <c r="G188" s="169">
        <f>SUMIF(AG189:AG196,"&lt;&gt;NOR",G189:G196)</f>
        <v>0</v>
      </c>
      <c r="H188" s="163"/>
      <c r="I188" s="163">
        <f>SUM(I189:I196)</f>
        <v>0</v>
      </c>
      <c r="J188" s="163"/>
      <c r="K188" s="163">
        <f>SUM(K189:K196)</f>
        <v>0</v>
      </c>
      <c r="L188" s="163"/>
      <c r="M188" s="163">
        <f>SUM(M189:M196)</f>
        <v>0</v>
      </c>
      <c r="N188" s="163"/>
      <c r="O188" s="163">
        <f>SUM(O189:O196)</f>
        <v>0.67</v>
      </c>
      <c r="P188" s="163"/>
      <c r="Q188" s="163">
        <f>SUM(Q189:Q196)</f>
        <v>0</v>
      </c>
      <c r="R188" s="163"/>
      <c r="S188" s="163"/>
      <c r="T188" s="163"/>
      <c r="U188" s="163"/>
      <c r="V188" s="163">
        <f>SUM(V189:V196)</f>
        <v>12.879999999999999</v>
      </c>
      <c r="W188" s="163"/>
      <c r="AG188" t="s">
        <v>160</v>
      </c>
    </row>
    <row r="189" spans="1:60" outlineLevel="1" x14ac:dyDescent="0.2">
      <c r="A189" s="170">
        <v>63</v>
      </c>
      <c r="B189" s="171" t="s">
        <v>401</v>
      </c>
      <c r="C189" s="185" t="s">
        <v>402</v>
      </c>
      <c r="D189" s="172" t="s">
        <v>171</v>
      </c>
      <c r="E189" s="173">
        <v>36</v>
      </c>
      <c r="F189" s="174"/>
      <c r="G189" s="175">
        <f>ROUND(E189*F189,2)</f>
        <v>0</v>
      </c>
      <c r="H189" s="160"/>
      <c r="I189" s="159">
        <f>ROUND(E189*H189,2)</f>
        <v>0</v>
      </c>
      <c r="J189" s="160"/>
      <c r="K189" s="159">
        <f>ROUND(E189*J189,2)</f>
        <v>0</v>
      </c>
      <c r="L189" s="159">
        <v>21</v>
      </c>
      <c r="M189" s="159">
        <f>G189*(1+L189/100)</f>
        <v>0</v>
      </c>
      <c r="N189" s="159">
        <v>1.0000000000000001E-5</v>
      </c>
      <c r="O189" s="159">
        <f>ROUND(E189*N189,2)</f>
        <v>0</v>
      </c>
      <c r="P189" s="159">
        <v>0</v>
      </c>
      <c r="Q189" s="159">
        <f>ROUND(E189*P189,2)</f>
        <v>0</v>
      </c>
      <c r="R189" s="159"/>
      <c r="S189" s="159" t="s">
        <v>164</v>
      </c>
      <c r="T189" s="159" t="s">
        <v>165</v>
      </c>
      <c r="U189" s="159">
        <v>9.7000000000000003E-2</v>
      </c>
      <c r="V189" s="159">
        <f>ROUND(E189*U189,2)</f>
        <v>3.49</v>
      </c>
      <c r="W189" s="159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166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70">
        <v>64</v>
      </c>
      <c r="B190" s="171" t="s">
        <v>403</v>
      </c>
      <c r="C190" s="185" t="s">
        <v>404</v>
      </c>
      <c r="D190" s="172" t="s">
        <v>181</v>
      </c>
      <c r="E190" s="173">
        <v>8</v>
      </c>
      <c r="F190" s="174"/>
      <c r="G190" s="175">
        <f>ROUND(E190*F190,2)</f>
        <v>0</v>
      </c>
      <c r="H190" s="160"/>
      <c r="I190" s="159">
        <f>ROUND(E190*H190,2)</f>
        <v>0</v>
      </c>
      <c r="J190" s="160"/>
      <c r="K190" s="159">
        <f>ROUND(E190*J190,2)</f>
        <v>0</v>
      </c>
      <c r="L190" s="159">
        <v>21</v>
      </c>
      <c r="M190" s="159">
        <f>G190*(1+L190/100)</f>
        <v>0</v>
      </c>
      <c r="N190" s="159">
        <v>3.8949999999999999E-2</v>
      </c>
      <c r="O190" s="159">
        <f>ROUND(E190*N190,2)</f>
        <v>0.31</v>
      </c>
      <c r="P190" s="159">
        <v>0</v>
      </c>
      <c r="Q190" s="159">
        <f>ROUND(E190*P190,2)</f>
        <v>0</v>
      </c>
      <c r="R190" s="159" t="s">
        <v>389</v>
      </c>
      <c r="S190" s="159" t="s">
        <v>164</v>
      </c>
      <c r="T190" s="159" t="s">
        <v>165</v>
      </c>
      <c r="U190" s="159">
        <v>0</v>
      </c>
      <c r="V190" s="159">
        <f>ROUND(E190*U190,2)</f>
        <v>0</v>
      </c>
      <c r="W190" s="159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390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22.5" outlineLevel="1" x14ac:dyDescent="0.2">
      <c r="A191" s="170">
        <v>65</v>
      </c>
      <c r="B191" s="171" t="s">
        <v>405</v>
      </c>
      <c r="C191" s="185" t="s">
        <v>406</v>
      </c>
      <c r="D191" s="172" t="s">
        <v>181</v>
      </c>
      <c r="E191" s="173">
        <v>2</v>
      </c>
      <c r="F191" s="174"/>
      <c r="G191" s="175">
        <f>ROUND(E191*F191,2)</f>
        <v>0</v>
      </c>
      <c r="H191" s="160"/>
      <c r="I191" s="159">
        <f>ROUND(E191*H191,2)</f>
        <v>0</v>
      </c>
      <c r="J191" s="160"/>
      <c r="K191" s="159">
        <f>ROUND(E191*J191,2)</f>
        <v>0</v>
      </c>
      <c r="L191" s="159">
        <v>21</v>
      </c>
      <c r="M191" s="159">
        <f>G191*(1+L191/100)</f>
        <v>0</v>
      </c>
      <c r="N191" s="159">
        <v>0.15692</v>
      </c>
      <c r="O191" s="159">
        <f>ROUND(E191*N191,2)</f>
        <v>0.31</v>
      </c>
      <c r="P191" s="159">
        <v>0</v>
      </c>
      <c r="Q191" s="159">
        <f>ROUND(E191*P191,2)</f>
        <v>0</v>
      </c>
      <c r="R191" s="159"/>
      <c r="S191" s="159" t="s">
        <v>164</v>
      </c>
      <c r="T191" s="159" t="s">
        <v>165</v>
      </c>
      <c r="U191" s="159">
        <v>2.3771900000000001</v>
      </c>
      <c r="V191" s="159">
        <f>ROUND(E191*U191,2)</f>
        <v>4.75</v>
      </c>
      <c r="W191" s="159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407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1" x14ac:dyDescent="0.2">
      <c r="A192" s="170">
        <v>66</v>
      </c>
      <c r="B192" s="171" t="s">
        <v>408</v>
      </c>
      <c r="C192" s="185" t="s">
        <v>409</v>
      </c>
      <c r="D192" s="172" t="s">
        <v>181</v>
      </c>
      <c r="E192" s="173">
        <v>1</v>
      </c>
      <c r="F192" s="174"/>
      <c r="G192" s="175">
        <f>ROUND(E192*F192,2)</f>
        <v>0</v>
      </c>
      <c r="H192" s="160"/>
      <c r="I192" s="159">
        <f>ROUND(E192*H192,2)</f>
        <v>0</v>
      </c>
      <c r="J192" s="160"/>
      <c r="K192" s="159">
        <f>ROUND(E192*J192,2)</f>
        <v>0</v>
      </c>
      <c r="L192" s="159">
        <v>21</v>
      </c>
      <c r="M192" s="159">
        <f>G192*(1+L192/100)</f>
        <v>0</v>
      </c>
      <c r="N192" s="159">
        <v>4.3720000000000002E-2</v>
      </c>
      <c r="O192" s="159">
        <f>ROUND(E192*N192,2)</f>
        <v>0.04</v>
      </c>
      <c r="P192" s="159">
        <v>0</v>
      </c>
      <c r="Q192" s="159">
        <f>ROUND(E192*P192,2)</f>
        <v>0</v>
      </c>
      <c r="R192" s="159"/>
      <c r="S192" s="159" t="s">
        <v>164</v>
      </c>
      <c r="T192" s="159" t="s">
        <v>165</v>
      </c>
      <c r="U192" s="159">
        <v>1.3542400000000001</v>
      </c>
      <c r="V192" s="159">
        <f>ROUND(E192*U192,2)</f>
        <v>1.35</v>
      </c>
      <c r="W192" s="159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248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1" x14ac:dyDescent="0.2">
      <c r="A193" s="170">
        <v>67</v>
      </c>
      <c r="B193" s="171" t="s">
        <v>410</v>
      </c>
      <c r="C193" s="185" t="s">
        <v>411</v>
      </c>
      <c r="D193" s="172" t="s">
        <v>171</v>
      </c>
      <c r="E193" s="173">
        <v>5.5</v>
      </c>
      <c r="F193" s="174"/>
      <c r="G193" s="175">
        <f>ROUND(E193*F193,2)</f>
        <v>0</v>
      </c>
      <c r="H193" s="160"/>
      <c r="I193" s="159">
        <f>ROUND(E193*H193,2)</f>
        <v>0</v>
      </c>
      <c r="J193" s="160"/>
      <c r="K193" s="159">
        <f>ROUND(E193*J193,2)</f>
        <v>0</v>
      </c>
      <c r="L193" s="159">
        <v>21</v>
      </c>
      <c r="M193" s="159">
        <f>G193*(1+L193/100)</f>
        <v>0</v>
      </c>
      <c r="N193" s="159">
        <v>2.2000000000000001E-3</v>
      </c>
      <c r="O193" s="159">
        <f>ROUND(E193*N193,2)</f>
        <v>0.01</v>
      </c>
      <c r="P193" s="159">
        <v>0</v>
      </c>
      <c r="Q193" s="159">
        <f>ROUND(E193*P193,2)</f>
        <v>0</v>
      </c>
      <c r="R193" s="159"/>
      <c r="S193" s="159" t="s">
        <v>164</v>
      </c>
      <c r="T193" s="159" t="s">
        <v>165</v>
      </c>
      <c r="U193" s="159">
        <v>6.6000000000000003E-2</v>
      </c>
      <c r="V193" s="159">
        <f>ROUND(E193*U193,2)</f>
        <v>0.36</v>
      </c>
      <c r="W193" s="159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166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86" t="s">
        <v>412</v>
      </c>
      <c r="D194" s="161"/>
      <c r="E194" s="162">
        <v>5.5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168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70">
        <v>68</v>
      </c>
      <c r="B195" s="171" t="s">
        <v>413</v>
      </c>
      <c r="C195" s="185" t="s">
        <v>414</v>
      </c>
      <c r="D195" s="172" t="s">
        <v>181</v>
      </c>
      <c r="E195" s="173">
        <v>4</v>
      </c>
      <c r="F195" s="174"/>
      <c r="G195" s="175">
        <f>ROUND(E195*F195,2)</f>
        <v>0</v>
      </c>
      <c r="H195" s="160"/>
      <c r="I195" s="159">
        <f>ROUND(E195*H195,2)</f>
        <v>0</v>
      </c>
      <c r="J195" s="160"/>
      <c r="K195" s="159">
        <f>ROUND(E195*J195,2)</f>
        <v>0</v>
      </c>
      <c r="L195" s="159">
        <v>21</v>
      </c>
      <c r="M195" s="159">
        <f>G195*(1+L195/100)</f>
        <v>0</v>
      </c>
      <c r="N195" s="159">
        <v>4.0000000000000003E-5</v>
      </c>
      <c r="O195" s="159">
        <f>ROUND(E195*N195,2)</f>
        <v>0</v>
      </c>
      <c r="P195" s="159">
        <v>0</v>
      </c>
      <c r="Q195" s="159">
        <f>ROUND(E195*P195,2)</f>
        <v>0</v>
      </c>
      <c r="R195" s="159"/>
      <c r="S195" s="159" t="s">
        <v>164</v>
      </c>
      <c r="T195" s="159" t="s">
        <v>165</v>
      </c>
      <c r="U195" s="159">
        <v>0.38</v>
      </c>
      <c r="V195" s="159">
        <f>ROUND(E195*U195,2)</f>
        <v>1.52</v>
      </c>
      <c r="W195" s="159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166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ht="22.5" outlineLevel="1" x14ac:dyDescent="0.2">
      <c r="A196" s="170">
        <v>69</v>
      </c>
      <c r="B196" s="171" t="s">
        <v>415</v>
      </c>
      <c r="C196" s="185" t="s">
        <v>416</v>
      </c>
      <c r="D196" s="172" t="s">
        <v>181</v>
      </c>
      <c r="E196" s="173">
        <v>8</v>
      </c>
      <c r="F196" s="174"/>
      <c r="G196" s="175">
        <f>ROUND(E196*F196,2)</f>
        <v>0</v>
      </c>
      <c r="H196" s="160"/>
      <c r="I196" s="159">
        <f>ROUND(E196*H196,2)</f>
        <v>0</v>
      </c>
      <c r="J196" s="160"/>
      <c r="K196" s="159">
        <f>ROUND(E196*J196,2)</f>
        <v>0</v>
      </c>
      <c r="L196" s="159">
        <v>21</v>
      </c>
      <c r="M196" s="159">
        <f>G196*(1+L196/100)</f>
        <v>0</v>
      </c>
      <c r="N196" s="159">
        <v>1.0000000000000001E-5</v>
      </c>
      <c r="O196" s="159">
        <f>ROUND(E196*N196,2)</f>
        <v>0</v>
      </c>
      <c r="P196" s="159">
        <v>0</v>
      </c>
      <c r="Q196" s="159">
        <f>ROUND(E196*P196,2)</f>
        <v>0</v>
      </c>
      <c r="R196" s="159"/>
      <c r="S196" s="159" t="s">
        <v>164</v>
      </c>
      <c r="T196" s="159" t="s">
        <v>165</v>
      </c>
      <c r="U196" s="159">
        <v>0.17599999999999999</v>
      </c>
      <c r="V196" s="159">
        <f>ROUND(E196*U196,2)</f>
        <v>1.41</v>
      </c>
      <c r="W196" s="159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166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x14ac:dyDescent="0.2">
      <c r="A197" s="164" t="s">
        <v>159</v>
      </c>
      <c r="B197" s="165" t="s">
        <v>91</v>
      </c>
      <c r="C197" s="184" t="s">
        <v>92</v>
      </c>
      <c r="D197" s="166"/>
      <c r="E197" s="167"/>
      <c r="F197" s="168"/>
      <c r="G197" s="169">
        <f>SUMIF(AG198:AG202,"&lt;&gt;NOR",G198:G202)</f>
        <v>0</v>
      </c>
      <c r="H197" s="163"/>
      <c r="I197" s="163">
        <f>SUM(I198:I202)</f>
        <v>0</v>
      </c>
      <c r="J197" s="163"/>
      <c r="K197" s="163">
        <f>SUM(K198:K202)</f>
        <v>0</v>
      </c>
      <c r="L197" s="163"/>
      <c r="M197" s="163">
        <f>SUM(M198:M202)</f>
        <v>0</v>
      </c>
      <c r="N197" s="163"/>
      <c r="O197" s="163">
        <f>SUM(O198:O202)</f>
        <v>0.94</v>
      </c>
      <c r="P197" s="163"/>
      <c r="Q197" s="163">
        <f>SUM(Q198:Q202)</f>
        <v>0</v>
      </c>
      <c r="R197" s="163"/>
      <c r="S197" s="163"/>
      <c r="T197" s="163"/>
      <c r="U197" s="163"/>
      <c r="V197" s="163">
        <f>SUM(V198:V202)</f>
        <v>1.73</v>
      </c>
      <c r="W197" s="163"/>
      <c r="AG197" t="s">
        <v>160</v>
      </c>
    </row>
    <row r="198" spans="1:60" outlineLevel="1" x14ac:dyDescent="0.2">
      <c r="A198" s="170">
        <v>70</v>
      </c>
      <c r="B198" s="171" t="s">
        <v>417</v>
      </c>
      <c r="C198" s="185" t="s">
        <v>418</v>
      </c>
      <c r="D198" s="172" t="s">
        <v>171</v>
      </c>
      <c r="E198" s="173">
        <v>5.5</v>
      </c>
      <c r="F198" s="174"/>
      <c r="G198" s="175">
        <f>ROUND(E198*F198,2)</f>
        <v>0</v>
      </c>
      <c r="H198" s="160"/>
      <c r="I198" s="159">
        <f>ROUND(E198*H198,2)</f>
        <v>0</v>
      </c>
      <c r="J198" s="160"/>
      <c r="K198" s="159">
        <f>ROUND(E198*J198,2)</f>
        <v>0</v>
      </c>
      <c r="L198" s="159">
        <v>21</v>
      </c>
      <c r="M198" s="159">
        <f>G198*(1+L198/100)</f>
        <v>0</v>
      </c>
      <c r="N198" s="159">
        <v>0</v>
      </c>
      <c r="O198" s="159">
        <f>ROUND(E198*N198,2)</f>
        <v>0</v>
      </c>
      <c r="P198" s="159">
        <v>0</v>
      </c>
      <c r="Q198" s="159">
        <f>ROUND(E198*P198,2)</f>
        <v>0</v>
      </c>
      <c r="R198" s="159"/>
      <c r="S198" s="159" t="s">
        <v>164</v>
      </c>
      <c r="T198" s="159" t="s">
        <v>165</v>
      </c>
      <c r="U198" s="159">
        <v>0.13</v>
      </c>
      <c r="V198" s="159">
        <f>ROUND(E198*U198,2)</f>
        <v>0.72</v>
      </c>
      <c r="W198" s="159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166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86" t="s">
        <v>419</v>
      </c>
      <c r="D199" s="161"/>
      <c r="E199" s="162">
        <v>5.5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168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70">
        <v>71</v>
      </c>
      <c r="B200" s="171" t="s">
        <v>420</v>
      </c>
      <c r="C200" s="185" t="s">
        <v>421</v>
      </c>
      <c r="D200" s="172" t="s">
        <v>171</v>
      </c>
      <c r="E200" s="173">
        <v>3.7</v>
      </c>
      <c r="F200" s="174"/>
      <c r="G200" s="175">
        <f>ROUND(E200*F200,2)</f>
        <v>0</v>
      </c>
      <c r="H200" s="160"/>
      <c r="I200" s="159">
        <f>ROUND(E200*H200,2)</f>
        <v>0</v>
      </c>
      <c r="J200" s="160"/>
      <c r="K200" s="159">
        <f>ROUND(E200*J200,2)</f>
        <v>0</v>
      </c>
      <c r="L200" s="159">
        <v>21</v>
      </c>
      <c r="M200" s="159">
        <f>G200*(1+L200/100)</f>
        <v>0</v>
      </c>
      <c r="N200" s="159">
        <v>0.188</v>
      </c>
      <c r="O200" s="159">
        <f>ROUND(E200*N200,2)</f>
        <v>0.7</v>
      </c>
      <c r="P200" s="159">
        <v>0</v>
      </c>
      <c r="Q200" s="159">
        <f>ROUND(E200*P200,2)</f>
        <v>0</v>
      </c>
      <c r="R200" s="159"/>
      <c r="S200" s="159" t="s">
        <v>164</v>
      </c>
      <c r="T200" s="159" t="s">
        <v>165</v>
      </c>
      <c r="U200" s="159">
        <v>0.27200000000000002</v>
      </c>
      <c r="V200" s="159">
        <f>ROUND(E200*U200,2)</f>
        <v>1.01</v>
      </c>
      <c r="W200" s="159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166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86" t="s">
        <v>422</v>
      </c>
      <c r="D201" s="161"/>
      <c r="E201" s="162">
        <v>3.7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168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1" x14ac:dyDescent="0.2">
      <c r="A202" s="170">
        <v>72</v>
      </c>
      <c r="B202" s="171" t="s">
        <v>423</v>
      </c>
      <c r="C202" s="185" t="s">
        <v>424</v>
      </c>
      <c r="D202" s="172" t="s">
        <v>181</v>
      </c>
      <c r="E202" s="173">
        <v>4</v>
      </c>
      <c r="F202" s="174"/>
      <c r="G202" s="175">
        <f>ROUND(E202*F202,2)</f>
        <v>0</v>
      </c>
      <c r="H202" s="160"/>
      <c r="I202" s="159">
        <f>ROUND(E202*H202,2)</f>
        <v>0</v>
      </c>
      <c r="J202" s="160"/>
      <c r="K202" s="159">
        <f>ROUND(E202*J202,2)</f>
        <v>0</v>
      </c>
      <c r="L202" s="159">
        <v>21</v>
      </c>
      <c r="M202" s="159">
        <f>G202*(1+L202/100)</f>
        <v>0</v>
      </c>
      <c r="N202" s="159">
        <v>0.06</v>
      </c>
      <c r="O202" s="159">
        <f>ROUND(E202*N202,2)</f>
        <v>0.24</v>
      </c>
      <c r="P202" s="159">
        <v>0</v>
      </c>
      <c r="Q202" s="159">
        <f>ROUND(E202*P202,2)</f>
        <v>0</v>
      </c>
      <c r="R202" s="159" t="s">
        <v>389</v>
      </c>
      <c r="S202" s="159" t="s">
        <v>164</v>
      </c>
      <c r="T202" s="159" t="s">
        <v>165</v>
      </c>
      <c r="U202" s="159">
        <v>0</v>
      </c>
      <c r="V202" s="159">
        <f>ROUND(E202*U202,2)</f>
        <v>0</v>
      </c>
      <c r="W202" s="159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390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x14ac:dyDescent="0.2">
      <c r="A203" s="164" t="s">
        <v>159</v>
      </c>
      <c r="B203" s="165" t="s">
        <v>93</v>
      </c>
      <c r="C203" s="184" t="s">
        <v>94</v>
      </c>
      <c r="D203" s="166"/>
      <c r="E203" s="167"/>
      <c r="F203" s="168"/>
      <c r="G203" s="169">
        <f>SUMIF(AG204:AG205,"&lt;&gt;NOR",G204:G205)</f>
        <v>0</v>
      </c>
      <c r="H203" s="163"/>
      <c r="I203" s="163">
        <f>SUM(I204:I205)</f>
        <v>0</v>
      </c>
      <c r="J203" s="163"/>
      <c r="K203" s="163">
        <f>SUM(K204:K205)</f>
        <v>0</v>
      </c>
      <c r="L203" s="163"/>
      <c r="M203" s="163">
        <f>SUM(M204:M205)</f>
        <v>0</v>
      </c>
      <c r="N203" s="163"/>
      <c r="O203" s="163">
        <f>SUM(O204:O205)</f>
        <v>0.82</v>
      </c>
      <c r="P203" s="163"/>
      <c r="Q203" s="163">
        <f>SUM(Q204:Q205)</f>
        <v>0</v>
      </c>
      <c r="R203" s="163"/>
      <c r="S203" s="163"/>
      <c r="T203" s="163"/>
      <c r="U203" s="163"/>
      <c r="V203" s="163">
        <f>SUM(V204:V205)</f>
        <v>36.01</v>
      </c>
      <c r="W203" s="163"/>
      <c r="AG203" t="s">
        <v>160</v>
      </c>
    </row>
    <row r="204" spans="1:60" outlineLevel="1" x14ac:dyDescent="0.2">
      <c r="A204" s="170">
        <v>73</v>
      </c>
      <c r="B204" s="171" t="s">
        <v>425</v>
      </c>
      <c r="C204" s="185" t="s">
        <v>426</v>
      </c>
      <c r="D204" s="172" t="s">
        <v>175</v>
      </c>
      <c r="E204" s="173">
        <v>138.5</v>
      </c>
      <c r="F204" s="174"/>
      <c r="G204" s="175">
        <f>ROUND(E204*F204,2)</f>
        <v>0</v>
      </c>
      <c r="H204" s="160"/>
      <c r="I204" s="159">
        <f>ROUND(E204*H204,2)</f>
        <v>0</v>
      </c>
      <c r="J204" s="160"/>
      <c r="K204" s="159">
        <f>ROUND(E204*J204,2)</f>
        <v>0</v>
      </c>
      <c r="L204" s="159">
        <v>21</v>
      </c>
      <c r="M204" s="159">
        <f>G204*(1+L204/100)</f>
        <v>0</v>
      </c>
      <c r="N204" s="159">
        <v>5.9199999999999999E-3</v>
      </c>
      <c r="O204" s="159">
        <f>ROUND(E204*N204,2)</f>
        <v>0.82</v>
      </c>
      <c r="P204" s="159">
        <v>0</v>
      </c>
      <c r="Q204" s="159">
        <f>ROUND(E204*P204,2)</f>
        <v>0</v>
      </c>
      <c r="R204" s="159"/>
      <c r="S204" s="159" t="s">
        <v>164</v>
      </c>
      <c r="T204" s="159" t="s">
        <v>165</v>
      </c>
      <c r="U204" s="159">
        <v>0.26</v>
      </c>
      <c r="V204" s="159">
        <f>ROUND(E204*U204,2)</f>
        <v>36.01</v>
      </c>
      <c r="W204" s="159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166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186" t="s">
        <v>427</v>
      </c>
      <c r="D205" s="161"/>
      <c r="E205" s="162">
        <v>138.5</v>
      </c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168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x14ac:dyDescent="0.2">
      <c r="A206" s="164" t="s">
        <v>159</v>
      </c>
      <c r="B206" s="165" t="s">
        <v>95</v>
      </c>
      <c r="C206" s="184" t="s">
        <v>96</v>
      </c>
      <c r="D206" s="166"/>
      <c r="E206" s="167"/>
      <c r="F206" s="168"/>
      <c r="G206" s="169">
        <f>SUMIF(AG207:AG209,"&lt;&gt;NOR",G207:G209)</f>
        <v>0</v>
      </c>
      <c r="H206" s="163"/>
      <c r="I206" s="163">
        <f>SUM(I207:I209)</f>
        <v>0</v>
      </c>
      <c r="J206" s="163"/>
      <c r="K206" s="163">
        <f>SUM(K207:K209)</f>
        <v>0</v>
      </c>
      <c r="L206" s="163"/>
      <c r="M206" s="163">
        <f>SUM(M207:M209)</f>
        <v>0</v>
      </c>
      <c r="N206" s="163"/>
      <c r="O206" s="163">
        <f>SUM(O207:O209)</f>
        <v>0.04</v>
      </c>
      <c r="P206" s="163"/>
      <c r="Q206" s="163">
        <f>SUM(Q207:Q209)</f>
        <v>0</v>
      </c>
      <c r="R206" s="163"/>
      <c r="S206" s="163"/>
      <c r="T206" s="163"/>
      <c r="U206" s="163"/>
      <c r="V206" s="163">
        <f>SUM(V207:V209)</f>
        <v>53.11</v>
      </c>
      <c r="W206" s="163"/>
      <c r="AG206" t="s">
        <v>160</v>
      </c>
    </row>
    <row r="207" spans="1:60" outlineLevel="1" x14ac:dyDescent="0.2">
      <c r="A207" s="170">
        <v>74</v>
      </c>
      <c r="B207" s="171" t="s">
        <v>428</v>
      </c>
      <c r="C207" s="185" t="s">
        <v>429</v>
      </c>
      <c r="D207" s="172" t="s">
        <v>175</v>
      </c>
      <c r="E207" s="173">
        <v>172.42500000000001</v>
      </c>
      <c r="F207" s="174"/>
      <c r="G207" s="175">
        <f>ROUND(E207*F207,2)</f>
        <v>0</v>
      </c>
      <c r="H207" s="160"/>
      <c r="I207" s="159">
        <f>ROUND(E207*H207,2)</f>
        <v>0</v>
      </c>
      <c r="J207" s="160"/>
      <c r="K207" s="159">
        <f>ROUND(E207*J207,2)</f>
        <v>0</v>
      </c>
      <c r="L207" s="159">
        <v>21</v>
      </c>
      <c r="M207" s="159">
        <f>G207*(1+L207/100)</f>
        <v>0</v>
      </c>
      <c r="N207" s="159">
        <v>4.0000000000000003E-5</v>
      </c>
      <c r="O207" s="159">
        <f>ROUND(E207*N207,2)</f>
        <v>0.01</v>
      </c>
      <c r="P207" s="159">
        <v>0</v>
      </c>
      <c r="Q207" s="159">
        <f>ROUND(E207*P207,2)</f>
        <v>0</v>
      </c>
      <c r="R207" s="159"/>
      <c r="S207" s="159" t="s">
        <v>164</v>
      </c>
      <c r="T207" s="159" t="s">
        <v>165</v>
      </c>
      <c r="U207" s="159">
        <v>0.308</v>
      </c>
      <c r="V207" s="159">
        <f>ROUND(E207*U207,2)</f>
        <v>53.11</v>
      </c>
      <c r="W207" s="159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166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186" t="s">
        <v>430</v>
      </c>
      <c r="D208" s="161"/>
      <c r="E208" s="162">
        <v>172.43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168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ht="22.5" outlineLevel="1" x14ac:dyDescent="0.2">
      <c r="A209" s="170">
        <v>75</v>
      </c>
      <c r="B209" s="171" t="s">
        <v>431</v>
      </c>
      <c r="C209" s="185" t="s">
        <v>432</v>
      </c>
      <c r="D209" s="172" t="s">
        <v>242</v>
      </c>
      <c r="E209" s="173">
        <v>5</v>
      </c>
      <c r="F209" s="174"/>
      <c r="G209" s="175">
        <f>ROUND(E209*F209,2)</f>
        <v>0</v>
      </c>
      <c r="H209" s="160"/>
      <c r="I209" s="159">
        <f>ROUND(E209*H209,2)</f>
        <v>0</v>
      </c>
      <c r="J209" s="160"/>
      <c r="K209" s="159">
        <f>ROUND(E209*J209,2)</f>
        <v>0</v>
      </c>
      <c r="L209" s="159">
        <v>21</v>
      </c>
      <c r="M209" s="159">
        <f>G209*(1+L209/100)</f>
        <v>0</v>
      </c>
      <c r="N209" s="159">
        <v>6.0000000000000001E-3</v>
      </c>
      <c r="O209" s="159">
        <f>ROUND(E209*N209,2)</f>
        <v>0.03</v>
      </c>
      <c r="P209" s="159">
        <v>0</v>
      </c>
      <c r="Q209" s="159">
        <f>ROUND(E209*P209,2)</f>
        <v>0</v>
      </c>
      <c r="R209" s="159"/>
      <c r="S209" s="159" t="s">
        <v>243</v>
      </c>
      <c r="T209" s="159" t="s">
        <v>165</v>
      </c>
      <c r="U209" s="159">
        <v>0</v>
      </c>
      <c r="V209" s="159">
        <f>ROUND(E209*U209,2)</f>
        <v>0</v>
      </c>
      <c r="W209" s="159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166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x14ac:dyDescent="0.2">
      <c r="A210" s="164" t="s">
        <v>159</v>
      </c>
      <c r="B210" s="165" t="s">
        <v>97</v>
      </c>
      <c r="C210" s="184" t="s">
        <v>98</v>
      </c>
      <c r="D210" s="166"/>
      <c r="E210" s="167"/>
      <c r="F210" s="168"/>
      <c r="G210" s="169">
        <f>SUMIF(AG211:AG230,"&lt;&gt;NOR",G211:G230)</f>
        <v>0</v>
      </c>
      <c r="H210" s="163"/>
      <c r="I210" s="163">
        <f>SUM(I211:I230)</f>
        <v>0</v>
      </c>
      <c r="J210" s="163"/>
      <c r="K210" s="163">
        <f>SUM(K211:K230)</f>
        <v>0</v>
      </c>
      <c r="L210" s="163"/>
      <c r="M210" s="163">
        <f>SUM(M211:M230)</f>
        <v>0</v>
      </c>
      <c r="N210" s="163"/>
      <c r="O210" s="163">
        <f>SUM(O211:O230)</f>
        <v>0.12</v>
      </c>
      <c r="P210" s="163"/>
      <c r="Q210" s="163">
        <f>SUM(Q211:Q230)</f>
        <v>111.75999999999999</v>
      </c>
      <c r="R210" s="163"/>
      <c r="S210" s="163"/>
      <c r="T210" s="163"/>
      <c r="U210" s="163"/>
      <c r="V210" s="163">
        <f>SUM(V211:V230)</f>
        <v>199.19000000000003</v>
      </c>
      <c r="W210" s="163"/>
      <c r="AG210" t="s">
        <v>160</v>
      </c>
    </row>
    <row r="211" spans="1:60" outlineLevel="1" x14ac:dyDescent="0.2">
      <c r="A211" s="170">
        <v>76</v>
      </c>
      <c r="B211" s="171" t="s">
        <v>433</v>
      </c>
      <c r="C211" s="185" t="s">
        <v>434</v>
      </c>
      <c r="D211" s="172" t="s">
        <v>163</v>
      </c>
      <c r="E211" s="173">
        <v>16.065000000000001</v>
      </c>
      <c r="F211" s="174"/>
      <c r="G211" s="175">
        <f>ROUND(E211*F211,2)</f>
        <v>0</v>
      </c>
      <c r="H211" s="160"/>
      <c r="I211" s="159">
        <f>ROUND(E211*H211,2)</f>
        <v>0</v>
      </c>
      <c r="J211" s="160"/>
      <c r="K211" s="159">
        <f>ROUND(E211*J211,2)</f>
        <v>0</v>
      </c>
      <c r="L211" s="159">
        <v>21</v>
      </c>
      <c r="M211" s="159">
        <f>G211*(1+L211/100)</f>
        <v>0</v>
      </c>
      <c r="N211" s="159">
        <v>1.1199999999999999E-3</v>
      </c>
      <c r="O211" s="159">
        <f>ROUND(E211*N211,2)</f>
        <v>0.02</v>
      </c>
      <c r="P211" s="159">
        <v>2.5</v>
      </c>
      <c r="Q211" s="159">
        <f>ROUND(E211*P211,2)</f>
        <v>40.159999999999997</v>
      </c>
      <c r="R211" s="159"/>
      <c r="S211" s="159" t="s">
        <v>164</v>
      </c>
      <c r="T211" s="159" t="s">
        <v>165</v>
      </c>
      <c r="U211" s="159">
        <v>2.605</v>
      </c>
      <c r="V211" s="159">
        <f>ROUND(E211*U211,2)</f>
        <v>41.85</v>
      </c>
      <c r="W211" s="159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166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86" t="s">
        <v>435</v>
      </c>
      <c r="D212" s="161"/>
      <c r="E212" s="162">
        <v>16.07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168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70">
        <v>77</v>
      </c>
      <c r="B213" s="171" t="s">
        <v>436</v>
      </c>
      <c r="C213" s="185" t="s">
        <v>437</v>
      </c>
      <c r="D213" s="172" t="s">
        <v>163</v>
      </c>
      <c r="E213" s="173">
        <v>8.9250000000000007</v>
      </c>
      <c r="F213" s="174"/>
      <c r="G213" s="175">
        <f>ROUND(E213*F213,2)</f>
        <v>0</v>
      </c>
      <c r="H213" s="160"/>
      <c r="I213" s="159">
        <f>ROUND(E213*H213,2)</f>
        <v>0</v>
      </c>
      <c r="J213" s="160"/>
      <c r="K213" s="159">
        <f>ROUND(E213*J213,2)</f>
        <v>0</v>
      </c>
      <c r="L213" s="159">
        <v>21</v>
      </c>
      <c r="M213" s="159">
        <f>G213*(1+L213/100)</f>
        <v>0</v>
      </c>
      <c r="N213" s="159">
        <v>0</v>
      </c>
      <c r="O213" s="159">
        <f>ROUND(E213*N213,2)</f>
        <v>0</v>
      </c>
      <c r="P213" s="159">
        <v>2</v>
      </c>
      <c r="Q213" s="159">
        <f>ROUND(E213*P213,2)</f>
        <v>17.850000000000001</v>
      </c>
      <c r="R213" s="159"/>
      <c r="S213" s="159" t="s">
        <v>164</v>
      </c>
      <c r="T213" s="159" t="s">
        <v>165</v>
      </c>
      <c r="U213" s="159">
        <v>6.4359999999999999</v>
      </c>
      <c r="V213" s="159">
        <f>ROUND(E213*U213,2)</f>
        <v>57.44</v>
      </c>
      <c r="W213" s="159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166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86" t="s">
        <v>438</v>
      </c>
      <c r="D214" s="161"/>
      <c r="E214" s="162">
        <v>8.93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168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70">
        <v>78</v>
      </c>
      <c r="B215" s="171" t="s">
        <v>439</v>
      </c>
      <c r="C215" s="185" t="s">
        <v>440</v>
      </c>
      <c r="D215" s="172" t="s">
        <v>163</v>
      </c>
      <c r="E215" s="173">
        <v>15.9605</v>
      </c>
      <c r="F215" s="174"/>
      <c r="G215" s="175">
        <f>ROUND(E215*F215,2)</f>
        <v>0</v>
      </c>
      <c r="H215" s="160"/>
      <c r="I215" s="159">
        <f>ROUND(E215*H215,2)</f>
        <v>0</v>
      </c>
      <c r="J215" s="160"/>
      <c r="K215" s="159">
        <f>ROUND(E215*J215,2)</f>
        <v>0</v>
      </c>
      <c r="L215" s="159">
        <v>21</v>
      </c>
      <c r="M215" s="159">
        <f>G215*(1+L215/100)</f>
        <v>0</v>
      </c>
      <c r="N215" s="159">
        <v>1.2800000000000001E-3</v>
      </c>
      <c r="O215" s="159">
        <f>ROUND(E215*N215,2)</f>
        <v>0.02</v>
      </c>
      <c r="P215" s="159">
        <v>1.8</v>
      </c>
      <c r="Q215" s="159">
        <f>ROUND(E215*P215,2)</f>
        <v>28.73</v>
      </c>
      <c r="R215" s="159"/>
      <c r="S215" s="159" t="s">
        <v>164</v>
      </c>
      <c r="T215" s="159" t="s">
        <v>165</v>
      </c>
      <c r="U215" s="159">
        <v>1.52</v>
      </c>
      <c r="V215" s="159">
        <f>ROUND(E215*U215,2)</f>
        <v>24.26</v>
      </c>
      <c r="W215" s="159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166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86" t="s">
        <v>441</v>
      </c>
      <c r="D216" s="161"/>
      <c r="E216" s="162">
        <v>15.96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168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70">
        <v>79</v>
      </c>
      <c r="B217" s="171" t="s">
        <v>442</v>
      </c>
      <c r="C217" s="185" t="s">
        <v>443</v>
      </c>
      <c r="D217" s="172" t="s">
        <v>163</v>
      </c>
      <c r="E217" s="173">
        <v>7.08</v>
      </c>
      <c r="F217" s="174"/>
      <c r="G217" s="175">
        <f>ROUND(E217*F217,2)</f>
        <v>0</v>
      </c>
      <c r="H217" s="160"/>
      <c r="I217" s="159">
        <f>ROUND(E217*H217,2)</f>
        <v>0</v>
      </c>
      <c r="J217" s="160"/>
      <c r="K217" s="159">
        <f>ROUND(E217*J217,2)</f>
        <v>0</v>
      </c>
      <c r="L217" s="159">
        <v>21</v>
      </c>
      <c r="M217" s="159">
        <f>G217*(1+L217/100)</f>
        <v>0</v>
      </c>
      <c r="N217" s="159">
        <v>6.6600000000000001E-3</v>
      </c>
      <c r="O217" s="159">
        <f>ROUND(E217*N217,2)</f>
        <v>0.05</v>
      </c>
      <c r="P217" s="159">
        <v>2.4</v>
      </c>
      <c r="Q217" s="159">
        <f>ROUND(E217*P217,2)</f>
        <v>16.989999999999998</v>
      </c>
      <c r="R217" s="159"/>
      <c r="S217" s="159" t="s">
        <v>164</v>
      </c>
      <c r="T217" s="159" t="s">
        <v>165</v>
      </c>
      <c r="U217" s="159">
        <v>6.72</v>
      </c>
      <c r="V217" s="159">
        <f>ROUND(E217*U217,2)</f>
        <v>47.58</v>
      </c>
      <c r="W217" s="159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166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186" t="s">
        <v>444</v>
      </c>
      <c r="D218" s="161"/>
      <c r="E218" s="162">
        <v>7.08</v>
      </c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168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70">
        <v>80</v>
      </c>
      <c r="B219" s="171" t="s">
        <v>439</v>
      </c>
      <c r="C219" s="185" t="s">
        <v>440</v>
      </c>
      <c r="D219" s="172" t="s">
        <v>163</v>
      </c>
      <c r="E219" s="173">
        <v>2.2124999999999999</v>
      </c>
      <c r="F219" s="174"/>
      <c r="G219" s="175">
        <f>ROUND(E219*F219,2)</f>
        <v>0</v>
      </c>
      <c r="H219" s="160"/>
      <c r="I219" s="159">
        <f>ROUND(E219*H219,2)</f>
        <v>0</v>
      </c>
      <c r="J219" s="160"/>
      <c r="K219" s="159">
        <f>ROUND(E219*J219,2)</f>
        <v>0</v>
      </c>
      <c r="L219" s="159">
        <v>21</v>
      </c>
      <c r="M219" s="159">
        <f>G219*(1+L219/100)</f>
        <v>0</v>
      </c>
      <c r="N219" s="159">
        <v>1.2800000000000001E-3</v>
      </c>
      <c r="O219" s="159">
        <f>ROUND(E219*N219,2)</f>
        <v>0</v>
      </c>
      <c r="P219" s="159">
        <v>1.8</v>
      </c>
      <c r="Q219" s="159">
        <f>ROUND(E219*P219,2)</f>
        <v>3.98</v>
      </c>
      <c r="R219" s="159"/>
      <c r="S219" s="159" t="s">
        <v>164</v>
      </c>
      <c r="T219" s="159" t="s">
        <v>165</v>
      </c>
      <c r="U219" s="159">
        <v>1.52</v>
      </c>
      <c r="V219" s="159">
        <f>ROUND(E219*U219,2)</f>
        <v>3.36</v>
      </c>
      <c r="W219" s="159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166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86" t="s">
        <v>445</v>
      </c>
      <c r="D220" s="161"/>
      <c r="E220" s="162">
        <v>2.21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168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70">
        <v>81</v>
      </c>
      <c r="B221" s="171" t="s">
        <v>446</v>
      </c>
      <c r="C221" s="185" t="s">
        <v>447</v>
      </c>
      <c r="D221" s="172" t="s">
        <v>181</v>
      </c>
      <c r="E221" s="173">
        <v>2</v>
      </c>
      <c r="F221" s="174"/>
      <c r="G221" s="175">
        <f>ROUND(E221*F221,2)</f>
        <v>0</v>
      </c>
      <c r="H221" s="160"/>
      <c r="I221" s="159">
        <f>ROUND(E221*H221,2)</f>
        <v>0</v>
      </c>
      <c r="J221" s="160"/>
      <c r="K221" s="159">
        <f>ROUND(E221*J221,2)</f>
        <v>0</v>
      </c>
      <c r="L221" s="159">
        <v>21</v>
      </c>
      <c r="M221" s="159">
        <f>G221*(1+L221/100)</f>
        <v>0</v>
      </c>
      <c r="N221" s="159">
        <v>0</v>
      </c>
      <c r="O221" s="159">
        <f>ROUND(E221*N221,2)</f>
        <v>0</v>
      </c>
      <c r="P221" s="159">
        <v>0</v>
      </c>
      <c r="Q221" s="159">
        <f>ROUND(E221*P221,2)</f>
        <v>0</v>
      </c>
      <c r="R221" s="159"/>
      <c r="S221" s="159" t="s">
        <v>164</v>
      </c>
      <c r="T221" s="159" t="s">
        <v>165</v>
      </c>
      <c r="U221" s="159">
        <v>0.05</v>
      </c>
      <c r="V221" s="159">
        <f>ROUND(E221*U221,2)</f>
        <v>0.1</v>
      </c>
      <c r="W221" s="159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166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70">
        <v>82</v>
      </c>
      <c r="B222" s="171" t="s">
        <v>448</v>
      </c>
      <c r="C222" s="185" t="s">
        <v>449</v>
      </c>
      <c r="D222" s="172" t="s">
        <v>181</v>
      </c>
      <c r="E222" s="173">
        <v>2</v>
      </c>
      <c r="F222" s="174"/>
      <c r="G222" s="175">
        <f>ROUND(E222*F222,2)</f>
        <v>0</v>
      </c>
      <c r="H222" s="160"/>
      <c r="I222" s="159">
        <f>ROUND(E222*H222,2)</f>
        <v>0</v>
      </c>
      <c r="J222" s="160"/>
      <c r="K222" s="159">
        <f>ROUND(E222*J222,2)</f>
        <v>0</v>
      </c>
      <c r="L222" s="159">
        <v>21</v>
      </c>
      <c r="M222" s="159">
        <f>G222*(1+L222/100)</f>
        <v>0</v>
      </c>
      <c r="N222" s="159">
        <v>0</v>
      </c>
      <c r="O222" s="159">
        <f>ROUND(E222*N222,2)</f>
        <v>0</v>
      </c>
      <c r="P222" s="159">
        <v>0</v>
      </c>
      <c r="Q222" s="159">
        <f>ROUND(E222*P222,2)</f>
        <v>0</v>
      </c>
      <c r="R222" s="159"/>
      <c r="S222" s="159" t="s">
        <v>164</v>
      </c>
      <c r="T222" s="159" t="s">
        <v>165</v>
      </c>
      <c r="U222" s="159">
        <v>0.03</v>
      </c>
      <c r="V222" s="159">
        <f>ROUND(E222*U222,2)</f>
        <v>0.06</v>
      </c>
      <c r="W222" s="159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166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70">
        <v>83</v>
      </c>
      <c r="B223" s="171" t="s">
        <v>450</v>
      </c>
      <c r="C223" s="185" t="s">
        <v>451</v>
      </c>
      <c r="D223" s="172" t="s">
        <v>175</v>
      </c>
      <c r="E223" s="173">
        <v>5.04</v>
      </c>
      <c r="F223" s="174"/>
      <c r="G223" s="175">
        <f>ROUND(E223*F223,2)</f>
        <v>0</v>
      </c>
      <c r="H223" s="160"/>
      <c r="I223" s="159">
        <f>ROUND(E223*H223,2)</f>
        <v>0</v>
      </c>
      <c r="J223" s="160"/>
      <c r="K223" s="159">
        <f>ROUND(E223*J223,2)</f>
        <v>0</v>
      </c>
      <c r="L223" s="159">
        <v>21</v>
      </c>
      <c r="M223" s="159">
        <f>G223*(1+L223/100)</f>
        <v>0</v>
      </c>
      <c r="N223" s="159">
        <v>8.3000000000000001E-4</v>
      </c>
      <c r="O223" s="159">
        <f>ROUND(E223*N223,2)</f>
        <v>0</v>
      </c>
      <c r="P223" s="159">
        <v>0.06</v>
      </c>
      <c r="Q223" s="159">
        <f>ROUND(E223*P223,2)</f>
        <v>0.3</v>
      </c>
      <c r="R223" s="159"/>
      <c r="S223" s="159" t="s">
        <v>164</v>
      </c>
      <c r="T223" s="159" t="s">
        <v>165</v>
      </c>
      <c r="U223" s="159">
        <v>0.55600000000000005</v>
      </c>
      <c r="V223" s="159">
        <f>ROUND(E223*U223,2)</f>
        <v>2.8</v>
      </c>
      <c r="W223" s="159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166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86" t="s">
        <v>452</v>
      </c>
      <c r="D224" s="161"/>
      <c r="E224" s="162">
        <v>5.04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168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70">
        <v>84</v>
      </c>
      <c r="B225" s="171" t="s">
        <v>453</v>
      </c>
      <c r="C225" s="185" t="s">
        <v>454</v>
      </c>
      <c r="D225" s="172" t="s">
        <v>175</v>
      </c>
      <c r="E225" s="173">
        <v>52.3</v>
      </c>
      <c r="F225" s="174"/>
      <c r="G225" s="175">
        <f>ROUND(E225*F225,2)</f>
        <v>0</v>
      </c>
      <c r="H225" s="160"/>
      <c r="I225" s="159">
        <f>ROUND(E225*H225,2)</f>
        <v>0</v>
      </c>
      <c r="J225" s="160"/>
      <c r="K225" s="159">
        <f>ROUND(E225*J225,2)</f>
        <v>0</v>
      </c>
      <c r="L225" s="159">
        <v>21</v>
      </c>
      <c r="M225" s="159">
        <f>G225*(1+L225/100)</f>
        <v>0</v>
      </c>
      <c r="N225" s="159">
        <v>5.5999999999999995E-4</v>
      </c>
      <c r="O225" s="159">
        <f>ROUND(E225*N225,2)</f>
        <v>0.03</v>
      </c>
      <c r="P225" s="159">
        <v>6.6000000000000003E-2</v>
      </c>
      <c r="Q225" s="159">
        <f>ROUND(E225*P225,2)</f>
        <v>3.45</v>
      </c>
      <c r="R225" s="159"/>
      <c r="S225" s="159" t="s">
        <v>164</v>
      </c>
      <c r="T225" s="159" t="s">
        <v>165</v>
      </c>
      <c r="U225" s="159">
        <v>0.34699999999999998</v>
      </c>
      <c r="V225" s="159">
        <f>ROUND(E225*U225,2)</f>
        <v>18.149999999999999</v>
      </c>
      <c r="W225" s="159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166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86" t="s">
        <v>455</v>
      </c>
      <c r="D226" s="161"/>
      <c r="E226" s="162">
        <v>52.3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168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70">
        <v>85</v>
      </c>
      <c r="B227" s="171" t="s">
        <v>456</v>
      </c>
      <c r="C227" s="185" t="s">
        <v>457</v>
      </c>
      <c r="D227" s="172" t="s">
        <v>175</v>
      </c>
      <c r="E227" s="173">
        <v>2.25</v>
      </c>
      <c r="F227" s="174"/>
      <c r="G227" s="175">
        <f>ROUND(E227*F227,2)</f>
        <v>0</v>
      </c>
      <c r="H227" s="160"/>
      <c r="I227" s="159">
        <f>ROUND(E227*H227,2)</f>
        <v>0</v>
      </c>
      <c r="J227" s="160"/>
      <c r="K227" s="159">
        <f>ROUND(E227*J227,2)</f>
        <v>0</v>
      </c>
      <c r="L227" s="159">
        <v>21</v>
      </c>
      <c r="M227" s="159">
        <f>G227*(1+L227/100)</f>
        <v>0</v>
      </c>
      <c r="N227" s="159">
        <v>9.2000000000000003E-4</v>
      </c>
      <c r="O227" s="159">
        <f>ROUND(E227*N227,2)</f>
        <v>0</v>
      </c>
      <c r="P227" s="159">
        <v>2.7E-2</v>
      </c>
      <c r="Q227" s="159">
        <f>ROUND(E227*P227,2)</f>
        <v>0.06</v>
      </c>
      <c r="R227" s="159"/>
      <c r="S227" s="159" t="s">
        <v>164</v>
      </c>
      <c r="T227" s="159" t="s">
        <v>165</v>
      </c>
      <c r="U227" s="159">
        <v>0.26300000000000001</v>
      </c>
      <c r="V227" s="159">
        <f>ROUND(E227*U227,2)</f>
        <v>0.59</v>
      </c>
      <c r="W227" s="159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166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86" t="s">
        <v>458</v>
      </c>
      <c r="D228" s="161"/>
      <c r="E228" s="162">
        <v>2.25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168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70">
        <v>86</v>
      </c>
      <c r="B229" s="171" t="s">
        <v>459</v>
      </c>
      <c r="C229" s="185" t="s">
        <v>460</v>
      </c>
      <c r="D229" s="172" t="s">
        <v>175</v>
      </c>
      <c r="E229" s="173">
        <v>3.2</v>
      </c>
      <c r="F229" s="174"/>
      <c r="G229" s="175">
        <f>ROUND(E229*F229,2)</f>
        <v>0</v>
      </c>
      <c r="H229" s="160"/>
      <c r="I229" s="159">
        <f>ROUND(E229*H229,2)</f>
        <v>0</v>
      </c>
      <c r="J229" s="160"/>
      <c r="K229" s="159">
        <f>ROUND(E229*J229,2)</f>
        <v>0</v>
      </c>
      <c r="L229" s="159">
        <v>21</v>
      </c>
      <c r="M229" s="159">
        <f>G229*(1+L229/100)</f>
        <v>0</v>
      </c>
      <c r="N229" s="159">
        <v>1.17E-3</v>
      </c>
      <c r="O229" s="159">
        <f>ROUND(E229*N229,2)</f>
        <v>0</v>
      </c>
      <c r="P229" s="159">
        <v>7.5999999999999998E-2</v>
      </c>
      <c r="Q229" s="159">
        <f>ROUND(E229*P229,2)</f>
        <v>0.24</v>
      </c>
      <c r="R229" s="159"/>
      <c r="S229" s="159" t="s">
        <v>164</v>
      </c>
      <c r="T229" s="159" t="s">
        <v>165</v>
      </c>
      <c r="U229" s="159">
        <v>0.93899999999999995</v>
      </c>
      <c r="V229" s="159">
        <f>ROUND(E229*U229,2)</f>
        <v>3</v>
      </c>
      <c r="W229" s="159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166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186" t="s">
        <v>461</v>
      </c>
      <c r="D230" s="161"/>
      <c r="E230" s="162">
        <v>3.2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168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x14ac:dyDescent="0.2">
      <c r="A231" s="164" t="s">
        <v>159</v>
      </c>
      <c r="B231" s="165" t="s">
        <v>99</v>
      </c>
      <c r="C231" s="184" t="s">
        <v>100</v>
      </c>
      <c r="D231" s="166"/>
      <c r="E231" s="167"/>
      <c r="F231" s="168"/>
      <c r="G231" s="169">
        <f>SUMIF(AG232:AG237,"&lt;&gt;NOR",G232:G237)</f>
        <v>0</v>
      </c>
      <c r="H231" s="163"/>
      <c r="I231" s="163">
        <f>SUM(I232:I237)</f>
        <v>0</v>
      </c>
      <c r="J231" s="163"/>
      <c r="K231" s="163">
        <f>SUM(K232:K237)</f>
        <v>0</v>
      </c>
      <c r="L231" s="163"/>
      <c r="M231" s="163">
        <f>SUM(M232:M237)</f>
        <v>0</v>
      </c>
      <c r="N231" s="163"/>
      <c r="O231" s="163">
        <f>SUM(O232:O237)</f>
        <v>0</v>
      </c>
      <c r="P231" s="163"/>
      <c r="Q231" s="163">
        <f>SUM(Q232:Q237)</f>
        <v>0.1</v>
      </c>
      <c r="R231" s="163"/>
      <c r="S231" s="163"/>
      <c r="T231" s="163"/>
      <c r="U231" s="163"/>
      <c r="V231" s="163">
        <f>SUM(V232:V237)</f>
        <v>60.49</v>
      </c>
      <c r="W231" s="163"/>
      <c r="AG231" t="s">
        <v>160</v>
      </c>
    </row>
    <row r="232" spans="1:60" outlineLevel="1" x14ac:dyDescent="0.2">
      <c r="A232" s="170">
        <v>87</v>
      </c>
      <c r="B232" s="171" t="s">
        <v>462</v>
      </c>
      <c r="C232" s="185" t="s">
        <v>463</v>
      </c>
      <c r="D232" s="172" t="s">
        <v>163</v>
      </c>
      <c r="E232" s="173">
        <v>5.3999999999999999E-2</v>
      </c>
      <c r="F232" s="174"/>
      <c r="G232" s="175">
        <f>ROUND(E232*F232,2)</f>
        <v>0</v>
      </c>
      <c r="H232" s="160"/>
      <c r="I232" s="159">
        <f>ROUND(E232*H232,2)</f>
        <v>0</v>
      </c>
      <c r="J232" s="160"/>
      <c r="K232" s="159">
        <f>ROUND(E232*J232,2)</f>
        <v>0</v>
      </c>
      <c r="L232" s="159">
        <v>21</v>
      </c>
      <c r="M232" s="159">
        <f>G232*(1+L232/100)</f>
        <v>0</v>
      </c>
      <c r="N232" s="159">
        <v>1.82E-3</v>
      </c>
      <c r="O232" s="159">
        <f>ROUND(E232*N232,2)</f>
        <v>0</v>
      </c>
      <c r="P232" s="159">
        <v>1.8</v>
      </c>
      <c r="Q232" s="159">
        <f>ROUND(E232*P232,2)</f>
        <v>0.1</v>
      </c>
      <c r="R232" s="159"/>
      <c r="S232" s="159" t="s">
        <v>164</v>
      </c>
      <c r="T232" s="159" t="s">
        <v>165</v>
      </c>
      <c r="U232" s="159">
        <v>5.016</v>
      </c>
      <c r="V232" s="159">
        <f>ROUND(E232*U232,2)</f>
        <v>0.27</v>
      </c>
      <c r="W232" s="159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166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86" t="s">
        <v>464</v>
      </c>
      <c r="D233" s="161"/>
      <c r="E233" s="162">
        <v>0.05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168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70">
        <v>88</v>
      </c>
      <c r="B234" s="171" t="s">
        <v>465</v>
      </c>
      <c r="C234" s="185" t="s">
        <v>466</v>
      </c>
      <c r="D234" s="172" t="s">
        <v>258</v>
      </c>
      <c r="E234" s="173">
        <v>118.6</v>
      </c>
      <c r="F234" s="174"/>
      <c r="G234" s="175">
        <f>ROUND(E234*F234,2)</f>
        <v>0</v>
      </c>
      <c r="H234" s="160"/>
      <c r="I234" s="159">
        <f>ROUND(E234*H234,2)</f>
        <v>0</v>
      </c>
      <c r="J234" s="160"/>
      <c r="K234" s="159">
        <f>ROUND(E234*J234,2)</f>
        <v>0</v>
      </c>
      <c r="L234" s="159">
        <v>21</v>
      </c>
      <c r="M234" s="159">
        <f>G234*(1+L234/100)</f>
        <v>0</v>
      </c>
      <c r="N234" s="159">
        <v>0</v>
      </c>
      <c r="O234" s="159">
        <f>ROUND(E234*N234,2)</f>
        <v>0</v>
      </c>
      <c r="P234" s="159">
        <v>0</v>
      </c>
      <c r="Q234" s="159">
        <f>ROUND(E234*P234,2)</f>
        <v>0</v>
      </c>
      <c r="R234" s="159"/>
      <c r="S234" s="159" t="s">
        <v>164</v>
      </c>
      <c r="T234" s="159" t="s">
        <v>165</v>
      </c>
      <c r="U234" s="159">
        <v>0</v>
      </c>
      <c r="V234" s="159">
        <f>ROUND(E234*U234,2)</f>
        <v>0</v>
      </c>
      <c r="W234" s="159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467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70">
        <v>89</v>
      </c>
      <c r="B235" s="171" t="s">
        <v>468</v>
      </c>
      <c r="C235" s="185" t="s">
        <v>469</v>
      </c>
      <c r="D235" s="172" t="s">
        <v>258</v>
      </c>
      <c r="E235" s="173">
        <v>4.3</v>
      </c>
      <c r="F235" s="174"/>
      <c r="G235" s="175">
        <f>ROUND(E235*F235,2)</f>
        <v>0</v>
      </c>
      <c r="H235" s="160"/>
      <c r="I235" s="159">
        <f>ROUND(E235*H235,2)</f>
        <v>0</v>
      </c>
      <c r="J235" s="160"/>
      <c r="K235" s="159">
        <f>ROUND(E235*J235,2)</f>
        <v>0</v>
      </c>
      <c r="L235" s="159">
        <v>21</v>
      </c>
      <c r="M235" s="159">
        <f>G235*(1+L235/100)</f>
        <v>0</v>
      </c>
      <c r="N235" s="159">
        <v>0</v>
      </c>
      <c r="O235" s="159">
        <f>ROUND(E235*N235,2)</f>
        <v>0</v>
      </c>
      <c r="P235" s="159">
        <v>0</v>
      </c>
      <c r="Q235" s="159">
        <f>ROUND(E235*P235,2)</f>
        <v>0</v>
      </c>
      <c r="R235" s="159"/>
      <c r="S235" s="159" t="s">
        <v>164</v>
      </c>
      <c r="T235" s="159" t="s">
        <v>165</v>
      </c>
      <c r="U235" s="159">
        <v>0</v>
      </c>
      <c r="V235" s="159">
        <f>ROUND(E235*U235,2)</f>
        <v>0</v>
      </c>
      <c r="W235" s="159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467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70">
        <v>90</v>
      </c>
      <c r="B236" s="171" t="s">
        <v>470</v>
      </c>
      <c r="C236" s="185" t="s">
        <v>471</v>
      </c>
      <c r="D236" s="172" t="s">
        <v>258</v>
      </c>
      <c r="E236" s="173">
        <v>122.9</v>
      </c>
      <c r="F236" s="174"/>
      <c r="G236" s="175">
        <f>ROUND(E236*F236,2)</f>
        <v>0</v>
      </c>
      <c r="H236" s="160"/>
      <c r="I236" s="159">
        <f>ROUND(E236*H236,2)</f>
        <v>0</v>
      </c>
      <c r="J236" s="160"/>
      <c r="K236" s="159">
        <f>ROUND(E236*J236,2)</f>
        <v>0</v>
      </c>
      <c r="L236" s="159">
        <v>21</v>
      </c>
      <c r="M236" s="159">
        <f>G236*(1+L236/100)</f>
        <v>0</v>
      </c>
      <c r="N236" s="159">
        <v>0</v>
      </c>
      <c r="O236" s="159">
        <f>ROUND(E236*N236,2)</f>
        <v>0</v>
      </c>
      <c r="P236" s="159">
        <v>0</v>
      </c>
      <c r="Q236" s="159">
        <f>ROUND(E236*P236,2)</f>
        <v>0</v>
      </c>
      <c r="R236" s="159"/>
      <c r="S236" s="159" t="s">
        <v>164</v>
      </c>
      <c r="T236" s="159" t="s">
        <v>165</v>
      </c>
      <c r="U236" s="159">
        <v>0.49</v>
      </c>
      <c r="V236" s="159">
        <f>ROUND(E236*U236,2)</f>
        <v>60.22</v>
      </c>
      <c r="W236" s="159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467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70">
        <v>91</v>
      </c>
      <c r="B237" s="171" t="s">
        <v>472</v>
      </c>
      <c r="C237" s="185" t="s">
        <v>473</v>
      </c>
      <c r="D237" s="172" t="s">
        <v>258</v>
      </c>
      <c r="E237" s="173">
        <v>737.4</v>
      </c>
      <c r="F237" s="174"/>
      <c r="G237" s="175">
        <f>ROUND(E237*F237,2)</f>
        <v>0</v>
      </c>
      <c r="H237" s="160"/>
      <c r="I237" s="159">
        <f>ROUND(E237*H237,2)</f>
        <v>0</v>
      </c>
      <c r="J237" s="160"/>
      <c r="K237" s="159">
        <f>ROUND(E237*J237,2)</f>
        <v>0</v>
      </c>
      <c r="L237" s="159">
        <v>21</v>
      </c>
      <c r="M237" s="159">
        <f>G237*(1+L237/100)</f>
        <v>0</v>
      </c>
      <c r="N237" s="159">
        <v>0</v>
      </c>
      <c r="O237" s="159">
        <f>ROUND(E237*N237,2)</f>
        <v>0</v>
      </c>
      <c r="P237" s="159">
        <v>0</v>
      </c>
      <c r="Q237" s="159">
        <f>ROUND(E237*P237,2)</f>
        <v>0</v>
      </c>
      <c r="R237" s="159"/>
      <c r="S237" s="159" t="s">
        <v>164</v>
      </c>
      <c r="T237" s="159" t="s">
        <v>165</v>
      </c>
      <c r="U237" s="159">
        <v>0</v>
      </c>
      <c r="V237" s="159">
        <f>ROUND(E237*U237,2)</f>
        <v>0</v>
      </c>
      <c r="W237" s="159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467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x14ac:dyDescent="0.2">
      <c r="A238" s="164" t="s">
        <v>159</v>
      </c>
      <c r="B238" s="165" t="s">
        <v>101</v>
      </c>
      <c r="C238" s="184" t="s">
        <v>102</v>
      </c>
      <c r="D238" s="166"/>
      <c r="E238" s="167"/>
      <c r="F238" s="168"/>
      <c r="G238" s="169">
        <f>SUMIF(AG239:AG239,"&lt;&gt;NOR",G239:G239)</f>
        <v>0</v>
      </c>
      <c r="H238" s="163"/>
      <c r="I238" s="163">
        <f>SUM(I239:I239)</f>
        <v>0</v>
      </c>
      <c r="J238" s="163"/>
      <c r="K238" s="163">
        <f>SUM(K239:K239)</f>
        <v>0</v>
      </c>
      <c r="L238" s="163"/>
      <c r="M238" s="163">
        <f>SUM(M239:M239)</f>
        <v>0</v>
      </c>
      <c r="N238" s="163"/>
      <c r="O238" s="163">
        <f>SUM(O239:O239)</f>
        <v>0</v>
      </c>
      <c r="P238" s="163"/>
      <c r="Q238" s="163">
        <f>SUM(Q239:Q239)</f>
        <v>0</v>
      </c>
      <c r="R238" s="163"/>
      <c r="S238" s="163"/>
      <c r="T238" s="163"/>
      <c r="U238" s="163"/>
      <c r="V238" s="163">
        <f>SUM(V239:V239)</f>
        <v>393.62</v>
      </c>
      <c r="W238" s="163"/>
      <c r="AG238" t="s">
        <v>160</v>
      </c>
    </row>
    <row r="239" spans="1:60" outlineLevel="1" x14ac:dyDescent="0.2">
      <c r="A239" s="170">
        <v>92</v>
      </c>
      <c r="B239" s="171" t="s">
        <v>474</v>
      </c>
      <c r="C239" s="185" t="s">
        <v>475</v>
      </c>
      <c r="D239" s="172" t="s">
        <v>258</v>
      </c>
      <c r="E239" s="173">
        <v>462</v>
      </c>
      <c r="F239" s="174"/>
      <c r="G239" s="175">
        <f>ROUND(E239*F239,2)</f>
        <v>0</v>
      </c>
      <c r="H239" s="160"/>
      <c r="I239" s="159">
        <f>ROUND(E239*H239,2)</f>
        <v>0</v>
      </c>
      <c r="J239" s="160"/>
      <c r="K239" s="159">
        <f>ROUND(E239*J239,2)</f>
        <v>0</v>
      </c>
      <c r="L239" s="159">
        <v>21</v>
      </c>
      <c r="M239" s="159">
        <f>G239*(1+L239/100)</f>
        <v>0</v>
      </c>
      <c r="N239" s="159">
        <v>0</v>
      </c>
      <c r="O239" s="159">
        <f>ROUND(E239*N239,2)</f>
        <v>0</v>
      </c>
      <c r="P239" s="159">
        <v>0</v>
      </c>
      <c r="Q239" s="159">
        <f>ROUND(E239*P239,2)</f>
        <v>0</v>
      </c>
      <c r="R239" s="159"/>
      <c r="S239" s="159" t="s">
        <v>164</v>
      </c>
      <c r="T239" s="159" t="s">
        <v>165</v>
      </c>
      <c r="U239" s="159">
        <v>0.85199999999999998</v>
      </c>
      <c r="V239" s="159">
        <f>ROUND(E239*U239,2)</f>
        <v>393.62</v>
      </c>
      <c r="W239" s="159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467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x14ac:dyDescent="0.2">
      <c r="A240" s="164" t="s">
        <v>159</v>
      </c>
      <c r="B240" s="165" t="s">
        <v>108</v>
      </c>
      <c r="C240" s="184" t="s">
        <v>109</v>
      </c>
      <c r="D240" s="166"/>
      <c r="E240" s="167"/>
      <c r="F240" s="168"/>
      <c r="G240" s="169">
        <f>SUMIF(AG241:AG264,"&lt;&gt;NOR",G241:G264)</f>
        <v>0</v>
      </c>
      <c r="H240" s="163"/>
      <c r="I240" s="163">
        <f>SUM(I241:I264)</f>
        <v>0</v>
      </c>
      <c r="J240" s="163"/>
      <c r="K240" s="163">
        <f>SUM(K241:K264)</f>
        <v>0</v>
      </c>
      <c r="L240" s="163"/>
      <c r="M240" s="163">
        <f>SUM(M241:M264)</f>
        <v>0</v>
      </c>
      <c r="N240" s="163"/>
      <c r="O240" s="163">
        <f>SUM(O241:O264)</f>
        <v>1.6300000000000001</v>
      </c>
      <c r="P240" s="163"/>
      <c r="Q240" s="163">
        <f>SUM(Q241:Q264)</f>
        <v>0</v>
      </c>
      <c r="R240" s="163"/>
      <c r="S240" s="163"/>
      <c r="T240" s="163"/>
      <c r="U240" s="163"/>
      <c r="V240" s="163">
        <f>SUM(V241:V264)</f>
        <v>130.85</v>
      </c>
      <c r="W240" s="163"/>
      <c r="AG240" t="s">
        <v>160</v>
      </c>
    </row>
    <row r="241" spans="1:60" outlineLevel="1" x14ac:dyDescent="0.2">
      <c r="A241" s="170">
        <v>93</v>
      </c>
      <c r="B241" s="171" t="s">
        <v>476</v>
      </c>
      <c r="C241" s="185" t="s">
        <v>477</v>
      </c>
      <c r="D241" s="172" t="s">
        <v>175</v>
      </c>
      <c r="E241" s="173">
        <v>93.181200000000004</v>
      </c>
      <c r="F241" s="174"/>
      <c r="G241" s="175">
        <f>ROUND(E241*F241,2)</f>
        <v>0</v>
      </c>
      <c r="H241" s="160"/>
      <c r="I241" s="159">
        <f>ROUND(E241*H241,2)</f>
        <v>0</v>
      </c>
      <c r="J241" s="160"/>
      <c r="K241" s="159">
        <f>ROUND(E241*J241,2)</f>
        <v>0</v>
      </c>
      <c r="L241" s="159">
        <v>21</v>
      </c>
      <c r="M241" s="159">
        <f>G241*(1+L241/100)</f>
        <v>0</v>
      </c>
      <c r="N241" s="159">
        <v>0</v>
      </c>
      <c r="O241" s="159">
        <f>ROUND(E241*N241,2)</f>
        <v>0</v>
      </c>
      <c r="P241" s="159">
        <v>0</v>
      </c>
      <c r="Q241" s="159">
        <f>ROUND(E241*P241,2)</f>
        <v>0</v>
      </c>
      <c r="R241" s="159"/>
      <c r="S241" s="159" t="s">
        <v>164</v>
      </c>
      <c r="T241" s="159" t="s">
        <v>165</v>
      </c>
      <c r="U241" s="159">
        <v>0.28999999999999998</v>
      </c>
      <c r="V241" s="159">
        <f>ROUND(E241*U241,2)</f>
        <v>27.02</v>
      </c>
      <c r="W241" s="159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166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86" t="s">
        <v>478</v>
      </c>
      <c r="D242" s="161"/>
      <c r="E242" s="162">
        <v>3.88</v>
      </c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168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86" t="s">
        <v>479</v>
      </c>
      <c r="D243" s="161"/>
      <c r="E243" s="162">
        <v>49.45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168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86" t="s">
        <v>480</v>
      </c>
      <c r="D244" s="161"/>
      <c r="E244" s="162">
        <v>10.07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168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86" t="s">
        <v>481</v>
      </c>
      <c r="D245" s="161"/>
      <c r="E245" s="162">
        <v>29.77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168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70">
        <v>94</v>
      </c>
      <c r="B246" s="171" t="s">
        <v>482</v>
      </c>
      <c r="C246" s="185" t="s">
        <v>483</v>
      </c>
      <c r="D246" s="172" t="s">
        <v>175</v>
      </c>
      <c r="E246" s="173">
        <v>102.49930000000001</v>
      </c>
      <c r="F246" s="174"/>
      <c r="G246" s="175">
        <f>ROUND(E246*F246,2)</f>
        <v>0</v>
      </c>
      <c r="H246" s="160"/>
      <c r="I246" s="159">
        <f>ROUND(E246*H246,2)</f>
        <v>0</v>
      </c>
      <c r="J246" s="160"/>
      <c r="K246" s="159">
        <f>ROUND(E246*J246,2)</f>
        <v>0</v>
      </c>
      <c r="L246" s="159">
        <v>21</v>
      </c>
      <c r="M246" s="159">
        <f>G246*(1+L246/100)</f>
        <v>0</v>
      </c>
      <c r="N246" s="159">
        <v>1.4999999999999999E-4</v>
      </c>
      <c r="O246" s="159">
        <f>ROUND(E246*N246,2)</f>
        <v>0.02</v>
      </c>
      <c r="P246" s="159">
        <v>0</v>
      </c>
      <c r="Q246" s="159">
        <f>ROUND(E246*P246,2)</f>
        <v>0</v>
      </c>
      <c r="R246" s="159" t="s">
        <v>389</v>
      </c>
      <c r="S246" s="159" t="s">
        <v>164</v>
      </c>
      <c r="T246" s="159" t="s">
        <v>165</v>
      </c>
      <c r="U246" s="159">
        <v>0</v>
      </c>
      <c r="V246" s="159">
        <f>ROUND(E246*U246,2)</f>
        <v>0</v>
      </c>
      <c r="W246" s="159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390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86" t="s">
        <v>484</v>
      </c>
      <c r="D247" s="161"/>
      <c r="E247" s="162">
        <v>102.5</v>
      </c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168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ht="22.5" outlineLevel="1" x14ac:dyDescent="0.2">
      <c r="A248" s="170">
        <v>95</v>
      </c>
      <c r="B248" s="171" t="s">
        <v>485</v>
      </c>
      <c r="C248" s="185" t="s">
        <v>486</v>
      </c>
      <c r="D248" s="172" t="s">
        <v>175</v>
      </c>
      <c r="E248" s="173">
        <v>181.0463</v>
      </c>
      <c r="F248" s="174"/>
      <c r="G248" s="175">
        <f>ROUND(E248*F248,2)</f>
        <v>0</v>
      </c>
      <c r="H248" s="160"/>
      <c r="I248" s="159">
        <f>ROUND(E248*H248,2)</f>
        <v>0</v>
      </c>
      <c r="J248" s="160"/>
      <c r="K248" s="159">
        <f>ROUND(E248*J248,2)</f>
        <v>0</v>
      </c>
      <c r="L248" s="159">
        <v>21</v>
      </c>
      <c r="M248" s="159">
        <f>G248*(1+L248/100)</f>
        <v>0</v>
      </c>
      <c r="N248" s="159">
        <v>0</v>
      </c>
      <c r="O248" s="159">
        <f>ROUND(E248*N248,2)</f>
        <v>0</v>
      </c>
      <c r="P248" s="159">
        <v>0</v>
      </c>
      <c r="Q248" s="159">
        <f>ROUND(E248*P248,2)</f>
        <v>0</v>
      </c>
      <c r="R248" s="159"/>
      <c r="S248" s="159" t="s">
        <v>164</v>
      </c>
      <c r="T248" s="159" t="s">
        <v>165</v>
      </c>
      <c r="U248" s="159">
        <v>0.112</v>
      </c>
      <c r="V248" s="159">
        <f>ROUND(E248*U248,2)</f>
        <v>20.28</v>
      </c>
      <c r="W248" s="159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166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86" t="s">
        <v>487</v>
      </c>
      <c r="D249" s="161"/>
      <c r="E249" s="162">
        <v>181.05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168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ht="22.5" outlineLevel="1" x14ac:dyDescent="0.2">
      <c r="A250" s="170">
        <v>96</v>
      </c>
      <c r="B250" s="171" t="s">
        <v>488</v>
      </c>
      <c r="C250" s="185" t="s">
        <v>489</v>
      </c>
      <c r="D250" s="172" t="s">
        <v>175</v>
      </c>
      <c r="E250" s="173">
        <v>63.406199999999998</v>
      </c>
      <c r="F250" s="174"/>
      <c r="G250" s="175">
        <f>ROUND(E250*F250,2)</f>
        <v>0</v>
      </c>
      <c r="H250" s="160"/>
      <c r="I250" s="159">
        <f>ROUND(E250*H250,2)</f>
        <v>0</v>
      </c>
      <c r="J250" s="160"/>
      <c r="K250" s="159">
        <f>ROUND(E250*J250,2)</f>
        <v>0</v>
      </c>
      <c r="L250" s="159">
        <v>21</v>
      </c>
      <c r="M250" s="159">
        <f>G250*(1+L250/100)</f>
        <v>0</v>
      </c>
      <c r="N250" s="159">
        <v>1.9000000000000001E-4</v>
      </c>
      <c r="O250" s="159">
        <f>ROUND(E250*N250,2)</f>
        <v>0.01</v>
      </c>
      <c r="P250" s="159">
        <v>0</v>
      </c>
      <c r="Q250" s="159">
        <f>ROUND(E250*P250,2)</f>
        <v>0</v>
      </c>
      <c r="R250" s="159"/>
      <c r="S250" s="159" t="s">
        <v>164</v>
      </c>
      <c r="T250" s="159" t="s">
        <v>165</v>
      </c>
      <c r="U250" s="159">
        <v>0.19600000000000001</v>
      </c>
      <c r="V250" s="159">
        <f>ROUND(E250*U250,2)</f>
        <v>12.43</v>
      </c>
      <c r="W250" s="159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166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86" t="s">
        <v>478</v>
      </c>
      <c r="D251" s="161"/>
      <c r="E251" s="162">
        <v>3.88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168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86" t="s">
        <v>479</v>
      </c>
      <c r="D252" s="161"/>
      <c r="E252" s="162">
        <v>49.45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168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86" t="s">
        <v>480</v>
      </c>
      <c r="D253" s="161"/>
      <c r="E253" s="162">
        <v>10.07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168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86" t="s">
        <v>192</v>
      </c>
      <c r="D254" s="161"/>
      <c r="E254" s="162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168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70">
        <v>97</v>
      </c>
      <c r="B255" s="171" t="s">
        <v>490</v>
      </c>
      <c r="C255" s="185" t="s">
        <v>491</v>
      </c>
      <c r="D255" s="172" t="s">
        <v>175</v>
      </c>
      <c r="E255" s="173">
        <v>256.67250000000001</v>
      </c>
      <c r="F255" s="174"/>
      <c r="G255" s="175">
        <f>ROUND(E255*F255,2)</f>
        <v>0</v>
      </c>
      <c r="H255" s="160"/>
      <c r="I255" s="159">
        <f>ROUND(E255*H255,2)</f>
        <v>0</v>
      </c>
      <c r="J255" s="160"/>
      <c r="K255" s="159">
        <f>ROUND(E255*J255,2)</f>
        <v>0</v>
      </c>
      <c r="L255" s="159">
        <v>21</v>
      </c>
      <c r="M255" s="159">
        <f>G255*(1+L255/100)</f>
        <v>0</v>
      </c>
      <c r="N255" s="159">
        <v>2.9999999999999997E-4</v>
      </c>
      <c r="O255" s="159">
        <f>ROUND(E255*N255,2)</f>
        <v>0.08</v>
      </c>
      <c r="P255" s="159">
        <v>0</v>
      </c>
      <c r="Q255" s="159">
        <f>ROUND(E255*P255,2)</f>
        <v>0</v>
      </c>
      <c r="R255" s="159" t="s">
        <v>389</v>
      </c>
      <c r="S255" s="159" t="s">
        <v>164</v>
      </c>
      <c r="T255" s="159" t="s">
        <v>165</v>
      </c>
      <c r="U255" s="159">
        <v>0</v>
      </c>
      <c r="V255" s="159">
        <f>ROUND(E255*U255,2)</f>
        <v>0</v>
      </c>
      <c r="W255" s="159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390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86" t="s">
        <v>492</v>
      </c>
      <c r="D256" s="161"/>
      <c r="E256" s="162">
        <v>256.67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168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86" t="s">
        <v>192</v>
      </c>
      <c r="D257" s="161"/>
      <c r="E257" s="162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168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ht="22.5" outlineLevel="1" x14ac:dyDescent="0.2">
      <c r="A258" s="170">
        <v>98</v>
      </c>
      <c r="B258" s="171" t="s">
        <v>493</v>
      </c>
      <c r="C258" s="185" t="s">
        <v>494</v>
      </c>
      <c r="D258" s="172" t="s">
        <v>175</v>
      </c>
      <c r="E258" s="173">
        <v>266.40230000000003</v>
      </c>
      <c r="F258" s="174"/>
      <c r="G258" s="175">
        <f>ROUND(E258*F258,2)</f>
        <v>0</v>
      </c>
      <c r="H258" s="160"/>
      <c r="I258" s="159">
        <f>ROUND(E258*H258,2)</f>
        <v>0</v>
      </c>
      <c r="J258" s="160"/>
      <c r="K258" s="159">
        <f>ROUND(E258*J258,2)</f>
        <v>0</v>
      </c>
      <c r="L258" s="159">
        <v>21</v>
      </c>
      <c r="M258" s="159">
        <f>G258*(1+L258/100)</f>
        <v>0</v>
      </c>
      <c r="N258" s="159">
        <v>3.3E-4</v>
      </c>
      <c r="O258" s="159">
        <f>ROUND(E258*N258,2)</f>
        <v>0.09</v>
      </c>
      <c r="P258" s="159">
        <v>0</v>
      </c>
      <c r="Q258" s="159">
        <f>ROUND(E258*P258,2)</f>
        <v>0</v>
      </c>
      <c r="R258" s="159"/>
      <c r="S258" s="159" t="s">
        <v>164</v>
      </c>
      <c r="T258" s="159" t="s">
        <v>165</v>
      </c>
      <c r="U258" s="159">
        <v>2.75E-2</v>
      </c>
      <c r="V258" s="159">
        <f>ROUND(E258*U258,2)</f>
        <v>7.33</v>
      </c>
      <c r="W258" s="159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166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86" t="s">
        <v>495</v>
      </c>
      <c r="D259" s="161"/>
      <c r="E259" s="162">
        <v>203</v>
      </c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168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86" t="s">
        <v>496</v>
      </c>
      <c r="D260" s="161"/>
      <c r="E260" s="162">
        <v>63.41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168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ht="22.5" outlineLevel="1" x14ac:dyDescent="0.2">
      <c r="A261" s="170">
        <v>99</v>
      </c>
      <c r="B261" s="171" t="s">
        <v>497</v>
      </c>
      <c r="C261" s="185" t="s">
        <v>498</v>
      </c>
      <c r="D261" s="172" t="s">
        <v>175</v>
      </c>
      <c r="E261" s="173">
        <v>266.40230000000003</v>
      </c>
      <c r="F261" s="174"/>
      <c r="G261" s="175">
        <f>ROUND(E261*F261,2)</f>
        <v>0</v>
      </c>
      <c r="H261" s="160"/>
      <c r="I261" s="159">
        <f>ROUND(E261*H261,2)</f>
        <v>0</v>
      </c>
      <c r="J261" s="160"/>
      <c r="K261" s="159">
        <f>ROUND(E261*J261,2)</f>
        <v>0</v>
      </c>
      <c r="L261" s="159">
        <v>21</v>
      </c>
      <c r="M261" s="159">
        <f>G261*(1+L261/100)</f>
        <v>0</v>
      </c>
      <c r="N261" s="159">
        <v>4.0999999999999999E-4</v>
      </c>
      <c r="O261" s="159">
        <f>ROUND(E261*N261,2)</f>
        <v>0.11</v>
      </c>
      <c r="P261" s="159">
        <v>0</v>
      </c>
      <c r="Q261" s="159">
        <f>ROUND(E261*P261,2)</f>
        <v>0</v>
      </c>
      <c r="R261" s="159"/>
      <c r="S261" s="159" t="s">
        <v>164</v>
      </c>
      <c r="T261" s="159" t="s">
        <v>165</v>
      </c>
      <c r="U261" s="159">
        <v>0.22991</v>
      </c>
      <c r="V261" s="159">
        <f>ROUND(E261*U261,2)</f>
        <v>61.25</v>
      </c>
      <c r="W261" s="159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166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ht="22.5" outlineLevel="1" x14ac:dyDescent="0.2">
      <c r="A262" s="170">
        <v>100</v>
      </c>
      <c r="B262" s="171" t="s">
        <v>499</v>
      </c>
      <c r="C262" s="185" t="s">
        <v>500</v>
      </c>
      <c r="D262" s="172" t="s">
        <v>175</v>
      </c>
      <c r="E262" s="173">
        <v>293.04250000000002</v>
      </c>
      <c r="F262" s="174"/>
      <c r="G262" s="175">
        <f>ROUND(E262*F262,2)</f>
        <v>0</v>
      </c>
      <c r="H262" s="160"/>
      <c r="I262" s="159">
        <f>ROUND(E262*H262,2)</f>
        <v>0</v>
      </c>
      <c r="J262" s="160"/>
      <c r="K262" s="159">
        <f>ROUND(E262*J262,2)</f>
        <v>0</v>
      </c>
      <c r="L262" s="159">
        <v>21</v>
      </c>
      <c r="M262" s="159">
        <f>G262*(1+L262/100)</f>
        <v>0</v>
      </c>
      <c r="N262" s="159">
        <v>4.4999999999999997E-3</v>
      </c>
      <c r="O262" s="159">
        <f>ROUND(E262*N262,2)</f>
        <v>1.32</v>
      </c>
      <c r="P262" s="159">
        <v>0</v>
      </c>
      <c r="Q262" s="159">
        <f>ROUND(E262*P262,2)</f>
        <v>0</v>
      </c>
      <c r="R262" s="159" t="s">
        <v>389</v>
      </c>
      <c r="S262" s="159" t="s">
        <v>164</v>
      </c>
      <c r="T262" s="159" t="s">
        <v>165</v>
      </c>
      <c r="U262" s="159">
        <v>0</v>
      </c>
      <c r="V262" s="159">
        <f>ROUND(E262*U262,2)</f>
        <v>0</v>
      </c>
      <c r="W262" s="159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390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86" t="s">
        <v>501</v>
      </c>
      <c r="D263" s="161"/>
      <c r="E263" s="162">
        <v>293.04000000000002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168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70">
        <v>101</v>
      </c>
      <c r="B264" s="171" t="s">
        <v>502</v>
      </c>
      <c r="C264" s="185" t="s">
        <v>503</v>
      </c>
      <c r="D264" s="172" t="s">
        <v>258</v>
      </c>
      <c r="E264" s="173">
        <v>1.62</v>
      </c>
      <c r="F264" s="174"/>
      <c r="G264" s="175">
        <f>ROUND(E264*F264,2)</f>
        <v>0</v>
      </c>
      <c r="H264" s="160"/>
      <c r="I264" s="159">
        <f>ROUND(E264*H264,2)</f>
        <v>0</v>
      </c>
      <c r="J264" s="160"/>
      <c r="K264" s="159">
        <f>ROUND(E264*J264,2)</f>
        <v>0</v>
      </c>
      <c r="L264" s="159">
        <v>21</v>
      </c>
      <c r="M264" s="159">
        <f>G264*(1+L264/100)</f>
        <v>0</v>
      </c>
      <c r="N264" s="159">
        <v>0</v>
      </c>
      <c r="O264" s="159">
        <f>ROUND(E264*N264,2)</f>
        <v>0</v>
      </c>
      <c r="P264" s="159">
        <v>0</v>
      </c>
      <c r="Q264" s="159">
        <f>ROUND(E264*P264,2)</f>
        <v>0</v>
      </c>
      <c r="R264" s="159"/>
      <c r="S264" s="159" t="s">
        <v>164</v>
      </c>
      <c r="T264" s="159" t="s">
        <v>165</v>
      </c>
      <c r="U264" s="159">
        <v>1.5669999999999999</v>
      </c>
      <c r="V264" s="159">
        <f>ROUND(E264*U264,2)</f>
        <v>2.54</v>
      </c>
      <c r="W264" s="159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467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x14ac:dyDescent="0.2">
      <c r="A265" s="164" t="s">
        <v>159</v>
      </c>
      <c r="B265" s="165" t="s">
        <v>110</v>
      </c>
      <c r="C265" s="184" t="s">
        <v>111</v>
      </c>
      <c r="D265" s="166"/>
      <c r="E265" s="167"/>
      <c r="F265" s="168"/>
      <c r="G265" s="169">
        <f>SUMIF(AG266:AG273,"&lt;&gt;NOR",G266:G273)</f>
        <v>0</v>
      </c>
      <c r="H265" s="163"/>
      <c r="I265" s="163">
        <f>SUM(I266:I273)</f>
        <v>0</v>
      </c>
      <c r="J265" s="163"/>
      <c r="K265" s="163">
        <f>SUM(K266:K273)</f>
        <v>0</v>
      </c>
      <c r="L265" s="163"/>
      <c r="M265" s="163">
        <f>SUM(M266:M273)</f>
        <v>0</v>
      </c>
      <c r="N265" s="163"/>
      <c r="O265" s="163">
        <f>SUM(O266:O273)</f>
        <v>0.52</v>
      </c>
      <c r="P265" s="163"/>
      <c r="Q265" s="163">
        <f>SUM(Q266:Q273)</f>
        <v>0</v>
      </c>
      <c r="R265" s="163"/>
      <c r="S265" s="163"/>
      <c r="T265" s="163"/>
      <c r="U265" s="163"/>
      <c r="V265" s="163">
        <f>SUM(V266:V273)</f>
        <v>39</v>
      </c>
      <c r="W265" s="163"/>
      <c r="AG265" t="s">
        <v>160</v>
      </c>
    </row>
    <row r="266" spans="1:60" outlineLevel="1" x14ac:dyDescent="0.2">
      <c r="A266" s="170">
        <v>102</v>
      </c>
      <c r="B266" s="171" t="s">
        <v>504</v>
      </c>
      <c r="C266" s="185" t="s">
        <v>505</v>
      </c>
      <c r="D266" s="172" t="s">
        <v>175</v>
      </c>
      <c r="E266" s="173">
        <v>173.2088</v>
      </c>
      <c r="F266" s="174"/>
      <c r="G266" s="175">
        <f>ROUND(E266*F266,2)</f>
        <v>0</v>
      </c>
      <c r="H266" s="160"/>
      <c r="I266" s="159">
        <f>ROUND(E266*H266,2)</f>
        <v>0</v>
      </c>
      <c r="J266" s="160"/>
      <c r="K266" s="159">
        <f>ROUND(E266*J266,2)</f>
        <v>0</v>
      </c>
      <c r="L266" s="159">
        <v>21</v>
      </c>
      <c r="M266" s="159">
        <f>G266*(1+L266/100)</f>
        <v>0</v>
      </c>
      <c r="N266" s="159">
        <v>1.0000000000000001E-5</v>
      </c>
      <c r="O266" s="159">
        <f>ROUND(E266*N266,2)</f>
        <v>0</v>
      </c>
      <c r="P266" s="159">
        <v>0</v>
      </c>
      <c r="Q266" s="159">
        <f>ROUND(E266*P266,2)</f>
        <v>0</v>
      </c>
      <c r="R266" s="159"/>
      <c r="S266" s="159" t="s">
        <v>164</v>
      </c>
      <c r="T266" s="159" t="s">
        <v>165</v>
      </c>
      <c r="U266" s="159">
        <v>7.0000000000000007E-2</v>
      </c>
      <c r="V266" s="159">
        <f>ROUND(E266*U266,2)</f>
        <v>12.12</v>
      </c>
      <c r="W266" s="159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166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86" t="s">
        <v>506</v>
      </c>
      <c r="D267" s="161"/>
      <c r="E267" s="162">
        <v>173.21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168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86" t="s">
        <v>192</v>
      </c>
      <c r="D268" s="161"/>
      <c r="E268" s="162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168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ht="22.5" outlineLevel="1" x14ac:dyDescent="0.2">
      <c r="A269" s="170">
        <v>103</v>
      </c>
      <c r="B269" s="171" t="s">
        <v>507</v>
      </c>
      <c r="C269" s="185" t="s">
        <v>508</v>
      </c>
      <c r="D269" s="172" t="s">
        <v>175</v>
      </c>
      <c r="E269" s="173">
        <v>173.2088</v>
      </c>
      <c r="F269" s="174"/>
      <c r="G269" s="175">
        <f>ROUND(E269*F269,2)</f>
        <v>0</v>
      </c>
      <c r="H269" s="160"/>
      <c r="I269" s="159">
        <f>ROUND(E269*H269,2)</f>
        <v>0</v>
      </c>
      <c r="J269" s="160"/>
      <c r="K269" s="159">
        <f>ROUND(E269*J269,2)</f>
        <v>0</v>
      </c>
      <c r="L269" s="159">
        <v>21</v>
      </c>
      <c r="M269" s="159">
        <f>G269*(1+L269/100)</f>
        <v>0</v>
      </c>
      <c r="N269" s="159">
        <v>0</v>
      </c>
      <c r="O269" s="159">
        <f>ROUND(E269*N269,2)</f>
        <v>0</v>
      </c>
      <c r="P269" s="159">
        <v>0</v>
      </c>
      <c r="Q269" s="159">
        <f>ROUND(E269*P269,2)</f>
        <v>0</v>
      </c>
      <c r="R269" s="159"/>
      <c r="S269" s="159" t="s">
        <v>164</v>
      </c>
      <c r="T269" s="159" t="s">
        <v>165</v>
      </c>
      <c r="U269" s="159">
        <v>0.15</v>
      </c>
      <c r="V269" s="159">
        <f>ROUND(E269*U269,2)</f>
        <v>25.98</v>
      </c>
      <c r="W269" s="159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166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186" t="s">
        <v>506</v>
      </c>
      <c r="D270" s="161"/>
      <c r="E270" s="162">
        <v>173.21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168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22.5" outlineLevel="1" x14ac:dyDescent="0.2">
      <c r="A271" s="170">
        <v>104</v>
      </c>
      <c r="B271" s="171" t="s">
        <v>509</v>
      </c>
      <c r="C271" s="185" t="s">
        <v>510</v>
      </c>
      <c r="D271" s="172" t="s">
        <v>175</v>
      </c>
      <c r="E271" s="173">
        <v>173.2088</v>
      </c>
      <c r="F271" s="174"/>
      <c r="G271" s="175">
        <f>ROUND(E271*F271,2)</f>
        <v>0</v>
      </c>
      <c r="H271" s="160"/>
      <c r="I271" s="159">
        <f>ROUND(E271*H271,2)</f>
        <v>0</v>
      </c>
      <c r="J271" s="160"/>
      <c r="K271" s="159">
        <f>ROUND(E271*J271,2)</f>
        <v>0</v>
      </c>
      <c r="L271" s="159">
        <v>21</v>
      </c>
      <c r="M271" s="159">
        <f>G271*(1+L271/100)</f>
        <v>0</v>
      </c>
      <c r="N271" s="159">
        <v>3.0000000000000001E-3</v>
      </c>
      <c r="O271" s="159">
        <f>ROUND(E271*N271,2)</f>
        <v>0.52</v>
      </c>
      <c r="P271" s="159">
        <v>0</v>
      </c>
      <c r="Q271" s="159">
        <f>ROUND(E271*P271,2)</f>
        <v>0</v>
      </c>
      <c r="R271" s="159" t="s">
        <v>389</v>
      </c>
      <c r="S271" s="159" t="s">
        <v>164</v>
      </c>
      <c r="T271" s="159" t="s">
        <v>165</v>
      </c>
      <c r="U271" s="159">
        <v>0</v>
      </c>
      <c r="V271" s="159">
        <f>ROUND(E271*U271,2)</f>
        <v>0</v>
      </c>
      <c r="W271" s="159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390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186" t="s">
        <v>511</v>
      </c>
      <c r="D272" s="161"/>
      <c r="E272" s="162">
        <v>173.21</v>
      </c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168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70">
        <v>105</v>
      </c>
      <c r="B273" s="171" t="s">
        <v>512</v>
      </c>
      <c r="C273" s="185" t="s">
        <v>513</v>
      </c>
      <c r="D273" s="172" t="s">
        <v>258</v>
      </c>
      <c r="E273" s="173">
        <v>0.52</v>
      </c>
      <c r="F273" s="174"/>
      <c r="G273" s="175">
        <f>ROUND(E273*F273,2)</f>
        <v>0</v>
      </c>
      <c r="H273" s="160"/>
      <c r="I273" s="159">
        <f>ROUND(E273*H273,2)</f>
        <v>0</v>
      </c>
      <c r="J273" s="160"/>
      <c r="K273" s="159">
        <f>ROUND(E273*J273,2)</f>
        <v>0</v>
      </c>
      <c r="L273" s="159">
        <v>21</v>
      </c>
      <c r="M273" s="159">
        <f>G273*(1+L273/100)</f>
        <v>0</v>
      </c>
      <c r="N273" s="159">
        <v>0</v>
      </c>
      <c r="O273" s="159">
        <f>ROUND(E273*N273,2)</f>
        <v>0</v>
      </c>
      <c r="P273" s="159">
        <v>0</v>
      </c>
      <c r="Q273" s="159">
        <f>ROUND(E273*P273,2)</f>
        <v>0</v>
      </c>
      <c r="R273" s="159"/>
      <c r="S273" s="159" t="s">
        <v>164</v>
      </c>
      <c r="T273" s="159" t="s">
        <v>165</v>
      </c>
      <c r="U273" s="159">
        <v>1.74</v>
      </c>
      <c r="V273" s="159">
        <f>ROUND(E273*U273,2)</f>
        <v>0.9</v>
      </c>
      <c r="W273" s="159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467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x14ac:dyDescent="0.2">
      <c r="A274" s="164" t="s">
        <v>159</v>
      </c>
      <c r="B274" s="165" t="s">
        <v>112</v>
      </c>
      <c r="C274" s="184" t="s">
        <v>113</v>
      </c>
      <c r="D274" s="166"/>
      <c r="E274" s="167"/>
      <c r="F274" s="168"/>
      <c r="G274" s="169">
        <f>SUMIF(AG275:AG279,"&lt;&gt;NOR",G275:G279)</f>
        <v>0</v>
      </c>
      <c r="H274" s="163"/>
      <c r="I274" s="163">
        <f>SUM(I275:I279)</f>
        <v>0</v>
      </c>
      <c r="J274" s="163"/>
      <c r="K274" s="163">
        <f>SUM(K275:K279)</f>
        <v>0</v>
      </c>
      <c r="L274" s="163"/>
      <c r="M274" s="163">
        <f>SUM(M275:M279)</f>
        <v>0</v>
      </c>
      <c r="N274" s="163"/>
      <c r="O274" s="163">
        <f>SUM(O275:O279)</f>
        <v>0.02</v>
      </c>
      <c r="P274" s="163"/>
      <c r="Q274" s="163">
        <f>SUM(Q275:Q279)</f>
        <v>0</v>
      </c>
      <c r="R274" s="163"/>
      <c r="S274" s="163"/>
      <c r="T274" s="163"/>
      <c r="U274" s="163"/>
      <c r="V274" s="163">
        <f>SUM(V275:V279)</f>
        <v>3.4199999999999995</v>
      </c>
      <c r="W274" s="163"/>
      <c r="AG274" t="s">
        <v>160</v>
      </c>
    </row>
    <row r="275" spans="1:60" outlineLevel="1" x14ac:dyDescent="0.2">
      <c r="A275" s="170">
        <v>106</v>
      </c>
      <c r="B275" s="171" t="s">
        <v>514</v>
      </c>
      <c r="C275" s="185" t="s">
        <v>515</v>
      </c>
      <c r="D275" s="172" t="s">
        <v>171</v>
      </c>
      <c r="E275" s="173">
        <v>3</v>
      </c>
      <c r="F275" s="174"/>
      <c r="G275" s="175">
        <f>ROUND(E275*F275,2)</f>
        <v>0</v>
      </c>
      <c r="H275" s="160"/>
      <c r="I275" s="159">
        <f>ROUND(E275*H275,2)</f>
        <v>0</v>
      </c>
      <c r="J275" s="160"/>
      <c r="K275" s="159">
        <f>ROUND(E275*J275,2)</f>
        <v>0</v>
      </c>
      <c r="L275" s="159">
        <v>21</v>
      </c>
      <c r="M275" s="159">
        <f>G275*(1+L275/100)</f>
        <v>0</v>
      </c>
      <c r="N275" s="159">
        <v>3.5500000000000002E-3</v>
      </c>
      <c r="O275" s="159">
        <f>ROUND(E275*N275,2)</f>
        <v>0.01</v>
      </c>
      <c r="P275" s="159">
        <v>0</v>
      </c>
      <c r="Q275" s="159">
        <f>ROUND(E275*P275,2)</f>
        <v>0</v>
      </c>
      <c r="R275" s="159"/>
      <c r="S275" s="159" t="s">
        <v>164</v>
      </c>
      <c r="T275" s="159" t="s">
        <v>165</v>
      </c>
      <c r="U275" s="159">
        <v>0.55000000000000004</v>
      </c>
      <c r="V275" s="159">
        <f>ROUND(E275*U275,2)</f>
        <v>1.65</v>
      </c>
      <c r="W275" s="159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166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86" t="s">
        <v>516</v>
      </c>
      <c r="D276" s="161"/>
      <c r="E276" s="162">
        <v>3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168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70">
        <v>107</v>
      </c>
      <c r="B277" s="171" t="s">
        <v>517</v>
      </c>
      <c r="C277" s="185" t="s">
        <v>518</v>
      </c>
      <c r="D277" s="172" t="s">
        <v>171</v>
      </c>
      <c r="E277" s="173">
        <v>4</v>
      </c>
      <c r="F277" s="174"/>
      <c r="G277" s="175">
        <f>ROUND(E277*F277,2)</f>
        <v>0</v>
      </c>
      <c r="H277" s="160"/>
      <c r="I277" s="159">
        <f>ROUND(E277*H277,2)</f>
        <v>0</v>
      </c>
      <c r="J277" s="160"/>
      <c r="K277" s="159">
        <f>ROUND(E277*J277,2)</f>
        <v>0</v>
      </c>
      <c r="L277" s="159">
        <v>21</v>
      </c>
      <c r="M277" s="159">
        <f>G277*(1+L277/100)</f>
        <v>0</v>
      </c>
      <c r="N277" s="159">
        <v>1.97E-3</v>
      </c>
      <c r="O277" s="159">
        <f>ROUND(E277*N277,2)</f>
        <v>0.01</v>
      </c>
      <c r="P277" s="159">
        <v>0</v>
      </c>
      <c r="Q277" s="159">
        <f>ROUND(E277*P277,2)</f>
        <v>0</v>
      </c>
      <c r="R277" s="159"/>
      <c r="S277" s="159" t="s">
        <v>164</v>
      </c>
      <c r="T277" s="159" t="s">
        <v>165</v>
      </c>
      <c r="U277" s="159">
        <v>0.43490000000000001</v>
      </c>
      <c r="V277" s="159">
        <f>ROUND(E277*U277,2)</f>
        <v>1.74</v>
      </c>
      <c r="W277" s="159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166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186" t="s">
        <v>519</v>
      </c>
      <c r="D278" s="161"/>
      <c r="E278" s="162">
        <v>4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168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70">
        <v>108</v>
      </c>
      <c r="B279" s="171" t="s">
        <v>520</v>
      </c>
      <c r="C279" s="185" t="s">
        <v>521</v>
      </c>
      <c r="D279" s="172" t="s">
        <v>258</v>
      </c>
      <c r="E279" s="173">
        <v>0.02</v>
      </c>
      <c r="F279" s="174"/>
      <c r="G279" s="175">
        <f>ROUND(E279*F279,2)</f>
        <v>0</v>
      </c>
      <c r="H279" s="160"/>
      <c r="I279" s="159">
        <f>ROUND(E279*H279,2)</f>
        <v>0</v>
      </c>
      <c r="J279" s="160"/>
      <c r="K279" s="159">
        <f>ROUND(E279*J279,2)</f>
        <v>0</v>
      </c>
      <c r="L279" s="159">
        <v>21</v>
      </c>
      <c r="M279" s="159">
        <f>G279*(1+L279/100)</f>
        <v>0</v>
      </c>
      <c r="N279" s="159">
        <v>0</v>
      </c>
      <c r="O279" s="159">
        <f>ROUND(E279*N279,2)</f>
        <v>0</v>
      </c>
      <c r="P279" s="159">
        <v>0</v>
      </c>
      <c r="Q279" s="159">
        <f>ROUND(E279*P279,2)</f>
        <v>0</v>
      </c>
      <c r="R279" s="159"/>
      <c r="S279" s="159" t="s">
        <v>164</v>
      </c>
      <c r="T279" s="159" t="s">
        <v>165</v>
      </c>
      <c r="U279" s="159">
        <v>1.47</v>
      </c>
      <c r="V279" s="159">
        <f>ROUND(E279*U279,2)</f>
        <v>0.03</v>
      </c>
      <c r="W279" s="159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467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x14ac:dyDescent="0.2">
      <c r="A280" s="164" t="s">
        <v>159</v>
      </c>
      <c r="B280" s="165" t="s">
        <v>114</v>
      </c>
      <c r="C280" s="184" t="s">
        <v>115</v>
      </c>
      <c r="D280" s="166"/>
      <c r="E280" s="167"/>
      <c r="F280" s="168"/>
      <c r="G280" s="169">
        <f>SUMIF(AG281:AG290,"&lt;&gt;NOR",G281:G290)</f>
        <v>0</v>
      </c>
      <c r="H280" s="163"/>
      <c r="I280" s="163">
        <f>SUM(I281:I290)</f>
        <v>0</v>
      </c>
      <c r="J280" s="163"/>
      <c r="K280" s="163">
        <f>SUM(K281:K290)</f>
        <v>0</v>
      </c>
      <c r="L280" s="163"/>
      <c r="M280" s="163">
        <f>SUM(M281:M290)</f>
        <v>0</v>
      </c>
      <c r="N280" s="163"/>
      <c r="O280" s="163">
        <f>SUM(O281:O290)</f>
        <v>0.22</v>
      </c>
      <c r="P280" s="163"/>
      <c r="Q280" s="163">
        <f>SUM(Q281:Q290)</f>
        <v>0</v>
      </c>
      <c r="R280" s="163"/>
      <c r="S280" s="163"/>
      <c r="T280" s="163"/>
      <c r="U280" s="163"/>
      <c r="V280" s="163">
        <f>SUM(V281:V290)</f>
        <v>30.190000000000005</v>
      </c>
      <c r="W280" s="163"/>
      <c r="AG280" t="s">
        <v>160</v>
      </c>
    </row>
    <row r="281" spans="1:60" outlineLevel="1" x14ac:dyDescent="0.2">
      <c r="A281" s="170">
        <v>109</v>
      </c>
      <c r="B281" s="171" t="s">
        <v>522</v>
      </c>
      <c r="C281" s="185" t="s">
        <v>523</v>
      </c>
      <c r="D281" s="172" t="s">
        <v>171</v>
      </c>
      <c r="E281" s="173">
        <v>30</v>
      </c>
      <c r="F281" s="174"/>
      <c r="G281" s="175">
        <f t="shared" ref="G281:G290" si="0">ROUND(E281*F281,2)</f>
        <v>0</v>
      </c>
      <c r="H281" s="160"/>
      <c r="I281" s="159">
        <f t="shared" ref="I281:I290" si="1">ROUND(E281*H281,2)</f>
        <v>0</v>
      </c>
      <c r="J281" s="160"/>
      <c r="K281" s="159">
        <f t="shared" ref="K281:K290" si="2">ROUND(E281*J281,2)</f>
        <v>0</v>
      </c>
      <c r="L281" s="159">
        <v>21</v>
      </c>
      <c r="M281" s="159">
        <f t="shared" ref="M281:M290" si="3">G281*(1+L281/100)</f>
        <v>0</v>
      </c>
      <c r="N281" s="159">
        <v>0</v>
      </c>
      <c r="O281" s="159">
        <f t="shared" ref="O281:O290" si="4">ROUND(E281*N281,2)</f>
        <v>0</v>
      </c>
      <c r="P281" s="159">
        <v>0</v>
      </c>
      <c r="Q281" s="159">
        <f t="shared" ref="Q281:Q290" si="5">ROUND(E281*P281,2)</f>
        <v>0</v>
      </c>
      <c r="R281" s="159"/>
      <c r="S281" s="159" t="s">
        <v>164</v>
      </c>
      <c r="T281" s="159" t="s">
        <v>165</v>
      </c>
      <c r="U281" s="159">
        <v>2.9000000000000001E-2</v>
      </c>
      <c r="V281" s="159">
        <f t="shared" ref="V281:V290" si="6">ROUND(E281*U281,2)</f>
        <v>0.87</v>
      </c>
      <c r="W281" s="159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166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ht="22.5" outlineLevel="1" x14ac:dyDescent="0.2">
      <c r="A282" s="170">
        <v>110</v>
      </c>
      <c r="B282" s="171" t="s">
        <v>524</v>
      </c>
      <c r="C282" s="185" t="s">
        <v>525</v>
      </c>
      <c r="D282" s="172" t="s">
        <v>181</v>
      </c>
      <c r="E282" s="173">
        <v>1</v>
      </c>
      <c r="F282" s="174"/>
      <c r="G282" s="175">
        <f t="shared" si="0"/>
        <v>0</v>
      </c>
      <c r="H282" s="160"/>
      <c r="I282" s="159">
        <f t="shared" si="1"/>
        <v>0</v>
      </c>
      <c r="J282" s="160"/>
      <c r="K282" s="159">
        <f t="shared" si="2"/>
        <v>0</v>
      </c>
      <c r="L282" s="159">
        <v>21</v>
      </c>
      <c r="M282" s="159">
        <f t="shared" si="3"/>
        <v>0</v>
      </c>
      <c r="N282" s="159">
        <v>0.03</v>
      </c>
      <c r="O282" s="159">
        <f t="shared" si="4"/>
        <v>0.03</v>
      </c>
      <c r="P282" s="159">
        <v>0</v>
      </c>
      <c r="Q282" s="159">
        <f t="shared" si="5"/>
        <v>0</v>
      </c>
      <c r="R282" s="159"/>
      <c r="S282" s="159" t="s">
        <v>164</v>
      </c>
      <c r="T282" s="159" t="s">
        <v>165</v>
      </c>
      <c r="U282" s="159">
        <v>1.6439999999999999</v>
      </c>
      <c r="V282" s="159">
        <f t="shared" si="6"/>
        <v>1.64</v>
      </c>
      <c r="W282" s="159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166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70">
        <v>111</v>
      </c>
      <c r="B283" s="171" t="s">
        <v>526</v>
      </c>
      <c r="C283" s="185" t="s">
        <v>527</v>
      </c>
      <c r="D283" s="172" t="s">
        <v>171</v>
      </c>
      <c r="E283" s="173">
        <v>30</v>
      </c>
      <c r="F283" s="174"/>
      <c r="G283" s="175">
        <f t="shared" si="0"/>
        <v>0</v>
      </c>
      <c r="H283" s="160"/>
      <c r="I283" s="159">
        <f t="shared" si="1"/>
        <v>0</v>
      </c>
      <c r="J283" s="160"/>
      <c r="K283" s="159">
        <f t="shared" si="2"/>
        <v>0</v>
      </c>
      <c r="L283" s="159">
        <v>21</v>
      </c>
      <c r="M283" s="159">
        <f t="shared" si="3"/>
        <v>0</v>
      </c>
      <c r="N283" s="159">
        <v>5.1799999999999997E-3</v>
      </c>
      <c r="O283" s="159">
        <f t="shared" si="4"/>
        <v>0.16</v>
      </c>
      <c r="P283" s="159">
        <v>0</v>
      </c>
      <c r="Q283" s="159">
        <f t="shared" si="5"/>
        <v>0</v>
      </c>
      <c r="R283" s="159"/>
      <c r="S283" s="159" t="s">
        <v>164</v>
      </c>
      <c r="T283" s="159" t="s">
        <v>165</v>
      </c>
      <c r="U283" s="159">
        <v>0.63429999999999997</v>
      </c>
      <c r="V283" s="159">
        <f t="shared" si="6"/>
        <v>19.03</v>
      </c>
      <c r="W283" s="159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166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70">
        <v>112</v>
      </c>
      <c r="B284" s="171" t="s">
        <v>528</v>
      </c>
      <c r="C284" s="185" t="s">
        <v>529</v>
      </c>
      <c r="D284" s="172" t="s">
        <v>181</v>
      </c>
      <c r="E284" s="173">
        <v>1</v>
      </c>
      <c r="F284" s="174"/>
      <c r="G284" s="175">
        <f t="shared" si="0"/>
        <v>0</v>
      </c>
      <c r="H284" s="160"/>
      <c r="I284" s="159">
        <f t="shared" si="1"/>
        <v>0</v>
      </c>
      <c r="J284" s="160"/>
      <c r="K284" s="159">
        <f t="shared" si="2"/>
        <v>0</v>
      </c>
      <c r="L284" s="159">
        <v>21</v>
      </c>
      <c r="M284" s="159">
        <f t="shared" si="3"/>
        <v>0</v>
      </c>
      <c r="N284" s="159">
        <v>0</v>
      </c>
      <c r="O284" s="159">
        <f t="shared" si="4"/>
        <v>0</v>
      </c>
      <c r="P284" s="159">
        <v>0</v>
      </c>
      <c r="Q284" s="159">
        <f t="shared" si="5"/>
        <v>0</v>
      </c>
      <c r="R284" s="159"/>
      <c r="S284" s="159" t="s">
        <v>164</v>
      </c>
      <c r="T284" s="159" t="s">
        <v>165</v>
      </c>
      <c r="U284" s="159">
        <v>0.16500000000000001</v>
      </c>
      <c r="V284" s="159">
        <f t="shared" si="6"/>
        <v>0.17</v>
      </c>
      <c r="W284" s="159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166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70">
        <v>113</v>
      </c>
      <c r="B285" s="171" t="s">
        <v>530</v>
      </c>
      <c r="C285" s="185" t="s">
        <v>531</v>
      </c>
      <c r="D285" s="172" t="s">
        <v>171</v>
      </c>
      <c r="E285" s="173">
        <v>0.5</v>
      </c>
      <c r="F285" s="174"/>
      <c r="G285" s="175">
        <f t="shared" si="0"/>
        <v>0</v>
      </c>
      <c r="H285" s="160"/>
      <c r="I285" s="159">
        <f t="shared" si="1"/>
        <v>0</v>
      </c>
      <c r="J285" s="160"/>
      <c r="K285" s="159">
        <f t="shared" si="2"/>
        <v>0</v>
      </c>
      <c r="L285" s="159">
        <v>21</v>
      </c>
      <c r="M285" s="159">
        <f t="shared" si="3"/>
        <v>0</v>
      </c>
      <c r="N285" s="159">
        <v>5.94E-3</v>
      </c>
      <c r="O285" s="159">
        <f t="shared" si="4"/>
        <v>0</v>
      </c>
      <c r="P285" s="159">
        <v>0</v>
      </c>
      <c r="Q285" s="159">
        <f t="shared" si="5"/>
        <v>0</v>
      </c>
      <c r="R285" s="159"/>
      <c r="S285" s="159" t="s">
        <v>164</v>
      </c>
      <c r="T285" s="159" t="s">
        <v>165</v>
      </c>
      <c r="U285" s="159">
        <v>0.92569999999999997</v>
      </c>
      <c r="V285" s="159">
        <f t="shared" si="6"/>
        <v>0.46</v>
      </c>
      <c r="W285" s="159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166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ht="22.5" outlineLevel="1" x14ac:dyDescent="0.2">
      <c r="A286" s="170">
        <v>114</v>
      </c>
      <c r="B286" s="171" t="s">
        <v>532</v>
      </c>
      <c r="C286" s="185" t="s">
        <v>533</v>
      </c>
      <c r="D286" s="172" t="s">
        <v>171</v>
      </c>
      <c r="E286" s="173">
        <v>30</v>
      </c>
      <c r="F286" s="174"/>
      <c r="G286" s="175">
        <f t="shared" si="0"/>
        <v>0</v>
      </c>
      <c r="H286" s="160"/>
      <c r="I286" s="159">
        <f t="shared" si="1"/>
        <v>0</v>
      </c>
      <c r="J286" s="160"/>
      <c r="K286" s="159">
        <f t="shared" si="2"/>
        <v>0</v>
      </c>
      <c r="L286" s="159">
        <v>21</v>
      </c>
      <c r="M286" s="159">
        <f t="shared" si="3"/>
        <v>0</v>
      </c>
      <c r="N286" s="159">
        <v>4.0000000000000003E-5</v>
      </c>
      <c r="O286" s="159">
        <f t="shared" si="4"/>
        <v>0</v>
      </c>
      <c r="P286" s="159">
        <v>0</v>
      </c>
      <c r="Q286" s="159">
        <f t="shared" si="5"/>
        <v>0</v>
      </c>
      <c r="R286" s="159"/>
      <c r="S286" s="159" t="s">
        <v>164</v>
      </c>
      <c r="T286" s="159" t="s">
        <v>165</v>
      </c>
      <c r="U286" s="159">
        <v>0.129</v>
      </c>
      <c r="V286" s="159">
        <f t="shared" si="6"/>
        <v>3.87</v>
      </c>
      <c r="W286" s="159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166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70">
        <v>115</v>
      </c>
      <c r="B287" s="171" t="s">
        <v>534</v>
      </c>
      <c r="C287" s="185" t="s">
        <v>535</v>
      </c>
      <c r="D287" s="172" t="s">
        <v>171</v>
      </c>
      <c r="E287" s="173">
        <v>30</v>
      </c>
      <c r="F287" s="174"/>
      <c r="G287" s="175">
        <f t="shared" si="0"/>
        <v>0</v>
      </c>
      <c r="H287" s="160"/>
      <c r="I287" s="159">
        <f t="shared" si="1"/>
        <v>0</v>
      </c>
      <c r="J287" s="160"/>
      <c r="K287" s="159">
        <f t="shared" si="2"/>
        <v>0</v>
      </c>
      <c r="L287" s="159">
        <v>21</v>
      </c>
      <c r="M287" s="159">
        <f t="shared" si="3"/>
        <v>0</v>
      </c>
      <c r="N287" s="159">
        <v>1.0000000000000001E-5</v>
      </c>
      <c r="O287" s="159">
        <f t="shared" si="4"/>
        <v>0</v>
      </c>
      <c r="P287" s="159">
        <v>0</v>
      </c>
      <c r="Q287" s="159">
        <f t="shared" si="5"/>
        <v>0</v>
      </c>
      <c r="R287" s="159"/>
      <c r="S287" s="159" t="s">
        <v>164</v>
      </c>
      <c r="T287" s="159" t="s">
        <v>165</v>
      </c>
      <c r="U287" s="159">
        <v>6.2E-2</v>
      </c>
      <c r="V287" s="159">
        <f t="shared" si="6"/>
        <v>1.86</v>
      </c>
      <c r="W287" s="159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166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70">
        <v>116</v>
      </c>
      <c r="B288" s="171" t="s">
        <v>536</v>
      </c>
      <c r="C288" s="185" t="s">
        <v>537</v>
      </c>
      <c r="D288" s="172" t="s">
        <v>171</v>
      </c>
      <c r="E288" s="173">
        <v>30</v>
      </c>
      <c r="F288" s="174"/>
      <c r="G288" s="175">
        <f t="shared" si="0"/>
        <v>0</v>
      </c>
      <c r="H288" s="160"/>
      <c r="I288" s="159">
        <f t="shared" si="1"/>
        <v>0</v>
      </c>
      <c r="J288" s="160"/>
      <c r="K288" s="159">
        <f t="shared" si="2"/>
        <v>0</v>
      </c>
      <c r="L288" s="159">
        <v>21</v>
      </c>
      <c r="M288" s="159">
        <f t="shared" si="3"/>
        <v>0</v>
      </c>
      <c r="N288" s="159">
        <v>1.8000000000000001E-4</v>
      </c>
      <c r="O288" s="159">
        <f t="shared" si="4"/>
        <v>0.01</v>
      </c>
      <c r="P288" s="159">
        <v>0</v>
      </c>
      <c r="Q288" s="159">
        <f t="shared" si="5"/>
        <v>0</v>
      </c>
      <c r="R288" s="159"/>
      <c r="S288" s="159" t="s">
        <v>164</v>
      </c>
      <c r="T288" s="159" t="s">
        <v>165</v>
      </c>
      <c r="U288" s="159">
        <v>6.7000000000000004E-2</v>
      </c>
      <c r="V288" s="159">
        <f t="shared" si="6"/>
        <v>2.0099999999999998</v>
      </c>
      <c r="W288" s="159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166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70">
        <v>117</v>
      </c>
      <c r="B289" s="171" t="s">
        <v>538</v>
      </c>
      <c r="C289" s="185" t="s">
        <v>539</v>
      </c>
      <c r="D289" s="172" t="s">
        <v>242</v>
      </c>
      <c r="E289" s="173">
        <v>15</v>
      </c>
      <c r="F289" s="174"/>
      <c r="G289" s="175">
        <f t="shared" si="0"/>
        <v>0</v>
      </c>
      <c r="H289" s="160"/>
      <c r="I289" s="159">
        <f t="shared" si="1"/>
        <v>0</v>
      </c>
      <c r="J289" s="160"/>
      <c r="K289" s="159">
        <f t="shared" si="2"/>
        <v>0</v>
      </c>
      <c r="L289" s="159">
        <v>21</v>
      </c>
      <c r="M289" s="159">
        <f t="shared" si="3"/>
        <v>0</v>
      </c>
      <c r="N289" s="159">
        <v>1E-3</v>
      </c>
      <c r="O289" s="159">
        <f t="shared" si="4"/>
        <v>0.02</v>
      </c>
      <c r="P289" s="159">
        <v>0</v>
      </c>
      <c r="Q289" s="159">
        <f t="shared" si="5"/>
        <v>0</v>
      </c>
      <c r="R289" s="159"/>
      <c r="S289" s="159" t="s">
        <v>243</v>
      </c>
      <c r="T289" s="159" t="s">
        <v>165</v>
      </c>
      <c r="U289" s="159">
        <v>0</v>
      </c>
      <c r="V289" s="159">
        <f t="shared" si="6"/>
        <v>0</v>
      </c>
      <c r="W289" s="159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166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70">
        <v>118</v>
      </c>
      <c r="B290" s="171" t="s">
        <v>540</v>
      </c>
      <c r="C290" s="185" t="s">
        <v>541</v>
      </c>
      <c r="D290" s="172" t="s">
        <v>258</v>
      </c>
      <c r="E290" s="173">
        <v>0.21</v>
      </c>
      <c r="F290" s="174"/>
      <c r="G290" s="175">
        <f t="shared" si="0"/>
        <v>0</v>
      </c>
      <c r="H290" s="160"/>
      <c r="I290" s="159">
        <f t="shared" si="1"/>
        <v>0</v>
      </c>
      <c r="J290" s="160"/>
      <c r="K290" s="159">
        <f t="shared" si="2"/>
        <v>0</v>
      </c>
      <c r="L290" s="159">
        <v>21</v>
      </c>
      <c r="M290" s="159">
        <f t="shared" si="3"/>
        <v>0</v>
      </c>
      <c r="N290" s="159">
        <v>0</v>
      </c>
      <c r="O290" s="159">
        <f t="shared" si="4"/>
        <v>0</v>
      </c>
      <c r="P290" s="159">
        <v>0</v>
      </c>
      <c r="Q290" s="159">
        <f t="shared" si="5"/>
        <v>0</v>
      </c>
      <c r="R290" s="159"/>
      <c r="S290" s="159" t="s">
        <v>164</v>
      </c>
      <c r="T290" s="159" t="s">
        <v>165</v>
      </c>
      <c r="U290" s="159">
        <v>1.327</v>
      </c>
      <c r="V290" s="159">
        <f t="shared" si="6"/>
        <v>0.28000000000000003</v>
      </c>
      <c r="W290" s="159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467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x14ac:dyDescent="0.2">
      <c r="A291" s="164" t="s">
        <v>159</v>
      </c>
      <c r="B291" s="165" t="s">
        <v>122</v>
      </c>
      <c r="C291" s="184" t="s">
        <v>123</v>
      </c>
      <c r="D291" s="166"/>
      <c r="E291" s="167"/>
      <c r="F291" s="168"/>
      <c r="G291" s="169">
        <f>SUMIF(AG292:AG297,"&lt;&gt;NOR",G292:G297)</f>
        <v>0</v>
      </c>
      <c r="H291" s="163"/>
      <c r="I291" s="163">
        <f>SUM(I292:I297)</f>
        <v>0</v>
      </c>
      <c r="J291" s="163"/>
      <c r="K291" s="163">
        <f>SUM(K292:K297)</f>
        <v>0</v>
      </c>
      <c r="L291" s="163"/>
      <c r="M291" s="163">
        <f>SUM(M292:M297)</f>
        <v>0</v>
      </c>
      <c r="N291" s="163"/>
      <c r="O291" s="163">
        <f>SUM(O292:O297)</f>
        <v>0.02</v>
      </c>
      <c r="P291" s="163"/>
      <c r="Q291" s="163">
        <f>SUM(Q292:Q297)</f>
        <v>0.14000000000000001</v>
      </c>
      <c r="R291" s="163"/>
      <c r="S291" s="163"/>
      <c r="T291" s="163"/>
      <c r="U291" s="163"/>
      <c r="V291" s="163">
        <f>SUM(V292:V297)</f>
        <v>5.7799999999999994</v>
      </c>
      <c r="W291" s="163"/>
      <c r="AG291" t="s">
        <v>160</v>
      </c>
    </row>
    <row r="292" spans="1:60" outlineLevel="1" x14ac:dyDescent="0.2">
      <c r="A292" s="170">
        <v>119</v>
      </c>
      <c r="B292" s="171" t="s">
        <v>542</v>
      </c>
      <c r="C292" s="185" t="s">
        <v>543</v>
      </c>
      <c r="D292" s="172" t="s">
        <v>171</v>
      </c>
      <c r="E292" s="173">
        <v>32</v>
      </c>
      <c r="F292" s="174"/>
      <c r="G292" s="175">
        <f>ROUND(E292*F292,2)</f>
        <v>0</v>
      </c>
      <c r="H292" s="160"/>
      <c r="I292" s="159">
        <f>ROUND(E292*H292,2)</f>
        <v>0</v>
      </c>
      <c r="J292" s="160"/>
      <c r="K292" s="159">
        <f>ROUND(E292*J292,2)</f>
        <v>0</v>
      </c>
      <c r="L292" s="159">
        <v>21</v>
      </c>
      <c r="M292" s="159">
        <f>G292*(1+L292/100)</f>
        <v>0</v>
      </c>
      <c r="N292" s="159">
        <v>0</v>
      </c>
      <c r="O292" s="159">
        <f>ROUND(E292*N292,2)</f>
        <v>0</v>
      </c>
      <c r="P292" s="159">
        <v>3.3600000000000001E-3</v>
      </c>
      <c r="Q292" s="159">
        <f>ROUND(E292*P292,2)</f>
        <v>0.11</v>
      </c>
      <c r="R292" s="159"/>
      <c r="S292" s="159" t="s">
        <v>164</v>
      </c>
      <c r="T292" s="159" t="s">
        <v>165</v>
      </c>
      <c r="U292" s="159">
        <v>0.06</v>
      </c>
      <c r="V292" s="159">
        <f>ROUND(E292*U292,2)</f>
        <v>1.92</v>
      </c>
      <c r="W292" s="159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166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70">
        <v>120</v>
      </c>
      <c r="B293" s="171" t="s">
        <v>544</v>
      </c>
      <c r="C293" s="185" t="s">
        <v>545</v>
      </c>
      <c r="D293" s="172" t="s">
        <v>181</v>
      </c>
      <c r="E293" s="173">
        <v>31</v>
      </c>
      <c r="F293" s="174"/>
      <c r="G293" s="175">
        <f>ROUND(E293*F293,2)</f>
        <v>0</v>
      </c>
      <c r="H293" s="160"/>
      <c r="I293" s="159">
        <f>ROUND(E293*H293,2)</f>
        <v>0</v>
      </c>
      <c r="J293" s="160"/>
      <c r="K293" s="159">
        <f>ROUND(E293*J293,2)</f>
        <v>0</v>
      </c>
      <c r="L293" s="159">
        <v>21</v>
      </c>
      <c r="M293" s="159">
        <f>G293*(1+L293/100)</f>
        <v>0</v>
      </c>
      <c r="N293" s="159">
        <v>0</v>
      </c>
      <c r="O293" s="159">
        <f>ROUND(E293*N293,2)</f>
        <v>0</v>
      </c>
      <c r="P293" s="159">
        <v>6.8999999999999997E-4</v>
      </c>
      <c r="Q293" s="159">
        <f>ROUND(E293*P293,2)</f>
        <v>0.02</v>
      </c>
      <c r="R293" s="159"/>
      <c r="S293" s="159" t="s">
        <v>164</v>
      </c>
      <c r="T293" s="159" t="s">
        <v>165</v>
      </c>
      <c r="U293" s="159">
        <v>5.7000000000000002E-2</v>
      </c>
      <c r="V293" s="159">
        <f>ROUND(E293*U293,2)</f>
        <v>1.77</v>
      </c>
      <c r="W293" s="159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166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70">
        <v>121</v>
      </c>
      <c r="B294" s="171" t="s">
        <v>546</v>
      </c>
      <c r="C294" s="185" t="s">
        <v>547</v>
      </c>
      <c r="D294" s="172" t="s">
        <v>171</v>
      </c>
      <c r="E294" s="173">
        <v>4</v>
      </c>
      <c r="F294" s="174"/>
      <c r="G294" s="175">
        <f>ROUND(E294*F294,2)</f>
        <v>0</v>
      </c>
      <c r="H294" s="160"/>
      <c r="I294" s="159">
        <f>ROUND(E294*H294,2)</f>
        <v>0</v>
      </c>
      <c r="J294" s="160"/>
      <c r="K294" s="159">
        <f>ROUND(E294*J294,2)</f>
        <v>0</v>
      </c>
      <c r="L294" s="159">
        <v>21</v>
      </c>
      <c r="M294" s="159">
        <f>G294*(1+L294/100)</f>
        <v>0</v>
      </c>
      <c r="N294" s="159">
        <v>0</v>
      </c>
      <c r="O294" s="159">
        <f>ROUND(E294*N294,2)</f>
        <v>0</v>
      </c>
      <c r="P294" s="159">
        <v>2.8500000000000001E-3</v>
      </c>
      <c r="Q294" s="159">
        <f>ROUND(E294*P294,2)</f>
        <v>0.01</v>
      </c>
      <c r="R294" s="159"/>
      <c r="S294" s="159" t="s">
        <v>164</v>
      </c>
      <c r="T294" s="159" t="s">
        <v>165</v>
      </c>
      <c r="U294" s="159">
        <v>0.06</v>
      </c>
      <c r="V294" s="159">
        <f>ROUND(E294*U294,2)</f>
        <v>0.24</v>
      </c>
      <c r="W294" s="159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166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70">
        <v>122</v>
      </c>
      <c r="B295" s="171" t="s">
        <v>548</v>
      </c>
      <c r="C295" s="185" t="s">
        <v>549</v>
      </c>
      <c r="D295" s="172" t="s">
        <v>171</v>
      </c>
      <c r="E295" s="173">
        <v>6</v>
      </c>
      <c r="F295" s="174"/>
      <c r="G295" s="175">
        <f>ROUND(E295*F295,2)</f>
        <v>0</v>
      </c>
      <c r="H295" s="160"/>
      <c r="I295" s="159">
        <f>ROUND(E295*H295,2)</f>
        <v>0</v>
      </c>
      <c r="J295" s="160"/>
      <c r="K295" s="159">
        <f>ROUND(E295*J295,2)</f>
        <v>0</v>
      </c>
      <c r="L295" s="159">
        <v>21</v>
      </c>
      <c r="M295" s="159">
        <f>G295*(1+L295/100)</f>
        <v>0</v>
      </c>
      <c r="N295" s="159">
        <v>2.6700000000000001E-3</v>
      </c>
      <c r="O295" s="159">
        <f>ROUND(E295*N295,2)</f>
        <v>0.02</v>
      </c>
      <c r="P295" s="159">
        <v>0</v>
      </c>
      <c r="Q295" s="159">
        <f>ROUND(E295*P295,2)</f>
        <v>0</v>
      </c>
      <c r="R295" s="159"/>
      <c r="S295" s="159" t="s">
        <v>164</v>
      </c>
      <c r="T295" s="159" t="s">
        <v>165</v>
      </c>
      <c r="U295" s="159">
        <v>0.29399999999999998</v>
      </c>
      <c r="V295" s="159">
        <f>ROUND(E295*U295,2)</f>
        <v>1.76</v>
      </c>
      <c r="W295" s="159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166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186" t="s">
        <v>550</v>
      </c>
      <c r="D296" s="161"/>
      <c r="E296" s="162">
        <v>6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168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70">
        <v>123</v>
      </c>
      <c r="B297" s="171" t="s">
        <v>551</v>
      </c>
      <c r="C297" s="185" t="s">
        <v>552</v>
      </c>
      <c r="D297" s="172" t="s">
        <v>258</v>
      </c>
      <c r="E297" s="173">
        <v>0.02</v>
      </c>
      <c r="F297" s="174"/>
      <c r="G297" s="175">
        <f>ROUND(E297*F297,2)</f>
        <v>0</v>
      </c>
      <c r="H297" s="160"/>
      <c r="I297" s="159">
        <f>ROUND(E297*H297,2)</f>
        <v>0</v>
      </c>
      <c r="J297" s="160"/>
      <c r="K297" s="159">
        <f>ROUND(E297*J297,2)</f>
        <v>0</v>
      </c>
      <c r="L297" s="159">
        <v>21</v>
      </c>
      <c r="M297" s="159">
        <f>G297*(1+L297/100)</f>
        <v>0</v>
      </c>
      <c r="N297" s="159">
        <v>0</v>
      </c>
      <c r="O297" s="159">
        <f>ROUND(E297*N297,2)</f>
        <v>0</v>
      </c>
      <c r="P297" s="159">
        <v>0</v>
      </c>
      <c r="Q297" s="159">
        <f>ROUND(E297*P297,2)</f>
        <v>0</v>
      </c>
      <c r="R297" s="159"/>
      <c r="S297" s="159" t="s">
        <v>164</v>
      </c>
      <c r="T297" s="159" t="s">
        <v>165</v>
      </c>
      <c r="U297" s="159">
        <v>4.7370000000000001</v>
      </c>
      <c r="V297" s="159">
        <f>ROUND(E297*U297,2)</f>
        <v>0.09</v>
      </c>
      <c r="W297" s="159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467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x14ac:dyDescent="0.2">
      <c r="A298" s="164" t="s">
        <v>159</v>
      </c>
      <c r="B298" s="165" t="s">
        <v>124</v>
      </c>
      <c r="C298" s="184" t="s">
        <v>125</v>
      </c>
      <c r="D298" s="166"/>
      <c r="E298" s="167"/>
      <c r="F298" s="168"/>
      <c r="G298" s="169">
        <f>SUMIF(AG299:AG351,"&lt;&gt;NOR",G299:G351)</f>
        <v>0</v>
      </c>
      <c r="H298" s="163"/>
      <c r="I298" s="163">
        <f>SUM(I299:I351)</f>
        <v>0</v>
      </c>
      <c r="J298" s="163"/>
      <c r="K298" s="163">
        <f>SUM(K299:K351)</f>
        <v>0</v>
      </c>
      <c r="L298" s="163"/>
      <c r="M298" s="163">
        <f>SUM(M299:M351)</f>
        <v>0</v>
      </c>
      <c r="N298" s="163"/>
      <c r="O298" s="163">
        <f>SUM(O299:O351)</f>
        <v>1.2200000000000002</v>
      </c>
      <c r="P298" s="163"/>
      <c r="Q298" s="163">
        <f>SUM(Q299:Q351)</f>
        <v>0</v>
      </c>
      <c r="R298" s="163"/>
      <c r="S298" s="163"/>
      <c r="T298" s="163"/>
      <c r="U298" s="163"/>
      <c r="V298" s="163">
        <f>SUM(V299:V351)</f>
        <v>84.690000000000026</v>
      </c>
      <c r="W298" s="163"/>
      <c r="AG298" t="s">
        <v>160</v>
      </c>
    </row>
    <row r="299" spans="1:60" outlineLevel="1" x14ac:dyDescent="0.2">
      <c r="A299" s="170">
        <v>124</v>
      </c>
      <c r="B299" s="171" t="s">
        <v>553</v>
      </c>
      <c r="C299" s="185" t="s">
        <v>554</v>
      </c>
      <c r="D299" s="172" t="s">
        <v>171</v>
      </c>
      <c r="E299" s="173">
        <v>139.80000000000001</v>
      </c>
      <c r="F299" s="174"/>
      <c r="G299" s="175">
        <f>ROUND(E299*F299,2)</f>
        <v>0</v>
      </c>
      <c r="H299" s="160"/>
      <c r="I299" s="159">
        <f>ROUND(E299*H299,2)</f>
        <v>0</v>
      </c>
      <c r="J299" s="160"/>
      <c r="K299" s="159">
        <f>ROUND(E299*J299,2)</f>
        <v>0</v>
      </c>
      <c r="L299" s="159">
        <v>21</v>
      </c>
      <c r="M299" s="159">
        <f>G299*(1+L299/100)</f>
        <v>0</v>
      </c>
      <c r="N299" s="159">
        <v>6.0000000000000002E-5</v>
      </c>
      <c r="O299" s="159">
        <f>ROUND(E299*N299,2)</f>
        <v>0.01</v>
      </c>
      <c r="P299" s="159">
        <v>0</v>
      </c>
      <c r="Q299" s="159">
        <f>ROUND(E299*P299,2)</f>
        <v>0</v>
      </c>
      <c r="R299" s="159"/>
      <c r="S299" s="159" t="s">
        <v>164</v>
      </c>
      <c r="T299" s="159" t="s">
        <v>165</v>
      </c>
      <c r="U299" s="159">
        <v>0.46800000000000003</v>
      </c>
      <c r="V299" s="159">
        <f>ROUND(E299*U299,2)</f>
        <v>65.430000000000007</v>
      </c>
      <c r="W299" s="159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166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186" t="s">
        <v>555</v>
      </c>
      <c r="D300" s="161"/>
      <c r="E300" s="162">
        <v>84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168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186" t="s">
        <v>556</v>
      </c>
      <c r="D301" s="161"/>
      <c r="E301" s="162">
        <v>15</v>
      </c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168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86" t="s">
        <v>557</v>
      </c>
      <c r="D302" s="161"/>
      <c r="E302" s="162">
        <v>8.1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168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186" t="s">
        <v>558</v>
      </c>
      <c r="D303" s="161"/>
      <c r="E303" s="162">
        <v>32.700000000000003</v>
      </c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168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ht="22.5" outlineLevel="1" x14ac:dyDescent="0.2">
      <c r="A304" s="170">
        <v>125</v>
      </c>
      <c r="B304" s="171" t="s">
        <v>559</v>
      </c>
      <c r="C304" s="185" t="s">
        <v>560</v>
      </c>
      <c r="D304" s="172" t="s">
        <v>175</v>
      </c>
      <c r="E304" s="173">
        <v>56</v>
      </c>
      <c r="F304" s="174"/>
      <c r="G304" s="175">
        <f>ROUND(E304*F304,2)</f>
        <v>0</v>
      </c>
      <c r="H304" s="160"/>
      <c r="I304" s="159">
        <f>ROUND(E304*H304,2)</f>
        <v>0</v>
      </c>
      <c r="J304" s="160"/>
      <c r="K304" s="159">
        <f>ROUND(E304*J304,2)</f>
        <v>0</v>
      </c>
      <c r="L304" s="159">
        <v>21</v>
      </c>
      <c r="M304" s="159">
        <f>G304*(1+L304/100)</f>
        <v>0</v>
      </c>
      <c r="N304" s="159">
        <v>1.4999999999999999E-2</v>
      </c>
      <c r="O304" s="159">
        <f>ROUND(E304*N304,2)</f>
        <v>0.84</v>
      </c>
      <c r="P304" s="159">
        <v>0</v>
      </c>
      <c r="Q304" s="159">
        <f>ROUND(E304*P304,2)</f>
        <v>0</v>
      </c>
      <c r="R304" s="159"/>
      <c r="S304" s="159" t="s">
        <v>243</v>
      </c>
      <c r="T304" s="159" t="s">
        <v>165</v>
      </c>
      <c r="U304" s="159">
        <v>0</v>
      </c>
      <c r="V304" s="159">
        <f>ROUND(E304*U304,2)</f>
        <v>0</v>
      </c>
      <c r="W304" s="159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166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252" t="s">
        <v>668</v>
      </c>
      <c r="D305" s="253"/>
      <c r="E305" s="253"/>
      <c r="F305" s="253"/>
      <c r="G305" s="253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226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254" t="s">
        <v>561</v>
      </c>
      <c r="D306" s="255"/>
      <c r="E306" s="255"/>
      <c r="F306" s="255"/>
      <c r="G306" s="255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226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254" t="s">
        <v>562</v>
      </c>
      <c r="D307" s="255"/>
      <c r="E307" s="255"/>
      <c r="F307" s="255"/>
      <c r="G307" s="255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226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254" t="s">
        <v>563</v>
      </c>
      <c r="D308" s="255"/>
      <c r="E308" s="255"/>
      <c r="F308" s="255"/>
      <c r="G308" s="255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226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254" t="s">
        <v>564</v>
      </c>
      <c r="D309" s="255"/>
      <c r="E309" s="255"/>
      <c r="F309" s="255"/>
      <c r="G309" s="255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226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254" t="s">
        <v>565</v>
      </c>
      <c r="D310" s="255"/>
      <c r="E310" s="255"/>
      <c r="F310" s="255"/>
      <c r="G310" s="255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226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254" t="s">
        <v>566</v>
      </c>
      <c r="D311" s="255"/>
      <c r="E311" s="255"/>
      <c r="F311" s="255"/>
      <c r="G311" s="255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226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254" t="s">
        <v>567</v>
      </c>
      <c r="D312" s="255"/>
      <c r="E312" s="255"/>
      <c r="F312" s="255"/>
      <c r="G312" s="255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226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186" t="s">
        <v>568</v>
      </c>
      <c r="D313" s="161"/>
      <c r="E313" s="162">
        <v>56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168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ht="22.5" outlineLevel="1" x14ac:dyDescent="0.2">
      <c r="A314" s="170">
        <v>126</v>
      </c>
      <c r="B314" s="171" t="s">
        <v>569</v>
      </c>
      <c r="C314" s="185" t="s">
        <v>570</v>
      </c>
      <c r="D314" s="172" t="s">
        <v>175</v>
      </c>
      <c r="E314" s="173">
        <v>7</v>
      </c>
      <c r="F314" s="174"/>
      <c r="G314" s="175">
        <f>ROUND(E314*F314,2)</f>
        <v>0</v>
      </c>
      <c r="H314" s="160"/>
      <c r="I314" s="159">
        <f>ROUND(E314*H314,2)</f>
        <v>0</v>
      </c>
      <c r="J314" s="160"/>
      <c r="K314" s="159">
        <f>ROUND(E314*J314,2)</f>
        <v>0</v>
      </c>
      <c r="L314" s="159">
        <v>21</v>
      </c>
      <c r="M314" s="159">
        <f>G314*(1+L314/100)</f>
        <v>0</v>
      </c>
      <c r="N314" s="159">
        <v>1.4999999999999999E-2</v>
      </c>
      <c r="O314" s="159">
        <f>ROUND(E314*N314,2)</f>
        <v>0.11</v>
      </c>
      <c r="P314" s="159">
        <v>0</v>
      </c>
      <c r="Q314" s="159">
        <f>ROUND(E314*P314,2)</f>
        <v>0</v>
      </c>
      <c r="R314" s="159"/>
      <c r="S314" s="159" t="s">
        <v>243</v>
      </c>
      <c r="T314" s="159" t="s">
        <v>165</v>
      </c>
      <c r="U314" s="159">
        <v>0</v>
      </c>
      <c r="V314" s="159">
        <f>ROUND(E314*U314,2)</f>
        <v>0</v>
      </c>
      <c r="W314" s="159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166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252" t="s">
        <v>669</v>
      </c>
      <c r="D315" s="253"/>
      <c r="E315" s="253"/>
      <c r="F315" s="253"/>
      <c r="G315" s="253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226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254" t="s">
        <v>670</v>
      </c>
      <c r="D316" s="255"/>
      <c r="E316" s="255"/>
      <c r="F316" s="255"/>
      <c r="G316" s="255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226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254" t="s">
        <v>571</v>
      </c>
      <c r="D317" s="255"/>
      <c r="E317" s="255"/>
      <c r="F317" s="255"/>
      <c r="G317" s="255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226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254" t="s">
        <v>572</v>
      </c>
      <c r="D318" s="255"/>
      <c r="E318" s="255"/>
      <c r="F318" s="255"/>
      <c r="G318" s="255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226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254" t="s">
        <v>566</v>
      </c>
      <c r="D319" s="255"/>
      <c r="E319" s="255"/>
      <c r="F319" s="255"/>
      <c r="G319" s="255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226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86" t="s">
        <v>573</v>
      </c>
      <c r="D320" s="161"/>
      <c r="E320" s="162">
        <v>7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168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ht="22.5" outlineLevel="1" x14ac:dyDescent="0.2">
      <c r="A321" s="170">
        <v>127</v>
      </c>
      <c r="B321" s="171" t="s">
        <v>574</v>
      </c>
      <c r="C321" s="185" t="s">
        <v>575</v>
      </c>
      <c r="D321" s="172" t="s">
        <v>175</v>
      </c>
      <c r="E321" s="173">
        <v>3.5</v>
      </c>
      <c r="F321" s="174"/>
      <c r="G321" s="175">
        <f>ROUND(E321*F321,2)</f>
        <v>0</v>
      </c>
      <c r="H321" s="160"/>
      <c r="I321" s="159">
        <f>ROUND(E321*H321,2)</f>
        <v>0</v>
      </c>
      <c r="J321" s="160"/>
      <c r="K321" s="159">
        <f>ROUND(E321*J321,2)</f>
        <v>0</v>
      </c>
      <c r="L321" s="159">
        <v>21</v>
      </c>
      <c r="M321" s="159">
        <f>G321*(1+L321/100)</f>
        <v>0</v>
      </c>
      <c r="N321" s="159">
        <v>1.4999999999999999E-2</v>
      </c>
      <c r="O321" s="159">
        <f>ROUND(E321*N321,2)</f>
        <v>0.05</v>
      </c>
      <c r="P321" s="159">
        <v>0</v>
      </c>
      <c r="Q321" s="159">
        <f>ROUND(E321*P321,2)</f>
        <v>0</v>
      </c>
      <c r="R321" s="159"/>
      <c r="S321" s="159" t="s">
        <v>243</v>
      </c>
      <c r="T321" s="159" t="s">
        <v>165</v>
      </c>
      <c r="U321" s="159">
        <v>0</v>
      </c>
      <c r="V321" s="159">
        <f>ROUND(E321*U321,2)</f>
        <v>0</v>
      </c>
      <c r="W321" s="159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166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252" t="s">
        <v>671</v>
      </c>
      <c r="D322" s="253"/>
      <c r="E322" s="253"/>
      <c r="F322" s="253"/>
      <c r="G322" s="253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226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254" t="s">
        <v>670</v>
      </c>
      <c r="D323" s="255"/>
      <c r="E323" s="255"/>
      <c r="F323" s="255"/>
      <c r="G323" s="255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226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254" t="s">
        <v>571</v>
      </c>
      <c r="D324" s="255"/>
      <c r="E324" s="255"/>
      <c r="F324" s="255"/>
      <c r="G324" s="255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226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254" t="s">
        <v>572</v>
      </c>
      <c r="D325" s="255"/>
      <c r="E325" s="255"/>
      <c r="F325" s="255"/>
      <c r="G325" s="255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226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254" t="s">
        <v>566</v>
      </c>
      <c r="D326" s="255"/>
      <c r="E326" s="255"/>
      <c r="F326" s="255"/>
      <c r="G326" s="255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226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86" t="s">
        <v>576</v>
      </c>
      <c r="D327" s="161"/>
      <c r="E327" s="162">
        <v>3.5</v>
      </c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168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ht="22.5" outlineLevel="1" x14ac:dyDescent="0.2">
      <c r="A328" s="170">
        <v>128</v>
      </c>
      <c r="B328" s="171" t="s">
        <v>577</v>
      </c>
      <c r="C328" s="185" t="s">
        <v>578</v>
      </c>
      <c r="D328" s="172" t="s">
        <v>175</v>
      </c>
      <c r="E328" s="173">
        <v>16.607500000000002</v>
      </c>
      <c r="F328" s="174"/>
      <c r="G328" s="175">
        <f>ROUND(E328*F328,2)</f>
        <v>0</v>
      </c>
      <c r="H328" s="160"/>
      <c r="I328" s="159">
        <f>ROUND(E328*H328,2)</f>
        <v>0</v>
      </c>
      <c r="J328" s="160"/>
      <c r="K328" s="159">
        <f>ROUND(E328*J328,2)</f>
        <v>0</v>
      </c>
      <c r="L328" s="159">
        <v>21</v>
      </c>
      <c r="M328" s="159">
        <f>G328*(1+L328/100)</f>
        <v>0</v>
      </c>
      <c r="N328" s="159">
        <v>0</v>
      </c>
      <c r="O328" s="159">
        <f>ROUND(E328*N328,2)</f>
        <v>0</v>
      </c>
      <c r="P328" s="159">
        <v>0</v>
      </c>
      <c r="Q328" s="159">
        <f>ROUND(E328*P328,2)</f>
        <v>0</v>
      </c>
      <c r="R328" s="159"/>
      <c r="S328" s="159" t="s">
        <v>243</v>
      </c>
      <c r="T328" s="159" t="s">
        <v>165</v>
      </c>
      <c r="U328" s="159">
        <v>0</v>
      </c>
      <c r="V328" s="159">
        <f>ROUND(E328*U328,2)</f>
        <v>0</v>
      </c>
      <c r="W328" s="159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166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252" t="s">
        <v>579</v>
      </c>
      <c r="D329" s="253"/>
      <c r="E329" s="253"/>
      <c r="F329" s="253"/>
      <c r="G329" s="253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226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254" t="s">
        <v>672</v>
      </c>
      <c r="D330" s="255"/>
      <c r="E330" s="255"/>
      <c r="F330" s="255"/>
      <c r="G330" s="255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226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254" t="s">
        <v>580</v>
      </c>
      <c r="D331" s="255"/>
      <c r="E331" s="255"/>
      <c r="F331" s="255"/>
      <c r="G331" s="255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226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254" t="s">
        <v>571</v>
      </c>
      <c r="D332" s="255"/>
      <c r="E332" s="255"/>
      <c r="F332" s="255"/>
      <c r="G332" s="255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226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254" t="s">
        <v>581</v>
      </c>
      <c r="D333" s="255"/>
      <c r="E333" s="255"/>
      <c r="F333" s="255"/>
      <c r="G333" s="255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226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254" t="s">
        <v>582</v>
      </c>
      <c r="D334" s="255"/>
      <c r="E334" s="255"/>
      <c r="F334" s="255"/>
      <c r="G334" s="255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226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254" t="s">
        <v>566</v>
      </c>
      <c r="D335" s="255"/>
      <c r="E335" s="255"/>
      <c r="F335" s="255"/>
      <c r="G335" s="255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226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186" t="s">
        <v>583</v>
      </c>
      <c r="D336" s="161"/>
      <c r="E336" s="162">
        <v>16.61</v>
      </c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168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70">
        <v>129</v>
      </c>
      <c r="B337" s="171" t="s">
        <v>584</v>
      </c>
      <c r="C337" s="185" t="s">
        <v>585</v>
      </c>
      <c r="D337" s="172" t="s">
        <v>171</v>
      </c>
      <c r="E337" s="173">
        <v>17.350000000000001</v>
      </c>
      <c r="F337" s="174"/>
      <c r="G337" s="175">
        <f>ROUND(E337*F337,2)</f>
        <v>0</v>
      </c>
      <c r="H337" s="160"/>
      <c r="I337" s="159">
        <f>ROUND(E337*H337,2)</f>
        <v>0</v>
      </c>
      <c r="J337" s="160"/>
      <c r="K337" s="159">
        <f>ROUND(E337*J337,2)</f>
        <v>0</v>
      </c>
      <c r="L337" s="159">
        <v>21</v>
      </c>
      <c r="M337" s="159">
        <f>G337*(1+L337/100)</f>
        <v>0</v>
      </c>
      <c r="N337" s="159">
        <v>3.4000000000000002E-4</v>
      </c>
      <c r="O337" s="159">
        <f>ROUND(E337*N337,2)</f>
        <v>0.01</v>
      </c>
      <c r="P337" s="159">
        <v>0</v>
      </c>
      <c r="Q337" s="159">
        <f>ROUND(E337*P337,2)</f>
        <v>0</v>
      </c>
      <c r="R337" s="159"/>
      <c r="S337" s="159" t="s">
        <v>164</v>
      </c>
      <c r="T337" s="159" t="s">
        <v>165</v>
      </c>
      <c r="U337" s="159">
        <v>0.53200000000000003</v>
      </c>
      <c r="V337" s="159">
        <f>ROUND(E337*U337,2)</f>
        <v>9.23</v>
      </c>
      <c r="W337" s="159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166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7"/>
      <c r="B338" s="158"/>
      <c r="C338" s="186" t="s">
        <v>586</v>
      </c>
      <c r="D338" s="161"/>
      <c r="E338" s="162">
        <v>17.350000000000001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168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ht="22.5" outlineLevel="1" x14ac:dyDescent="0.2">
      <c r="A339" s="170">
        <v>130</v>
      </c>
      <c r="B339" s="171" t="s">
        <v>587</v>
      </c>
      <c r="C339" s="185" t="s">
        <v>588</v>
      </c>
      <c r="D339" s="172" t="s">
        <v>175</v>
      </c>
      <c r="E339" s="173">
        <v>6.55</v>
      </c>
      <c r="F339" s="174"/>
      <c r="G339" s="175">
        <f>ROUND(E339*F339,2)</f>
        <v>0</v>
      </c>
      <c r="H339" s="160"/>
      <c r="I339" s="159">
        <f>ROUND(E339*H339,2)</f>
        <v>0</v>
      </c>
      <c r="J339" s="160"/>
      <c r="K339" s="159">
        <f>ROUND(E339*J339,2)</f>
        <v>0</v>
      </c>
      <c r="L339" s="159">
        <v>21</v>
      </c>
      <c r="M339" s="159">
        <f>G339*(1+L339/100)</f>
        <v>0</v>
      </c>
      <c r="N339" s="159">
        <v>1.4999999999999999E-2</v>
      </c>
      <c r="O339" s="159">
        <f>ROUND(E339*N339,2)</f>
        <v>0.1</v>
      </c>
      <c r="P339" s="159">
        <v>0</v>
      </c>
      <c r="Q339" s="159">
        <f>ROUND(E339*P339,2)</f>
        <v>0</v>
      </c>
      <c r="R339" s="159"/>
      <c r="S339" s="159" t="s">
        <v>243</v>
      </c>
      <c r="T339" s="159" t="s">
        <v>165</v>
      </c>
      <c r="U339" s="159">
        <v>0</v>
      </c>
      <c r="V339" s="159">
        <f>ROUND(E339*U339,2)</f>
        <v>0</v>
      </c>
      <c r="W339" s="159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166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252" t="s">
        <v>589</v>
      </c>
      <c r="D340" s="253"/>
      <c r="E340" s="253"/>
      <c r="F340" s="253"/>
      <c r="G340" s="253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226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254" t="s">
        <v>590</v>
      </c>
      <c r="D341" s="255"/>
      <c r="E341" s="255"/>
      <c r="F341" s="255"/>
      <c r="G341" s="255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226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58"/>
      <c r="C342" s="254" t="s">
        <v>591</v>
      </c>
      <c r="D342" s="255"/>
      <c r="E342" s="255"/>
      <c r="F342" s="255"/>
      <c r="G342" s="255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226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254" t="s">
        <v>592</v>
      </c>
      <c r="D343" s="255"/>
      <c r="E343" s="255"/>
      <c r="F343" s="255"/>
      <c r="G343" s="255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226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7"/>
      <c r="B344" s="158"/>
      <c r="C344" s="254" t="s">
        <v>593</v>
      </c>
      <c r="D344" s="255"/>
      <c r="E344" s="255"/>
      <c r="F344" s="255"/>
      <c r="G344" s="255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226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254" t="s">
        <v>567</v>
      </c>
      <c r="D345" s="255"/>
      <c r="E345" s="255"/>
      <c r="F345" s="255"/>
      <c r="G345" s="255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226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/>
      <c r="B346" s="158"/>
      <c r="C346" s="186" t="s">
        <v>594</v>
      </c>
      <c r="D346" s="161"/>
      <c r="E346" s="162">
        <v>6.55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168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70">
        <v>131</v>
      </c>
      <c r="B347" s="171" t="s">
        <v>595</v>
      </c>
      <c r="C347" s="185" t="s">
        <v>596</v>
      </c>
      <c r="D347" s="172" t="s">
        <v>181</v>
      </c>
      <c r="E347" s="173">
        <v>7</v>
      </c>
      <c r="F347" s="174"/>
      <c r="G347" s="175">
        <f>ROUND(E347*F347,2)</f>
        <v>0</v>
      </c>
      <c r="H347" s="160"/>
      <c r="I347" s="159">
        <f>ROUND(E347*H347,2)</f>
        <v>0</v>
      </c>
      <c r="J347" s="160"/>
      <c r="K347" s="159">
        <f>ROUND(E347*J347,2)</f>
        <v>0</v>
      </c>
      <c r="L347" s="159">
        <v>21</v>
      </c>
      <c r="M347" s="159">
        <f>G347*(1+L347/100)</f>
        <v>0</v>
      </c>
      <c r="N347" s="159">
        <v>2.0000000000000002E-5</v>
      </c>
      <c r="O347" s="159">
        <f>ROUND(E347*N347,2)</f>
        <v>0</v>
      </c>
      <c r="P347" s="159">
        <v>0</v>
      </c>
      <c r="Q347" s="159">
        <f>ROUND(E347*P347,2)</f>
        <v>0</v>
      </c>
      <c r="R347" s="159"/>
      <c r="S347" s="159" t="s">
        <v>164</v>
      </c>
      <c r="T347" s="159" t="s">
        <v>165</v>
      </c>
      <c r="U347" s="159">
        <v>0.83213999999999999</v>
      </c>
      <c r="V347" s="159">
        <f>ROUND(E347*U347,2)</f>
        <v>5.82</v>
      </c>
      <c r="W347" s="159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166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70">
        <v>132</v>
      </c>
      <c r="B348" s="171" t="s">
        <v>597</v>
      </c>
      <c r="C348" s="185" t="s">
        <v>598</v>
      </c>
      <c r="D348" s="172" t="s">
        <v>181</v>
      </c>
      <c r="E348" s="173">
        <v>2</v>
      </c>
      <c r="F348" s="174"/>
      <c r="G348" s="175">
        <f>ROUND(E348*F348,2)</f>
        <v>0</v>
      </c>
      <c r="H348" s="160"/>
      <c r="I348" s="159">
        <f>ROUND(E348*H348,2)</f>
        <v>0</v>
      </c>
      <c r="J348" s="160"/>
      <c r="K348" s="159">
        <f>ROUND(E348*J348,2)</f>
        <v>0</v>
      </c>
      <c r="L348" s="159">
        <v>21</v>
      </c>
      <c r="M348" s="159">
        <f>G348*(1+L348/100)</f>
        <v>0</v>
      </c>
      <c r="N348" s="159">
        <v>2.0000000000000002E-5</v>
      </c>
      <c r="O348" s="159">
        <f>ROUND(E348*N348,2)</f>
        <v>0</v>
      </c>
      <c r="P348" s="159">
        <v>0</v>
      </c>
      <c r="Q348" s="159">
        <f>ROUND(E348*P348,2)</f>
        <v>0</v>
      </c>
      <c r="R348" s="159"/>
      <c r="S348" s="159" t="s">
        <v>164</v>
      </c>
      <c r="T348" s="159" t="s">
        <v>165</v>
      </c>
      <c r="U348" s="159">
        <v>0.74034</v>
      </c>
      <c r="V348" s="159">
        <f>ROUND(E348*U348,2)</f>
        <v>1.48</v>
      </c>
      <c r="W348" s="159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166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ht="22.5" outlineLevel="1" x14ac:dyDescent="0.2">
      <c r="A349" s="170">
        <v>133</v>
      </c>
      <c r="B349" s="171" t="s">
        <v>599</v>
      </c>
      <c r="C349" s="185" t="s">
        <v>600</v>
      </c>
      <c r="D349" s="172" t="s">
        <v>171</v>
      </c>
      <c r="E349" s="173">
        <v>32</v>
      </c>
      <c r="F349" s="174"/>
      <c r="G349" s="175">
        <f>ROUND(E349*F349,2)</f>
        <v>0</v>
      </c>
      <c r="H349" s="160"/>
      <c r="I349" s="159">
        <f>ROUND(E349*H349,2)</f>
        <v>0</v>
      </c>
      <c r="J349" s="160"/>
      <c r="K349" s="159">
        <f>ROUND(E349*J349,2)</f>
        <v>0</v>
      </c>
      <c r="L349" s="159">
        <v>21</v>
      </c>
      <c r="M349" s="159">
        <f>G349*(1+L349/100)</f>
        <v>0</v>
      </c>
      <c r="N349" s="159">
        <v>3.0400000000000002E-3</v>
      </c>
      <c r="O349" s="159">
        <f>ROUND(E349*N349,2)</f>
        <v>0.1</v>
      </c>
      <c r="P349" s="159">
        <v>0</v>
      </c>
      <c r="Q349" s="159">
        <f>ROUND(E349*P349,2)</f>
        <v>0</v>
      </c>
      <c r="R349" s="159" t="s">
        <v>389</v>
      </c>
      <c r="S349" s="159" t="s">
        <v>164</v>
      </c>
      <c r="T349" s="159" t="s">
        <v>165</v>
      </c>
      <c r="U349" s="159">
        <v>0</v>
      </c>
      <c r="V349" s="159">
        <f>ROUND(E349*U349,2)</f>
        <v>0</v>
      </c>
      <c r="W349" s="159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390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58"/>
      <c r="C350" s="186" t="s">
        <v>601</v>
      </c>
      <c r="D350" s="161"/>
      <c r="E350" s="162">
        <v>32</v>
      </c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168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70">
        <v>134</v>
      </c>
      <c r="B351" s="171" t="s">
        <v>602</v>
      </c>
      <c r="C351" s="185" t="s">
        <v>603</v>
      </c>
      <c r="D351" s="172" t="s">
        <v>258</v>
      </c>
      <c r="E351" s="173">
        <v>1.21</v>
      </c>
      <c r="F351" s="174"/>
      <c r="G351" s="175">
        <f>ROUND(E351*F351,2)</f>
        <v>0</v>
      </c>
      <c r="H351" s="160"/>
      <c r="I351" s="159">
        <f>ROUND(E351*H351,2)</f>
        <v>0</v>
      </c>
      <c r="J351" s="160"/>
      <c r="K351" s="159">
        <f>ROUND(E351*J351,2)</f>
        <v>0</v>
      </c>
      <c r="L351" s="159">
        <v>21</v>
      </c>
      <c r="M351" s="159">
        <f>G351*(1+L351/100)</f>
        <v>0</v>
      </c>
      <c r="N351" s="159">
        <v>0</v>
      </c>
      <c r="O351" s="159">
        <f>ROUND(E351*N351,2)</f>
        <v>0</v>
      </c>
      <c r="P351" s="159">
        <v>0</v>
      </c>
      <c r="Q351" s="159">
        <f>ROUND(E351*P351,2)</f>
        <v>0</v>
      </c>
      <c r="R351" s="159"/>
      <c r="S351" s="159" t="s">
        <v>164</v>
      </c>
      <c r="T351" s="159" t="s">
        <v>165</v>
      </c>
      <c r="U351" s="159">
        <v>2.2549999999999999</v>
      </c>
      <c r="V351" s="159">
        <f>ROUND(E351*U351,2)</f>
        <v>2.73</v>
      </c>
      <c r="W351" s="159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467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x14ac:dyDescent="0.2">
      <c r="A352" s="164" t="s">
        <v>159</v>
      </c>
      <c r="B352" s="165" t="s">
        <v>126</v>
      </c>
      <c r="C352" s="184" t="s">
        <v>127</v>
      </c>
      <c r="D352" s="166"/>
      <c r="E352" s="167"/>
      <c r="F352" s="168"/>
      <c r="G352" s="169">
        <f>SUMIF(AG353:AG402,"&lt;&gt;NOR",G353:G402)</f>
        <v>0</v>
      </c>
      <c r="H352" s="163"/>
      <c r="I352" s="163">
        <f>SUM(I353:I402)</f>
        <v>0</v>
      </c>
      <c r="J352" s="163"/>
      <c r="K352" s="163">
        <f>SUM(K353:K402)</f>
        <v>0</v>
      </c>
      <c r="L352" s="163"/>
      <c r="M352" s="163">
        <f>SUM(M353:M402)</f>
        <v>0</v>
      </c>
      <c r="N352" s="163"/>
      <c r="O352" s="163">
        <f>SUM(O353:O402)</f>
        <v>1.05</v>
      </c>
      <c r="P352" s="163"/>
      <c r="Q352" s="163">
        <f>SUM(Q353:Q402)</f>
        <v>4.3000000000000007</v>
      </c>
      <c r="R352" s="163"/>
      <c r="S352" s="163"/>
      <c r="T352" s="163"/>
      <c r="U352" s="163"/>
      <c r="V352" s="163">
        <f>SUM(V353:V402)</f>
        <v>53.05</v>
      </c>
      <c r="W352" s="163"/>
      <c r="AG352" t="s">
        <v>160</v>
      </c>
    </row>
    <row r="353" spans="1:60" outlineLevel="1" x14ac:dyDescent="0.2">
      <c r="A353" s="170">
        <v>135</v>
      </c>
      <c r="B353" s="171" t="s">
        <v>604</v>
      </c>
      <c r="C353" s="185" t="s">
        <v>605</v>
      </c>
      <c r="D353" s="172" t="s">
        <v>175</v>
      </c>
      <c r="E353" s="173">
        <v>62.552500000000002</v>
      </c>
      <c r="F353" s="174"/>
      <c r="G353" s="175">
        <f>ROUND(E353*F353,2)</f>
        <v>0</v>
      </c>
      <c r="H353" s="160"/>
      <c r="I353" s="159">
        <f>ROUND(E353*H353,2)</f>
        <v>0</v>
      </c>
      <c r="J353" s="160"/>
      <c r="K353" s="159">
        <f>ROUND(E353*J353,2)</f>
        <v>0</v>
      </c>
      <c r="L353" s="159">
        <v>21</v>
      </c>
      <c r="M353" s="159">
        <f>G353*(1+L353/100)</f>
        <v>0</v>
      </c>
      <c r="N353" s="159">
        <v>0</v>
      </c>
      <c r="O353" s="159">
        <f>ROUND(E353*N353,2)</f>
        <v>0</v>
      </c>
      <c r="P353" s="159">
        <v>6.5000000000000002E-2</v>
      </c>
      <c r="Q353" s="159">
        <f>ROUND(E353*P353,2)</f>
        <v>4.07</v>
      </c>
      <c r="R353" s="159"/>
      <c r="S353" s="159" t="s">
        <v>164</v>
      </c>
      <c r="T353" s="159" t="s">
        <v>165</v>
      </c>
      <c r="U353" s="159">
        <v>0.42</v>
      </c>
      <c r="V353" s="159">
        <f>ROUND(E353*U353,2)</f>
        <v>26.27</v>
      </c>
      <c r="W353" s="159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166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186" t="s">
        <v>606</v>
      </c>
      <c r="D354" s="161"/>
      <c r="E354" s="162">
        <v>42.45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168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186" t="s">
        <v>607</v>
      </c>
      <c r="D355" s="161"/>
      <c r="E355" s="162">
        <v>20.11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168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186" t="s">
        <v>192</v>
      </c>
      <c r="D356" s="161"/>
      <c r="E356" s="162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168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186" t="s">
        <v>192</v>
      </c>
      <c r="D357" s="161"/>
      <c r="E357" s="162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168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70">
        <v>136</v>
      </c>
      <c r="B358" s="171" t="s">
        <v>608</v>
      </c>
      <c r="C358" s="185" t="s">
        <v>609</v>
      </c>
      <c r="D358" s="172" t="s">
        <v>175</v>
      </c>
      <c r="E358" s="173">
        <v>49.875300000000003</v>
      </c>
      <c r="F358" s="174"/>
      <c r="G358" s="175">
        <f>ROUND(E358*F358,2)</f>
        <v>0</v>
      </c>
      <c r="H358" s="160"/>
      <c r="I358" s="159">
        <f>ROUND(E358*H358,2)</f>
        <v>0</v>
      </c>
      <c r="J358" s="160"/>
      <c r="K358" s="159">
        <f>ROUND(E358*J358,2)</f>
        <v>0</v>
      </c>
      <c r="L358" s="159">
        <v>21</v>
      </c>
      <c r="M358" s="159">
        <f>G358*(1+L358/100)</f>
        <v>0</v>
      </c>
      <c r="N358" s="159">
        <v>0</v>
      </c>
      <c r="O358" s="159">
        <f>ROUND(E358*N358,2)</f>
        <v>0</v>
      </c>
      <c r="P358" s="159">
        <v>4.5999999999999999E-3</v>
      </c>
      <c r="Q358" s="159">
        <f>ROUND(E358*P358,2)</f>
        <v>0.23</v>
      </c>
      <c r="R358" s="159"/>
      <c r="S358" s="159" t="s">
        <v>164</v>
      </c>
      <c r="T358" s="159" t="s">
        <v>165</v>
      </c>
      <c r="U358" s="159">
        <v>0.35799999999999998</v>
      </c>
      <c r="V358" s="159">
        <f>ROUND(E358*U358,2)</f>
        <v>17.86</v>
      </c>
      <c r="W358" s="159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166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86" t="s">
        <v>610</v>
      </c>
      <c r="D359" s="161"/>
      <c r="E359" s="162">
        <v>92.32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168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186" t="s">
        <v>611</v>
      </c>
      <c r="D360" s="161"/>
      <c r="E360" s="162">
        <v>-42.45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168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ht="22.5" outlineLevel="1" x14ac:dyDescent="0.2">
      <c r="A361" s="170">
        <v>137</v>
      </c>
      <c r="B361" s="171" t="s">
        <v>612</v>
      </c>
      <c r="C361" s="185" t="s">
        <v>613</v>
      </c>
      <c r="D361" s="172" t="s">
        <v>242</v>
      </c>
      <c r="E361" s="173">
        <v>2</v>
      </c>
      <c r="F361" s="174"/>
      <c r="G361" s="175">
        <f>ROUND(E361*F361,2)</f>
        <v>0</v>
      </c>
      <c r="H361" s="160"/>
      <c r="I361" s="159">
        <f>ROUND(E361*H361,2)</f>
        <v>0</v>
      </c>
      <c r="J361" s="160"/>
      <c r="K361" s="159">
        <f>ROUND(E361*J361,2)</f>
        <v>0</v>
      </c>
      <c r="L361" s="159">
        <v>21</v>
      </c>
      <c r="M361" s="159">
        <f>G361*(1+L361/100)</f>
        <v>0</v>
      </c>
      <c r="N361" s="159">
        <v>0</v>
      </c>
      <c r="O361" s="159">
        <f>ROUND(E361*N361,2)</f>
        <v>0</v>
      </c>
      <c r="P361" s="159">
        <v>0</v>
      </c>
      <c r="Q361" s="159">
        <f>ROUND(E361*P361,2)</f>
        <v>0</v>
      </c>
      <c r="R361" s="159"/>
      <c r="S361" s="159" t="s">
        <v>243</v>
      </c>
      <c r="T361" s="159" t="s">
        <v>165</v>
      </c>
      <c r="U361" s="159">
        <v>0</v>
      </c>
      <c r="V361" s="159">
        <f>ROUND(E361*U361,2)</f>
        <v>0</v>
      </c>
      <c r="W361" s="159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166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7"/>
      <c r="B362" s="158"/>
      <c r="C362" s="252" t="s">
        <v>614</v>
      </c>
      <c r="D362" s="253"/>
      <c r="E362" s="253"/>
      <c r="F362" s="253"/>
      <c r="G362" s="253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226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254" t="s">
        <v>615</v>
      </c>
      <c r="D363" s="255"/>
      <c r="E363" s="255"/>
      <c r="F363" s="255"/>
      <c r="G363" s="255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226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254" t="s">
        <v>616</v>
      </c>
      <c r="D364" s="255"/>
      <c r="E364" s="255"/>
      <c r="F364" s="255"/>
      <c r="G364" s="255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226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254" t="s">
        <v>617</v>
      </c>
      <c r="D365" s="255"/>
      <c r="E365" s="255"/>
      <c r="F365" s="255"/>
      <c r="G365" s="255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226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254" t="s">
        <v>618</v>
      </c>
      <c r="D366" s="255"/>
      <c r="E366" s="255"/>
      <c r="F366" s="255"/>
      <c r="G366" s="255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226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254" t="s">
        <v>619</v>
      </c>
      <c r="D367" s="255"/>
      <c r="E367" s="255"/>
      <c r="F367" s="255"/>
      <c r="G367" s="255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226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254" t="s">
        <v>620</v>
      </c>
      <c r="D368" s="255"/>
      <c r="E368" s="255"/>
      <c r="F368" s="255"/>
      <c r="G368" s="255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226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ht="22.5" outlineLevel="1" x14ac:dyDescent="0.2">
      <c r="A369" s="170">
        <v>138</v>
      </c>
      <c r="B369" s="171" t="s">
        <v>621</v>
      </c>
      <c r="C369" s="185" t="s">
        <v>622</v>
      </c>
      <c r="D369" s="172" t="s">
        <v>242</v>
      </c>
      <c r="E369" s="173">
        <v>1</v>
      </c>
      <c r="F369" s="174"/>
      <c r="G369" s="175">
        <f>ROUND(E369*F369,2)</f>
        <v>0</v>
      </c>
      <c r="H369" s="160"/>
      <c r="I369" s="159">
        <f>ROUND(E369*H369,2)</f>
        <v>0</v>
      </c>
      <c r="J369" s="160"/>
      <c r="K369" s="159">
        <f>ROUND(E369*J369,2)</f>
        <v>0</v>
      </c>
      <c r="L369" s="159">
        <v>21</v>
      </c>
      <c r="M369" s="159">
        <f>G369*(1+L369/100)</f>
        <v>0</v>
      </c>
      <c r="N369" s="159">
        <v>0.1</v>
      </c>
      <c r="O369" s="159">
        <f>ROUND(E369*N369,2)</f>
        <v>0.1</v>
      </c>
      <c r="P369" s="159">
        <v>0</v>
      </c>
      <c r="Q369" s="159">
        <f>ROUND(E369*P369,2)</f>
        <v>0</v>
      </c>
      <c r="R369" s="159"/>
      <c r="S369" s="159" t="s">
        <v>243</v>
      </c>
      <c r="T369" s="159" t="s">
        <v>165</v>
      </c>
      <c r="U369" s="159">
        <v>0</v>
      </c>
      <c r="V369" s="159">
        <f>ROUND(E369*U369,2)</f>
        <v>0</v>
      </c>
      <c r="W369" s="159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166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252" t="s">
        <v>623</v>
      </c>
      <c r="D370" s="253"/>
      <c r="E370" s="253"/>
      <c r="F370" s="253"/>
      <c r="G370" s="253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226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254" t="s">
        <v>624</v>
      </c>
      <c r="D371" s="255"/>
      <c r="E371" s="255"/>
      <c r="F371" s="255"/>
      <c r="G371" s="255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226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7"/>
      <c r="B372" s="158"/>
      <c r="C372" s="254" t="s">
        <v>625</v>
      </c>
      <c r="D372" s="255"/>
      <c r="E372" s="255"/>
      <c r="F372" s="255"/>
      <c r="G372" s="255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226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254" t="s">
        <v>626</v>
      </c>
      <c r="D373" s="255"/>
      <c r="E373" s="255"/>
      <c r="F373" s="255"/>
      <c r="G373" s="255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226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7"/>
      <c r="B374" s="158"/>
      <c r="C374" s="254" t="s">
        <v>627</v>
      </c>
      <c r="D374" s="255"/>
      <c r="E374" s="255"/>
      <c r="F374" s="255"/>
      <c r="G374" s="255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226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254" t="s">
        <v>628</v>
      </c>
      <c r="D375" s="255"/>
      <c r="E375" s="255"/>
      <c r="F375" s="255"/>
      <c r="G375" s="255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226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254" t="s">
        <v>629</v>
      </c>
      <c r="D376" s="255"/>
      <c r="E376" s="255"/>
      <c r="F376" s="255"/>
      <c r="G376" s="255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226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254" t="s">
        <v>630</v>
      </c>
      <c r="D377" s="255"/>
      <c r="E377" s="255"/>
      <c r="F377" s="255"/>
      <c r="G377" s="255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226</v>
      </c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254" t="s">
        <v>631</v>
      </c>
      <c r="D378" s="255"/>
      <c r="E378" s="255"/>
      <c r="F378" s="255"/>
      <c r="G378" s="255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226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ht="22.5" outlineLevel="1" x14ac:dyDescent="0.2">
      <c r="A379" s="170">
        <v>139</v>
      </c>
      <c r="B379" s="171" t="s">
        <v>632</v>
      </c>
      <c r="C379" s="185" t="s">
        <v>633</v>
      </c>
      <c r="D379" s="172" t="s">
        <v>242</v>
      </c>
      <c r="E379" s="173">
        <v>1</v>
      </c>
      <c r="F379" s="174"/>
      <c r="G379" s="175">
        <f>ROUND(E379*F379,2)</f>
        <v>0</v>
      </c>
      <c r="H379" s="160"/>
      <c r="I379" s="159">
        <f>ROUND(E379*H379,2)</f>
        <v>0</v>
      </c>
      <c r="J379" s="160"/>
      <c r="K379" s="159">
        <f>ROUND(E379*J379,2)</f>
        <v>0</v>
      </c>
      <c r="L379" s="159">
        <v>21</v>
      </c>
      <c r="M379" s="159">
        <f>G379*(1+L379/100)</f>
        <v>0</v>
      </c>
      <c r="N379" s="159">
        <v>0.105</v>
      </c>
      <c r="O379" s="159">
        <f>ROUND(E379*N379,2)</f>
        <v>0.11</v>
      </c>
      <c r="P379" s="159">
        <v>0</v>
      </c>
      <c r="Q379" s="159">
        <f>ROUND(E379*P379,2)</f>
        <v>0</v>
      </c>
      <c r="R379" s="159"/>
      <c r="S379" s="159" t="s">
        <v>243</v>
      </c>
      <c r="T379" s="159" t="s">
        <v>165</v>
      </c>
      <c r="U379" s="159">
        <v>0</v>
      </c>
      <c r="V379" s="159">
        <f>ROUND(E379*U379,2)</f>
        <v>0</v>
      </c>
      <c r="W379" s="159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166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58"/>
      <c r="C380" s="252" t="s">
        <v>623</v>
      </c>
      <c r="D380" s="253"/>
      <c r="E380" s="253"/>
      <c r="F380" s="253"/>
      <c r="G380" s="253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226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254" t="s">
        <v>634</v>
      </c>
      <c r="D381" s="255"/>
      <c r="E381" s="255"/>
      <c r="F381" s="255"/>
      <c r="G381" s="255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226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254" t="s">
        <v>625</v>
      </c>
      <c r="D382" s="255"/>
      <c r="E382" s="255"/>
      <c r="F382" s="255"/>
      <c r="G382" s="255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226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57"/>
      <c r="B383" s="158"/>
      <c r="C383" s="254" t="s">
        <v>626</v>
      </c>
      <c r="D383" s="255"/>
      <c r="E383" s="255"/>
      <c r="F383" s="255"/>
      <c r="G383" s="255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226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58"/>
      <c r="C384" s="254" t="s">
        <v>627</v>
      </c>
      <c r="D384" s="255"/>
      <c r="E384" s="255"/>
      <c r="F384" s="255"/>
      <c r="G384" s="255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226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254" t="s">
        <v>628</v>
      </c>
      <c r="D385" s="255"/>
      <c r="E385" s="255"/>
      <c r="F385" s="255"/>
      <c r="G385" s="255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226</v>
      </c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7"/>
      <c r="B386" s="158"/>
      <c r="C386" s="254" t="s">
        <v>629</v>
      </c>
      <c r="D386" s="255"/>
      <c r="E386" s="255"/>
      <c r="F386" s="255"/>
      <c r="G386" s="255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226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254" t="s">
        <v>630</v>
      </c>
      <c r="D387" s="255"/>
      <c r="E387" s="255"/>
      <c r="F387" s="255"/>
      <c r="G387" s="255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226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254" t="s">
        <v>631</v>
      </c>
      <c r="D388" s="255"/>
      <c r="E388" s="255"/>
      <c r="F388" s="255"/>
      <c r="G388" s="255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226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ht="22.5" outlineLevel="1" x14ac:dyDescent="0.2">
      <c r="A389" s="170">
        <v>140</v>
      </c>
      <c r="B389" s="171" t="s">
        <v>635</v>
      </c>
      <c r="C389" s="185" t="s">
        <v>636</v>
      </c>
      <c r="D389" s="172" t="s">
        <v>242</v>
      </c>
      <c r="E389" s="173">
        <v>2</v>
      </c>
      <c r="F389" s="174"/>
      <c r="G389" s="175">
        <f>ROUND(E389*F389,2)</f>
        <v>0</v>
      </c>
      <c r="H389" s="160"/>
      <c r="I389" s="159">
        <f>ROUND(E389*H389,2)</f>
        <v>0</v>
      </c>
      <c r="J389" s="160"/>
      <c r="K389" s="159">
        <f>ROUND(E389*J389,2)</f>
        <v>0</v>
      </c>
      <c r="L389" s="159">
        <v>21</v>
      </c>
      <c r="M389" s="159">
        <f>G389*(1+L389/100)</f>
        <v>0</v>
      </c>
      <c r="N389" s="159">
        <v>0.12</v>
      </c>
      <c r="O389" s="159">
        <f>ROUND(E389*N389,2)</f>
        <v>0.24</v>
      </c>
      <c r="P389" s="159">
        <v>0</v>
      </c>
      <c r="Q389" s="159">
        <f>ROUND(E389*P389,2)</f>
        <v>0</v>
      </c>
      <c r="R389" s="159"/>
      <c r="S389" s="159" t="s">
        <v>243</v>
      </c>
      <c r="T389" s="159" t="s">
        <v>165</v>
      </c>
      <c r="U389" s="159">
        <v>0</v>
      </c>
      <c r="V389" s="159">
        <f>ROUND(E389*U389,2)</f>
        <v>0</v>
      </c>
      <c r="W389" s="159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166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252" t="s">
        <v>623</v>
      </c>
      <c r="D390" s="253"/>
      <c r="E390" s="253"/>
      <c r="F390" s="253"/>
      <c r="G390" s="253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226</v>
      </c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254" t="s">
        <v>637</v>
      </c>
      <c r="D391" s="255"/>
      <c r="E391" s="255"/>
      <c r="F391" s="255"/>
      <c r="G391" s="255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226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254" t="s">
        <v>638</v>
      </c>
      <c r="D392" s="255"/>
      <c r="E392" s="255"/>
      <c r="F392" s="255"/>
      <c r="G392" s="255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226</v>
      </c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254" t="s">
        <v>639</v>
      </c>
      <c r="D393" s="255"/>
      <c r="E393" s="255"/>
      <c r="F393" s="255"/>
      <c r="G393" s="255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226</v>
      </c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254" t="s">
        <v>627</v>
      </c>
      <c r="D394" s="255"/>
      <c r="E394" s="255"/>
      <c r="F394" s="255"/>
      <c r="G394" s="255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226</v>
      </c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254" t="s">
        <v>640</v>
      </c>
      <c r="D395" s="255"/>
      <c r="E395" s="255"/>
      <c r="F395" s="255"/>
      <c r="G395" s="255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226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7"/>
      <c r="B396" s="158"/>
      <c r="C396" s="254" t="s">
        <v>629</v>
      </c>
      <c r="D396" s="255"/>
      <c r="E396" s="255"/>
      <c r="F396" s="255"/>
      <c r="G396" s="255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226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254" t="s">
        <v>641</v>
      </c>
      <c r="D397" s="255"/>
      <c r="E397" s="255"/>
      <c r="F397" s="255"/>
      <c r="G397" s="255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226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57"/>
      <c r="B398" s="158"/>
      <c r="C398" s="254" t="s">
        <v>631</v>
      </c>
      <c r="D398" s="255"/>
      <c r="E398" s="255"/>
      <c r="F398" s="255"/>
      <c r="G398" s="255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226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70">
        <v>141</v>
      </c>
      <c r="B399" s="171" t="s">
        <v>642</v>
      </c>
      <c r="C399" s="185" t="s">
        <v>643</v>
      </c>
      <c r="D399" s="172" t="s">
        <v>181</v>
      </c>
      <c r="E399" s="173">
        <v>1</v>
      </c>
      <c r="F399" s="174"/>
      <c r="G399" s="175">
        <f>ROUND(E399*F399,2)</f>
        <v>0</v>
      </c>
      <c r="H399" s="160"/>
      <c r="I399" s="159">
        <f>ROUND(E399*H399,2)</f>
        <v>0</v>
      </c>
      <c r="J399" s="160"/>
      <c r="K399" s="159">
        <f>ROUND(E399*J399,2)</f>
        <v>0</v>
      </c>
      <c r="L399" s="159">
        <v>21</v>
      </c>
      <c r="M399" s="159">
        <f>G399*(1+L399/100)</f>
        <v>0</v>
      </c>
      <c r="N399" s="159">
        <v>0</v>
      </c>
      <c r="O399" s="159">
        <f>ROUND(E399*N399,2)</f>
        <v>0</v>
      </c>
      <c r="P399" s="159">
        <v>0</v>
      </c>
      <c r="Q399" s="159">
        <f>ROUND(E399*P399,2)</f>
        <v>0</v>
      </c>
      <c r="R399" s="159"/>
      <c r="S399" s="159" t="s">
        <v>164</v>
      </c>
      <c r="T399" s="159" t="s">
        <v>165</v>
      </c>
      <c r="U399" s="159">
        <v>0.27</v>
      </c>
      <c r="V399" s="159">
        <f>ROUND(E399*U399,2)</f>
        <v>0.27</v>
      </c>
      <c r="W399" s="159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166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70">
        <v>142</v>
      </c>
      <c r="B400" s="171" t="s">
        <v>644</v>
      </c>
      <c r="C400" s="185" t="s">
        <v>645</v>
      </c>
      <c r="D400" s="172" t="s">
        <v>181</v>
      </c>
      <c r="E400" s="173">
        <v>1</v>
      </c>
      <c r="F400" s="174"/>
      <c r="G400" s="175">
        <f>ROUND(E400*F400,2)</f>
        <v>0</v>
      </c>
      <c r="H400" s="160"/>
      <c r="I400" s="159">
        <f>ROUND(E400*H400,2)</f>
        <v>0</v>
      </c>
      <c r="J400" s="160"/>
      <c r="K400" s="159">
        <f>ROUND(E400*J400,2)</f>
        <v>0</v>
      </c>
      <c r="L400" s="159">
        <v>21</v>
      </c>
      <c r="M400" s="159">
        <f>G400*(1+L400/100)</f>
        <v>0</v>
      </c>
      <c r="N400" s="159">
        <v>1.64E-3</v>
      </c>
      <c r="O400" s="159">
        <f>ROUND(E400*N400,2)</f>
        <v>0</v>
      </c>
      <c r="P400" s="159">
        <v>0</v>
      </c>
      <c r="Q400" s="159">
        <f>ROUND(E400*P400,2)</f>
        <v>0</v>
      </c>
      <c r="R400" s="159" t="s">
        <v>389</v>
      </c>
      <c r="S400" s="159" t="s">
        <v>314</v>
      </c>
      <c r="T400" s="159" t="s">
        <v>165</v>
      </c>
      <c r="U400" s="159">
        <v>0</v>
      </c>
      <c r="V400" s="159">
        <f>ROUND(E400*U400,2)</f>
        <v>0</v>
      </c>
      <c r="W400" s="159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390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ht="22.5" outlineLevel="1" x14ac:dyDescent="0.2">
      <c r="A401" s="170">
        <v>143</v>
      </c>
      <c r="B401" s="171" t="s">
        <v>646</v>
      </c>
      <c r="C401" s="185" t="s">
        <v>647</v>
      </c>
      <c r="D401" s="172" t="s">
        <v>242</v>
      </c>
      <c r="E401" s="173">
        <v>6</v>
      </c>
      <c r="F401" s="174"/>
      <c r="G401" s="175">
        <f>ROUND(E401*F401,2)</f>
        <v>0</v>
      </c>
      <c r="H401" s="160"/>
      <c r="I401" s="159">
        <f>ROUND(E401*H401,2)</f>
        <v>0</v>
      </c>
      <c r="J401" s="160"/>
      <c r="K401" s="159">
        <f>ROUND(E401*J401,2)</f>
        <v>0</v>
      </c>
      <c r="L401" s="159">
        <v>21</v>
      </c>
      <c r="M401" s="159">
        <f>G401*(1+L401/100)</f>
        <v>0</v>
      </c>
      <c r="N401" s="159">
        <v>0.1</v>
      </c>
      <c r="O401" s="159">
        <f>ROUND(E401*N401,2)</f>
        <v>0.6</v>
      </c>
      <c r="P401" s="159">
        <v>0</v>
      </c>
      <c r="Q401" s="159">
        <f>ROUND(E401*P401,2)</f>
        <v>0</v>
      </c>
      <c r="R401" s="159"/>
      <c r="S401" s="159" t="s">
        <v>243</v>
      </c>
      <c r="T401" s="159" t="s">
        <v>165</v>
      </c>
      <c r="U401" s="159">
        <v>0</v>
      </c>
      <c r="V401" s="159">
        <f>ROUND(E401*U401,2)</f>
        <v>0</v>
      </c>
      <c r="W401" s="159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166</v>
      </c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70">
        <v>144</v>
      </c>
      <c r="B402" s="171" t="s">
        <v>648</v>
      </c>
      <c r="C402" s="185" t="s">
        <v>649</v>
      </c>
      <c r="D402" s="172" t="s">
        <v>258</v>
      </c>
      <c r="E402" s="173">
        <v>2.6</v>
      </c>
      <c r="F402" s="174"/>
      <c r="G402" s="175">
        <f>ROUND(E402*F402,2)</f>
        <v>0</v>
      </c>
      <c r="H402" s="160"/>
      <c r="I402" s="159">
        <f>ROUND(E402*H402,2)</f>
        <v>0</v>
      </c>
      <c r="J402" s="160"/>
      <c r="K402" s="159">
        <f>ROUND(E402*J402,2)</f>
        <v>0</v>
      </c>
      <c r="L402" s="159">
        <v>21</v>
      </c>
      <c r="M402" s="159">
        <f>G402*(1+L402/100)</f>
        <v>0</v>
      </c>
      <c r="N402" s="159">
        <v>0</v>
      </c>
      <c r="O402" s="159">
        <f>ROUND(E402*N402,2)</f>
        <v>0</v>
      </c>
      <c r="P402" s="159">
        <v>0</v>
      </c>
      <c r="Q402" s="159">
        <f>ROUND(E402*P402,2)</f>
        <v>0</v>
      </c>
      <c r="R402" s="159"/>
      <c r="S402" s="159" t="s">
        <v>164</v>
      </c>
      <c r="T402" s="159" t="s">
        <v>165</v>
      </c>
      <c r="U402" s="159">
        <v>3.327</v>
      </c>
      <c r="V402" s="159">
        <f>ROUND(E402*U402,2)</f>
        <v>8.65</v>
      </c>
      <c r="W402" s="159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467</v>
      </c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x14ac:dyDescent="0.2">
      <c r="A403" s="164" t="s">
        <v>159</v>
      </c>
      <c r="B403" s="165" t="s">
        <v>128</v>
      </c>
      <c r="C403" s="184" t="s">
        <v>129</v>
      </c>
      <c r="D403" s="166"/>
      <c r="E403" s="167"/>
      <c r="F403" s="168"/>
      <c r="G403" s="169">
        <f>SUMIF(AG404:AG413,"&lt;&gt;NOR",G404:G413)</f>
        <v>0</v>
      </c>
      <c r="H403" s="163"/>
      <c r="I403" s="163">
        <f>SUM(I404:I413)</f>
        <v>0</v>
      </c>
      <c r="J403" s="163"/>
      <c r="K403" s="163">
        <f>SUM(K404:K413)</f>
        <v>0</v>
      </c>
      <c r="L403" s="163"/>
      <c r="M403" s="163">
        <f>SUM(M404:M413)</f>
        <v>0</v>
      </c>
      <c r="N403" s="163"/>
      <c r="O403" s="163">
        <f>SUM(O404:O413)</f>
        <v>0.17</v>
      </c>
      <c r="P403" s="163"/>
      <c r="Q403" s="163">
        <f>SUM(Q404:Q413)</f>
        <v>0</v>
      </c>
      <c r="R403" s="163"/>
      <c r="S403" s="163"/>
      <c r="T403" s="163"/>
      <c r="U403" s="163"/>
      <c r="V403" s="163">
        <f>SUM(V404:V413)</f>
        <v>119.50999999999999</v>
      </c>
      <c r="W403" s="163"/>
      <c r="AG403" t="s">
        <v>160</v>
      </c>
    </row>
    <row r="404" spans="1:60" outlineLevel="1" x14ac:dyDescent="0.2">
      <c r="A404" s="170">
        <v>145</v>
      </c>
      <c r="B404" s="171" t="s">
        <v>650</v>
      </c>
      <c r="C404" s="185" t="s">
        <v>651</v>
      </c>
      <c r="D404" s="172" t="s">
        <v>175</v>
      </c>
      <c r="E404" s="173">
        <v>196.50749999999999</v>
      </c>
      <c r="F404" s="174"/>
      <c r="G404" s="175">
        <f>ROUND(E404*F404,2)</f>
        <v>0</v>
      </c>
      <c r="H404" s="160"/>
      <c r="I404" s="159">
        <f>ROUND(E404*H404,2)</f>
        <v>0</v>
      </c>
      <c r="J404" s="160"/>
      <c r="K404" s="159">
        <f>ROUND(E404*J404,2)</f>
        <v>0</v>
      </c>
      <c r="L404" s="159">
        <v>21</v>
      </c>
      <c r="M404" s="159">
        <f>G404*(1+L404/100)</f>
        <v>0</v>
      </c>
      <c r="N404" s="159">
        <v>6.9999999999999994E-5</v>
      </c>
      <c r="O404" s="159">
        <f>ROUND(E404*N404,2)</f>
        <v>0.01</v>
      </c>
      <c r="P404" s="159">
        <v>0</v>
      </c>
      <c r="Q404" s="159">
        <f>ROUND(E404*P404,2)</f>
        <v>0</v>
      </c>
      <c r="R404" s="159"/>
      <c r="S404" s="159" t="s">
        <v>164</v>
      </c>
      <c r="T404" s="159" t="s">
        <v>165</v>
      </c>
      <c r="U404" s="159">
        <v>3.2480000000000002E-2</v>
      </c>
      <c r="V404" s="159">
        <f>ROUND(E404*U404,2)</f>
        <v>6.38</v>
      </c>
      <c r="W404" s="159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166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7"/>
      <c r="B405" s="158"/>
      <c r="C405" s="186" t="s">
        <v>652</v>
      </c>
      <c r="D405" s="161"/>
      <c r="E405" s="162">
        <v>47.71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168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7"/>
      <c r="B406" s="158"/>
      <c r="C406" s="186" t="s">
        <v>653</v>
      </c>
      <c r="D406" s="161"/>
      <c r="E406" s="162">
        <v>148.80000000000001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168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70">
        <v>146</v>
      </c>
      <c r="B407" s="171" t="s">
        <v>654</v>
      </c>
      <c r="C407" s="185" t="s">
        <v>655</v>
      </c>
      <c r="D407" s="172" t="s">
        <v>175</v>
      </c>
      <c r="E407" s="173">
        <v>1110.1300000000001</v>
      </c>
      <c r="F407" s="174"/>
      <c r="G407" s="175">
        <f>ROUND(E407*F407,2)</f>
        <v>0</v>
      </c>
      <c r="H407" s="160"/>
      <c r="I407" s="159">
        <f>ROUND(E407*H407,2)</f>
        <v>0</v>
      </c>
      <c r="J407" s="160"/>
      <c r="K407" s="159">
        <f>ROUND(E407*J407,2)</f>
        <v>0</v>
      </c>
      <c r="L407" s="159">
        <v>21</v>
      </c>
      <c r="M407" s="159">
        <f>G407*(1+L407/100)</f>
        <v>0</v>
      </c>
      <c r="N407" s="159">
        <v>1.3999999999999999E-4</v>
      </c>
      <c r="O407" s="159">
        <f>ROUND(E407*N407,2)</f>
        <v>0.16</v>
      </c>
      <c r="P407" s="159">
        <v>0</v>
      </c>
      <c r="Q407" s="159">
        <f>ROUND(E407*P407,2)</f>
        <v>0</v>
      </c>
      <c r="R407" s="159"/>
      <c r="S407" s="159" t="s">
        <v>164</v>
      </c>
      <c r="T407" s="159" t="s">
        <v>165</v>
      </c>
      <c r="U407" s="159">
        <v>0.10191</v>
      </c>
      <c r="V407" s="159">
        <f>ROUND(E407*U407,2)</f>
        <v>113.13</v>
      </c>
      <c r="W407" s="159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166</v>
      </c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7"/>
      <c r="B408" s="158"/>
      <c r="C408" s="186" t="s">
        <v>656</v>
      </c>
      <c r="D408" s="161"/>
      <c r="E408" s="162">
        <v>186.75</v>
      </c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168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58"/>
      <c r="C409" s="186" t="s">
        <v>657</v>
      </c>
      <c r="D409" s="161"/>
      <c r="E409" s="162">
        <v>197.01</v>
      </c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168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7"/>
      <c r="B410" s="158"/>
      <c r="C410" s="186" t="s">
        <v>658</v>
      </c>
      <c r="D410" s="161"/>
      <c r="E410" s="162">
        <v>98.42</v>
      </c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168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7"/>
      <c r="B411" s="158"/>
      <c r="C411" s="186" t="s">
        <v>659</v>
      </c>
      <c r="D411" s="161"/>
      <c r="E411" s="162">
        <v>350.95</v>
      </c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168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186" t="s">
        <v>660</v>
      </c>
      <c r="D412" s="161"/>
      <c r="E412" s="162">
        <v>80.5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168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158"/>
      <c r="C413" s="186" t="s">
        <v>661</v>
      </c>
      <c r="D413" s="161"/>
      <c r="E413" s="162">
        <v>196.5</v>
      </c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168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x14ac:dyDescent="0.2">
      <c r="A414" s="5"/>
      <c r="B414" s="6"/>
      <c r="C414" s="188"/>
      <c r="D414" s="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AE414">
        <v>15</v>
      </c>
      <c r="AF414">
        <v>21</v>
      </c>
    </row>
    <row r="415" spans="1:60" x14ac:dyDescent="0.2">
      <c r="A415" s="153"/>
      <c r="B415" s="154" t="s">
        <v>31</v>
      </c>
      <c r="C415" s="189"/>
      <c r="D415" s="155"/>
      <c r="E415" s="156"/>
      <c r="F415" s="156"/>
      <c r="G415" s="183">
        <f>G8+G78+G114+G133+G147+G152+G160+G172+G188+G197+G203+G206+G210+G231+G238+G240+G265+G274+G280+G291+G298+G352+G403</f>
        <v>0</v>
      </c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AE415">
        <f>SUMIF(L7:L413,AE414,G7:G413)</f>
        <v>0</v>
      </c>
      <c r="AF415">
        <f>SUMIF(L7:L413,AF414,G7:G413)</f>
        <v>0</v>
      </c>
      <c r="AG415" t="s">
        <v>662</v>
      </c>
    </row>
    <row r="416" spans="1:60" x14ac:dyDescent="0.2">
      <c r="A416" s="5"/>
      <c r="B416" s="6"/>
      <c r="C416" s="188"/>
      <c r="D416" s="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33" x14ac:dyDescent="0.2">
      <c r="A417" s="5"/>
      <c r="B417" s="6"/>
      <c r="C417" s="188"/>
      <c r="D417" s="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33" x14ac:dyDescent="0.2">
      <c r="A418" s="238" t="s">
        <v>663</v>
      </c>
      <c r="B418" s="238"/>
      <c r="C418" s="239"/>
      <c r="D418" s="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33" x14ac:dyDescent="0.2">
      <c r="A419" s="240"/>
      <c r="B419" s="241"/>
      <c r="C419" s="242"/>
      <c r="D419" s="241"/>
      <c r="E419" s="241"/>
      <c r="F419" s="241"/>
      <c r="G419" s="243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AG419" t="s">
        <v>664</v>
      </c>
    </row>
    <row r="420" spans="1:33" x14ac:dyDescent="0.2">
      <c r="A420" s="244"/>
      <c r="B420" s="245"/>
      <c r="C420" s="246"/>
      <c r="D420" s="245"/>
      <c r="E420" s="245"/>
      <c r="F420" s="245"/>
      <c r="G420" s="24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33" x14ac:dyDescent="0.2">
      <c r="A421" s="244"/>
      <c r="B421" s="245"/>
      <c r="C421" s="246"/>
      <c r="D421" s="245"/>
      <c r="E421" s="245"/>
      <c r="F421" s="245"/>
      <c r="G421" s="24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33" x14ac:dyDescent="0.2">
      <c r="A422" s="244"/>
      <c r="B422" s="245"/>
      <c r="C422" s="246"/>
      <c r="D422" s="245"/>
      <c r="E422" s="245"/>
      <c r="F422" s="245"/>
      <c r="G422" s="24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33" x14ac:dyDescent="0.2">
      <c r="A423" s="248"/>
      <c r="B423" s="249"/>
      <c r="C423" s="250"/>
      <c r="D423" s="249"/>
      <c r="E423" s="249"/>
      <c r="F423" s="249"/>
      <c r="G423" s="25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33" x14ac:dyDescent="0.2">
      <c r="A424" s="5"/>
      <c r="B424" s="6"/>
      <c r="C424" s="188"/>
      <c r="D424" s="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33" x14ac:dyDescent="0.2">
      <c r="C425" s="190"/>
      <c r="D425" s="141"/>
      <c r="AG425" t="s">
        <v>673</v>
      </c>
    </row>
    <row r="426" spans="1:33" x14ac:dyDescent="0.2">
      <c r="D426" s="141"/>
    </row>
    <row r="427" spans="1:33" x14ac:dyDescent="0.2">
      <c r="D427" s="141"/>
    </row>
    <row r="428" spans="1:33" x14ac:dyDescent="0.2">
      <c r="D428" s="141"/>
    </row>
    <row r="429" spans="1:33" x14ac:dyDescent="0.2">
      <c r="D429" s="141"/>
    </row>
    <row r="430" spans="1:33" x14ac:dyDescent="0.2">
      <c r="D430" s="141"/>
    </row>
    <row r="431" spans="1:33" x14ac:dyDescent="0.2">
      <c r="D431" s="141"/>
    </row>
    <row r="432" spans="1:33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</sheetData>
  <mergeCells count="106">
    <mergeCell ref="C395:G395"/>
    <mergeCell ref="C396:G396"/>
    <mergeCell ref="C397:G397"/>
    <mergeCell ref="C398:G398"/>
    <mergeCell ref="C388:G388"/>
    <mergeCell ref="C390:G390"/>
    <mergeCell ref="C391:G391"/>
    <mergeCell ref="C392:G392"/>
    <mergeCell ref="C393:G393"/>
    <mergeCell ref="C394:G394"/>
    <mergeCell ref="C382:G382"/>
    <mergeCell ref="C383:G383"/>
    <mergeCell ref="C384:G384"/>
    <mergeCell ref="C385:G385"/>
    <mergeCell ref="C386:G386"/>
    <mergeCell ref="C387:G387"/>
    <mergeCell ref="C377:G377"/>
    <mergeCell ref="C378:G378"/>
    <mergeCell ref="C380:G380"/>
    <mergeCell ref="C381:G381"/>
    <mergeCell ref="C368:G368"/>
    <mergeCell ref="C370:G370"/>
    <mergeCell ref="C371:G371"/>
    <mergeCell ref="C372:G372"/>
    <mergeCell ref="C373:G373"/>
    <mergeCell ref="C374:G374"/>
    <mergeCell ref="C345:G345"/>
    <mergeCell ref="C362:G362"/>
    <mergeCell ref="C363:G363"/>
    <mergeCell ref="C364:G364"/>
    <mergeCell ref="C365:G365"/>
    <mergeCell ref="C366:G366"/>
    <mergeCell ref="C367:G367"/>
    <mergeCell ref="C375:G375"/>
    <mergeCell ref="C376:G376"/>
    <mergeCell ref="C332:G332"/>
    <mergeCell ref="C333:G333"/>
    <mergeCell ref="C334:G334"/>
    <mergeCell ref="C335:G335"/>
    <mergeCell ref="C340:G340"/>
    <mergeCell ref="C341:G341"/>
    <mergeCell ref="C342:G342"/>
    <mergeCell ref="C343:G343"/>
    <mergeCell ref="C344:G344"/>
    <mergeCell ref="C329:G329"/>
    <mergeCell ref="C330:G330"/>
    <mergeCell ref="C315:G315"/>
    <mergeCell ref="C316:G316"/>
    <mergeCell ref="C317:G317"/>
    <mergeCell ref="C318:G318"/>
    <mergeCell ref="C319:G319"/>
    <mergeCell ref="C322:G322"/>
    <mergeCell ref="C331:G331"/>
    <mergeCell ref="C310:G310"/>
    <mergeCell ref="C311:G311"/>
    <mergeCell ref="C312:G312"/>
    <mergeCell ref="C305:G305"/>
    <mergeCell ref="C306:G306"/>
    <mergeCell ref="C323:G323"/>
    <mergeCell ref="C324:G324"/>
    <mergeCell ref="C325:G325"/>
    <mergeCell ref="C326:G326"/>
    <mergeCell ref="C120:G120"/>
    <mergeCell ref="C121:G121"/>
    <mergeCell ref="C122:G122"/>
    <mergeCell ref="C123:G123"/>
    <mergeCell ref="C154:G154"/>
    <mergeCell ref="C155:G155"/>
    <mergeCell ref="C307:G307"/>
    <mergeCell ref="C308:G308"/>
    <mergeCell ref="C309:G309"/>
    <mergeCell ref="A1:G1"/>
    <mergeCell ref="C2:G2"/>
    <mergeCell ref="C3:G3"/>
    <mergeCell ref="C4:G4"/>
    <mergeCell ref="C60:G60"/>
    <mergeCell ref="C73:G73"/>
    <mergeCell ref="C74:G74"/>
    <mergeCell ref="C63:G63"/>
    <mergeCell ref="C64:G64"/>
    <mergeCell ref="C65:G65"/>
    <mergeCell ref="C66:G66"/>
    <mergeCell ref="A418:C418"/>
    <mergeCell ref="A419:G423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82:G82"/>
    <mergeCell ref="C83:G83"/>
    <mergeCell ref="C94:G94"/>
    <mergeCell ref="C95:G95"/>
    <mergeCell ref="C96:G96"/>
    <mergeCell ref="C97:G97"/>
    <mergeCell ref="C107:G107"/>
    <mergeCell ref="C108:G108"/>
    <mergeCell ref="C109:G109"/>
    <mergeCell ref="C110:G110"/>
    <mergeCell ref="C118:G118"/>
    <mergeCell ref="C119:G1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49</v>
      </c>
      <c r="C4" s="260" t="s">
        <v>50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103</v>
      </c>
      <c r="C8" s="184" t="s">
        <v>50</v>
      </c>
      <c r="D8" s="166"/>
      <c r="E8" s="167"/>
      <c r="F8" s="168"/>
      <c r="G8" s="169">
        <f>SUMIF(AG9:AG19,"&lt;&gt;NOR",G9:G19)</f>
        <v>0</v>
      </c>
      <c r="H8" s="163"/>
      <c r="I8" s="163">
        <f>SUM(I9:I19)</f>
        <v>0</v>
      </c>
      <c r="J8" s="163"/>
      <c r="K8" s="163">
        <f>SUM(K9:K19)</f>
        <v>0</v>
      </c>
      <c r="L8" s="163"/>
      <c r="M8" s="163">
        <f>SUM(M9:M19)</f>
        <v>0</v>
      </c>
      <c r="N8" s="163"/>
      <c r="O8" s="163">
        <f>SUM(O9:O19)</f>
        <v>0</v>
      </c>
      <c r="P8" s="163"/>
      <c r="Q8" s="163">
        <f>SUM(Q9:Q19)</f>
        <v>0</v>
      </c>
      <c r="R8" s="163"/>
      <c r="S8" s="163"/>
      <c r="T8" s="163"/>
      <c r="U8" s="163"/>
      <c r="V8" s="163">
        <f>SUM(V9:V19)</f>
        <v>0</v>
      </c>
      <c r="W8" s="163"/>
      <c r="AG8" t="s">
        <v>160</v>
      </c>
    </row>
    <row r="9" spans="1:60" ht="22.5" outlineLevel="1" x14ac:dyDescent="0.2">
      <c r="A9" s="176">
        <v>1</v>
      </c>
      <c r="B9" s="177" t="s">
        <v>674</v>
      </c>
      <c r="C9" s="187" t="s">
        <v>675</v>
      </c>
      <c r="D9" s="178" t="s">
        <v>676</v>
      </c>
      <c r="E9" s="179">
        <v>8514.1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390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0">
        <v>2</v>
      </c>
      <c r="B10" s="171" t="s">
        <v>677</v>
      </c>
      <c r="C10" s="185" t="s">
        <v>678</v>
      </c>
      <c r="D10" s="172" t="s">
        <v>171</v>
      </c>
      <c r="E10" s="173">
        <v>128</v>
      </c>
      <c r="F10" s="174"/>
      <c r="G10" s="175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243</v>
      </c>
      <c r="T10" s="159" t="s">
        <v>165</v>
      </c>
      <c r="U10" s="159">
        <v>0</v>
      </c>
      <c r="V10" s="159">
        <f>ROUND(E10*U10,2)</f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390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252" t="s">
        <v>679</v>
      </c>
      <c r="D11" s="253"/>
      <c r="E11" s="253"/>
      <c r="F11" s="253"/>
      <c r="G11" s="253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226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0">
        <v>3</v>
      </c>
      <c r="B12" s="171" t="s">
        <v>680</v>
      </c>
      <c r="C12" s="185" t="s">
        <v>681</v>
      </c>
      <c r="D12" s="172" t="s">
        <v>676</v>
      </c>
      <c r="E12" s="173">
        <v>9169.2999999999993</v>
      </c>
      <c r="F12" s="174"/>
      <c r="G12" s="175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243</v>
      </c>
      <c r="T12" s="159" t="s">
        <v>165</v>
      </c>
      <c r="U12" s="159">
        <v>0</v>
      </c>
      <c r="V12" s="159">
        <f>ROUND(E12*U12,2)</f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57"/>
      <c r="B13" s="158"/>
      <c r="C13" s="252" t="s">
        <v>682</v>
      </c>
      <c r="D13" s="253"/>
      <c r="E13" s="253"/>
      <c r="F13" s="253"/>
      <c r="G13" s="253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226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82" t="str">
        <f>C13</f>
        <v>vč. montážní mechanizace a všech souvisejících praci a dodávek. Vč. spojovacího a pomocného materiálu. Kotva chemická M16 vč. vývrtu a osazení - 32ks.Podlití sloupů OK.</v>
      </c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0">
        <v>4</v>
      </c>
      <c r="B14" s="171" t="s">
        <v>683</v>
      </c>
      <c r="C14" s="185" t="s">
        <v>684</v>
      </c>
      <c r="D14" s="172" t="s">
        <v>175</v>
      </c>
      <c r="E14" s="173">
        <v>40</v>
      </c>
      <c r="F14" s="174"/>
      <c r="G14" s="175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59"/>
      <c r="S14" s="159" t="s">
        <v>243</v>
      </c>
      <c r="T14" s="159" t="s">
        <v>165</v>
      </c>
      <c r="U14" s="159">
        <v>0</v>
      </c>
      <c r="V14" s="159">
        <f>ROUND(E14*U14,2)</f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52" t="s">
        <v>685</v>
      </c>
      <c r="D15" s="253"/>
      <c r="E15" s="253"/>
      <c r="F15" s="253"/>
      <c r="G15" s="253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226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0">
        <v>5</v>
      </c>
      <c r="B16" s="171" t="s">
        <v>686</v>
      </c>
      <c r="C16" s="185" t="s">
        <v>687</v>
      </c>
      <c r="D16" s="172" t="s">
        <v>175</v>
      </c>
      <c r="E16" s="173">
        <v>250</v>
      </c>
      <c r="F16" s="174"/>
      <c r="G16" s="175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243</v>
      </c>
      <c r="T16" s="159" t="s">
        <v>165</v>
      </c>
      <c r="U16" s="159">
        <v>0</v>
      </c>
      <c r="V16" s="159">
        <f>ROUND(E16*U16,2)</f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33.75" outlineLevel="1" x14ac:dyDescent="0.2">
      <c r="A17" s="157"/>
      <c r="B17" s="158"/>
      <c r="C17" s="252" t="s">
        <v>688</v>
      </c>
      <c r="D17" s="253"/>
      <c r="E17" s="253"/>
      <c r="F17" s="253"/>
      <c r="G17" s="253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226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82" t="str">
        <f>C17</f>
        <v>Příprava povrchu otryskáním na Sa2,5. Nátěr 3-vrstvý EP+protipožární nátěr+PUR, síla nátěru dle specifikace dodavatele. Požadovaná požární odolnost R15. Korozní prostřední C3. Životnost nátěru vysoká.</v>
      </c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0">
        <v>6</v>
      </c>
      <c r="B18" s="171" t="s">
        <v>689</v>
      </c>
      <c r="C18" s="185" t="s">
        <v>690</v>
      </c>
      <c r="D18" s="172" t="s">
        <v>676</v>
      </c>
      <c r="E18" s="173">
        <v>9169.2999999999993</v>
      </c>
      <c r="F18" s="174"/>
      <c r="G18" s="175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59"/>
      <c r="S18" s="159" t="s">
        <v>243</v>
      </c>
      <c r="T18" s="159" t="s">
        <v>165</v>
      </c>
      <c r="U18" s="159">
        <v>0</v>
      </c>
      <c r="V18" s="159">
        <f>ROUND(E18*U18,2)</f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33.75" outlineLevel="1" x14ac:dyDescent="0.2">
      <c r="A19" s="157"/>
      <c r="B19" s="158"/>
      <c r="C19" s="252" t="s">
        <v>688</v>
      </c>
      <c r="D19" s="253"/>
      <c r="E19" s="253"/>
      <c r="F19" s="253"/>
      <c r="G19" s="253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226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82" t="str">
        <f>C19</f>
        <v>Příprava povrchu otryskáním na Sa2,5. Nátěr 3-vrstvý EP+protipožární nátěr+PUR, síla nátěru dle specifikace dodavatele. Požadovaná požární odolnost R15. Korozní prostřední C3. Životnost nátěru vysoká.</v>
      </c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5"/>
      <c r="B20" s="6"/>
      <c r="C20" s="188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E20">
        <v>15</v>
      </c>
      <c r="AF20">
        <v>21</v>
      </c>
    </row>
    <row r="21" spans="1:60" x14ac:dyDescent="0.2">
      <c r="A21" s="153"/>
      <c r="B21" s="154" t="s">
        <v>31</v>
      </c>
      <c r="C21" s="189"/>
      <c r="D21" s="155"/>
      <c r="E21" s="156"/>
      <c r="F21" s="156"/>
      <c r="G21" s="183">
        <f>G8</f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E21">
        <f>SUMIF(L7:L19,AE20,G7:G19)</f>
        <v>0</v>
      </c>
      <c r="AF21">
        <f>SUMIF(L7:L19,AF20,G7:G19)</f>
        <v>0</v>
      </c>
      <c r="AG21" t="s">
        <v>662</v>
      </c>
    </row>
    <row r="22" spans="1:60" x14ac:dyDescent="0.2">
      <c r="A22" s="5"/>
      <c r="B22" s="6"/>
      <c r="C22" s="18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60" x14ac:dyDescent="0.2">
      <c r="A23" s="5"/>
      <c r="B23" s="6"/>
      <c r="C23" s="18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60" x14ac:dyDescent="0.2">
      <c r="A24" s="238" t="s">
        <v>663</v>
      </c>
      <c r="B24" s="238"/>
      <c r="C24" s="239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">
      <c r="A25" s="240"/>
      <c r="B25" s="241"/>
      <c r="C25" s="242"/>
      <c r="D25" s="241"/>
      <c r="E25" s="241"/>
      <c r="F25" s="241"/>
      <c r="G25" s="24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G25" t="s">
        <v>664</v>
      </c>
    </row>
    <row r="26" spans="1:60" x14ac:dyDescent="0.2">
      <c r="A26" s="244"/>
      <c r="B26" s="245"/>
      <c r="C26" s="246"/>
      <c r="D26" s="245"/>
      <c r="E26" s="245"/>
      <c r="F26" s="245"/>
      <c r="G26" s="24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">
      <c r="A27" s="244"/>
      <c r="B27" s="245"/>
      <c r="C27" s="246"/>
      <c r="D27" s="245"/>
      <c r="E27" s="245"/>
      <c r="F27" s="245"/>
      <c r="G27" s="24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">
      <c r="A28" s="244"/>
      <c r="B28" s="245"/>
      <c r="C28" s="246"/>
      <c r="D28" s="245"/>
      <c r="E28" s="245"/>
      <c r="F28" s="245"/>
      <c r="G28" s="24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A29" s="248"/>
      <c r="B29" s="249"/>
      <c r="C29" s="250"/>
      <c r="D29" s="249"/>
      <c r="E29" s="249"/>
      <c r="F29" s="249"/>
      <c r="G29" s="25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">
      <c r="A30" s="5"/>
      <c r="B30" s="6"/>
      <c r="C30" s="18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 x14ac:dyDescent="0.2">
      <c r="C31" s="190"/>
      <c r="D31" s="141"/>
      <c r="AG31" t="s">
        <v>673</v>
      </c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11">
    <mergeCell ref="A1:G1"/>
    <mergeCell ref="C2:G2"/>
    <mergeCell ref="C3:G3"/>
    <mergeCell ref="C4:G4"/>
    <mergeCell ref="A24:C24"/>
    <mergeCell ref="A25:G29"/>
    <mergeCell ref="C11:G11"/>
    <mergeCell ref="C13:G13"/>
    <mergeCell ref="C15:G15"/>
    <mergeCell ref="C17:G17"/>
    <mergeCell ref="C19:G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4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51</v>
      </c>
      <c r="C4" s="260" t="s">
        <v>52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106</v>
      </c>
      <c r="C8" s="184" t="s">
        <v>107</v>
      </c>
      <c r="D8" s="166"/>
      <c r="E8" s="167"/>
      <c r="F8" s="168"/>
      <c r="G8" s="169">
        <f>SUMIF(AG9:AG17,"&lt;&gt;NOR",G9:G17)</f>
        <v>0</v>
      </c>
      <c r="H8" s="163"/>
      <c r="I8" s="163">
        <f>SUM(I9:I17)</f>
        <v>0</v>
      </c>
      <c r="J8" s="163"/>
      <c r="K8" s="163">
        <f>SUM(K9:K17)</f>
        <v>0</v>
      </c>
      <c r="L8" s="163"/>
      <c r="M8" s="163">
        <f>SUM(M9:M17)</f>
        <v>0</v>
      </c>
      <c r="N8" s="163"/>
      <c r="O8" s="163">
        <f>SUM(O9:O17)</f>
        <v>0</v>
      </c>
      <c r="P8" s="163"/>
      <c r="Q8" s="163">
        <f>SUM(Q9:Q17)</f>
        <v>0</v>
      </c>
      <c r="R8" s="163"/>
      <c r="S8" s="163"/>
      <c r="T8" s="163"/>
      <c r="U8" s="163"/>
      <c r="V8" s="163">
        <f>SUM(V9:V17)</f>
        <v>0</v>
      </c>
      <c r="W8" s="163"/>
      <c r="AG8" t="s">
        <v>160</v>
      </c>
    </row>
    <row r="9" spans="1:60" ht="22.5" outlineLevel="1" x14ac:dyDescent="0.2">
      <c r="A9" s="170">
        <v>1</v>
      </c>
      <c r="B9" s="171" t="s">
        <v>691</v>
      </c>
      <c r="C9" s="185" t="s">
        <v>692</v>
      </c>
      <c r="D9" s="172" t="s">
        <v>175</v>
      </c>
      <c r="E9" s="173">
        <v>225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2" t="s">
        <v>693</v>
      </c>
      <c r="D10" s="253"/>
      <c r="E10" s="253"/>
      <c r="F10" s="253"/>
      <c r="G10" s="253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226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56.25" outlineLevel="1" x14ac:dyDescent="0.2">
      <c r="A11" s="157"/>
      <c r="B11" s="158"/>
      <c r="C11" s="254" t="s">
        <v>694</v>
      </c>
      <c r="D11" s="255"/>
      <c r="E11" s="255"/>
      <c r="F11" s="255"/>
      <c r="G11" s="255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226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82" t="str">
        <f>C11</f>
        <v>Obsahuje dodávku sedvičových panelů vč. veškerého pomocného mat. (šrouby, podložky, tmely atd.). Obsahuje dodávku doplňkových prvků kompletních -  hřeben-33bm, lem štítové stěny-56bm, lem světlíku 53bm, lemování u okapu-33bm, návaznost na svislou stěnu-32bm,  žlab mezistřešní-32bm. Dále obsahuje náklady na dopravu na stavbu. Dále  obsahuje věškeré práce a dodávky potřebné pro provedení dodávky a prací v položce</v>
      </c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0">
        <v>2</v>
      </c>
      <c r="B12" s="171" t="s">
        <v>695</v>
      </c>
      <c r="C12" s="185" t="s">
        <v>696</v>
      </c>
      <c r="D12" s="172" t="s">
        <v>175</v>
      </c>
      <c r="E12" s="173">
        <v>225</v>
      </c>
      <c r="F12" s="174"/>
      <c r="G12" s="175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243</v>
      </c>
      <c r="T12" s="159" t="s">
        <v>165</v>
      </c>
      <c r="U12" s="159">
        <v>0</v>
      </c>
      <c r="V12" s="159">
        <f>ROUND(E12*U12,2)</f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67.5" outlineLevel="1" x14ac:dyDescent="0.2">
      <c r="A13" s="157"/>
      <c r="B13" s="158"/>
      <c r="C13" s="252" t="s">
        <v>697</v>
      </c>
      <c r="D13" s="253"/>
      <c r="E13" s="253"/>
      <c r="F13" s="253"/>
      <c r="G13" s="253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226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82" t="str">
        <f>C13</f>
        <v>Obsahuje montáž sedvičových panelů vč. veškerého pomocného mat. (šrouby, podložky, tmely atd.). Obsahuje montáž doplňkových prvků kompletních -  hřeben-33bm, lem štítové stěny-56bm, lem světlíku 53bm, lemování u okapu-33bm, návaznost na svislou stěnu-32bm,  žlab mezistřešní-32bm. Dále obsahuje náklady na veškerou potřebnou mechanizaci (jeřáby, plošiny atd.).  Dále  obsahuje věškeré práce a dodávky potřebné pro provedení montáže a prací v položce vč. případné výrobně tech. dokumentace</v>
      </c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0">
        <v>3</v>
      </c>
      <c r="B14" s="171" t="s">
        <v>698</v>
      </c>
      <c r="C14" s="185" t="s">
        <v>699</v>
      </c>
      <c r="D14" s="172" t="s">
        <v>175</v>
      </c>
      <c r="E14" s="173">
        <v>67.5</v>
      </c>
      <c r="F14" s="174"/>
      <c r="G14" s="175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59"/>
      <c r="S14" s="159" t="s">
        <v>243</v>
      </c>
      <c r="T14" s="159" t="s">
        <v>165</v>
      </c>
      <c r="U14" s="159">
        <v>0</v>
      </c>
      <c r="V14" s="159">
        <f>ROUND(E14*U14,2)</f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56.25" outlineLevel="1" x14ac:dyDescent="0.2">
      <c r="A15" s="157"/>
      <c r="B15" s="158"/>
      <c r="C15" s="252" t="s">
        <v>700</v>
      </c>
      <c r="D15" s="253"/>
      <c r="E15" s="253"/>
      <c r="F15" s="253"/>
      <c r="G15" s="253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226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82" t="str">
        <f>C15</f>
        <v>Obsahuje dodávku sedvičových panelů vč. veškerého pomocného mat. (šrouby, podložky, tmely atd.). Obsahuje dodávku doplňkových prvků kompletních -  lem dveří a vrat-11bm, lem oken-67bm, lem svislý u zdiva-5bm, lemování styku panelů-9bm, lem u podezdívky-12bm. Dále obsahuje náklady na dopravu na stavbu. Dále  obsahuje věškeré práce a dodávky potřebné pro provedení dodávky a prací v položce</v>
      </c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70">
        <v>4</v>
      </c>
      <c r="B16" s="171" t="s">
        <v>701</v>
      </c>
      <c r="C16" s="185" t="s">
        <v>702</v>
      </c>
      <c r="D16" s="172" t="s">
        <v>175</v>
      </c>
      <c r="E16" s="173">
        <v>67.5</v>
      </c>
      <c r="F16" s="174"/>
      <c r="G16" s="175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243</v>
      </c>
      <c r="T16" s="159" t="s">
        <v>165</v>
      </c>
      <c r="U16" s="159">
        <v>0</v>
      </c>
      <c r="V16" s="159">
        <f>ROUND(E16*U16,2)</f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56.25" outlineLevel="1" x14ac:dyDescent="0.2">
      <c r="A17" s="157"/>
      <c r="B17" s="158"/>
      <c r="C17" s="252" t="s">
        <v>703</v>
      </c>
      <c r="D17" s="253"/>
      <c r="E17" s="253"/>
      <c r="F17" s="253"/>
      <c r="G17" s="253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226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82" t="str">
        <f>C17</f>
        <v>Obsahuje montáž sedvičových panelů vč. veškerého pomocného mat. (šrouby, podložky, tmely atd.). Obsahuje montáž doplňkových prvků kompletních - lem dveří a vrat-11bm, lem oken-67bm, lem svislý u zdiva-5bm, lemování styku panelů-9bm, lem u podezdívky-43bm. Dále obsahuje náklady na veškerou potřebnou mechanizaci (jeřáby, plošiny atd.).  Dále  obsahuje věškeré práce a dodávky potřebné pro provedení montáže a prací v položce vč. případné výrobně tech. dokumentace</v>
      </c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5"/>
      <c r="B18" s="6"/>
      <c r="C18" s="188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v>15</v>
      </c>
      <c r="AF18">
        <v>21</v>
      </c>
    </row>
    <row r="19" spans="1:60" x14ac:dyDescent="0.2">
      <c r="A19" s="153"/>
      <c r="B19" s="154" t="s">
        <v>31</v>
      </c>
      <c r="C19" s="189"/>
      <c r="D19" s="155"/>
      <c r="E19" s="156"/>
      <c r="F19" s="156"/>
      <c r="G19" s="183">
        <f>G8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f>SUMIF(L7:L17,AE18,G7:G17)</f>
        <v>0</v>
      </c>
      <c r="AF19">
        <f>SUMIF(L7:L17,AF18,G7:G17)</f>
        <v>0</v>
      </c>
      <c r="AG19" t="s">
        <v>662</v>
      </c>
    </row>
    <row r="20" spans="1:60" x14ac:dyDescent="0.2">
      <c r="A20" s="5"/>
      <c r="B20" s="6"/>
      <c r="C20" s="188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60" x14ac:dyDescent="0.2">
      <c r="A21" s="5"/>
      <c r="B21" s="6"/>
      <c r="C21" s="188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60" x14ac:dyDescent="0.2">
      <c r="A22" s="238" t="s">
        <v>663</v>
      </c>
      <c r="B22" s="238"/>
      <c r="C22" s="239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60" x14ac:dyDescent="0.2">
      <c r="A23" s="240"/>
      <c r="B23" s="241"/>
      <c r="C23" s="242"/>
      <c r="D23" s="241"/>
      <c r="E23" s="241"/>
      <c r="F23" s="241"/>
      <c r="G23" s="24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G23" t="s">
        <v>664</v>
      </c>
    </row>
    <row r="24" spans="1:60" x14ac:dyDescent="0.2">
      <c r="A24" s="244"/>
      <c r="B24" s="245"/>
      <c r="C24" s="246"/>
      <c r="D24" s="245"/>
      <c r="E24" s="245"/>
      <c r="F24" s="245"/>
      <c r="G24" s="24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">
      <c r="A25" s="244"/>
      <c r="B25" s="245"/>
      <c r="C25" s="246"/>
      <c r="D25" s="245"/>
      <c r="E25" s="245"/>
      <c r="F25" s="245"/>
      <c r="G25" s="24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0" x14ac:dyDescent="0.2">
      <c r="A26" s="244"/>
      <c r="B26" s="245"/>
      <c r="C26" s="246"/>
      <c r="D26" s="245"/>
      <c r="E26" s="245"/>
      <c r="F26" s="245"/>
      <c r="G26" s="24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">
      <c r="A27" s="248"/>
      <c r="B27" s="249"/>
      <c r="C27" s="250"/>
      <c r="D27" s="249"/>
      <c r="E27" s="249"/>
      <c r="F27" s="249"/>
      <c r="G27" s="25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">
      <c r="A28" s="5"/>
      <c r="B28" s="6"/>
      <c r="C28" s="18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C29" s="190"/>
      <c r="D29" s="141"/>
      <c r="AG29" t="s">
        <v>673</v>
      </c>
    </row>
    <row r="30" spans="1:60" x14ac:dyDescent="0.2">
      <c r="D30" s="141"/>
    </row>
    <row r="31" spans="1:60" x14ac:dyDescent="0.2">
      <c r="D31" s="141"/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11">
    <mergeCell ref="A1:G1"/>
    <mergeCell ref="C2:G2"/>
    <mergeCell ref="C3:G3"/>
    <mergeCell ref="C4:G4"/>
    <mergeCell ref="A22:C22"/>
    <mergeCell ref="A23:G27"/>
    <mergeCell ref="C10:G10"/>
    <mergeCell ref="C11:G11"/>
    <mergeCell ref="C13:G13"/>
    <mergeCell ref="C15:G15"/>
    <mergeCell ref="C17:G1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2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51</v>
      </c>
      <c r="C4" s="260" t="s">
        <v>53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99</v>
      </c>
      <c r="C8" s="184" t="s">
        <v>100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3"/>
      <c r="O8" s="163">
        <f>SUM(O9:O11)</f>
        <v>0</v>
      </c>
      <c r="P8" s="163"/>
      <c r="Q8" s="163">
        <f>SUM(Q9:Q11)</f>
        <v>0</v>
      </c>
      <c r="R8" s="163"/>
      <c r="S8" s="163"/>
      <c r="T8" s="163"/>
      <c r="U8" s="163"/>
      <c r="V8" s="163">
        <f>SUM(V9:V11)</f>
        <v>1.03</v>
      </c>
      <c r="W8" s="163"/>
      <c r="AG8" t="s">
        <v>160</v>
      </c>
    </row>
    <row r="9" spans="1:60" outlineLevel="1" x14ac:dyDescent="0.2">
      <c r="A9" s="176">
        <v>1</v>
      </c>
      <c r="B9" s="177" t="s">
        <v>470</v>
      </c>
      <c r="C9" s="187" t="s">
        <v>471</v>
      </c>
      <c r="D9" s="178" t="s">
        <v>258</v>
      </c>
      <c r="E9" s="179">
        <v>2.11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164</v>
      </c>
      <c r="T9" s="159" t="s">
        <v>165</v>
      </c>
      <c r="U9" s="159">
        <v>0.49</v>
      </c>
      <c r="V9" s="159">
        <f>ROUND(E9*U9,2)</f>
        <v>1.03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467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472</v>
      </c>
      <c r="C10" s="187" t="s">
        <v>473</v>
      </c>
      <c r="D10" s="178" t="s">
        <v>258</v>
      </c>
      <c r="E10" s="179">
        <v>42.2</v>
      </c>
      <c r="F10" s="180"/>
      <c r="G10" s="181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164</v>
      </c>
      <c r="T10" s="159" t="s">
        <v>165</v>
      </c>
      <c r="U10" s="159">
        <v>0</v>
      </c>
      <c r="V10" s="159">
        <f>ROUND(E10*U10,2)</f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467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704</v>
      </c>
      <c r="C11" s="187" t="s">
        <v>705</v>
      </c>
      <c r="D11" s="178" t="s">
        <v>258</v>
      </c>
      <c r="E11" s="179">
        <v>2.1120000000000001</v>
      </c>
      <c r="F11" s="180"/>
      <c r="G11" s="181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164</v>
      </c>
      <c r="T11" s="159" t="s">
        <v>165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467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4" t="s">
        <v>159</v>
      </c>
      <c r="B12" s="165" t="s">
        <v>106</v>
      </c>
      <c r="C12" s="184" t="s">
        <v>107</v>
      </c>
      <c r="D12" s="166"/>
      <c r="E12" s="167"/>
      <c r="F12" s="168"/>
      <c r="G12" s="169">
        <f>SUMIF(AG13:AG37,"&lt;&gt;NOR",G13:G37)</f>
        <v>0</v>
      </c>
      <c r="H12" s="163"/>
      <c r="I12" s="163">
        <f>SUM(I13:I37)</f>
        <v>0</v>
      </c>
      <c r="J12" s="163"/>
      <c r="K12" s="163">
        <f>SUM(K13:K37)</f>
        <v>0</v>
      </c>
      <c r="L12" s="163"/>
      <c r="M12" s="163">
        <f>SUM(M13:M37)</f>
        <v>0</v>
      </c>
      <c r="N12" s="163"/>
      <c r="O12" s="163">
        <f>SUM(O13:O37)</f>
        <v>0</v>
      </c>
      <c r="P12" s="163"/>
      <c r="Q12" s="163">
        <f>SUM(Q13:Q37)</f>
        <v>0</v>
      </c>
      <c r="R12" s="163"/>
      <c r="S12" s="163"/>
      <c r="T12" s="163"/>
      <c r="U12" s="163"/>
      <c r="V12" s="163">
        <f>SUM(V13:V37)</f>
        <v>0</v>
      </c>
      <c r="W12" s="163"/>
      <c r="AG12" t="s">
        <v>160</v>
      </c>
    </row>
    <row r="13" spans="1:60" ht="22.5" outlineLevel="1" x14ac:dyDescent="0.2">
      <c r="A13" s="170">
        <v>4</v>
      </c>
      <c r="B13" s="171" t="s">
        <v>706</v>
      </c>
      <c r="C13" s="185" t="s">
        <v>707</v>
      </c>
      <c r="D13" s="172" t="s">
        <v>175</v>
      </c>
      <c r="E13" s="173">
        <v>704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0</v>
      </c>
      <c r="V13" s="159">
        <f>ROUND(E13*U13,2)</f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56.25" outlineLevel="1" x14ac:dyDescent="0.2">
      <c r="A14" s="157"/>
      <c r="B14" s="158"/>
      <c r="C14" s="252" t="s">
        <v>708</v>
      </c>
      <c r="D14" s="253"/>
      <c r="E14" s="253"/>
      <c r="F14" s="253"/>
      <c r="G14" s="253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226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82" t="str">
        <f>C14</f>
        <v>Při demontáži nesmí dojít k poškození stávající nosné OK.Obsahuje demontáž plechové krytiny, izolačních materiálů a podhledových plechů osazených na spodní straně nosných konstrukcí vč. veškerého pomocného mat. (brusné kotouče, plyny atd.). Dále obsahuje náklady na veškerou potřebnou mechanizaci (jeřáby, plošiny atd.).  Dále  obsahuje věškeré práce a dodávky potřebné pro provedení dodávky a prací v položce.</v>
      </c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0">
        <v>5</v>
      </c>
      <c r="B15" s="171" t="s">
        <v>691</v>
      </c>
      <c r="C15" s="185" t="s">
        <v>692</v>
      </c>
      <c r="D15" s="172" t="s">
        <v>175</v>
      </c>
      <c r="E15" s="173">
        <v>614</v>
      </c>
      <c r="F15" s="174"/>
      <c r="G15" s="175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59"/>
      <c r="S15" s="159" t="s">
        <v>243</v>
      </c>
      <c r="T15" s="159" t="s">
        <v>165</v>
      </c>
      <c r="U15" s="159">
        <v>0</v>
      </c>
      <c r="V15" s="159">
        <f>ROUND(E15*U15,2)</f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166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52" t="s">
        <v>693</v>
      </c>
      <c r="D16" s="253"/>
      <c r="E16" s="253"/>
      <c r="F16" s="253"/>
      <c r="G16" s="253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226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56.25" outlineLevel="1" x14ac:dyDescent="0.2">
      <c r="A17" s="157"/>
      <c r="B17" s="158"/>
      <c r="C17" s="254" t="s">
        <v>694</v>
      </c>
      <c r="D17" s="255"/>
      <c r="E17" s="255"/>
      <c r="F17" s="255"/>
      <c r="G17" s="255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226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82" t="str">
        <f>C17</f>
        <v>Obsahuje dodávku sedvičových panelů vč. veškerého pomocného mat. (šrouby, podložky, tmely atd.). Obsahuje dodávku doplňkových prvků kompletních -  hřeben-33bm, lem štítové stěny-56bm, lem světlíku 53bm, lemování u okapu-33bm, návaznost na svislou stěnu-32bm,  žlab mezistřešní-32bm. Dále obsahuje náklady na dopravu na stavbu. Dále  obsahuje věškeré práce a dodávky potřebné pro provedení dodávky a prací v položce</v>
      </c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0">
        <v>6</v>
      </c>
      <c r="B18" s="171" t="s">
        <v>695</v>
      </c>
      <c r="C18" s="185" t="s">
        <v>696</v>
      </c>
      <c r="D18" s="172" t="s">
        <v>175</v>
      </c>
      <c r="E18" s="173">
        <v>614</v>
      </c>
      <c r="F18" s="174"/>
      <c r="G18" s="175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59"/>
      <c r="S18" s="159" t="s">
        <v>243</v>
      </c>
      <c r="T18" s="159" t="s">
        <v>165</v>
      </c>
      <c r="U18" s="159">
        <v>0</v>
      </c>
      <c r="V18" s="159">
        <f>ROUND(E18*U18,2)</f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67.5" outlineLevel="1" x14ac:dyDescent="0.2">
      <c r="A19" s="157"/>
      <c r="B19" s="158"/>
      <c r="C19" s="252" t="s">
        <v>697</v>
      </c>
      <c r="D19" s="253"/>
      <c r="E19" s="253"/>
      <c r="F19" s="253"/>
      <c r="G19" s="253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226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82" t="str">
        <f>C19</f>
        <v>Obsahuje montáž sedvičových panelů vč. veškerého pomocného mat. (šrouby, podložky, tmely atd.). Obsahuje montáž doplňkových prvků kompletních -  hřeben-33bm, lem štítové stěny-56bm, lem světlíku 53bm, lemování u okapu-33bm, návaznost na svislou stěnu-32bm,  žlab mezistřešní-32bm. Dále obsahuje náklady na veškerou potřebnou mechanizaci (jeřáby, plošiny atd.).  Dále  obsahuje věškeré práce a dodávky potřebné pro provedení montáže a prací v položce vč. případné výrobně tech. dokumentace</v>
      </c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0">
        <v>7</v>
      </c>
      <c r="B20" s="171" t="s">
        <v>709</v>
      </c>
      <c r="C20" s="185" t="s">
        <v>710</v>
      </c>
      <c r="D20" s="172" t="s">
        <v>171</v>
      </c>
      <c r="E20" s="173">
        <v>32</v>
      </c>
      <c r="F20" s="174"/>
      <c r="G20" s="175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243</v>
      </c>
      <c r="T20" s="159" t="s">
        <v>165</v>
      </c>
      <c r="U20" s="159">
        <v>0</v>
      </c>
      <c r="V20" s="159">
        <f>ROUND(E20*U20,2)</f>
        <v>0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45" outlineLevel="1" x14ac:dyDescent="0.2">
      <c r="A21" s="157"/>
      <c r="B21" s="158"/>
      <c r="C21" s="252" t="s">
        <v>711</v>
      </c>
      <c r="D21" s="253"/>
      <c r="E21" s="253"/>
      <c r="F21" s="253"/>
      <c r="G21" s="253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226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82" t="str">
        <f>C21</f>
        <v>Obsahuje montáž a dodávku podokapního lakovaného žlabu vč. veškerého pomocného mat. (šrouby, podložky, tmely atd.). Dále obsahuje náklady na veškeré potřebné lešení a mechanizaci (jeřáby, plošiny atd.).  Dále  obsahuje věškeré práce a dodávky potřebné pro provedení dodávky a prací v položce.</v>
      </c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0">
        <v>8</v>
      </c>
      <c r="B22" s="171" t="s">
        <v>712</v>
      </c>
      <c r="C22" s="185" t="s">
        <v>713</v>
      </c>
      <c r="D22" s="172" t="s">
        <v>171</v>
      </c>
      <c r="E22" s="173">
        <v>32</v>
      </c>
      <c r="F22" s="174"/>
      <c r="G22" s="175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243</v>
      </c>
      <c r="T22" s="159" t="s">
        <v>165</v>
      </c>
      <c r="U22" s="159">
        <v>0</v>
      </c>
      <c r="V22" s="159">
        <f>ROUND(E22*U22,2)</f>
        <v>0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45" outlineLevel="1" x14ac:dyDescent="0.2">
      <c r="A23" s="157"/>
      <c r="B23" s="158"/>
      <c r="C23" s="252" t="s">
        <v>714</v>
      </c>
      <c r="D23" s="253"/>
      <c r="E23" s="253"/>
      <c r="F23" s="253"/>
      <c r="G23" s="253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226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82" t="str">
        <f>C23</f>
        <v>Obsahuje montáž a dodávku prefabrikovaného mezistřešního žlabu vč. veškerého pomocného mat. (šrouby, podložky, tmely atd.). Dále obsahuje náklady na veškeré potřebné lešení a mechanizaci (jeřáby, plošiny atd.).  Dále  obsahuje věškeré práce a dodávky potřebné pro provedení dodávky a prací v položce.</v>
      </c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0">
        <v>9</v>
      </c>
      <c r="B24" s="171" t="s">
        <v>715</v>
      </c>
      <c r="C24" s="185" t="s">
        <v>716</v>
      </c>
      <c r="D24" s="172" t="s">
        <v>717</v>
      </c>
      <c r="E24" s="173">
        <v>1</v>
      </c>
      <c r="F24" s="174"/>
      <c r="G24" s="175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243</v>
      </c>
      <c r="T24" s="159" t="s">
        <v>165</v>
      </c>
      <c r="U24" s="159">
        <v>0</v>
      </c>
      <c r="V24" s="159">
        <f>ROUND(E24*U24,2)</f>
        <v>0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45" outlineLevel="1" x14ac:dyDescent="0.2">
      <c r="A25" s="157"/>
      <c r="B25" s="158"/>
      <c r="C25" s="252" t="s">
        <v>718</v>
      </c>
      <c r="D25" s="253"/>
      <c r="E25" s="253"/>
      <c r="F25" s="253"/>
      <c r="G25" s="253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226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82" t="str">
        <f>C25</f>
        <v>Obsahuje opravu stávající OK a to i vyjmutí a zpětné osazení dílů OK vč. veškerého pomocného mat. (šrouby, podložky, tmely atd.). Dále obsahuje náklady na veškeré potřebné lešení a mechanizaci (jeřáby, plošiny atd.).  Dále  obsahuje věškeré práce a dodávky potřebné pro provedení dodávky a prací v položce.</v>
      </c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0">
        <v>10</v>
      </c>
      <c r="B26" s="171" t="s">
        <v>719</v>
      </c>
      <c r="C26" s="185" t="s">
        <v>720</v>
      </c>
      <c r="D26" s="172" t="s">
        <v>676</v>
      </c>
      <c r="E26" s="173">
        <v>3000</v>
      </c>
      <c r="F26" s="174"/>
      <c r="G26" s="175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0</v>
      </c>
      <c r="O26" s="159">
        <f>ROUND(E26*N26,2)</f>
        <v>0</v>
      </c>
      <c r="P26" s="159">
        <v>0</v>
      </c>
      <c r="Q26" s="159">
        <f>ROUND(E26*P26,2)</f>
        <v>0</v>
      </c>
      <c r="R26" s="159"/>
      <c r="S26" s="159" t="s">
        <v>243</v>
      </c>
      <c r="T26" s="159" t="s">
        <v>165</v>
      </c>
      <c r="U26" s="159">
        <v>0</v>
      </c>
      <c r="V26" s="159">
        <f>ROUND(E26*U26,2)</f>
        <v>0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45" outlineLevel="1" x14ac:dyDescent="0.2">
      <c r="A27" s="157"/>
      <c r="B27" s="158"/>
      <c r="C27" s="252" t="s">
        <v>721</v>
      </c>
      <c r="D27" s="253"/>
      <c r="E27" s="253"/>
      <c r="F27" s="253"/>
      <c r="G27" s="253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226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82" t="str">
        <f>C27</f>
        <v>Obsahuje  montáž a dodávku nových dílů OK vč. veškerého pomocného mat. (šrouby, podložky, tmely atd.). Dále obsahuje náklady na veškeré potřebné lešení a mechanizaci (jeřáby, plošiny atd.).  Dále  obsahuje věškeré práce a dodávky potřebné pro provedení dodávky a prací v položce. Šířka nosných lišt pro osazení sedvičových panelů musí být min. 60mm.</v>
      </c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70">
        <v>11</v>
      </c>
      <c r="B28" s="171" t="s">
        <v>722</v>
      </c>
      <c r="C28" s="185" t="s">
        <v>723</v>
      </c>
      <c r="D28" s="172" t="s">
        <v>242</v>
      </c>
      <c r="E28" s="173">
        <v>2</v>
      </c>
      <c r="F28" s="174"/>
      <c r="G28" s="175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59"/>
      <c r="S28" s="159" t="s">
        <v>243</v>
      </c>
      <c r="T28" s="159" t="s">
        <v>165</v>
      </c>
      <c r="U28" s="159">
        <v>0</v>
      </c>
      <c r="V28" s="159">
        <f>ROUND(E28*U28,2)</f>
        <v>0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67.5" outlineLevel="1" x14ac:dyDescent="0.2">
      <c r="A29" s="157"/>
      <c r="B29" s="158"/>
      <c r="C29" s="252" t="s">
        <v>724</v>
      </c>
      <c r="D29" s="253"/>
      <c r="E29" s="253"/>
      <c r="F29" s="253"/>
      <c r="G29" s="253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226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82" t="str">
        <f>C29</f>
        <v>Světlík hliníkový, zasklený komůrkovým profilem, vč, osazovací příruby 5,6x3,6m. Uw= 1,4W/m2.K, se 2 větracími křídly. Se 2 elektricky otevíranými křídly.Dodávka + montáž.Obsahuje  montáž a dodávku světlíku vč. nosného osazovacíhi rámu, otevíracího mechanizmu a veškerého pomocného mat. (šrouby, podložky, tmely atd.). Dále obsahuje náklady na veškeré potřebné lešení a mechanizaci (jeřáby, plošiny atd.).  Dále  obsahuje věškeré práce a dodávky potřebné pro provedení dodávky a prací v položce.</v>
      </c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70">
        <v>12</v>
      </c>
      <c r="B30" s="171" t="s">
        <v>725</v>
      </c>
      <c r="C30" s="185" t="s">
        <v>726</v>
      </c>
      <c r="D30" s="172" t="s">
        <v>242</v>
      </c>
      <c r="E30" s="173">
        <v>4</v>
      </c>
      <c r="F30" s="174"/>
      <c r="G30" s="175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59"/>
      <c r="S30" s="159" t="s">
        <v>243</v>
      </c>
      <c r="T30" s="159" t="s">
        <v>165</v>
      </c>
      <c r="U30" s="159">
        <v>0</v>
      </c>
      <c r="V30" s="159">
        <f>ROUND(E30*U30,2)</f>
        <v>0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56.25" outlineLevel="1" x14ac:dyDescent="0.2">
      <c r="A31" s="157"/>
      <c r="B31" s="158"/>
      <c r="C31" s="252" t="s">
        <v>727</v>
      </c>
      <c r="D31" s="253"/>
      <c r="E31" s="253"/>
      <c r="F31" s="253"/>
      <c r="G31" s="253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226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82" t="str">
        <f>C31</f>
        <v>Obsahuje  montáž a dodávku světlíku vč. nosného osazovacího rámu a veškerého pomocného mat. (šrouby, podložky, tmely atd.). Dále obsahuje náklady na veškeré potřebné lešení a mechanizaci (jeřáby, plošiny atd.).  Dále  obsahuje věškeré práce a dodávky potřebné pro provedení dodávky a prací v položce. Světlík bude dodán s vnější vrstvou z opálového skla pohlcujícího 2/3 tepelného záření.</v>
      </c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0">
        <v>13</v>
      </c>
      <c r="B32" s="171" t="s">
        <v>728</v>
      </c>
      <c r="C32" s="185" t="s">
        <v>729</v>
      </c>
      <c r="D32" s="172" t="s">
        <v>175</v>
      </c>
      <c r="E32" s="173">
        <v>480</v>
      </c>
      <c r="F32" s="174"/>
      <c r="G32" s="175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21</v>
      </c>
      <c r="M32" s="159">
        <f>G32*(1+L32/100)</f>
        <v>0</v>
      </c>
      <c r="N32" s="159">
        <v>0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243</v>
      </c>
      <c r="T32" s="159" t="s">
        <v>165</v>
      </c>
      <c r="U32" s="159">
        <v>0</v>
      </c>
      <c r="V32" s="159">
        <f>ROUND(E32*U32,2)</f>
        <v>0</v>
      </c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52" t="s">
        <v>730</v>
      </c>
      <c r="D33" s="253"/>
      <c r="E33" s="253"/>
      <c r="F33" s="253"/>
      <c r="G33" s="253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226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33.75" outlineLevel="1" x14ac:dyDescent="0.2">
      <c r="A34" s="157"/>
      <c r="B34" s="158"/>
      <c r="C34" s="254" t="s">
        <v>731</v>
      </c>
      <c r="D34" s="255"/>
      <c r="E34" s="255"/>
      <c r="F34" s="255"/>
      <c r="G34" s="255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226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82" t="str">
        <f>C34</f>
        <v>Obsahuje opravu poškozené PKO stávající OK a to i vyjmutí a zpětné osazení těchto poškozených dílů vč. veškerého materiálu a prací (barvy, očištění konstrukce, likvidace odpadu atd.) Dále  obsahuje věškeré práce a dodávky potřebné pro provedení dodávky a prací v položce.</v>
      </c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0">
        <v>14</v>
      </c>
      <c r="B35" s="171" t="s">
        <v>732</v>
      </c>
      <c r="C35" s="185" t="s">
        <v>733</v>
      </c>
      <c r="D35" s="172" t="s">
        <v>175</v>
      </c>
      <c r="E35" s="173">
        <v>120</v>
      </c>
      <c r="F35" s="174"/>
      <c r="G35" s="175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59"/>
      <c r="S35" s="159" t="s">
        <v>243</v>
      </c>
      <c r="T35" s="159" t="s">
        <v>165</v>
      </c>
      <c r="U35" s="159">
        <v>0</v>
      </c>
      <c r="V35" s="159">
        <f>ROUND(E35*U35,2)</f>
        <v>0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166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52" t="s">
        <v>734</v>
      </c>
      <c r="D36" s="253"/>
      <c r="E36" s="253"/>
      <c r="F36" s="253"/>
      <c r="G36" s="253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226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33.75" outlineLevel="1" x14ac:dyDescent="0.2">
      <c r="A37" s="157"/>
      <c r="B37" s="158"/>
      <c r="C37" s="254" t="s">
        <v>735</v>
      </c>
      <c r="D37" s="255"/>
      <c r="E37" s="255"/>
      <c r="F37" s="255"/>
      <c r="G37" s="255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226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82" t="str">
        <f>C37</f>
        <v>Obsahuje PKO nových OK a to i práce PKO na montáži, vč. veškerého materiálu a prací (barvy, očištění konstrukce, likvidace odpadu atd.) Dále  obsahuje věškeré práce a dodávky potřebné pro provedení dodávky a prací v položce.</v>
      </c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5"/>
      <c r="B38" s="6"/>
      <c r="C38" s="188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E38">
        <v>15</v>
      </c>
      <c r="AF38">
        <v>21</v>
      </c>
    </row>
    <row r="39" spans="1:60" x14ac:dyDescent="0.2">
      <c r="A39" s="153"/>
      <c r="B39" s="154" t="s">
        <v>31</v>
      </c>
      <c r="C39" s="189"/>
      <c r="D39" s="155"/>
      <c r="E39" s="156"/>
      <c r="F39" s="156"/>
      <c r="G39" s="183">
        <f>G8+G12</f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E39">
        <f>SUMIF(L7:L37,AE38,G7:G37)</f>
        <v>0</v>
      </c>
      <c r="AF39">
        <f>SUMIF(L7:L37,AF38,G7:G37)</f>
        <v>0</v>
      </c>
      <c r="AG39" t="s">
        <v>662</v>
      </c>
    </row>
    <row r="40" spans="1:60" x14ac:dyDescent="0.2">
      <c r="A40" s="5"/>
      <c r="B40" s="6"/>
      <c r="C40" s="188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60" x14ac:dyDescent="0.2">
      <c r="A41" s="5"/>
      <c r="B41" s="6"/>
      <c r="C41" s="188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60" x14ac:dyDescent="0.2">
      <c r="A42" s="238" t="s">
        <v>663</v>
      </c>
      <c r="B42" s="238"/>
      <c r="C42" s="239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60" x14ac:dyDescent="0.2">
      <c r="A43" s="240"/>
      <c r="B43" s="241"/>
      <c r="C43" s="242"/>
      <c r="D43" s="241"/>
      <c r="E43" s="241"/>
      <c r="F43" s="241"/>
      <c r="G43" s="24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G43" t="s">
        <v>664</v>
      </c>
    </row>
    <row r="44" spans="1:60" x14ac:dyDescent="0.2">
      <c r="A44" s="244"/>
      <c r="B44" s="245"/>
      <c r="C44" s="246"/>
      <c r="D44" s="245"/>
      <c r="E44" s="245"/>
      <c r="F44" s="245"/>
      <c r="G44" s="24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60" x14ac:dyDescent="0.2">
      <c r="A45" s="244"/>
      <c r="B45" s="245"/>
      <c r="C45" s="246"/>
      <c r="D45" s="245"/>
      <c r="E45" s="245"/>
      <c r="F45" s="245"/>
      <c r="G45" s="24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60" x14ac:dyDescent="0.2">
      <c r="A46" s="244"/>
      <c r="B46" s="245"/>
      <c r="C46" s="246"/>
      <c r="D46" s="245"/>
      <c r="E46" s="245"/>
      <c r="F46" s="245"/>
      <c r="G46" s="24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60" x14ac:dyDescent="0.2">
      <c r="A47" s="248"/>
      <c r="B47" s="249"/>
      <c r="C47" s="250"/>
      <c r="D47" s="249"/>
      <c r="E47" s="249"/>
      <c r="F47" s="249"/>
      <c r="G47" s="251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60" x14ac:dyDescent="0.2">
      <c r="A48" s="5"/>
      <c r="B48" s="6"/>
      <c r="C48" s="188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3:33" x14ac:dyDescent="0.2">
      <c r="C49" s="190"/>
      <c r="D49" s="141"/>
      <c r="AG49" t="s">
        <v>673</v>
      </c>
    </row>
    <row r="50" spans="3:33" x14ac:dyDescent="0.2">
      <c r="D50" s="141"/>
    </row>
    <row r="51" spans="3:33" x14ac:dyDescent="0.2">
      <c r="D51" s="141"/>
    </row>
    <row r="52" spans="3:33" x14ac:dyDescent="0.2">
      <c r="D52" s="141"/>
    </row>
    <row r="53" spans="3:33" x14ac:dyDescent="0.2">
      <c r="D53" s="141"/>
    </row>
    <row r="54" spans="3:33" x14ac:dyDescent="0.2">
      <c r="D54" s="141"/>
    </row>
    <row r="55" spans="3:33" x14ac:dyDescent="0.2">
      <c r="D55" s="141"/>
    </row>
    <row r="56" spans="3:33" x14ac:dyDescent="0.2">
      <c r="D56" s="141"/>
    </row>
    <row r="57" spans="3:33" x14ac:dyDescent="0.2">
      <c r="D57" s="141"/>
    </row>
    <row r="58" spans="3:33" x14ac:dyDescent="0.2">
      <c r="D58" s="141"/>
    </row>
    <row r="59" spans="3:33" x14ac:dyDescent="0.2">
      <c r="D59" s="141"/>
    </row>
    <row r="60" spans="3:33" x14ac:dyDescent="0.2">
      <c r="D60" s="141"/>
    </row>
    <row r="61" spans="3:33" x14ac:dyDescent="0.2">
      <c r="D61" s="141"/>
    </row>
    <row r="62" spans="3:33" x14ac:dyDescent="0.2">
      <c r="D62" s="141"/>
    </row>
    <row r="63" spans="3:33" x14ac:dyDescent="0.2">
      <c r="D63" s="141"/>
    </row>
    <row r="64" spans="3:33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20">
    <mergeCell ref="A1:G1"/>
    <mergeCell ref="C2:G2"/>
    <mergeCell ref="C3:G3"/>
    <mergeCell ref="C4:G4"/>
    <mergeCell ref="A42:C42"/>
    <mergeCell ref="C33:G33"/>
    <mergeCell ref="C34:G34"/>
    <mergeCell ref="C36:G36"/>
    <mergeCell ref="C37:G37"/>
    <mergeCell ref="C21:G21"/>
    <mergeCell ref="C23:G23"/>
    <mergeCell ref="C25:G25"/>
    <mergeCell ref="C27:G27"/>
    <mergeCell ref="C29:G29"/>
    <mergeCell ref="C31:G31"/>
    <mergeCell ref="A43:G47"/>
    <mergeCell ref="C14:G14"/>
    <mergeCell ref="C16:G16"/>
    <mergeCell ref="C17:G17"/>
    <mergeCell ref="C19:G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5"/>
  <sheetViews>
    <sheetView workbookViewId="0">
      <pane ySplit="7" topLeftCell="A35" activePane="bottomLeft" state="frozen"/>
      <selection pane="bottomLeft" activeCell="Y58" sqref="Y5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54</v>
      </c>
      <c r="C4" s="260" t="s">
        <v>55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89</v>
      </c>
      <c r="C8" s="184" t="s">
        <v>90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3"/>
      <c r="O8" s="163">
        <f>SUM(O9:O11)</f>
        <v>0</v>
      </c>
      <c r="P8" s="163"/>
      <c r="Q8" s="163">
        <f>SUM(Q9:Q11)</f>
        <v>0</v>
      </c>
      <c r="R8" s="163"/>
      <c r="S8" s="163"/>
      <c r="T8" s="163"/>
      <c r="U8" s="163"/>
      <c r="V8" s="163">
        <f>SUM(V9:V11)</f>
        <v>0</v>
      </c>
      <c r="W8" s="163"/>
      <c r="AG8" t="s">
        <v>160</v>
      </c>
    </row>
    <row r="9" spans="1:60" ht="22.5" outlineLevel="1" x14ac:dyDescent="0.2">
      <c r="A9" s="176">
        <v>1</v>
      </c>
      <c r="B9" s="177" t="s">
        <v>736</v>
      </c>
      <c r="C9" s="187" t="s">
        <v>737</v>
      </c>
      <c r="D9" s="178" t="s">
        <v>738</v>
      </c>
      <c r="E9" s="179">
        <v>10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739</v>
      </c>
      <c r="C10" s="187" t="s">
        <v>740</v>
      </c>
      <c r="D10" s="178" t="s">
        <v>738</v>
      </c>
      <c r="E10" s="179">
        <v>24</v>
      </c>
      <c r="F10" s="180"/>
      <c r="G10" s="181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243</v>
      </c>
      <c r="T10" s="159" t="s">
        <v>165</v>
      </c>
      <c r="U10" s="159">
        <v>0</v>
      </c>
      <c r="V10" s="159">
        <f>ROUND(E10*U10,2)</f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741</v>
      </c>
      <c r="C11" s="187" t="s">
        <v>742</v>
      </c>
      <c r="D11" s="178" t="s">
        <v>738</v>
      </c>
      <c r="E11" s="179">
        <v>10</v>
      </c>
      <c r="F11" s="180"/>
      <c r="G11" s="181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243</v>
      </c>
      <c r="T11" s="159" t="s">
        <v>165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4" t="s">
        <v>159</v>
      </c>
      <c r="B12" s="165" t="s">
        <v>110</v>
      </c>
      <c r="C12" s="184" t="s">
        <v>111</v>
      </c>
      <c r="D12" s="166"/>
      <c r="E12" s="167"/>
      <c r="F12" s="168"/>
      <c r="G12" s="169">
        <f>SUMIF(AG13:AG19,"&lt;&gt;NOR",G13:G19)</f>
        <v>0</v>
      </c>
      <c r="H12" s="163"/>
      <c r="I12" s="163">
        <f>SUM(I13:I19)</f>
        <v>0</v>
      </c>
      <c r="J12" s="163"/>
      <c r="K12" s="163">
        <f>SUM(K13:K19)</f>
        <v>0</v>
      </c>
      <c r="L12" s="163"/>
      <c r="M12" s="163">
        <f>SUM(M13:M19)</f>
        <v>0</v>
      </c>
      <c r="N12" s="163"/>
      <c r="O12" s="163">
        <f>SUM(O13:O19)</f>
        <v>0.06</v>
      </c>
      <c r="P12" s="163"/>
      <c r="Q12" s="163">
        <f>SUM(Q13:Q19)</f>
        <v>0</v>
      </c>
      <c r="R12" s="163"/>
      <c r="S12" s="163"/>
      <c r="T12" s="163"/>
      <c r="U12" s="163"/>
      <c r="V12" s="163">
        <f>SUM(V13:V19)</f>
        <v>9.08</v>
      </c>
      <c r="W12" s="163"/>
      <c r="AG12" t="s">
        <v>160</v>
      </c>
    </row>
    <row r="13" spans="1:60" outlineLevel="1" x14ac:dyDescent="0.2">
      <c r="A13" s="176">
        <v>4</v>
      </c>
      <c r="B13" s="177" t="s">
        <v>743</v>
      </c>
      <c r="C13" s="187" t="s">
        <v>744</v>
      </c>
      <c r="D13" s="178" t="s">
        <v>175</v>
      </c>
      <c r="E13" s="179">
        <v>34</v>
      </c>
      <c r="F13" s="180"/>
      <c r="G13" s="181">
        <f t="shared" ref="G13:G19" si="0">ROUND(E13*F13,2)</f>
        <v>0</v>
      </c>
      <c r="H13" s="160"/>
      <c r="I13" s="159">
        <f t="shared" ref="I13:I19" si="1">ROUND(E13*H13,2)</f>
        <v>0</v>
      </c>
      <c r="J13" s="160"/>
      <c r="K13" s="159">
        <f t="shared" ref="K13:K19" si="2">ROUND(E13*J13,2)</f>
        <v>0</v>
      </c>
      <c r="L13" s="159">
        <v>21</v>
      </c>
      <c r="M13" s="159">
        <f t="shared" ref="M13:M19" si="3">G13*(1+L13/100)</f>
        <v>0</v>
      </c>
      <c r="N13" s="159">
        <v>5.1000000000000004E-4</v>
      </c>
      <c r="O13" s="159">
        <f t="shared" ref="O13:O19" si="4">ROUND(E13*N13,2)</f>
        <v>0.02</v>
      </c>
      <c r="P13" s="159">
        <v>0</v>
      </c>
      <c r="Q13" s="159">
        <f t="shared" ref="Q13:Q19" si="5">ROUND(E13*P13,2)</f>
        <v>0</v>
      </c>
      <c r="R13" s="159"/>
      <c r="S13" s="159" t="s">
        <v>164</v>
      </c>
      <c r="T13" s="159" t="s">
        <v>165</v>
      </c>
      <c r="U13" s="159">
        <v>0.26700000000000002</v>
      </c>
      <c r="V13" s="159">
        <f t="shared" ref="V13:V19" si="6">ROUND(E13*U13,2)</f>
        <v>9.08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6">
        <v>5</v>
      </c>
      <c r="B14" s="177" t="s">
        <v>745</v>
      </c>
      <c r="C14" s="187" t="s">
        <v>746</v>
      </c>
      <c r="D14" s="178" t="s">
        <v>171</v>
      </c>
      <c r="E14" s="179">
        <v>28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2.3000000000000001E-4</v>
      </c>
      <c r="O14" s="159">
        <f t="shared" si="4"/>
        <v>0.01</v>
      </c>
      <c r="P14" s="159">
        <v>0</v>
      </c>
      <c r="Q14" s="159">
        <f t="shared" si="5"/>
        <v>0</v>
      </c>
      <c r="R14" s="159"/>
      <c r="S14" s="159" t="s">
        <v>243</v>
      </c>
      <c r="T14" s="159" t="s">
        <v>165</v>
      </c>
      <c r="U14" s="159">
        <v>0</v>
      </c>
      <c r="V14" s="159">
        <f t="shared" si="6"/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390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6">
        <v>6</v>
      </c>
      <c r="B15" s="177" t="s">
        <v>747</v>
      </c>
      <c r="C15" s="187" t="s">
        <v>748</v>
      </c>
      <c r="D15" s="178" t="s">
        <v>171</v>
      </c>
      <c r="E15" s="179">
        <v>16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2.5000000000000001E-4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243</v>
      </c>
      <c r="T15" s="159" t="s">
        <v>165</v>
      </c>
      <c r="U15" s="159">
        <v>0</v>
      </c>
      <c r="V15" s="159">
        <f t="shared" si="6"/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390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76">
        <v>7</v>
      </c>
      <c r="B16" s="177" t="s">
        <v>749</v>
      </c>
      <c r="C16" s="187" t="s">
        <v>750</v>
      </c>
      <c r="D16" s="178" t="s">
        <v>171</v>
      </c>
      <c r="E16" s="179">
        <v>9</v>
      </c>
      <c r="F16" s="180"/>
      <c r="G16" s="181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2.7E-4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243</v>
      </c>
      <c r="T16" s="159" t="s">
        <v>165</v>
      </c>
      <c r="U16" s="159">
        <v>0</v>
      </c>
      <c r="V16" s="159">
        <f t="shared" si="6"/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390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6">
        <v>8</v>
      </c>
      <c r="B17" s="177" t="s">
        <v>751</v>
      </c>
      <c r="C17" s="187" t="s">
        <v>752</v>
      </c>
      <c r="D17" s="178" t="s">
        <v>171</v>
      </c>
      <c r="E17" s="179">
        <v>18</v>
      </c>
      <c r="F17" s="180"/>
      <c r="G17" s="181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2.9999999999999997E-4</v>
      </c>
      <c r="O17" s="159">
        <f t="shared" si="4"/>
        <v>0.01</v>
      </c>
      <c r="P17" s="159">
        <v>0</v>
      </c>
      <c r="Q17" s="159">
        <f t="shared" si="5"/>
        <v>0</v>
      </c>
      <c r="R17" s="159"/>
      <c r="S17" s="159" t="s">
        <v>243</v>
      </c>
      <c r="T17" s="159" t="s">
        <v>165</v>
      </c>
      <c r="U17" s="159">
        <v>0</v>
      </c>
      <c r="V17" s="159">
        <f t="shared" si="6"/>
        <v>0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390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6">
        <v>9</v>
      </c>
      <c r="B18" s="177" t="s">
        <v>753</v>
      </c>
      <c r="C18" s="187" t="s">
        <v>754</v>
      </c>
      <c r="D18" s="178" t="s">
        <v>171</v>
      </c>
      <c r="E18" s="179">
        <v>53</v>
      </c>
      <c r="F18" s="180"/>
      <c r="G18" s="181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3.3E-4</v>
      </c>
      <c r="O18" s="159">
        <f t="shared" si="4"/>
        <v>0.02</v>
      </c>
      <c r="P18" s="159">
        <v>0</v>
      </c>
      <c r="Q18" s="159">
        <f t="shared" si="5"/>
        <v>0</v>
      </c>
      <c r="R18" s="159"/>
      <c r="S18" s="159" t="s">
        <v>243</v>
      </c>
      <c r="T18" s="159" t="s">
        <v>165</v>
      </c>
      <c r="U18" s="159">
        <v>0</v>
      </c>
      <c r="V18" s="159">
        <f t="shared" si="6"/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390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10</v>
      </c>
      <c r="B19" s="177" t="s">
        <v>755</v>
      </c>
      <c r="C19" s="187" t="s">
        <v>513</v>
      </c>
      <c r="D19" s="178" t="s">
        <v>0</v>
      </c>
      <c r="E19" s="179">
        <v>106</v>
      </c>
      <c r="F19" s="180"/>
      <c r="G19" s="181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59"/>
      <c r="S19" s="159" t="s">
        <v>164</v>
      </c>
      <c r="T19" s="159" t="s">
        <v>165</v>
      </c>
      <c r="U19" s="159">
        <v>0</v>
      </c>
      <c r="V19" s="159">
        <f t="shared" si="6"/>
        <v>0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467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64" t="s">
        <v>159</v>
      </c>
      <c r="B20" s="165" t="s">
        <v>116</v>
      </c>
      <c r="C20" s="184" t="s">
        <v>117</v>
      </c>
      <c r="D20" s="166"/>
      <c r="E20" s="167"/>
      <c r="F20" s="168"/>
      <c r="G20" s="169">
        <f>SUMIF(AG21:AG30,"&lt;&gt;NOR",G21:G30)</f>
        <v>0</v>
      </c>
      <c r="H20" s="163"/>
      <c r="I20" s="163">
        <f>SUM(I21:I30)</f>
        <v>0</v>
      </c>
      <c r="J20" s="163"/>
      <c r="K20" s="163">
        <f>SUM(K21:K30)</f>
        <v>0</v>
      </c>
      <c r="L20" s="163"/>
      <c r="M20" s="163">
        <f>SUM(M21:M30)</f>
        <v>0</v>
      </c>
      <c r="N20" s="163"/>
      <c r="O20" s="163">
        <f>SUM(O21:O30)</f>
        <v>0.17</v>
      </c>
      <c r="P20" s="163"/>
      <c r="Q20" s="163">
        <f>SUM(Q21:Q30)</f>
        <v>0.49000000000000005</v>
      </c>
      <c r="R20" s="163"/>
      <c r="S20" s="163"/>
      <c r="T20" s="163"/>
      <c r="U20" s="163"/>
      <c r="V20" s="163">
        <f>SUM(V21:V30)</f>
        <v>107.24</v>
      </c>
      <c r="W20" s="163"/>
      <c r="AG20" t="s">
        <v>160</v>
      </c>
    </row>
    <row r="21" spans="1:60" outlineLevel="1" x14ac:dyDescent="0.2">
      <c r="A21" s="176">
        <v>11</v>
      </c>
      <c r="B21" s="177" t="s">
        <v>756</v>
      </c>
      <c r="C21" s="187" t="s">
        <v>757</v>
      </c>
      <c r="D21" s="178" t="s">
        <v>171</v>
      </c>
      <c r="E21" s="179">
        <v>16</v>
      </c>
      <c r="F21" s="180"/>
      <c r="G21" s="181">
        <f t="shared" ref="G21:G30" si="7">ROUND(E21*F21,2)</f>
        <v>0</v>
      </c>
      <c r="H21" s="160"/>
      <c r="I21" s="159">
        <f t="shared" ref="I21:I30" si="8">ROUND(E21*H21,2)</f>
        <v>0</v>
      </c>
      <c r="J21" s="160"/>
      <c r="K21" s="159">
        <f t="shared" ref="K21:K30" si="9">ROUND(E21*J21,2)</f>
        <v>0</v>
      </c>
      <c r="L21" s="159">
        <v>21</v>
      </c>
      <c r="M21" s="159">
        <f t="shared" ref="M21:M30" si="10">G21*(1+L21/100)</f>
        <v>0</v>
      </c>
      <c r="N21" s="159">
        <v>2.0000000000000002E-5</v>
      </c>
      <c r="O21" s="159">
        <f t="shared" ref="O21:O30" si="11">ROUND(E21*N21,2)</f>
        <v>0</v>
      </c>
      <c r="P21" s="159">
        <v>1E-3</v>
      </c>
      <c r="Q21" s="159">
        <f t="shared" ref="Q21:Q30" si="12">ROUND(E21*P21,2)</f>
        <v>0.02</v>
      </c>
      <c r="R21" s="159"/>
      <c r="S21" s="159" t="s">
        <v>164</v>
      </c>
      <c r="T21" s="159" t="s">
        <v>165</v>
      </c>
      <c r="U21" s="159">
        <v>5.0999999999999997E-2</v>
      </c>
      <c r="V21" s="159">
        <f t="shared" ref="V21:V30" si="13">ROUND(E21*U21,2)</f>
        <v>0.82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6">
        <v>12</v>
      </c>
      <c r="B22" s="177" t="s">
        <v>758</v>
      </c>
      <c r="C22" s="187" t="s">
        <v>759</v>
      </c>
      <c r="D22" s="178" t="s">
        <v>171</v>
      </c>
      <c r="E22" s="179">
        <v>106</v>
      </c>
      <c r="F22" s="180"/>
      <c r="G22" s="181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21</v>
      </c>
      <c r="M22" s="159">
        <f t="shared" si="10"/>
        <v>0</v>
      </c>
      <c r="N22" s="159">
        <v>2.0000000000000002E-5</v>
      </c>
      <c r="O22" s="159">
        <f t="shared" si="11"/>
        <v>0</v>
      </c>
      <c r="P22" s="159">
        <v>3.2000000000000002E-3</v>
      </c>
      <c r="Q22" s="159">
        <f t="shared" si="12"/>
        <v>0.34</v>
      </c>
      <c r="R22" s="159"/>
      <c r="S22" s="159" t="s">
        <v>164</v>
      </c>
      <c r="T22" s="159" t="s">
        <v>165</v>
      </c>
      <c r="U22" s="159">
        <v>5.2999999999999999E-2</v>
      </c>
      <c r="V22" s="159">
        <f t="shared" si="13"/>
        <v>5.62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6">
        <v>13</v>
      </c>
      <c r="B23" s="177" t="s">
        <v>760</v>
      </c>
      <c r="C23" s="187" t="s">
        <v>761</v>
      </c>
      <c r="D23" s="178" t="s">
        <v>171</v>
      </c>
      <c r="E23" s="179">
        <v>24</v>
      </c>
      <c r="F23" s="180"/>
      <c r="G23" s="181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21</v>
      </c>
      <c r="M23" s="159">
        <f t="shared" si="10"/>
        <v>0</v>
      </c>
      <c r="N23" s="159">
        <v>5.0000000000000002E-5</v>
      </c>
      <c r="O23" s="159">
        <f t="shared" si="11"/>
        <v>0</v>
      </c>
      <c r="P23" s="159">
        <v>5.3200000000000001E-3</v>
      </c>
      <c r="Q23" s="159">
        <f t="shared" si="12"/>
        <v>0.13</v>
      </c>
      <c r="R23" s="159"/>
      <c r="S23" s="159" t="s">
        <v>164</v>
      </c>
      <c r="T23" s="159" t="s">
        <v>165</v>
      </c>
      <c r="U23" s="159">
        <v>0.10299999999999999</v>
      </c>
      <c r="V23" s="159">
        <f t="shared" si="13"/>
        <v>2.4700000000000002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14</v>
      </c>
      <c r="B24" s="177" t="s">
        <v>762</v>
      </c>
      <c r="C24" s="187" t="s">
        <v>763</v>
      </c>
      <c r="D24" s="178" t="s">
        <v>258</v>
      </c>
      <c r="E24" s="179">
        <v>0.48299999999999998</v>
      </c>
      <c r="F24" s="180"/>
      <c r="G24" s="181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9">
        <v>0</v>
      </c>
      <c r="O24" s="159">
        <f t="shared" si="11"/>
        <v>0</v>
      </c>
      <c r="P24" s="159">
        <v>0</v>
      </c>
      <c r="Q24" s="159">
        <f t="shared" si="12"/>
        <v>0</v>
      </c>
      <c r="R24" s="159"/>
      <c r="S24" s="159" t="s">
        <v>164</v>
      </c>
      <c r="T24" s="159" t="s">
        <v>165</v>
      </c>
      <c r="U24" s="159">
        <v>3.5630000000000002</v>
      </c>
      <c r="V24" s="159">
        <f t="shared" si="13"/>
        <v>1.72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15</v>
      </c>
      <c r="B25" s="177" t="s">
        <v>764</v>
      </c>
      <c r="C25" s="187" t="s">
        <v>765</v>
      </c>
      <c r="D25" s="178" t="s">
        <v>171</v>
      </c>
      <c r="E25" s="179">
        <v>28</v>
      </c>
      <c r="F25" s="180"/>
      <c r="G25" s="181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9">
        <v>7.6000000000000004E-4</v>
      </c>
      <c r="O25" s="159">
        <f t="shared" si="11"/>
        <v>0.02</v>
      </c>
      <c r="P25" s="159">
        <v>0</v>
      </c>
      <c r="Q25" s="159">
        <f t="shared" si="12"/>
        <v>0</v>
      </c>
      <c r="R25" s="159"/>
      <c r="S25" s="159" t="s">
        <v>766</v>
      </c>
      <c r="T25" s="159" t="s">
        <v>165</v>
      </c>
      <c r="U25" s="159">
        <v>0.71199999999999997</v>
      </c>
      <c r="V25" s="159">
        <f t="shared" si="13"/>
        <v>19.940000000000001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16</v>
      </c>
      <c r="B26" s="177" t="s">
        <v>767</v>
      </c>
      <c r="C26" s="187" t="s">
        <v>768</v>
      </c>
      <c r="D26" s="178" t="s">
        <v>171</v>
      </c>
      <c r="E26" s="179">
        <v>16</v>
      </c>
      <c r="F26" s="180"/>
      <c r="G26" s="181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9">
        <v>8.8000000000000003E-4</v>
      </c>
      <c r="O26" s="159">
        <f t="shared" si="11"/>
        <v>0.01</v>
      </c>
      <c r="P26" s="159">
        <v>0</v>
      </c>
      <c r="Q26" s="159">
        <f t="shared" si="12"/>
        <v>0</v>
      </c>
      <c r="R26" s="159"/>
      <c r="S26" s="159" t="s">
        <v>766</v>
      </c>
      <c r="T26" s="159" t="s">
        <v>165</v>
      </c>
      <c r="U26" s="159">
        <v>0.71199999999999997</v>
      </c>
      <c r="V26" s="159">
        <f t="shared" si="13"/>
        <v>11.39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17</v>
      </c>
      <c r="B27" s="177" t="s">
        <v>769</v>
      </c>
      <c r="C27" s="187" t="s">
        <v>770</v>
      </c>
      <c r="D27" s="178" t="s">
        <v>171</v>
      </c>
      <c r="E27" s="179">
        <v>9</v>
      </c>
      <c r="F27" s="180"/>
      <c r="G27" s="181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1.01E-3</v>
      </c>
      <c r="O27" s="159">
        <f t="shared" si="11"/>
        <v>0.01</v>
      </c>
      <c r="P27" s="159">
        <v>0</v>
      </c>
      <c r="Q27" s="159">
        <f t="shared" si="12"/>
        <v>0</v>
      </c>
      <c r="R27" s="159"/>
      <c r="S27" s="159" t="s">
        <v>164</v>
      </c>
      <c r="T27" s="159" t="s">
        <v>165</v>
      </c>
      <c r="U27" s="159">
        <v>0.31738</v>
      </c>
      <c r="V27" s="159">
        <f t="shared" si="13"/>
        <v>2.86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18</v>
      </c>
      <c r="B28" s="177" t="s">
        <v>771</v>
      </c>
      <c r="C28" s="187" t="s">
        <v>772</v>
      </c>
      <c r="D28" s="178" t="s">
        <v>171</v>
      </c>
      <c r="E28" s="179">
        <v>18</v>
      </c>
      <c r="F28" s="180"/>
      <c r="G28" s="181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1.6000000000000001E-3</v>
      </c>
      <c r="O28" s="159">
        <f t="shared" si="11"/>
        <v>0.03</v>
      </c>
      <c r="P28" s="159">
        <v>0</v>
      </c>
      <c r="Q28" s="159">
        <f t="shared" si="12"/>
        <v>0</v>
      </c>
      <c r="R28" s="159"/>
      <c r="S28" s="159" t="s">
        <v>766</v>
      </c>
      <c r="T28" s="159" t="s">
        <v>165</v>
      </c>
      <c r="U28" s="159">
        <v>0.70899999999999996</v>
      </c>
      <c r="V28" s="159">
        <f t="shared" si="13"/>
        <v>12.76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19</v>
      </c>
      <c r="B29" s="177" t="s">
        <v>773</v>
      </c>
      <c r="C29" s="187" t="s">
        <v>774</v>
      </c>
      <c r="D29" s="178" t="s">
        <v>171</v>
      </c>
      <c r="E29" s="179">
        <v>53</v>
      </c>
      <c r="F29" s="180"/>
      <c r="G29" s="181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9">
        <v>1.9599999999999999E-3</v>
      </c>
      <c r="O29" s="159">
        <f t="shared" si="11"/>
        <v>0.1</v>
      </c>
      <c r="P29" s="159">
        <v>0</v>
      </c>
      <c r="Q29" s="159">
        <f t="shared" si="12"/>
        <v>0</v>
      </c>
      <c r="R29" s="159"/>
      <c r="S29" s="159" t="s">
        <v>766</v>
      </c>
      <c r="T29" s="159" t="s">
        <v>165</v>
      </c>
      <c r="U29" s="159">
        <v>0.93700000000000006</v>
      </c>
      <c r="V29" s="159">
        <f t="shared" si="13"/>
        <v>49.66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20</v>
      </c>
      <c r="B30" s="177" t="s">
        <v>775</v>
      </c>
      <c r="C30" s="187" t="s">
        <v>776</v>
      </c>
      <c r="D30" s="178" t="s">
        <v>0</v>
      </c>
      <c r="E30" s="179">
        <v>479</v>
      </c>
      <c r="F30" s="180"/>
      <c r="G30" s="181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59"/>
      <c r="S30" s="159" t="s">
        <v>164</v>
      </c>
      <c r="T30" s="159" t="s">
        <v>165</v>
      </c>
      <c r="U30" s="159">
        <v>0</v>
      </c>
      <c r="V30" s="159">
        <f t="shared" si="13"/>
        <v>0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467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164" t="s">
        <v>159</v>
      </c>
      <c r="B31" s="165" t="s">
        <v>118</v>
      </c>
      <c r="C31" s="184" t="s">
        <v>119</v>
      </c>
      <c r="D31" s="166"/>
      <c r="E31" s="167"/>
      <c r="F31" s="168"/>
      <c r="G31" s="169">
        <f>SUMIF(AG32:AG37,"&lt;&gt;NOR",G32:G37)</f>
        <v>0</v>
      </c>
      <c r="H31" s="163"/>
      <c r="I31" s="163">
        <f>SUM(I32:I37)</f>
        <v>0</v>
      </c>
      <c r="J31" s="163"/>
      <c r="K31" s="163">
        <f>SUM(K32:K37)</f>
        <v>0</v>
      </c>
      <c r="L31" s="163"/>
      <c r="M31" s="163">
        <f>SUM(M32:M37)</f>
        <v>0</v>
      </c>
      <c r="N31" s="163"/>
      <c r="O31" s="163">
        <f>SUM(O32:O37)</f>
        <v>0</v>
      </c>
      <c r="P31" s="163"/>
      <c r="Q31" s="163">
        <f>SUM(Q32:Q37)</f>
        <v>0.01</v>
      </c>
      <c r="R31" s="163"/>
      <c r="S31" s="163"/>
      <c r="T31" s="163"/>
      <c r="U31" s="163"/>
      <c r="V31" s="163">
        <f>SUM(V32:V37)</f>
        <v>6.7600000000000007</v>
      </c>
      <c r="W31" s="163"/>
      <c r="AG31" t="s">
        <v>160</v>
      </c>
    </row>
    <row r="32" spans="1:60" outlineLevel="1" x14ac:dyDescent="0.2">
      <c r="A32" s="176">
        <v>21</v>
      </c>
      <c r="B32" s="177" t="s">
        <v>777</v>
      </c>
      <c r="C32" s="187" t="s">
        <v>778</v>
      </c>
      <c r="D32" s="178" t="s">
        <v>181</v>
      </c>
      <c r="E32" s="179">
        <v>20</v>
      </c>
      <c r="F32" s="180"/>
      <c r="G32" s="181">
        <f t="shared" ref="G32:G37" si="14">ROUND(E32*F32,2)</f>
        <v>0</v>
      </c>
      <c r="H32" s="160"/>
      <c r="I32" s="159">
        <f t="shared" ref="I32:I37" si="15">ROUND(E32*H32,2)</f>
        <v>0</v>
      </c>
      <c r="J32" s="160"/>
      <c r="K32" s="159">
        <f t="shared" ref="K32:K37" si="16">ROUND(E32*J32,2)</f>
        <v>0</v>
      </c>
      <c r="L32" s="159">
        <v>21</v>
      </c>
      <c r="M32" s="159">
        <f t="shared" ref="M32:M37" si="17">G32*(1+L32/100)</f>
        <v>0</v>
      </c>
      <c r="N32" s="159">
        <v>9.0000000000000006E-5</v>
      </c>
      <c r="O32" s="159">
        <f t="shared" ref="O32:O37" si="18">ROUND(E32*N32,2)</f>
        <v>0</v>
      </c>
      <c r="P32" s="159">
        <v>4.4999999999999999E-4</v>
      </c>
      <c r="Q32" s="159">
        <f t="shared" ref="Q32:Q37" si="19">ROUND(E32*P32,2)</f>
        <v>0.01</v>
      </c>
      <c r="R32" s="159"/>
      <c r="S32" s="159" t="s">
        <v>164</v>
      </c>
      <c r="T32" s="159" t="s">
        <v>165</v>
      </c>
      <c r="U32" s="159">
        <v>0.16600000000000001</v>
      </c>
      <c r="V32" s="159">
        <f t="shared" ref="V32:V37" si="20">ROUND(E32*U32,2)</f>
        <v>3.32</v>
      </c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6">
        <v>22</v>
      </c>
      <c r="B33" s="177" t="s">
        <v>779</v>
      </c>
      <c r="C33" s="187" t="s">
        <v>780</v>
      </c>
      <c r="D33" s="178" t="s">
        <v>258</v>
      </c>
      <c r="E33" s="179">
        <v>8.9999999999999993E-3</v>
      </c>
      <c r="F33" s="180"/>
      <c r="G33" s="181">
        <f t="shared" si="14"/>
        <v>0</v>
      </c>
      <c r="H33" s="160"/>
      <c r="I33" s="159">
        <f t="shared" si="15"/>
        <v>0</v>
      </c>
      <c r="J33" s="160"/>
      <c r="K33" s="159">
        <f t="shared" si="16"/>
        <v>0</v>
      </c>
      <c r="L33" s="159">
        <v>21</v>
      </c>
      <c r="M33" s="159">
        <f t="shared" si="17"/>
        <v>0</v>
      </c>
      <c r="N33" s="159">
        <v>0</v>
      </c>
      <c r="O33" s="159">
        <f t="shared" si="18"/>
        <v>0</v>
      </c>
      <c r="P33" s="159">
        <v>0</v>
      </c>
      <c r="Q33" s="159">
        <f t="shared" si="19"/>
        <v>0</v>
      </c>
      <c r="R33" s="159"/>
      <c r="S33" s="159" t="s">
        <v>164</v>
      </c>
      <c r="T33" s="159" t="s">
        <v>165</v>
      </c>
      <c r="U33" s="159">
        <v>2.5750000000000002</v>
      </c>
      <c r="V33" s="159">
        <f t="shared" si="20"/>
        <v>0.02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23</v>
      </c>
      <c r="B34" s="177" t="s">
        <v>781</v>
      </c>
      <c r="C34" s="187" t="s">
        <v>782</v>
      </c>
      <c r="D34" s="178" t="s">
        <v>181</v>
      </c>
      <c r="E34" s="179">
        <v>16</v>
      </c>
      <c r="F34" s="180"/>
      <c r="G34" s="181">
        <f t="shared" si="14"/>
        <v>0</v>
      </c>
      <c r="H34" s="160"/>
      <c r="I34" s="159">
        <f t="shared" si="15"/>
        <v>0</v>
      </c>
      <c r="J34" s="160"/>
      <c r="K34" s="159">
        <f t="shared" si="16"/>
        <v>0</v>
      </c>
      <c r="L34" s="159">
        <v>21</v>
      </c>
      <c r="M34" s="159">
        <f t="shared" si="17"/>
        <v>0</v>
      </c>
      <c r="N34" s="159">
        <v>0</v>
      </c>
      <c r="O34" s="159">
        <f t="shared" si="18"/>
        <v>0</v>
      </c>
      <c r="P34" s="159">
        <v>0</v>
      </c>
      <c r="Q34" s="159">
        <f t="shared" si="19"/>
        <v>0</v>
      </c>
      <c r="R34" s="159"/>
      <c r="S34" s="159" t="s">
        <v>164</v>
      </c>
      <c r="T34" s="159" t="s">
        <v>165</v>
      </c>
      <c r="U34" s="159">
        <v>0.16500000000000001</v>
      </c>
      <c r="V34" s="159">
        <f t="shared" si="20"/>
        <v>2.64</v>
      </c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6">
        <v>24</v>
      </c>
      <c r="B35" s="177" t="s">
        <v>783</v>
      </c>
      <c r="C35" s="187" t="s">
        <v>784</v>
      </c>
      <c r="D35" s="178" t="s">
        <v>181</v>
      </c>
      <c r="E35" s="179">
        <v>4</v>
      </c>
      <c r="F35" s="180"/>
      <c r="G35" s="181">
        <f t="shared" si="14"/>
        <v>0</v>
      </c>
      <c r="H35" s="160"/>
      <c r="I35" s="159">
        <f t="shared" si="15"/>
        <v>0</v>
      </c>
      <c r="J35" s="160"/>
      <c r="K35" s="159">
        <f t="shared" si="16"/>
        <v>0</v>
      </c>
      <c r="L35" s="159">
        <v>21</v>
      </c>
      <c r="M35" s="159">
        <f t="shared" si="17"/>
        <v>0</v>
      </c>
      <c r="N35" s="159">
        <v>8.0000000000000007E-5</v>
      </c>
      <c r="O35" s="159">
        <f t="shared" si="18"/>
        <v>0</v>
      </c>
      <c r="P35" s="159">
        <v>0</v>
      </c>
      <c r="Q35" s="159">
        <f t="shared" si="19"/>
        <v>0</v>
      </c>
      <c r="R35" s="159"/>
      <c r="S35" s="159" t="s">
        <v>164</v>
      </c>
      <c r="T35" s="159" t="s">
        <v>165</v>
      </c>
      <c r="U35" s="159">
        <v>5.0999999999999997E-2</v>
      </c>
      <c r="V35" s="159">
        <f t="shared" si="20"/>
        <v>0.2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166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76">
        <v>25</v>
      </c>
      <c r="B36" s="177" t="s">
        <v>785</v>
      </c>
      <c r="C36" s="187" t="s">
        <v>786</v>
      </c>
      <c r="D36" s="178" t="s">
        <v>181</v>
      </c>
      <c r="E36" s="179">
        <v>8</v>
      </c>
      <c r="F36" s="180"/>
      <c r="G36" s="181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21</v>
      </c>
      <c r="M36" s="159">
        <f t="shared" si="17"/>
        <v>0</v>
      </c>
      <c r="N36" s="159">
        <v>2.5999999999999998E-4</v>
      </c>
      <c r="O36" s="159">
        <f t="shared" si="18"/>
        <v>0</v>
      </c>
      <c r="P36" s="159">
        <v>0</v>
      </c>
      <c r="Q36" s="159">
        <f t="shared" si="19"/>
        <v>0</v>
      </c>
      <c r="R36" s="159"/>
      <c r="S36" s="159" t="s">
        <v>164</v>
      </c>
      <c r="T36" s="159" t="s">
        <v>165</v>
      </c>
      <c r="U36" s="159">
        <v>7.1999999999999995E-2</v>
      </c>
      <c r="V36" s="159">
        <f t="shared" si="20"/>
        <v>0.57999999999999996</v>
      </c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6">
        <v>26</v>
      </c>
      <c r="B37" s="177" t="s">
        <v>787</v>
      </c>
      <c r="C37" s="187" t="s">
        <v>788</v>
      </c>
      <c r="D37" s="178" t="s">
        <v>0</v>
      </c>
      <c r="E37" s="179">
        <v>29.6</v>
      </c>
      <c r="F37" s="180"/>
      <c r="G37" s="181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21</v>
      </c>
      <c r="M37" s="159">
        <f t="shared" si="17"/>
        <v>0</v>
      </c>
      <c r="N37" s="159">
        <v>0</v>
      </c>
      <c r="O37" s="159">
        <f t="shared" si="18"/>
        <v>0</v>
      </c>
      <c r="P37" s="159">
        <v>0</v>
      </c>
      <c r="Q37" s="159">
        <f t="shared" si="19"/>
        <v>0</v>
      </c>
      <c r="R37" s="159"/>
      <c r="S37" s="159" t="s">
        <v>164</v>
      </c>
      <c r="T37" s="159" t="s">
        <v>165</v>
      </c>
      <c r="U37" s="159">
        <v>0</v>
      </c>
      <c r="V37" s="159">
        <f t="shared" si="20"/>
        <v>0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467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4" t="s">
        <v>159</v>
      </c>
      <c r="B38" s="165" t="s">
        <v>120</v>
      </c>
      <c r="C38" s="184" t="s">
        <v>121</v>
      </c>
      <c r="D38" s="166"/>
      <c r="E38" s="167"/>
      <c r="F38" s="168"/>
      <c r="G38" s="169">
        <f>SUMIF(AG39:AG58,"&lt;&gt;NOR",G39:G58)</f>
        <v>0</v>
      </c>
      <c r="H38" s="163"/>
      <c r="I38" s="163">
        <f>SUM(I39:I58)</f>
        <v>0</v>
      </c>
      <c r="J38" s="163"/>
      <c r="K38" s="163">
        <f>SUM(K39:K58)</f>
        <v>0</v>
      </c>
      <c r="L38" s="163"/>
      <c r="M38" s="163">
        <f>SUM(M39:M58)</f>
        <v>0</v>
      </c>
      <c r="N38" s="163"/>
      <c r="O38" s="163">
        <f>SUM(O39:O58)</f>
        <v>0.16</v>
      </c>
      <c r="P38" s="163"/>
      <c r="Q38" s="163">
        <f>SUM(Q39:Q58)</f>
        <v>0.77</v>
      </c>
      <c r="R38" s="163"/>
      <c r="S38" s="163"/>
      <c r="T38" s="163"/>
      <c r="U38" s="163"/>
      <c r="V38" s="163">
        <f>SUM(V39:V58)</f>
        <v>26.68</v>
      </c>
      <c r="W38" s="163"/>
      <c r="AG38" t="s">
        <v>160</v>
      </c>
    </row>
    <row r="39" spans="1:60" outlineLevel="1" x14ac:dyDescent="0.2">
      <c r="A39" s="176">
        <v>27</v>
      </c>
      <c r="B39" s="177" t="s">
        <v>789</v>
      </c>
      <c r="C39" s="187" t="s">
        <v>790</v>
      </c>
      <c r="D39" s="178" t="s">
        <v>175</v>
      </c>
      <c r="E39" s="179">
        <v>71</v>
      </c>
      <c r="F39" s="180"/>
      <c r="G39" s="181">
        <f t="shared" ref="G39:G46" si="21">ROUND(E39*F39,2)</f>
        <v>0</v>
      </c>
      <c r="H39" s="160"/>
      <c r="I39" s="159">
        <f t="shared" ref="I39:I46" si="22">ROUND(E39*H39,2)</f>
        <v>0</v>
      </c>
      <c r="J39" s="160"/>
      <c r="K39" s="159">
        <f t="shared" ref="K39:K46" si="23">ROUND(E39*J39,2)</f>
        <v>0</v>
      </c>
      <c r="L39" s="159">
        <v>21</v>
      </c>
      <c r="M39" s="159">
        <f t="shared" ref="M39:M46" si="24">G39*(1+L39/100)</f>
        <v>0</v>
      </c>
      <c r="N39" s="159">
        <v>0</v>
      </c>
      <c r="O39" s="159">
        <f t="shared" ref="O39:O46" si="25">ROUND(E39*N39,2)</f>
        <v>0</v>
      </c>
      <c r="P39" s="159">
        <v>1.057E-2</v>
      </c>
      <c r="Q39" s="159">
        <f t="shared" ref="Q39:Q46" si="26">ROUND(E39*P39,2)</f>
        <v>0.75</v>
      </c>
      <c r="R39" s="159"/>
      <c r="S39" s="159" t="s">
        <v>164</v>
      </c>
      <c r="T39" s="159" t="s">
        <v>165</v>
      </c>
      <c r="U39" s="159">
        <v>8.2000000000000003E-2</v>
      </c>
      <c r="V39" s="159">
        <f t="shared" ref="V39:V46" si="27">ROUND(E39*U39,2)</f>
        <v>5.82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28</v>
      </c>
      <c r="B40" s="177" t="s">
        <v>791</v>
      </c>
      <c r="C40" s="187" t="s">
        <v>792</v>
      </c>
      <c r="D40" s="178" t="s">
        <v>181</v>
      </c>
      <c r="E40" s="179">
        <v>20</v>
      </c>
      <c r="F40" s="180"/>
      <c r="G40" s="181">
        <f t="shared" si="21"/>
        <v>0</v>
      </c>
      <c r="H40" s="160"/>
      <c r="I40" s="159">
        <f t="shared" si="22"/>
        <v>0</v>
      </c>
      <c r="J40" s="160"/>
      <c r="K40" s="159">
        <f t="shared" si="23"/>
        <v>0</v>
      </c>
      <c r="L40" s="159">
        <v>21</v>
      </c>
      <c r="M40" s="159">
        <f t="shared" si="24"/>
        <v>0</v>
      </c>
      <c r="N40" s="159">
        <v>1.0000000000000001E-5</v>
      </c>
      <c r="O40" s="159">
        <f t="shared" si="25"/>
        <v>0</v>
      </c>
      <c r="P40" s="159">
        <v>7.5000000000000002E-4</v>
      </c>
      <c r="Q40" s="159">
        <f t="shared" si="26"/>
        <v>0.02</v>
      </c>
      <c r="R40" s="159"/>
      <c r="S40" s="159" t="s">
        <v>164</v>
      </c>
      <c r="T40" s="159" t="s">
        <v>165</v>
      </c>
      <c r="U40" s="159">
        <v>2.9000000000000001E-2</v>
      </c>
      <c r="V40" s="159">
        <f t="shared" si="27"/>
        <v>0.57999999999999996</v>
      </c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29</v>
      </c>
      <c r="B41" s="177" t="s">
        <v>793</v>
      </c>
      <c r="C41" s="187" t="s">
        <v>794</v>
      </c>
      <c r="D41" s="178" t="s">
        <v>175</v>
      </c>
      <c r="E41" s="179">
        <v>71</v>
      </c>
      <c r="F41" s="180"/>
      <c r="G41" s="181">
        <f t="shared" si="21"/>
        <v>0</v>
      </c>
      <c r="H41" s="160"/>
      <c r="I41" s="159">
        <f t="shared" si="22"/>
        <v>0</v>
      </c>
      <c r="J41" s="160"/>
      <c r="K41" s="159">
        <f t="shared" si="23"/>
        <v>0</v>
      </c>
      <c r="L41" s="159">
        <v>21</v>
      </c>
      <c r="M41" s="159">
        <f t="shared" si="24"/>
        <v>0</v>
      </c>
      <c r="N41" s="159">
        <v>0</v>
      </c>
      <c r="O41" s="159">
        <f t="shared" si="25"/>
        <v>0</v>
      </c>
      <c r="P41" s="159">
        <v>0</v>
      </c>
      <c r="Q41" s="159">
        <f t="shared" si="26"/>
        <v>0</v>
      </c>
      <c r="R41" s="159"/>
      <c r="S41" s="159" t="s">
        <v>164</v>
      </c>
      <c r="T41" s="159" t="s">
        <v>165</v>
      </c>
      <c r="U41" s="159">
        <v>5.1999999999999998E-2</v>
      </c>
      <c r="V41" s="159">
        <f t="shared" si="27"/>
        <v>3.69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30</v>
      </c>
      <c r="B42" s="177" t="s">
        <v>795</v>
      </c>
      <c r="C42" s="187" t="s">
        <v>796</v>
      </c>
      <c r="D42" s="178" t="s">
        <v>258</v>
      </c>
      <c r="E42" s="179">
        <v>0.76500000000000001</v>
      </c>
      <c r="F42" s="180"/>
      <c r="G42" s="181">
        <f t="shared" si="21"/>
        <v>0</v>
      </c>
      <c r="H42" s="160"/>
      <c r="I42" s="159">
        <f t="shared" si="22"/>
        <v>0</v>
      </c>
      <c r="J42" s="160"/>
      <c r="K42" s="159">
        <f t="shared" si="23"/>
        <v>0</v>
      </c>
      <c r="L42" s="159">
        <v>21</v>
      </c>
      <c r="M42" s="159">
        <f t="shared" si="24"/>
        <v>0</v>
      </c>
      <c r="N42" s="159">
        <v>0</v>
      </c>
      <c r="O42" s="159">
        <f t="shared" si="25"/>
        <v>0</v>
      </c>
      <c r="P42" s="159">
        <v>0</v>
      </c>
      <c r="Q42" s="159">
        <f t="shared" si="26"/>
        <v>0</v>
      </c>
      <c r="R42" s="159"/>
      <c r="S42" s="159" t="s">
        <v>164</v>
      </c>
      <c r="T42" s="159" t="s">
        <v>165</v>
      </c>
      <c r="U42" s="159">
        <v>3.0739999999999998</v>
      </c>
      <c r="V42" s="159">
        <f t="shared" si="27"/>
        <v>2.35</v>
      </c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31</v>
      </c>
      <c r="B43" s="177" t="s">
        <v>797</v>
      </c>
      <c r="C43" s="187" t="s">
        <v>798</v>
      </c>
      <c r="D43" s="178" t="s">
        <v>181</v>
      </c>
      <c r="E43" s="179">
        <v>8</v>
      </c>
      <c r="F43" s="180"/>
      <c r="G43" s="181">
        <f t="shared" si="21"/>
        <v>0</v>
      </c>
      <c r="H43" s="160"/>
      <c r="I43" s="159">
        <f t="shared" si="22"/>
        <v>0</v>
      </c>
      <c r="J43" s="160"/>
      <c r="K43" s="159">
        <f t="shared" si="23"/>
        <v>0</v>
      </c>
      <c r="L43" s="159">
        <v>21</v>
      </c>
      <c r="M43" s="159">
        <f t="shared" si="24"/>
        <v>0</v>
      </c>
      <c r="N43" s="159">
        <v>0</v>
      </c>
      <c r="O43" s="159">
        <f t="shared" si="25"/>
        <v>0</v>
      </c>
      <c r="P43" s="159">
        <v>0</v>
      </c>
      <c r="Q43" s="159">
        <f t="shared" si="26"/>
        <v>0</v>
      </c>
      <c r="R43" s="159"/>
      <c r="S43" s="159" t="s">
        <v>164</v>
      </c>
      <c r="T43" s="159" t="s">
        <v>165</v>
      </c>
      <c r="U43" s="159">
        <v>0.86799999999999999</v>
      </c>
      <c r="V43" s="159">
        <f t="shared" si="27"/>
        <v>6.94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6">
        <v>32</v>
      </c>
      <c r="B44" s="177" t="s">
        <v>799</v>
      </c>
      <c r="C44" s="187" t="s">
        <v>800</v>
      </c>
      <c r="D44" s="178" t="s">
        <v>175</v>
      </c>
      <c r="E44" s="179">
        <v>128</v>
      </c>
      <c r="F44" s="180"/>
      <c r="G44" s="181">
        <f t="shared" si="21"/>
        <v>0</v>
      </c>
      <c r="H44" s="160"/>
      <c r="I44" s="159">
        <f t="shared" si="22"/>
        <v>0</v>
      </c>
      <c r="J44" s="160"/>
      <c r="K44" s="159">
        <f t="shared" si="23"/>
        <v>0</v>
      </c>
      <c r="L44" s="159">
        <v>21</v>
      </c>
      <c r="M44" s="159">
        <f t="shared" si="24"/>
        <v>0</v>
      </c>
      <c r="N44" s="159">
        <v>0</v>
      </c>
      <c r="O44" s="159">
        <f t="shared" si="25"/>
        <v>0</v>
      </c>
      <c r="P44" s="159">
        <v>0</v>
      </c>
      <c r="Q44" s="159">
        <f t="shared" si="26"/>
        <v>0</v>
      </c>
      <c r="R44" s="159"/>
      <c r="S44" s="159" t="s">
        <v>164</v>
      </c>
      <c r="T44" s="159" t="s">
        <v>165</v>
      </c>
      <c r="U44" s="159">
        <v>2.5999999999999999E-2</v>
      </c>
      <c r="V44" s="159">
        <f t="shared" si="27"/>
        <v>3.33</v>
      </c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33</v>
      </c>
      <c r="B45" s="177" t="s">
        <v>801</v>
      </c>
      <c r="C45" s="187" t="s">
        <v>802</v>
      </c>
      <c r="D45" s="178" t="s">
        <v>175</v>
      </c>
      <c r="E45" s="179">
        <v>128</v>
      </c>
      <c r="F45" s="180"/>
      <c r="G45" s="181">
        <f t="shared" si="21"/>
        <v>0</v>
      </c>
      <c r="H45" s="160"/>
      <c r="I45" s="159">
        <f t="shared" si="22"/>
        <v>0</v>
      </c>
      <c r="J45" s="160"/>
      <c r="K45" s="159">
        <f t="shared" si="23"/>
        <v>0</v>
      </c>
      <c r="L45" s="159">
        <v>21</v>
      </c>
      <c r="M45" s="159">
        <f t="shared" si="24"/>
        <v>0</v>
      </c>
      <c r="N45" s="159">
        <v>0</v>
      </c>
      <c r="O45" s="159">
        <f t="shared" si="25"/>
        <v>0</v>
      </c>
      <c r="P45" s="159">
        <v>0</v>
      </c>
      <c r="Q45" s="159">
        <f t="shared" si="26"/>
        <v>0</v>
      </c>
      <c r="R45" s="159"/>
      <c r="S45" s="159" t="s">
        <v>164</v>
      </c>
      <c r="T45" s="159" t="s">
        <v>165</v>
      </c>
      <c r="U45" s="159">
        <v>3.1E-2</v>
      </c>
      <c r="V45" s="159">
        <f t="shared" si="27"/>
        <v>3.97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1" x14ac:dyDescent="0.2">
      <c r="A46" s="170">
        <v>34</v>
      </c>
      <c r="B46" s="171" t="s">
        <v>803</v>
      </c>
      <c r="C46" s="185" t="s">
        <v>804</v>
      </c>
      <c r="D46" s="172" t="s">
        <v>181</v>
      </c>
      <c r="E46" s="173">
        <v>1</v>
      </c>
      <c r="F46" s="174"/>
      <c r="G46" s="175">
        <f t="shared" si="21"/>
        <v>0</v>
      </c>
      <c r="H46" s="160"/>
      <c r="I46" s="159">
        <f t="shared" si="22"/>
        <v>0</v>
      </c>
      <c r="J46" s="160"/>
      <c r="K46" s="159">
        <f t="shared" si="23"/>
        <v>0</v>
      </c>
      <c r="L46" s="159">
        <v>21</v>
      </c>
      <c r="M46" s="159">
        <f t="shared" si="24"/>
        <v>0</v>
      </c>
      <c r="N46" s="159">
        <v>1.4999999999999999E-2</v>
      </c>
      <c r="O46" s="159">
        <f t="shared" si="25"/>
        <v>0.02</v>
      </c>
      <c r="P46" s="159">
        <v>0</v>
      </c>
      <c r="Q46" s="159">
        <f t="shared" si="26"/>
        <v>0</v>
      </c>
      <c r="R46" s="159"/>
      <c r="S46" s="159" t="s">
        <v>243</v>
      </c>
      <c r="T46" s="159" t="s">
        <v>165</v>
      </c>
      <c r="U46" s="159">
        <v>0</v>
      </c>
      <c r="V46" s="159">
        <f t="shared" si="27"/>
        <v>0</v>
      </c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390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52" t="s">
        <v>813</v>
      </c>
      <c r="D47" s="253"/>
      <c r="E47" s="253"/>
      <c r="F47" s="253"/>
      <c r="G47" s="253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226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54" t="s">
        <v>805</v>
      </c>
      <c r="D48" s="255"/>
      <c r="E48" s="255"/>
      <c r="F48" s="255"/>
      <c r="G48" s="25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226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54" t="s">
        <v>806</v>
      </c>
      <c r="D49" s="255"/>
      <c r="E49" s="255"/>
      <c r="F49" s="255"/>
      <c r="G49" s="255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226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54" t="s">
        <v>807</v>
      </c>
      <c r="D50" s="255"/>
      <c r="E50" s="255"/>
      <c r="F50" s="255"/>
      <c r="G50" s="255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226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54" t="s">
        <v>808</v>
      </c>
      <c r="D51" s="255"/>
      <c r="E51" s="255"/>
      <c r="F51" s="255"/>
      <c r="G51" s="255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226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70">
        <v>35</v>
      </c>
      <c r="B52" s="171" t="s">
        <v>809</v>
      </c>
      <c r="C52" s="185" t="s">
        <v>810</v>
      </c>
      <c r="D52" s="172" t="s">
        <v>181</v>
      </c>
      <c r="E52" s="173">
        <v>7</v>
      </c>
      <c r="F52" s="174"/>
      <c r="G52" s="175">
        <f>ROUND(E52*F52,2)</f>
        <v>0</v>
      </c>
      <c r="H52" s="160"/>
      <c r="I52" s="159">
        <f>ROUND(E52*H52,2)</f>
        <v>0</v>
      </c>
      <c r="J52" s="160"/>
      <c r="K52" s="159">
        <f>ROUND(E52*J52,2)</f>
        <v>0</v>
      </c>
      <c r="L52" s="159">
        <v>21</v>
      </c>
      <c r="M52" s="159">
        <f>G52*(1+L52/100)</f>
        <v>0</v>
      </c>
      <c r="N52" s="159">
        <v>0.02</v>
      </c>
      <c r="O52" s="159">
        <f>ROUND(E52*N52,2)</f>
        <v>0.14000000000000001</v>
      </c>
      <c r="P52" s="159">
        <v>0</v>
      </c>
      <c r="Q52" s="159">
        <f>ROUND(E52*P52,2)</f>
        <v>0</v>
      </c>
      <c r="R52" s="159"/>
      <c r="S52" s="159" t="s">
        <v>243</v>
      </c>
      <c r="T52" s="159" t="s">
        <v>165</v>
      </c>
      <c r="U52" s="159">
        <v>0</v>
      </c>
      <c r="V52" s="159">
        <f>ROUND(E52*U52,2)</f>
        <v>0</v>
      </c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390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52" t="s">
        <v>813</v>
      </c>
      <c r="D53" s="253"/>
      <c r="E53" s="253"/>
      <c r="F53" s="253"/>
      <c r="G53" s="253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226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254" t="s">
        <v>805</v>
      </c>
      <c r="D54" s="255"/>
      <c r="E54" s="255"/>
      <c r="F54" s="255"/>
      <c r="G54" s="255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226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54" t="s">
        <v>806</v>
      </c>
      <c r="D55" s="255"/>
      <c r="E55" s="255"/>
      <c r="F55" s="255"/>
      <c r="G55" s="255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226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254" t="s">
        <v>807</v>
      </c>
      <c r="D56" s="255"/>
      <c r="E56" s="255"/>
      <c r="F56" s="255"/>
      <c r="G56" s="255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226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54" t="s">
        <v>808</v>
      </c>
      <c r="D57" s="255"/>
      <c r="E57" s="255"/>
      <c r="F57" s="255"/>
      <c r="G57" s="255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226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0">
        <v>36</v>
      </c>
      <c r="B58" s="171" t="s">
        <v>811</v>
      </c>
      <c r="C58" s="185" t="s">
        <v>812</v>
      </c>
      <c r="D58" s="172" t="s">
        <v>0</v>
      </c>
      <c r="E58" s="173">
        <v>650</v>
      </c>
      <c r="F58" s="174"/>
      <c r="G58" s="175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9">
        <v>0</v>
      </c>
      <c r="O58" s="159">
        <f>ROUND(E58*N58,2)</f>
        <v>0</v>
      </c>
      <c r="P58" s="159">
        <v>0</v>
      </c>
      <c r="Q58" s="159">
        <f>ROUND(E58*P58,2)</f>
        <v>0</v>
      </c>
      <c r="R58" s="159"/>
      <c r="S58" s="159" t="s">
        <v>164</v>
      </c>
      <c r="T58" s="159" t="s">
        <v>165</v>
      </c>
      <c r="U58" s="159">
        <v>0</v>
      </c>
      <c r="V58" s="159">
        <f>ROUND(E58*U58,2)</f>
        <v>0</v>
      </c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467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x14ac:dyDescent="0.2">
      <c r="A59" s="5"/>
      <c r="B59" s="6"/>
      <c r="C59" s="188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v>15</v>
      </c>
      <c r="AF59">
        <v>21</v>
      </c>
    </row>
    <row r="60" spans="1:60" x14ac:dyDescent="0.2">
      <c r="A60" s="153"/>
      <c r="B60" s="154" t="s">
        <v>31</v>
      </c>
      <c r="C60" s="189"/>
      <c r="D60" s="155"/>
      <c r="E60" s="156"/>
      <c r="F60" s="156"/>
      <c r="G60" s="183">
        <f>G8+G12+G20+G31+G38</f>
        <v>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E60">
        <f>SUMIF(L7:L58,AE59,G7:G58)</f>
        <v>0</v>
      </c>
      <c r="AF60">
        <f>SUMIF(L7:L58,AF59,G7:G58)</f>
        <v>0</v>
      </c>
      <c r="AG60" t="s">
        <v>662</v>
      </c>
    </row>
    <row r="61" spans="1:60" x14ac:dyDescent="0.2">
      <c r="A61" s="5"/>
      <c r="B61" s="6"/>
      <c r="C61" s="188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5"/>
      <c r="B62" s="6"/>
      <c r="C62" s="188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238" t="s">
        <v>663</v>
      </c>
      <c r="B63" s="238"/>
      <c r="C63" s="239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240"/>
      <c r="B64" s="241"/>
      <c r="C64" s="242"/>
      <c r="D64" s="241"/>
      <c r="E64" s="241"/>
      <c r="F64" s="241"/>
      <c r="G64" s="24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G64" t="s">
        <v>664</v>
      </c>
    </row>
    <row r="65" spans="1:33" x14ac:dyDescent="0.2">
      <c r="A65" s="244"/>
      <c r="B65" s="245"/>
      <c r="C65" s="246"/>
      <c r="D65" s="245"/>
      <c r="E65" s="245"/>
      <c r="F65" s="245"/>
      <c r="G65" s="24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44"/>
      <c r="B66" s="245"/>
      <c r="C66" s="246"/>
      <c r="D66" s="245"/>
      <c r="E66" s="245"/>
      <c r="F66" s="245"/>
      <c r="G66" s="24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244"/>
      <c r="B67" s="245"/>
      <c r="C67" s="246"/>
      <c r="D67" s="245"/>
      <c r="E67" s="245"/>
      <c r="F67" s="245"/>
      <c r="G67" s="24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A68" s="248"/>
      <c r="B68" s="249"/>
      <c r="C68" s="250"/>
      <c r="D68" s="249"/>
      <c r="E68" s="249"/>
      <c r="F68" s="249"/>
      <c r="G68" s="25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">
      <c r="A69" s="5"/>
      <c r="B69" s="6"/>
      <c r="C69" s="188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 x14ac:dyDescent="0.2">
      <c r="C70" s="190"/>
      <c r="D70" s="141"/>
      <c r="AG70" t="s">
        <v>673</v>
      </c>
    </row>
    <row r="71" spans="1:33" x14ac:dyDescent="0.2">
      <c r="D71" s="141"/>
    </row>
    <row r="72" spans="1:33" x14ac:dyDescent="0.2">
      <c r="D72" s="141"/>
    </row>
    <row r="73" spans="1:33" x14ac:dyDescent="0.2">
      <c r="D73" s="141"/>
    </row>
    <row r="74" spans="1:33" x14ac:dyDescent="0.2">
      <c r="D74" s="141"/>
    </row>
    <row r="75" spans="1:33" x14ac:dyDescent="0.2">
      <c r="D75" s="141"/>
    </row>
    <row r="76" spans="1:33" x14ac:dyDescent="0.2">
      <c r="D76" s="141"/>
    </row>
    <row r="77" spans="1:33" x14ac:dyDescent="0.2">
      <c r="D77" s="141"/>
    </row>
    <row r="78" spans="1:33" x14ac:dyDescent="0.2">
      <c r="D78" s="141"/>
    </row>
    <row r="79" spans="1:33" x14ac:dyDescent="0.2">
      <c r="D79" s="141"/>
    </row>
    <row r="80" spans="1:33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</sheetData>
  <mergeCells count="16">
    <mergeCell ref="A1:G1"/>
    <mergeCell ref="C2:G2"/>
    <mergeCell ref="C3:G3"/>
    <mergeCell ref="C4:G4"/>
    <mergeCell ref="C51:G51"/>
    <mergeCell ref="A63:C63"/>
    <mergeCell ref="A64:G68"/>
    <mergeCell ref="C47:G47"/>
    <mergeCell ref="C48:G48"/>
    <mergeCell ref="C49:G49"/>
    <mergeCell ref="C50:G50"/>
    <mergeCell ref="C57:G57"/>
    <mergeCell ref="C53:G53"/>
    <mergeCell ref="C54:G54"/>
    <mergeCell ref="C55:G55"/>
    <mergeCell ref="C56:G5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3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56</v>
      </c>
      <c r="C4" s="260" t="s">
        <v>62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71</v>
      </c>
      <c r="C8" s="184" t="s">
        <v>72</v>
      </c>
      <c r="D8" s="166"/>
      <c r="E8" s="167"/>
      <c r="F8" s="168"/>
      <c r="G8" s="169">
        <f>SUMIF(AG9:AG14,"&lt;&gt;NOR",G9:G14)</f>
        <v>0</v>
      </c>
      <c r="H8" s="163"/>
      <c r="I8" s="163">
        <f>SUM(I9:I14)</f>
        <v>0</v>
      </c>
      <c r="J8" s="163"/>
      <c r="K8" s="163">
        <f>SUM(K9:K14)</f>
        <v>0</v>
      </c>
      <c r="L8" s="163"/>
      <c r="M8" s="163">
        <f>SUM(M9:M14)</f>
        <v>0</v>
      </c>
      <c r="N8" s="163"/>
      <c r="O8" s="163">
        <f>SUM(O9:O14)</f>
        <v>0</v>
      </c>
      <c r="P8" s="163"/>
      <c r="Q8" s="163">
        <f>SUM(Q9:Q14)</f>
        <v>0</v>
      </c>
      <c r="R8" s="163"/>
      <c r="S8" s="163"/>
      <c r="T8" s="163"/>
      <c r="U8" s="163"/>
      <c r="V8" s="163">
        <f>SUM(V9:V14)</f>
        <v>0.17</v>
      </c>
      <c r="W8" s="163"/>
      <c r="AG8" t="s">
        <v>160</v>
      </c>
    </row>
    <row r="9" spans="1:60" outlineLevel="1" x14ac:dyDescent="0.2">
      <c r="A9" s="170">
        <v>1</v>
      </c>
      <c r="B9" s="171" t="s">
        <v>814</v>
      </c>
      <c r="C9" s="185" t="s">
        <v>815</v>
      </c>
      <c r="D9" s="172" t="s">
        <v>816</v>
      </c>
      <c r="E9" s="173">
        <v>0.26600000000000001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164</v>
      </c>
      <c r="T9" s="159" t="s">
        <v>165</v>
      </c>
      <c r="U9" s="159">
        <v>0.626</v>
      </c>
      <c r="V9" s="159">
        <f>ROUND(E9*U9,2)</f>
        <v>0.17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817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818</v>
      </c>
      <c r="D10" s="161"/>
      <c r="E10" s="162">
        <v>0.27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0">
        <v>2</v>
      </c>
      <c r="B11" s="171" t="s">
        <v>819</v>
      </c>
      <c r="C11" s="185" t="s">
        <v>820</v>
      </c>
      <c r="D11" s="172" t="s">
        <v>171</v>
      </c>
      <c r="E11" s="173">
        <v>266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243</v>
      </c>
      <c r="T11" s="159" t="s">
        <v>165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821</v>
      </c>
      <c r="D12" s="161"/>
      <c r="E12" s="162">
        <v>266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0">
        <v>3</v>
      </c>
      <c r="B13" s="171" t="s">
        <v>822</v>
      </c>
      <c r="C13" s="185" t="s">
        <v>823</v>
      </c>
      <c r="D13" s="172" t="s">
        <v>175</v>
      </c>
      <c r="E13" s="173">
        <v>121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0</v>
      </c>
      <c r="V13" s="159">
        <f>ROUND(E13*U13,2)</f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824</v>
      </c>
      <c r="D14" s="161"/>
      <c r="E14" s="162">
        <v>121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4" t="s">
        <v>159</v>
      </c>
      <c r="B15" s="165" t="s">
        <v>77</v>
      </c>
      <c r="C15" s="184" t="s">
        <v>78</v>
      </c>
      <c r="D15" s="166"/>
      <c r="E15" s="167"/>
      <c r="F15" s="168"/>
      <c r="G15" s="169">
        <f>SUMIF(AG16:AG31,"&lt;&gt;NOR",G16:G31)</f>
        <v>0</v>
      </c>
      <c r="H15" s="163"/>
      <c r="I15" s="163">
        <f>SUM(I16:I31)</f>
        <v>0</v>
      </c>
      <c r="J15" s="163"/>
      <c r="K15" s="163">
        <f>SUM(K16:K31)</f>
        <v>0</v>
      </c>
      <c r="L15" s="163"/>
      <c r="M15" s="163">
        <f>SUM(M16:M31)</f>
        <v>0</v>
      </c>
      <c r="N15" s="163"/>
      <c r="O15" s="163">
        <f>SUM(O16:O31)</f>
        <v>10.27</v>
      </c>
      <c r="P15" s="163"/>
      <c r="Q15" s="163">
        <f>SUM(Q16:Q31)</f>
        <v>0</v>
      </c>
      <c r="R15" s="163"/>
      <c r="S15" s="163"/>
      <c r="T15" s="163"/>
      <c r="U15" s="163"/>
      <c r="V15" s="163">
        <f>SUM(V16:V31)</f>
        <v>356.44</v>
      </c>
      <c r="W15" s="163"/>
      <c r="AG15" t="s">
        <v>160</v>
      </c>
    </row>
    <row r="16" spans="1:60" outlineLevel="1" x14ac:dyDescent="0.2">
      <c r="A16" s="170">
        <v>4</v>
      </c>
      <c r="B16" s="171" t="s">
        <v>825</v>
      </c>
      <c r="C16" s="185" t="s">
        <v>826</v>
      </c>
      <c r="D16" s="172" t="s">
        <v>163</v>
      </c>
      <c r="E16" s="173">
        <v>74.48</v>
      </c>
      <c r="F16" s="174"/>
      <c r="G16" s="175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243</v>
      </c>
      <c r="T16" s="159" t="s">
        <v>165</v>
      </c>
      <c r="U16" s="159">
        <v>0.51800000000000002</v>
      </c>
      <c r="V16" s="159">
        <f>ROUND(E16*U16,2)</f>
        <v>38.58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6" t="s">
        <v>827</v>
      </c>
      <c r="D17" s="161"/>
      <c r="E17" s="162">
        <v>74.48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0">
        <v>5</v>
      </c>
      <c r="B18" s="171" t="s">
        <v>828</v>
      </c>
      <c r="C18" s="185" t="s">
        <v>829</v>
      </c>
      <c r="D18" s="172" t="s">
        <v>242</v>
      </c>
      <c r="E18" s="173">
        <v>6</v>
      </c>
      <c r="F18" s="174"/>
      <c r="G18" s="175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59"/>
      <c r="S18" s="159" t="s">
        <v>164</v>
      </c>
      <c r="T18" s="159" t="s">
        <v>165</v>
      </c>
      <c r="U18" s="159">
        <v>0.82599999999999996</v>
      </c>
      <c r="V18" s="159">
        <f>ROUND(E18*U18,2)</f>
        <v>4.96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6" t="s">
        <v>830</v>
      </c>
      <c r="D19" s="161"/>
      <c r="E19" s="162">
        <v>6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0">
        <v>6</v>
      </c>
      <c r="B20" s="171" t="s">
        <v>831</v>
      </c>
      <c r="C20" s="185" t="s">
        <v>832</v>
      </c>
      <c r="D20" s="172" t="s">
        <v>163</v>
      </c>
      <c r="E20" s="173">
        <v>5</v>
      </c>
      <c r="F20" s="174"/>
      <c r="G20" s="175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243</v>
      </c>
      <c r="T20" s="159" t="s">
        <v>165</v>
      </c>
      <c r="U20" s="159">
        <v>0.82599999999999996</v>
      </c>
      <c r="V20" s="159">
        <f>ROUND(E20*U20,2)</f>
        <v>4.13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6" t="s">
        <v>79</v>
      </c>
      <c r="D21" s="161"/>
      <c r="E21" s="162">
        <v>5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0">
        <v>7</v>
      </c>
      <c r="B22" s="171" t="s">
        <v>833</v>
      </c>
      <c r="C22" s="185" t="s">
        <v>834</v>
      </c>
      <c r="D22" s="172" t="s">
        <v>163</v>
      </c>
      <c r="E22" s="173">
        <v>5</v>
      </c>
      <c r="F22" s="174"/>
      <c r="G22" s="175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243</v>
      </c>
      <c r="T22" s="159" t="s">
        <v>165</v>
      </c>
      <c r="U22" s="159">
        <v>0.41</v>
      </c>
      <c r="V22" s="159">
        <f>ROUND(E22*U22,2)</f>
        <v>2.0499999999999998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6" t="s">
        <v>79</v>
      </c>
      <c r="D23" s="161"/>
      <c r="E23" s="162">
        <v>5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0">
        <v>8</v>
      </c>
      <c r="B24" s="171" t="s">
        <v>835</v>
      </c>
      <c r="C24" s="185" t="s">
        <v>836</v>
      </c>
      <c r="D24" s="172" t="s">
        <v>163</v>
      </c>
      <c r="E24" s="173">
        <v>5</v>
      </c>
      <c r="F24" s="174"/>
      <c r="G24" s="175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243</v>
      </c>
      <c r="T24" s="159" t="s">
        <v>165</v>
      </c>
      <c r="U24" s="159">
        <v>0.41</v>
      </c>
      <c r="V24" s="159">
        <f>ROUND(E24*U24,2)</f>
        <v>2.0499999999999998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86" t="s">
        <v>79</v>
      </c>
      <c r="D25" s="161"/>
      <c r="E25" s="162">
        <v>5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0">
        <v>9</v>
      </c>
      <c r="B26" s="171" t="s">
        <v>837</v>
      </c>
      <c r="C26" s="185" t="s">
        <v>838</v>
      </c>
      <c r="D26" s="172" t="s">
        <v>175</v>
      </c>
      <c r="E26" s="173">
        <v>162</v>
      </c>
      <c r="F26" s="174"/>
      <c r="G26" s="175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2.6720000000000001E-2</v>
      </c>
      <c r="O26" s="159">
        <f>ROUND(E26*N26,2)</f>
        <v>4.33</v>
      </c>
      <c r="P26" s="159">
        <v>0</v>
      </c>
      <c r="Q26" s="159">
        <f>ROUND(E26*P26,2)</f>
        <v>0</v>
      </c>
      <c r="R26" s="159"/>
      <c r="S26" s="159" t="s">
        <v>243</v>
      </c>
      <c r="T26" s="159" t="s">
        <v>165</v>
      </c>
      <c r="U26" s="159">
        <v>1.0649999999999999</v>
      </c>
      <c r="V26" s="159">
        <f>ROUND(E26*U26,2)</f>
        <v>172.53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86" t="s">
        <v>839</v>
      </c>
      <c r="D27" s="161"/>
      <c r="E27" s="162">
        <v>162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0">
        <v>10</v>
      </c>
      <c r="B28" s="171" t="s">
        <v>840</v>
      </c>
      <c r="C28" s="185" t="s">
        <v>841</v>
      </c>
      <c r="D28" s="172" t="s">
        <v>171</v>
      </c>
      <c r="E28" s="173">
        <v>87</v>
      </c>
      <c r="F28" s="174"/>
      <c r="G28" s="175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2.8660000000000001E-2</v>
      </c>
      <c r="O28" s="159">
        <f>ROUND(E28*N28,2)</f>
        <v>2.4900000000000002</v>
      </c>
      <c r="P28" s="159">
        <v>0</v>
      </c>
      <c r="Q28" s="159">
        <f>ROUND(E28*P28,2)</f>
        <v>0</v>
      </c>
      <c r="R28" s="159"/>
      <c r="S28" s="159" t="s">
        <v>243</v>
      </c>
      <c r="T28" s="159" t="s">
        <v>165</v>
      </c>
      <c r="U28" s="159">
        <v>0.65300000000000002</v>
      </c>
      <c r="V28" s="159">
        <f>ROUND(E28*U28,2)</f>
        <v>56.81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86" t="s">
        <v>842</v>
      </c>
      <c r="D29" s="161"/>
      <c r="E29" s="162">
        <v>87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0">
        <v>11</v>
      </c>
      <c r="B30" s="171" t="s">
        <v>843</v>
      </c>
      <c r="C30" s="185" t="s">
        <v>844</v>
      </c>
      <c r="D30" s="172" t="s">
        <v>175</v>
      </c>
      <c r="E30" s="173">
        <v>162</v>
      </c>
      <c r="F30" s="174"/>
      <c r="G30" s="175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2.1299999999999999E-2</v>
      </c>
      <c r="O30" s="159">
        <f>ROUND(E30*N30,2)</f>
        <v>3.45</v>
      </c>
      <c r="P30" s="159">
        <v>0</v>
      </c>
      <c r="Q30" s="159">
        <f>ROUND(E30*P30,2)</f>
        <v>0</v>
      </c>
      <c r="R30" s="159"/>
      <c r="S30" s="159" t="s">
        <v>243</v>
      </c>
      <c r="T30" s="159" t="s">
        <v>165</v>
      </c>
      <c r="U30" s="159">
        <v>0.46500000000000002</v>
      </c>
      <c r="V30" s="159">
        <f>ROUND(E30*U30,2)</f>
        <v>75.33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86" t="s">
        <v>839</v>
      </c>
      <c r="D31" s="161"/>
      <c r="E31" s="162">
        <v>162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168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164" t="s">
        <v>159</v>
      </c>
      <c r="B32" s="165" t="s">
        <v>79</v>
      </c>
      <c r="C32" s="184" t="s">
        <v>80</v>
      </c>
      <c r="D32" s="166"/>
      <c r="E32" s="167"/>
      <c r="F32" s="168"/>
      <c r="G32" s="169">
        <f>SUMIF(AG33:AG34,"&lt;&gt;NOR",G33:G34)</f>
        <v>0</v>
      </c>
      <c r="H32" s="163"/>
      <c r="I32" s="163">
        <f>SUM(I33:I34)</f>
        <v>0</v>
      </c>
      <c r="J32" s="163"/>
      <c r="K32" s="163">
        <f>SUM(K33:K34)</f>
        <v>0</v>
      </c>
      <c r="L32" s="163"/>
      <c r="M32" s="163">
        <f>SUM(M33:M34)</f>
        <v>0</v>
      </c>
      <c r="N32" s="163"/>
      <c r="O32" s="163">
        <f>SUM(O33:O34)</f>
        <v>14.53</v>
      </c>
      <c r="P32" s="163"/>
      <c r="Q32" s="163">
        <f>SUM(Q33:Q34)</f>
        <v>0</v>
      </c>
      <c r="R32" s="163"/>
      <c r="S32" s="163"/>
      <c r="T32" s="163"/>
      <c r="U32" s="163"/>
      <c r="V32" s="163">
        <f>SUM(V33:V34)</f>
        <v>65.69</v>
      </c>
      <c r="W32" s="163"/>
      <c r="AG32" t="s">
        <v>160</v>
      </c>
    </row>
    <row r="33" spans="1:60" outlineLevel="1" x14ac:dyDescent="0.2">
      <c r="A33" s="170">
        <v>12</v>
      </c>
      <c r="B33" s="171" t="s">
        <v>845</v>
      </c>
      <c r="C33" s="185" t="s">
        <v>846</v>
      </c>
      <c r="D33" s="172" t="s">
        <v>171</v>
      </c>
      <c r="E33" s="173">
        <v>87</v>
      </c>
      <c r="F33" s="174"/>
      <c r="G33" s="175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0.16700000000000001</v>
      </c>
      <c r="O33" s="159">
        <f>ROUND(E33*N33,2)</f>
        <v>14.53</v>
      </c>
      <c r="P33" s="159">
        <v>0</v>
      </c>
      <c r="Q33" s="159">
        <f>ROUND(E33*P33,2)</f>
        <v>0</v>
      </c>
      <c r="R33" s="159"/>
      <c r="S33" s="159" t="s">
        <v>164</v>
      </c>
      <c r="T33" s="159" t="s">
        <v>165</v>
      </c>
      <c r="U33" s="159">
        <v>0.755</v>
      </c>
      <c r="V33" s="159">
        <f>ROUND(E33*U33,2)</f>
        <v>65.69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842</v>
      </c>
      <c r="D34" s="161"/>
      <c r="E34" s="162">
        <v>87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64" t="s">
        <v>159</v>
      </c>
      <c r="B35" s="165" t="s">
        <v>97</v>
      </c>
      <c r="C35" s="184" t="s">
        <v>98</v>
      </c>
      <c r="D35" s="166"/>
      <c r="E35" s="167"/>
      <c r="F35" s="168"/>
      <c r="G35" s="169">
        <f>SUMIF(AG36:AG37,"&lt;&gt;NOR",G36:G37)</f>
        <v>0</v>
      </c>
      <c r="H35" s="163"/>
      <c r="I35" s="163">
        <f>SUM(I36:I37)</f>
        <v>0</v>
      </c>
      <c r="J35" s="163"/>
      <c r="K35" s="163">
        <f>SUM(K36:K37)</f>
        <v>0</v>
      </c>
      <c r="L35" s="163"/>
      <c r="M35" s="163">
        <f>SUM(M36:M37)</f>
        <v>0</v>
      </c>
      <c r="N35" s="163"/>
      <c r="O35" s="163">
        <f>SUM(O36:O37)</f>
        <v>0</v>
      </c>
      <c r="P35" s="163"/>
      <c r="Q35" s="163">
        <f>SUM(Q36:Q37)</f>
        <v>8.09</v>
      </c>
      <c r="R35" s="163"/>
      <c r="S35" s="163"/>
      <c r="T35" s="163"/>
      <c r="U35" s="163"/>
      <c r="V35" s="163">
        <f>SUM(V36:V37)</f>
        <v>17.11</v>
      </c>
      <c r="W35" s="163"/>
      <c r="AG35" t="s">
        <v>160</v>
      </c>
    </row>
    <row r="36" spans="1:60" ht="22.5" outlineLevel="1" x14ac:dyDescent="0.2">
      <c r="A36" s="170">
        <v>13</v>
      </c>
      <c r="B36" s="171" t="s">
        <v>847</v>
      </c>
      <c r="C36" s="185" t="s">
        <v>848</v>
      </c>
      <c r="D36" s="172" t="s">
        <v>163</v>
      </c>
      <c r="E36" s="173">
        <v>3.6749999999999998</v>
      </c>
      <c r="F36" s="174"/>
      <c r="G36" s="175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9">
        <v>0</v>
      </c>
      <c r="O36" s="159">
        <f>ROUND(E36*N36,2)</f>
        <v>0</v>
      </c>
      <c r="P36" s="159">
        <v>2.2000000000000002</v>
      </c>
      <c r="Q36" s="159">
        <f>ROUND(E36*P36,2)</f>
        <v>8.09</v>
      </c>
      <c r="R36" s="159"/>
      <c r="S36" s="159" t="s">
        <v>164</v>
      </c>
      <c r="T36" s="159" t="s">
        <v>165</v>
      </c>
      <c r="U36" s="159">
        <v>4.6550000000000002</v>
      </c>
      <c r="V36" s="159">
        <f>ROUND(E36*U36,2)</f>
        <v>17.11</v>
      </c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86" t="s">
        <v>849</v>
      </c>
      <c r="D37" s="161"/>
      <c r="E37" s="162">
        <v>3.67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168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4" t="s">
        <v>159</v>
      </c>
      <c r="B38" s="165" t="s">
        <v>99</v>
      </c>
      <c r="C38" s="184" t="s">
        <v>100</v>
      </c>
      <c r="D38" s="166"/>
      <c r="E38" s="167"/>
      <c r="F38" s="168"/>
      <c r="G38" s="169">
        <f>SUMIF(AG39:AG44,"&lt;&gt;NOR",G39:G44)</f>
        <v>0</v>
      </c>
      <c r="H38" s="163"/>
      <c r="I38" s="163">
        <f>SUM(I39:I44)</f>
        <v>0</v>
      </c>
      <c r="J38" s="163"/>
      <c r="K38" s="163">
        <f>SUM(K39:K44)</f>
        <v>0</v>
      </c>
      <c r="L38" s="163"/>
      <c r="M38" s="163">
        <f>SUM(M39:M44)</f>
        <v>0</v>
      </c>
      <c r="N38" s="163"/>
      <c r="O38" s="163">
        <f>SUM(O39:O44)</f>
        <v>0.02</v>
      </c>
      <c r="P38" s="163"/>
      <c r="Q38" s="163">
        <f>SUM(Q39:Q44)</f>
        <v>7.0000000000000007E-2</v>
      </c>
      <c r="R38" s="163"/>
      <c r="S38" s="163"/>
      <c r="T38" s="163"/>
      <c r="U38" s="163"/>
      <c r="V38" s="163">
        <f>SUM(V39:V44)</f>
        <v>7.49</v>
      </c>
      <c r="W38" s="163"/>
      <c r="AG38" t="s">
        <v>160</v>
      </c>
    </row>
    <row r="39" spans="1:60" outlineLevel="1" x14ac:dyDescent="0.2">
      <c r="A39" s="170">
        <v>14</v>
      </c>
      <c r="B39" s="171" t="s">
        <v>850</v>
      </c>
      <c r="C39" s="185" t="s">
        <v>851</v>
      </c>
      <c r="D39" s="172" t="s">
        <v>181</v>
      </c>
      <c r="E39" s="173">
        <v>26</v>
      </c>
      <c r="F39" s="174"/>
      <c r="G39" s="175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0</v>
      </c>
      <c r="O39" s="159">
        <f>ROUND(E39*N39,2)</f>
        <v>0</v>
      </c>
      <c r="P39" s="159">
        <v>1E-3</v>
      </c>
      <c r="Q39" s="159">
        <f>ROUND(E39*P39,2)</f>
        <v>0.03</v>
      </c>
      <c r="R39" s="159"/>
      <c r="S39" s="159" t="s">
        <v>164</v>
      </c>
      <c r="T39" s="159" t="s">
        <v>165</v>
      </c>
      <c r="U39" s="159">
        <v>0.183</v>
      </c>
      <c r="V39" s="159">
        <f>ROUND(E39*U39,2)</f>
        <v>4.76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852</v>
      </c>
      <c r="D40" s="161"/>
      <c r="E40" s="162">
        <v>26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0">
        <v>15</v>
      </c>
      <c r="B41" s="171" t="s">
        <v>853</v>
      </c>
      <c r="C41" s="185" t="s">
        <v>854</v>
      </c>
      <c r="D41" s="172" t="s">
        <v>181</v>
      </c>
      <c r="E41" s="173">
        <v>1</v>
      </c>
      <c r="F41" s="174"/>
      <c r="G41" s="175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3.0000000000000001E-3</v>
      </c>
      <c r="Q41" s="159">
        <f>ROUND(E41*P41,2)</f>
        <v>0</v>
      </c>
      <c r="R41" s="159"/>
      <c r="S41" s="159" t="s">
        <v>243</v>
      </c>
      <c r="T41" s="159" t="s">
        <v>165</v>
      </c>
      <c r="U41" s="159">
        <v>0</v>
      </c>
      <c r="V41" s="159">
        <f>ROUND(E41*U41,2)</f>
        <v>0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817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6" t="s">
        <v>71</v>
      </c>
      <c r="D42" s="161"/>
      <c r="E42" s="162">
        <v>1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0">
        <v>16</v>
      </c>
      <c r="B43" s="171" t="s">
        <v>855</v>
      </c>
      <c r="C43" s="185" t="s">
        <v>856</v>
      </c>
      <c r="D43" s="172" t="s">
        <v>171</v>
      </c>
      <c r="E43" s="173">
        <v>35</v>
      </c>
      <c r="F43" s="174"/>
      <c r="G43" s="175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9">
        <v>4.8999999999999998E-4</v>
      </c>
      <c r="O43" s="159">
        <f>ROUND(E43*N43,2)</f>
        <v>0.02</v>
      </c>
      <c r="P43" s="159">
        <v>1E-3</v>
      </c>
      <c r="Q43" s="159">
        <f>ROUND(E43*P43,2)</f>
        <v>0.04</v>
      </c>
      <c r="R43" s="159"/>
      <c r="S43" s="159" t="s">
        <v>164</v>
      </c>
      <c r="T43" s="159" t="s">
        <v>165</v>
      </c>
      <c r="U43" s="159">
        <v>7.8E-2</v>
      </c>
      <c r="V43" s="159">
        <f>ROUND(E43*U43,2)</f>
        <v>2.73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6" t="s">
        <v>857</v>
      </c>
      <c r="D44" s="161"/>
      <c r="E44" s="162">
        <v>35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64" t="s">
        <v>159</v>
      </c>
      <c r="B45" s="165" t="s">
        <v>130</v>
      </c>
      <c r="C45" s="184" t="s">
        <v>131</v>
      </c>
      <c r="D45" s="166"/>
      <c r="E45" s="167"/>
      <c r="F45" s="168"/>
      <c r="G45" s="169">
        <f>SUMIF(AG46:AG198,"&lt;&gt;NOR",G46:G198)</f>
        <v>0</v>
      </c>
      <c r="H45" s="163"/>
      <c r="I45" s="163">
        <f>SUM(I46:I198)</f>
        <v>0</v>
      </c>
      <c r="J45" s="163"/>
      <c r="K45" s="163">
        <f>SUM(K46:K198)</f>
        <v>0</v>
      </c>
      <c r="L45" s="163"/>
      <c r="M45" s="163">
        <f>SUM(M46:M198)</f>
        <v>0</v>
      </c>
      <c r="N45" s="163"/>
      <c r="O45" s="163">
        <f>SUM(O46:O198)</f>
        <v>4.2899999999999974</v>
      </c>
      <c r="P45" s="163"/>
      <c r="Q45" s="163">
        <f>SUM(Q46:Q198)</f>
        <v>0</v>
      </c>
      <c r="R45" s="163"/>
      <c r="S45" s="163"/>
      <c r="T45" s="163"/>
      <c r="U45" s="163"/>
      <c r="V45" s="163">
        <f>SUM(V46:V198)</f>
        <v>722.87</v>
      </c>
      <c r="W45" s="163"/>
      <c r="AG45" t="s">
        <v>160</v>
      </c>
    </row>
    <row r="46" spans="1:60" ht="22.5" outlineLevel="1" x14ac:dyDescent="0.2">
      <c r="A46" s="170">
        <v>17</v>
      </c>
      <c r="B46" s="171" t="s">
        <v>858</v>
      </c>
      <c r="C46" s="185" t="s">
        <v>859</v>
      </c>
      <c r="D46" s="172" t="s">
        <v>171</v>
      </c>
      <c r="E46" s="173">
        <v>256</v>
      </c>
      <c r="F46" s="174"/>
      <c r="G46" s="175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59"/>
      <c r="S46" s="159" t="s">
        <v>243</v>
      </c>
      <c r="T46" s="159" t="s">
        <v>165</v>
      </c>
      <c r="U46" s="159">
        <v>0.1265</v>
      </c>
      <c r="V46" s="159">
        <f>ROUND(E46*U46,2)</f>
        <v>32.380000000000003</v>
      </c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860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86" t="s">
        <v>861</v>
      </c>
      <c r="D47" s="161"/>
      <c r="E47" s="162">
        <v>256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 x14ac:dyDescent="0.2">
      <c r="A48" s="170">
        <v>18</v>
      </c>
      <c r="B48" s="171" t="s">
        <v>862</v>
      </c>
      <c r="C48" s="185" t="s">
        <v>863</v>
      </c>
      <c r="D48" s="172" t="s">
        <v>171</v>
      </c>
      <c r="E48" s="173">
        <v>124</v>
      </c>
      <c r="F48" s="174"/>
      <c r="G48" s="175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21</v>
      </c>
      <c r="M48" s="159">
        <f>G48*(1+L48/100)</f>
        <v>0</v>
      </c>
      <c r="N48" s="159">
        <v>0</v>
      </c>
      <c r="O48" s="159">
        <f>ROUND(E48*N48,2)</f>
        <v>0</v>
      </c>
      <c r="P48" s="159">
        <v>0</v>
      </c>
      <c r="Q48" s="159">
        <f>ROUND(E48*P48,2)</f>
        <v>0</v>
      </c>
      <c r="R48" s="159"/>
      <c r="S48" s="159" t="s">
        <v>243</v>
      </c>
      <c r="T48" s="159" t="s">
        <v>165</v>
      </c>
      <c r="U48" s="159">
        <v>0.13700000000000001</v>
      </c>
      <c r="V48" s="159">
        <f>ROUND(E48*U48,2)</f>
        <v>16.989999999999998</v>
      </c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860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86" t="s">
        <v>864</v>
      </c>
      <c r="D49" s="161"/>
      <c r="E49" s="162">
        <v>124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70">
        <v>19</v>
      </c>
      <c r="B50" s="171" t="s">
        <v>865</v>
      </c>
      <c r="C50" s="185" t="s">
        <v>866</v>
      </c>
      <c r="D50" s="172" t="s">
        <v>181</v>
      </c>
      <c r="E50" s="173">
        <v>1</v>
      </c>
      <c r="F50" s="174"/>
      <c r="G50" s="175">
        <f>ROUND(E50*F50,2)</f>
        <v>0</v>
      </c>
      <c r="H50" s="160"/>
      <c r="I50" s="159">
        <f>ROUND(E50*H50,2)</f>
        <v>0</v>
      </c>
      <c r="J50" s="160"/>
      <c r="K50" s="159">
        <f>ROUND(E50*J50,2)</f>
        <v>0</v>
      </c>
      <c r="L50" s="159">
        <v>21</v>
      </c>
      <c r="M50" s="159">
        <f>G50*(1+L50/100)</f>
        <v>0</v>
      </c>
      <c r="N50" s="159">
        <v>2.2000000000000001E-4</v>
      </c>
      <c r="O50" s="159">
        <f>ROUND(E50*N50,2)</f>
        <v>0</v>
      </c>
      <c r="P50" s="159">
        <v>0</v>
      </c>
      <c r="Q50" s="159">
        <f>ROUND(E50*P50,2)</f>
        <v>0</v>
      </c>
      <c r="R50" s="159"/>
      <c r="S50" s="159" t="s">
        <v>243</v>
      </c>
      <c r="T50" s="159" t="s">
        <v>165</v>
      </c>
      <c r="U50" s="159">
        <v>0</v>
      </c>
      <c r="V50" s="159">
        <f>ROUND(E50*U50,2)</f>
        <v>0</v>
      </c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860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86" t="s">
        <v>71</v>
      </c>
      <c r="D51" s="161"/>
      <c r="E51" s="162">
        <v>1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70">
        <v>20</v>
      </c>
      <c r="B52" s="171" t="s">
        <v>867</v>
      </c>
      <c r="C52" s="185" t="s">
        <v>868</v>
      </c>
      <c r="D52" s="172" t="s">
        <v>181</v>
      </c>
      <c r="E52" s="173">
        <v>55</v>
      </c>
      <c r="F52" s="174"/>
      <c r="G52" s="175">
        <f>ROUND(E52*F52,2)</f>
        <v>0</v>
      </c>
      <c r="H52" s="160"/>
      <c r="I52" s="159">
        <f>ROUND(E52*H52,2)</f>
        <v>0</v>
      </c>
      <c r="J52" s="160"/>
      <c r="K52" s="159">
        <f>ROUND(E52*J52,2)</f>
        <v>0</v>
      </c>
      <c r="L52" s="159">
        <v>21</v>
      </c>
      <c r="M52" s="159">
        <f>G52*(1+L52/100)</f>
        <v>0</v>
      </c>
      <c r="N52" s="159">
        <v>2.2000000000000001E-4</v>
      </c>
      <c r="O52" s="159">
        <f>ROUND(E52*N52,2)</f>
        <v>0.01</v>
      </c>
      <c r="P52" s="159">
        <v>0</v>
      </c>
      <c r="Q52" s="159">
        <f>ROUND(E52*P52,2)</f>
        <v>0</v>
      </c>
      <c r="R52" s="159"/>
      <c r="S52" s="159" t="s">
        <v>243</v>
      </c>
      <c r="T52" s="159" t="s">
        <v>165</v>
      </c>
      <c r="U52" s="159">
        <v>0</v>
      </c>
      <c r="V52" s="159">
        <f>ROUND(E52*U52,2)</f>
        <v>0</v>
      </c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860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86" t="s">
        <v>869</v>
      </c>
      <c r="D53" s="161"/>
      <c r="E53" s="162">
        <v>55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70">
        <v>21</v>
      </c>
      <c r="B54" s="171" t="s">
        <v>870</v>
      </c>
      <c r="C54" s="185" t="s">
        <v>871</v>
      </c>
      <c r="D54" s="172" t="s">
        <v>171</v>
      </c>
      <c r="E54" s="173">
        <v>173</v>
      </c>
      <c r="F54" s="174"/>
      <c r="G54" s="175">
        <f>ROUND(E54*F54,2)</f>
        <v>0</v>
      </c>
      <c r="H54" s="160"/>
      <c r="I54" s="159">
        <f>ROUND(E54*H54,2)</f>
        <v>0</v>
      </c>
      <c r="J54" s="160"/>
      <c r="K54" s="159">
        <f>ROUND(E54*J54,2)</f>
        <v>0</v>
      </c>
      <c r="L54" s="159">
        <v>21</v>
      </c>
      <c r="M54" s="159">
        <f>G54*(1+L54/100)</f>
        <v>0</v>
      </c>
      <c r="N54" s="159">
        <v>2.0999999999999999E-3</v>
      </c>
      <c r="O54" s="159">
        <f>ROUND(E54*N54,2)</f>
        <v>0.36</v>
      </c>
      <c r="P54" s="159">
        <v>0</v>
      </c>
      <c r="Q54" s="159">
        <f>ROUND(E54*P54,2)</f>
        <v>0</v>
      </c>
      <c r="R54" s="159"/>
      <c r="S54" s="159" t="s">
        <v>243</v>
      </c>
      <c r="T54" s="159" t="s">
        <v>165</v>
      </c>
      <c r="U54" s="159">
        <v>0.44</v>
      </c>
      <c r="V54" s="159">
        <f>ROUND(E54*U54,2)</f>
        <v>76.12</v>
      </c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860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86" t="s">
        <v>872</v>
      </c>
      <c r="D55" s="161"/>
      <c r="E55" s="162">
        <v>173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0">
        <v>22</v>
      </c>
      <c r="B56" s="171" t="s">
        <v>873</v>
      </c>
      <c r="C56" s="185" t="s">
        <v>874</v>
      </c>
      <c r="D56" s="172" t="s">
        <v>171</v>
      </c>
      <c r="E56" s="173">
        <v>43</v>
      </c>
      <c r="F56" s="174"/>
      <c r="G56" s="175">
        <f>ROUND(E56*F56,2)</f>
        <v>0</v>
      </c>
      <c r="H56" s="160"/>
      <c r="I56" s="159">
        <f>ROUND(E56*H56,2)</f>
        <v>0</v>
      </c>
      <c r="J56" s="160"/>
      <c r="K56" s="159">
        <f>ROUND(E56*J56,2)</f>
        <v>0</v>
      </c>
      <c r="L56" s="159">
        <v>21</v>
      </c>
      <c r="M56" s="159">
        <f>G56*(1+L56/100)</f>
        <v>0</v>
      </c>
      <c r="N56" s="159">
        <v>2.0999999999999999E-3</v>
      </c>
      <c r="O56" s="159">
        <f>ROUND(E56*N56,2)</f>
        <v>0.09</v>
      </c>
      <c r="P56" s="159">
        <v>0</v>
      </c>
      <c r="Q56" s="159">
        <f>ROUND(E56*P56,2)</f>
        <v>0</v>
      </c>
      <c r="R56" s="159"/>
      <c r="S56" s="159" t="s">
        <v>243</v>
      </c>
      <c r="T56" s="159" t="s">
        <v>165</v>
      </c>
      <c r="U56" s="159">
        <v>0.44</v>
      </c>
      <c r="V56" s="159">
        <f>ROUND(E56*U56,2)</f>
        <v>18.920000000000002</v>
      </c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860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86" t="s">
        <v>875</v>
      </c>
      <c r="D57" s="161"/>
      <c r="E57" s="162">
        <v>43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0">
        <v>23</v>
      </c>
      <c r="B58" s="171" t="s">
        <v>876</v>
      </c>
      <c r="C58" s="185" t="s">
        <v>877</v>
      </c>
      <c r="D58" s="172" t="s">
        <v>181</v>
      </c>
      <c r="E58" s="173">
        <v>253</v>
      </c>
      <c r="F58" s="174"/>
      <c r="G58" s="175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9">
        <v>0</v>
      </c>
      <c r="O58" s="159">
        <f>ROUND(E58*N58,2)</f>
        <v>0</v>
      </c>
      <c r="P58" s="159">
        <v>0</v>
      </c>
      <c r="Q58" s="159">
        <f>ROUND(E58*P58,2)</f>
        <v>0</v>
      </c>
      <c r="R58" s="159"/>
      <c r="S58" s="159" t="s">
        <v>243</v>
      </c>
      <c r="T58" s="159" t="s">
        <v>165</v>
      </c>
      <c r="U58" s="159">
        <v>0</v>
      </c>
      <c r="V58" s="159">
        <f>ROUND(E58*U58,2)</f>
        <v>0</v>
      </c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860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86" t="s">
        <v>878</v>
      </c>
      <c r="D59" s="161"/>
      <c r="E59" s="162">
        <v>253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0">
        <v>24</v>
      </c>
      <c r="B60" s="171" t="s">
        <v>879</v>
      </c>
      <c r="C60" s="185" t="s">
        <v>880</v>
      </c>
      <c r="D60" s="172" t="s">
        <v>181</v>
      </c>
      <c r="E60" s="173">
        <v>85</v>
      </c>
      <c r="F60" s="174"/>
      <c r="G60" s="175">
        <f>ROUND(E60*F60,2)</f>
        <v>0</v>
      </c>
      <c r="H60" s="160"/>
      <c r="I60" s="159">
        <f>ROUND(E60*H60,2)</f>
        <v>0</v>
      </c>
      <c r="J60" s="160"/>
      <c r="K60" s="159">
        <f>ROUND(E60*J60,2)</f>
        <v>0</v>
      </c>
      <c r="L60" s="159">
        <v>21</v>
      </c>
      <c r="M60" s="159">
        <f>G60*(1+L60/100)</f>
        <v>0</v>
      </c>
      <c r="N60" s="159">
        <v>0</v>
      </c>
      <c r="O60" s="159">
        <f>ROUND(E60*N60,2)</f>
        <v>0</v>
      </c>
      <c r="P60" s="159">
        <v>0</v>
      </c>
      <c r="Q60" s="159">
        <f>ROUND(E60*P60,2)</f>
        <v>0</v>
      </c>
      <c r="R60" s="159"/>
      <c r="S60" s="159" t="s">
        <v>243</v>
      </c>
      <c r="T60" s="159" t="s">
        <v>165</v>
      </c>
      <c r="U60" s="159">
        <v>0</v>
      </c>
      <c r="V60" s="159">
        <f>ROUND(E60*U60,2)</f>
        <v>0</v>
      </c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817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86" t="s">
        <v>881</v>
      </c>
      <c r="D61" s="161"/>
      <c r="E61" s="162">
        <v>85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0">
        <v>25</v>
      </c>
      <c r="B62" s="171" t="s">
        <v>882</v>
      </c>
      <c r="C62" s="185" t="s">
        <v>883</v>
      </c>
      <c r="D62" s="172" t="s">
        <v>181</v>
      </c>
      <c r="E62" s="173">
        <v>10</v>
      </c>
      <c r="F62" s="174"/>
      <c r="G62" s="175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21</v>
      </c>
      <c r="M62" s="159">
        <f>G62*(1+L62/100)</f>
        <v>0</v>
      </c>
      <c r="N62" s="159">
        <v>0</v>
      </c>
      <c r="O62" s="159">
        <f>ROUND(E62*N62,2)</f>
        <v>0</v>
      </c>
      <c r="P62" s="159">
        <v>0</v>
      </c>
      <c r="Q62" s="159">
        <f>ROUND(E62*P62,2)</f>
        <v>0</v>
      </c>
      <c r="R62" s="159"/>
      <c r="S62" s="159" t="s">
        <v>243</v>
      </c>
      <c r="T62" s="159" t="s">
        <v>165</v>
      </c>
      <c r="U62" s="159">
        <v>0</v>
      </c>
      <c r="V62" s="159">
        <f>ROUND(E62*U62,2)</f>
        <v>0</v>
      </c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860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86" t="s">
        <v>884</v>
      </c>
      <c r="D63" s="161"/>
      <c r="E63" s="162">
        <v>10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168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0">
        <v>26</v>
      </c>
      <c r="B64" s="171" t="s">
        <v>885</v>
      </c>
      <c r="C64" s="185" t="s">
        <v>886</v>
      </c>
      <c r="D64" s="172" t="s">
        <v>181</v>
      </c>
      <c r="E64" s="173">
        <v>9</v>
      </c>
      <c r="F64" s="174"/>
      <c r="G64" s="175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21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243</v>
      </c>
      <c r="T64" s="159" t="s">
        <v>165</v>
      </c>
      <c r="U64" s="159">
        <v>0</v>
      </c>
      <c r="V64" s="159">
        <f>ROUND(E64*U64,2)</f>
        <v>0</v>
      </c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860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86" t="s">
        <v>887</v>
      </c>
      <c r="D65" s="161"/>
      <c r="E65" s="162">
        <v>9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0">
        <v>27</v>
      </c>
      <c r="B66" s="171" t="s">
        <v>888</v>
      </c>
      <c r="C66" s="185" t="s">
        <v>889</v>
      </c>
      <c r="D66" s="172" t="s">
        <v>181</v>
      </c>
      <c r="E66" s="173">
        <v>16</v>
      </c>
      <c r="F66" s="174"/>
      <c r="G66" s="175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21</v>
      </c>
      <c r="M66" s="159">
        <f>G66*(1+L66/100)</f>
        <v>0</v>
      </c>
      <c r="N66" s="159">
        <v>0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243</v>
      </c>
      <c r="T66" s="159" t="s">
        <v>165</v>
      </c>
      <c r="U66" s="159">
        <v>0.23183000000000001</v>
      </c>
      <c r="V66" s="159">
        <f>ROUND(E66*U66,2)</f>
        <v>3.71</v>
      </c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860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6" t="s">
        <v>890</v>
      </c>
      <c r="D67" s="161"/>
      <c r="E67" s="162">
        <v>16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0">
        <v>28</v>
      </c>
      <c r="B68" s="171" t="s">
        <v>891</v>
      </c>
      <c r="C68" s="185" t="s">
        <v>892</v>
      </c>
      <c r="D68" s="172" t="s">
        <v>181</v>
      </c>
      <c r="E68" s="173">
        <v>8</v>
      </c>
      <c r="F68" s="174"/>
      <c r="G68" s="175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21</v>
      </c>
      <c r="M68" s="159">
        <f>G68*(1+L68/100)</f>
        <v>0</v>
      </c>
      <c r="N68" s="159">
        <v>0</v>
      </c>
      <c r="O68" s="159">
        <f>ROUND(E68*N68,2)</f>
        <v>0</v>
      </c>
      <c r="P68" s="159">
        <v>0</v>
      </c>
      <c r="Q68" s="159">
        <f>ROUND(E68*P68,2)</f>
        <v>0</v>
      </c>
      <c r="R68" s="159"/>
      <c r="S68" s="159" t="s">
        <v>243</v>
      </c>
      <c r="T68" s="159" t="s">
        <v>165</v>
      </c>
      <c r="U68" s="159">
        <v>0.33733000000000002</v>
      </c>
      <c r="V68" s="159">
        <f>ROUND(E68*U68,2)</f>
        <v>2.7</v>
      </c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860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86" t="s">
        <v>87</v>
      </c>
      <c r="D69" s="161"/>
      <c r="E69" s="162">
        <v>8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0">
        <v>29</v>
      </c>
      <c r="B70" s="171" t="s">
        <v>893</v>
      </c>
      <c r="C70" s="185" t="s">
        <v>894</v>
      </c>
      <c r="D70" s="172" t="s">
        <v>181</v>
      </c>
      <c r="E70" s="173">
        <v>22</v>
      </c>
      <c r="F70" s="174"/>
      <c r="G70" s="175">
        <f>ROUND(E70*F70,2)</f>
        <v>0</v>
      </c>
      <c r="H70" s="160"/>
      <c r="I70" s="159">
        <f>ROUND(E70*H70,2)</f>
        <v>0</v>
      </c>
      <c r="J70" s="160"/>
      <c r="K70" s="159">
        <f>ROUND(E70*J70,2)</f>
        <v>0</v>
      </c>
      <c r="L70" s="159">
        <v>21</v>
      </c>
      <c r="M70" s="159">
        <f>G70*(1+L70/100)</f>
        <v>0</v>
      </c>
      <c r="N70" s="159">
        <v>0</v>
      </c>
      <c r="O70" s="159">
        <f>ROUND(E70*N70,2)</f>
        <v>0</v>
      </c>
      <c r="P70" s="159">
        <v>0</v>
      </c>
      <c r="Q70" s="159">
        <f>ROUND(E70*P70,2)</f>
        <v>0</v>
      </c>
      <c r="R70" s="159"/>
      <c r="S70" s="159" t="s">
        <v>243</v>
      </c>
      <c r="T70" s="159" t="s">
        <v>165</v>
      </c>
      <c r="U70" s="159">
        <v>0.23183000000000001</v>
      </c>
      <c r="V70" s="159">
        <f>ROUND(E70*U70,2)</f>
        <v>5.0999999999999996</v>
      </c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860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6" t="s">
        <v>895</v>
      </c>
      <c r="D71" s="161"/>
      <c r="E71" s="162">
        <v>22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0">
        <v>30</v>
      </c>
      <c r="B72" s="171" t="s">
        <v>896</v>
      </c>
      <c r="C72" s="185" t="s">
        <v>897</v>
      </c>
      <c r="D72" s="172" t="s">
        <v>181</v>
      </c>
      <c r="E72" s="173">
        <v>10</v>
      </c>
      <c r="F72" s="174"/>
      <c r="G72" s="175">
        <f>ROUND(E72*F72,2)</f>
        <v>0</v>
      </c>
      <c r="H72" s="160"/>
      <c r="I72" s="159">
        <f>ROUND(E72*H72,2)</f>
        <v>0</v>
      </c>
      <c r="J72" s="160"/>
      <c r="K72" s="159">
        <f>ROUND(E72*J72,2)</f>
        <v>0</v>
      </c>
      <c r="L72" s="159">
        <v>21</v>
      </c>
      <c r="M72" s="159">
        <f>G72*(1+L72/100)</f>
        <v>0</v>
      </c>
      <c r="N72" s="159">
        <v>0</v>
      </c>
      <c r="O72" s="159">
        <f>ROUND(E72*N72,2)</f>
        <v>0</v>
      </c>
      <c r="P72" s="159">
        <v>0</v>
      </c>
      <c r="Q72" s="159">
        <f>ROUND(E72*P72,2)</f>
        <v>0</v>
      </c>
      <c r="R72" s="159"/>
      <c r="S72" s="159" t="s">
        <v>243</v>
      </c>
      <c r="T72" s="159" t="s">
        <v>165</v>
      </c>
      <c r="U72" s="159">
        <v>0.39</v>
      </c>
      <c r="V72" s="159">
        <f>ROUND(E72*U72,2)</f>
        <v>3.9</v>
      </c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860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86" t="s">
        <v>884</v>
      </c>
      <c r="D73" s="161"/>
      <c r="E73" s="162">
        <v>10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0">
        <v>31</v>
      </c>
      <c r="B74" s="171" t="s">
        <v>898</v>
      </c>
      <c r="C74" s="185" t="s">
        <v>899</v>
      </c>
      <c r="D74" s="172" t="s">
        <v>181</v>
      </c>
      <c r="E74" s="173">
        <v>2</v>
      </c>
      <c r="F74" s="174"/>
      <c r="G74" s="175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9">
        <v>0</v>
      </c>
      <c r="O74" s="159">
        <f>ROUND(E74*N74,2)</f>
        <v>0</v>
      </c>
      <c r="P74" s="159">
        <v>0</v>
      </c>
      <c r="Q74" s="159">
        <f>ROUND(E74*P74,2)</f>
        <v>0</v>
      </c>
      <c r="R74" s="159"/>
      <c r="S74" s="159" t="s">
        <v>243</v>
      </c>
      <c r="T74" s="159" t="s">
        <v>165</v>
      </c>
      <c r="U74" s="159">
        <v>0.45317000000000002</v>
      </c>
      <c r="V74" s="159">
        <f>ROUND(E74*U74,2)</f>
        <v>0.91</v>
      </c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860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6" t="s">
        <v>73</v>
      </c>
      <c r="D75" s="161"/>
      <c r="E75" s="162">
        <v>2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70">
        <v>32</v>
      </c>
      <c r="B76" s="171" t="s">
        <v>900</v>
      </c>
      <c r="C76" s="185" t="s">
        <v>901</v>
      </c>
      <c r="D76" s="172" t="s">
        <v>181</v>
      </c>
      <c r="E76" s="173">
        <v>6</v>
      </c>
      <c r="F76" s="174"/>
      <c r="G76" s="175">
        <f>ROUND(E76*F76,2)</f>
        <v>0</v>
      </c>
      <c r="H76" s="160"/>
      <c r="I76" s="159">
        <f>ROUND(E76*H76,2)</f>
        <v>0</v>
      </c>
      <c r="J76" s="160"/>
      <c r="K76" s="159">
        <f>ROUND(E76*J76,2)</f>
        <v>0</v>
      </c>
      <c r="L76" s="159">
        <v>21</v>
      </c>
      <c r="M76" s="159">
        <f>G76*(1+L76/100)</f>
        <v>0</v>
      </c>
      <c r="N76" s="159">
        <v>4.0000000000000003E-5</v>
      </c>
      <c r="O76" s="159">
        <f>ROUND(E76*N76,2)</f>
        <v>0</v>
      </c>
      <c r="P76" s="159">
        <v>0</v>
      </c>
      <c r="Q76" s="159">
        <f>ROUND(E76*P76,2)</f>
        <v>0</v>
      </c>
      <c r="R76" s="159"/>
      <c r="S76" s="159" t="s">
        <v>243</v>
      </c>
      <c r="T76" s="159" t="s">
        <v>165</v>
      </c>
      <c r="U76" s="159">
        <v>0</v>
      </c>
      <c r="V76" s="159">
        <f>ROUND(E76*U76,2)</f>
        <v>0</v>
      </c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860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6" t="s">
        <v>830</v>
      </c>
      <c r="D77" s="161"/>
      <c r="E77" s="162">
        <v>6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70">
        <v>33</v>
      </c>
      <c r="B78" s="171" t="s">
        <v>902</v>
      </c>
      <c r="C78" s="185" t="s">
        <v>903</v>
      </c>
      <c r="D78" s="172" t="s">
        <v>181</v>
      </c>
      <c r="E78" s="173">
        <v>3</v>
      </c>
      <c r="F78" s="174"/>
      <c r="G78" s="175">
        <f>ROUND(E78*F78,2)</f>
        <v>0</v>
      </c>
      <c r="H78" s="160"/>
      <c r="I78" s="159">
        <f>ROUND(E78*H78,2)</f>
        <v>0</v>
      </c>
      <c r="J78" s="160"/>
      <c r="K78" s="159">
        <f>ROUND(E78*J78,2)</f>
        <v>0</v>
      </c>
      <c r="L78" s="159">
        <v>21</v>
      </c>
      <c r="M78" s="159">
        <f>G78*(1+L78/100)</f>
        <v>0</v>
      </c>
      <c r="N78" s="159">
        <v>4.0000000000000003E-5</v>
      </c>
      <c r="O78" s="159">
        <f>ROUND(E78*N78,2)</f>
        <v>0</v>
      </c>
      <c r="P78" s="159">
        <v>0</v>
      </c>
      <c r="Q78" s="159">
        <f>ROUND(E78*P78,2)</f>
        <v>0</v>
      </c>
      <c r="R78" s="159"/>
      <c r="S78" s="159" t="s">
        <v>243</v>
      </c>
      <c r="T78" s="159" t="s">
        <v>165</v>
      </c>
      <c r="U78" s="159">
        <v>0.39</v>
      </c>
      <c r="V78" s="159">
        <f>ROUND(E78*U78,2)</f>
        <v>1.17</v>
      </c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860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86" t="s">
        <v>75</v>
      </c>
      <c r="D79" s="161"/>
      <c r="E79" s="162">
        <v>3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168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0">
        <v>34</v>
      </c>
      <c r="B80" s="171" t="s">
        <v>904</v>
      </c>
      <c r="C80" s="185" t="s">
        <v>905</v>
      </c>
      <c r="D80" s="172" t="s">
        <v>181</v>
      </c>
      <c r="E80" s="173">
        <v>5</v>
      </c>
      <c r="F80" s="174"/>
      <c r="G80" s="175">
        <f>ROUND(E80*F80,2)</f>
        <v>0</v>
      </c>
      <c r="H80" s="160"/>
      <c r="I80" s="159">
        <f>ROUND(E80*H80,2)</f>
        <v>0</v>
      </c>
      <c r="J80" s="160"/>
      <c r="K80" s="159">
        <f>ROUND(E80*J80,2)</f>
        <v>0</v>
      </c>
      <c r="L80" s="159">
        <v>21</v>
      </c>
      <c r="M80" s="159">
        <f>G80*(1+L80/100)</f>
        <v>0</v>
      </c>
      <c r="N80" s="159">
        <v>0</v>
      </c>
      <c r="O80" s="159">
        <f>ROUND(E80*N80,2)</f>
        <v>0</v>
      </c>
      <c r="P80" s="159">
        <v>0</v>
      </c>
      <c r="Q80" s="159">
        <f>ROUND(E80*P80,2)</f>
        <v>0</v>
      </c>
      <c r="R80" s="159"/>
      <c r="S80" s="159" t="s">
        <v>243</v>
      </c>
      <c r="T80" s="159" t="s">
        <v>165</v>
      </c>
      <c r="U80" s="159">
        <v>0</v>
      </c>
      <c r="V80" s="159">
        <f>ROUND(E80*U80,2)</f>
        <v>0</v>
      </c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860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86" t="s">
        <v>79</v>
      </c>
      <c r="D81" s="161"/>
      <c r="E81" s="162">
        <v>5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168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0">
        <v>35</v>
      </c>
      <c r="B82" s="171" t="s">
        <v>906</v>
      </c>
      <c r="C82" s="185" t="s">
        <v>907</v>
      </c>
      <c r="D82" s="172" t="s">
        <v>181</v>
      </c>
      <c r="E82" s="173">
        <v>10</v>
      </c>
      <c r="F82" s="174"/>
      <c r="G82" s="175">
        <f>ROUND(E82*F82,2)</f>
        <v>0</v>
      </c>
      <c r="H82" s="160"/>
      <c r="I82" s="159">
        <f>ROUND(E82*H82,2)</f>
        <v>0</v>
      </c>
      <c r="J82" s="160"/>
      <c r="K82" s="159">
        <f>ROUND(E82*J82,2)</f>
        <v>0</v>
      </c>
      <c r="L82" s="159">
        <v>21</v>
      </c>
      <c r="M82" s="159">
        <f>G82*(1+L82/100)</f>
        <v>0</v>
      </c>
      <c r="N82" s="159">
        <v>0</v>
      </c>
      <c r="O82" s="159">
        <f>ROUND(E82*N82,2)</f>
        <v>0</v>
      </c>
      <c r="P82" s="159">
        <v>0</v>
      </c>
      <c r="Q82" s="159">
        <f>ROUND(E82*P82,2)</f>
        <v>0</v>
      </c>
      <c r="R82" s="159"/>
      <c r="S82" s="159" t="s">
        <v>243</v>
      </c>
      <c r="T82" s="159" t="s">
        <v>165</v>
      </c>
      <c r="U82" s="159">
        <v>0.41099999999999998</v>
      </c>
      <c r="V82" s="159">
        <f>ROUND(E82*U82,2)</f>
        <v>4.1100000000000003</v>
      </c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860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86" t="s">
        <v>908</v>
      </c>
      <c r="D83" s="161"/>
      <c r="E83" s="162">
        <v>10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168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70">
        <v>36</v>
      </c>
      <c r="B84" s="171" t="s">
        <v>909</v>
      </c>
      <c r="C84" s="185" t="s">
        <v>910</v>
      </c>
      <c r="D84" s="172" t="s">
        <v>181</v>
      </c>
      <c r="E84" s="173">
        <v>2</v>
      </c>
      <c r="F84" s="174"/>
      <c r="G84" s="175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21</v>
      </c>
      <c r="M84" s="159">
        <f>G84*(1+L84/100)</f>
        <v>0</v>
      </c>
      <c r="N84" s="159">
        <v>4.0000000000000003E-5</v>
      </c>
      <c r="O84" s="159">
        <f>ROUND(E84*N84,2)</f>
        <v>0</v>
      </c>
      <c r="P84" s="159">
        <v>0</v>
      </c>
      <c r="Q84" s="159">
        <f>ROUND(E84*P84,2)</f>
        <v>0</v>
      </c>
      <c r="R84" s="159"/>
      <c r="S84" s="159" t="s">
        <v>243</v>
      </c>
      <c r="T84" s="159" t="s">
        <v>165</v>
      </c>
      <c r="U84" s="159">
        <v>0.50600000000000001</v>
      </c>
      <c r="V84" s="159">
        <f>ROUND(E84*U84,2)</f>
        <v>1.01</v>
      </c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860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86" t="s">
        <v>73</v>
      </c>
      <c r="D85" s="161"/>
      <c r="E85" s="162">
        <v>2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0">
        <v>37</v>
      </c>
      <c r="B86" s="171" t="s">
        <v>911</v>
      </c>
      <c r="C86" s="185" t="s">
        <v>912</v>
      </c>
      <c r="D86" s="172" t="s">
        <v>181</v>
      </c>
      <c r="E86" s="173">
        <v>27</v>
      </c>
      <c r="F86" s="174"/>
      <c r="G86" s="175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9">
        <v>0</v>
      </c>
      <c r="O86" s="159">
        <f>ROUND(E86*N86,2)</f>
        <v>0</v>
      </c>
      <c r="P86" s="159">
        <v>0</v>
      </c>
      <c r="Q86" s="159">
        <f>ROUND(E86*P86,2)</f>
        <v>0</v>
      </c>
      <c r="R86" s="159"/>
      <c r="S86" s="159" t="s">
        <v>243</v>
      </c>
      <c r="T86" s="159" t="s">
        <v>165</v>
      </c>
      <c r="U86" s="159">
        <v>0</v>
      </c>
      <c r="V86" s="159">
        <f>ROUND(E86*U86,2)</f>
        <v>0</v>
      </c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860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86" t="s">
        <v>913</v>
      </c>
      <c r="D87" s="161"/>
      <c r="E87" s="162">
        <v>27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0">
        <v>38</v>
      </c>
      <c r="B88" s="171" t="s">
        <v>914</v>
      </c>
      <c r="C88" s="185" t="s">
        <v>915</v>
      </c>
      <c r="D88" s="172" t="s">
        <v>181</v>
      </c>
      <c r="E88" s="173">
        <v>9</v>
      </c>
      <c r="F88" s="174"/>
      <c r="G88" s="175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21</v>
      </c>
      <c r="M88" s="159">
        <f>G88*(1+L88/100)</f>
        <v>0</v>
      </c>
      <c r="N88" s="159">
        <v>0</v>
      </c>
      <c r="O88" s="159">
        <f>ROUND(E88*N88,2)</f>
        <v>0</v>
      </c>
      <c r="P88" s="159">
        <v>0</v>
      </c>
      <c r="Q88" s="159">
        <f>ROUND(E88*P88,2)</f>
        <v>0</v>
      </c>
      <c r="R88" s="159"/>
      <c r="S88" s="159" t="s">
        <v>243</v>
      </c>
      <c r="T88" s="159" t="s">
        <v>165</v>
      </c>
      <c r="U88" s="159">
        <v>0</v>
      </c>
      <c r="V88" s="159">
        <f>ROUND(E88*U88,2)</f>
        <v>0</v>
      </c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860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86" t="s">
        <v>916</v>
      </c>
      <c r="D89" s="161"/>
      <c r="E89" s="162">
        <v>9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0">
        <v>39</v>
      </c>
      <c r="B90" s="171" t="s">
        <v>917</v>
      </c>
      <c r="C90" s="185" t="s">
        <v>918</v>
      </c>
      <c r="D90" s="172" t="s">
        <v>181</v>
      </c>
      <c r="E90" s="173">
        <v>2</v>
      </c>
      <c r="F90" s="174"/>
      <c r="G90" s="175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21</v>
      </c>
      <c r="M90" s="159">
        <f>G90*(1+L90/100)</f>
        <v>0</v>
      </c>
      <c r="N90" s="159">
        <v>0</v>
      </c>
      <c r="O90" s="159">
        <f>ROUND(E90*N90,2)</f>
        <v>0</v>
      </c>
      <c r="P90" s="159">
        <v>0</v>
      </c>
      <c r="Q90" s="159">
        <f>ROUND(E90*P90,2)</f>
        <v>0</v>
      </c>
      <c r="R90" s="159"/>
      <c r="S90" s="159" t="s">
        <v>243</v>
      </c>
      <c r="T90" s="159" t="s">
        <v>165</v>
      </c>
      <c r="U90" s="159">
        <v>0</v>
      </c>
      <c r="V90" s="159">
        <f>ROUND(E90*U90,2)</f>
        <v>0</v>
      </c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860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86" t="s">
        <v>73</v>
      </c>
      <c r="D91" s="161"/>
      <c r="E91" s="162">
        <v>2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0">
        <v>40</v>
      </c>
      <c r="B92" s="171" t="s">
        <v>919</v>
      </c>
      <c r="C92" s="185" t="s">
        <v>920</v>
      </c>
      <c r="D92" s="172" t="s">
        <v>181</v>
      </c>
      <c r="E92" s="173">
        <v>9</v>
      </c>
      <c r="F92" s="174"/>
      <c r="G92" s="175">
        <f>ROUND(E92*F92,2)</f>
        <v>0</v>
      </c>
      <c r="H92" s="160"/>
      <c r="I92" s="159">
        <f>ROUND(E92*H92,2)</f>
        <v>0</v>
      </c>
      <c r="J92" s="160"/>
      <c r="K92" s="159">
        <f>ROUND(E92*J92,2)</f>
        <v>0</v>
      </c>
      <c r="L92" s="159">
        <v>21</v>
      </c>
      <c r="M92" s="159">
        <f>G92*(1+L92/100)</f>
        <v>0</v>
      </c>
      <c r="N92" s="159">
        <v>2.4000000000000001E-4</v>
      </c>
      <c r="O92" s="159">
        <f>ROUND(E92*N92,2)</f>
        <v>0</v>
      </c>
      <c r="P92" s="159">
        <v>0</v>
      </c>
      <c r="Q92" s="159">
        <f>ROUND(E92*P92,2)</f>
        <v>0</v>
      </c>
      <c r="R92" s="159"/>
      <c r="S92" s="159" t="s">
        <v>243</v>
      </c>
      <c r="T92" s="159" t="s">
        <v>165</v>
      </c>
      <c r="U92" s="159">
        <v>0</v>
      </c>
      <c r="V92" s="159">
        <f>ROUND(E92*U92,2)</f>
        <v>0</v>
      </c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860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6" t="s">
        <v>916</v>
      </c>
      <c r="D93" s="161"/>
      <c r="E93" s="162">
        <v>9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0">
        <v>41</v>
      </c>
      <c r="B94" s="171" t="s">
        <v>921</v>
      </c>
      <c r="C94" s="185" t="s">
        <v>922</v>
      </c>
      <c r="D94" s="172" t="s">
        <v>181</v>
      </c>
      <c r="E94" s="173">
        <v>1</v>
      </c>
      <c r="F94" s="174"/>
      <c r="G94" s="175">
        <f>ROUND(E94*F94,2)</f>
        <v>0</v>
      </c>
      <c r="H94" s="160"/>
      <c r="I94" s="159">
        <f>ROUND(E94*H94,2)</f>
        <v>0</v>
      </c>
      <c r="J94" s="160"/>
      <c r="K94" s="159">
        <f>ROUND(E94*J94,2)</f>
        <v>0</v>
      </c>
      <c r="L94" s="159">
        <v>21</v>
      </c>
      <c r="M94" s="159">
        <f>G94*(1+L94/100)</f>
        <v>0</v>
      </c>
      <c r="N94" s="159">
        <v>2.4000000000000001E-4</v>
      </c>
      <c r="O94" s="159">
        <f>ROUND(E94*N94,2)</f>
        <v>0</v>
      </c>
      <c r="P94" s="159">
        <v>0</v>
      </c>
      <c r="Q94" s="159">
        <f>ROUND(E94*P94,2)</f>
        <v>0</v>
      </c>
      <c r="R94" s="159"/>
      <c r="S94" s="159" t="s">
        <v>243</v>
      </c>
      <c r="T94" s="159" t="s">
        <v>165</v>
      </c>
      <c r="U94" s="159">
        <v>0</v>
      </c>
      <c r="V94" s="159">
        <f>ROUND(E94*U94,2)</f>
        <v>0</v>
      </c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860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86" t="s">
        <v>71</v>
      </c>
      <c r="D95" s="161"/>
      <c r="E95" s="162">
        <v>1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168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70">
        <v>42</v>
      </c>
      <c r="B96" s="171" t="s">
        <v>923</v>
      </c>
      <c r="C96" s="185" t="s">
        <v>924</v>
      </c>
      <c r="D96" s="172" t="s">
        <v>181</v>
      </c>
      <c r="E96" s="173">
        <v>30</v>
      </c>
      <c r="F96" s="174"/>
      <c r="G96" s="175">
        <f>ROUND(E96*F96,2)</f>
        <v>0</v>
      </c>
      <c r="H96" s="160"/>
      <c r="I96" s="159">
        <f>ROUND(E96*H96,2)</f>
        <v>0</v>
      </c>
      <c r="J96" s="160"/>
      <c r="K96" s="159">
        <f>ROUND(E96*J96,2)</f>
        <v>0</v>
      </c>
      <c r="L96" s="159">
        <v>21</v>
      </c>
      <c r="M96" s="159">
        <f>G96*(1+L96/100)</f>
        <v>0</v>
      </c>
      <c r="N96" s="159">
        <v>2.9E-4</v>
      </c>
      <c r="O96" s="159">
        <f>ROUND(E96*N96,2)</f>
        <v>0.01</v>
      </c>
      <c r="P96" s="159">
        <v>0</v>
      </c>
      <c r="Q96" s="159">
        <f>ROUND(E96*P96,2)</f>
        <v>0</v>
      </c>
      <c r="R96" s="159"/>
      <c r="S96" s="159" t="s">
        <v>243</v>
      </c>
      <c r="T96" s="159" t="s">
        <v>165</v>
      </c>
      <c r="U96" s="159">
        <v>0</v>
      </c>
      <c r="V96" s="159">
        <f>ROUND(E96*U96,2)</f>
        <v>0</v>
      </c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817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86" t="s">
        <v>925</v>
      </c>
      <c r="D97" s="161"/>
      <c r="E97" s="162">
        <v>30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168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170">
        <v>43</v>
      </c>
      <c r="B98" s="171" t="s">
        <v>926</v>
      </c>
      <c r="C98" s="185" t="s">
        <v>927</v>
      </c>
      <c r="D98" s="172" t="s">
        <v>181</v>
      </c>
      <c r="E98" s="173">
        <v>17</v>
      </c>
      <c r="F98" s="174"/>
      <c r="G98" s="175">
        <f>ROUND(E98*F98,2)</f>
        <v>0</v>
      </c>
      <c r="H98" s="160"/>
      <c r="I98" s="159">
        <f>ROUND(E98*H98,2)</f>
        <v>0</v>
      </c>
      <c r="J98" s="160"/>
      <c r="K98" s="159">
        <f>ROUND(E98*J98,2)</f>
        <v>0</v>
      </c>
      <c r="L98" s="159">
        <v>21</v>
      </c>
      <c r="M98" s="159">
        <f>G98*(1+L98/100)</f>
        <v>0</v>
      </c>
      <c r="N98" s="159">
        <v>3.8000000000000002E-4</v>
      </c>
      <c r="O98" s="159">
        <f>ROUND(E98*N98,2)</f>
        <v>0.01</v>
      </c>
      <c r="P98" s="159">
        <v>0</v>
      </c>
      <c r="Q98" s="159">
        <f>ROUND(E98*P98,2)</f>
        <v>0</v>
      </c>
      <c r="R98" s="159"/>
      <c r="S98" s="159" t="s">
        <v>243</v>
      </c>
      <c r="T98" s="159" t="s">
        <v>165</v>
      </c>
      <c r="U98" s="159">
        <v>0</v>
      </c>
      <c r="V98" s="159">
        <f>ROUND(E98*U98,2)</f>
        <v>0</v>
      </c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860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86" t="s">
        <v>928</v>
      </c>
      <c r="D99" s="161"/>
      <c r="E99" s="162">
        <v>17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168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0">
        <v>44</v>
      </c>
      <c r="B100" s="171" t="s">
        <v>929</v>
      </c>
      <c r="C100" s="185" t="s">
        <v>930</v>
      </c>
      <c r="D100" s="172" t="s">
        <v>181</v>
      </c>
      <c r="E100" s="173">
        <v>6</v>
      </c>
      <c r="F100" s="174"/>
      <c r="G100" s="175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21</v>
      </c>
      <c r="M100" s="159">
        <f>G100*(1+L100/100)</f>
        <v>0</v>
      </c>
      <c r="N100" s="159">
        <v>6.0999999999999997E-4</v>
      </c>
      <c r="O100" s="159">
        <f>ROUND(E100*N100,2)</f>
        <v>0</v>
      </c>
      <c r="P100" s="159">
        <v>0</v>
      </c>
      <c r="Q100" s="159">
        <f>ROUND(E100*P100,2)</f>
        <v>0</v>
      </c>
      <c r="R100" s="159"/>
      <c r="S100" s="159" t="s">
        <v>243</v>
      </c>
      <c r="T100" s="159" t="s">
        <v>165</v>
      </c>
      <c r="U100" s="159">
        <v>0.23183000000000001</v>
      </c>
      <c r="V100" s="159">
        <f>ROUND(E100*U100,2)</f>
        <v>1.39</v>
      </c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860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6" t="s">
        <v>830</v>
      </c>
      <c r="D101" s="161"/>
      <c r="E101" s="162">
        <v>6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168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0">
        <v>45</v>
      </c>
      <c r="B102" s="171" t="s">
        <v>931</v>
      </c>
      <c r="C102" s="185" t="s">
        <v>932</v>
      </c>
      <c r="D102" s="172" t="s">
        <v>181</v>
      </c>
      <c r="E102" s="173">
        <v>3</v>
      </c>
      <c r="F102" s="174"/>
      <c r="G102" s="175">
        <f>ROUND(E102*F102,2)</f>
        <v>0</v>
      </c>
      <c r="H102" s="160"/>
      <c r="I102" s="159">
        <f>ROUND(E102*H102,2)</f>
        <v>0</v>
      </c>
      <c r="J102" s="160"/>
      <c r="K102" s="159">
        <f>ROUND(E102*J102,2)</f>
        <v>0</v>
      </c>
      <c r="L102" s="159">
        <v>21</v>
      </c>
      <c r="M102" s="159">
        <f>G102*(1+L102/100)</f>
        <v>0</v>
      </c>
      <c r="N102" s="159">
        <v>6.0999999999999997E-4</v>
      </c>
      <c r="O102" s="159">
        <f>ROUND(E102*N102,2)</f>
        <v>0</v>
      </c>
      <c r="P102" s="159">
        <v>0</v>
      </c>
      <c r="Q102" s="159">
        <f>ROUND(E102*P102,2)</f>
        <v>0</v>
      </c>
      <c r="R102" s="159"/>
      <c r="S102" s="159" t="s">
        <v>243</v>
      </c>
      <c r="T102" s="159" t="s">
        <v>165</v>
      </c>
      <c r="U102" s="159">
        <v>0.23183000000000001</v>
      </c>
      <c r="V102" s="159">
        <f>ROUND(E102*U102,2)</f>
        <v>0.7</v>
      </c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860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86" t="s">
        <v>75</v>
      </c>
      <c r="D103" s="161"/>
      <c r="E103" s="162">
        <v>3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0">
        <v>46</v>
      </c>
      <c r="B104" s="171" t="s">
        <v>933</v>
      </c>
      <c r="C104" s="185" t="s">
        <v>934</v>
      </c>
      <c r="D104" s="172" t="s">
        <v>181</v>
      </c>
      <c r="E104" s="173">
        <v>3</v>
      </c>
      <c r="F104" s="174"/>
      <c r="G104" s="175">
        <f>ROUND(E104*F104,2)</f>
        <v>0</v>
      </c>
      <c r="H104" s="160"/>
      <c r="I104" s="159">
        <f>ROUND(E104*H104,2)</f>
        <v>0</v>
      </c>
      <c r="J104" s="160"/>
      <c r="K104" s="159">
        <f>ROUND(E104*J104,2)</f>
        <v>0</v>
      </c>
      <c r="L104" s="159">
        <v>21</v>
      </c>
      <c r="M104" s="159">
        <f>G104*(1+L104/100)</f>
        <v>0</v>
      </c>
      <c r="N104" s="159">
        <v>0</v>
      </c>
      <c r="O104" s="159">
        <f>ROUND(E104*N104,2)</f>
        <v>0</v>
      </c>
      <c r="P104" s="159">
        <v>0</v>
      </c>
      <c r="Q104" s="159">
        <f>ROUND(E104*P104,2)</f>
        <v>0</v>
      </c>
      <c r="R104" s="159"/>
      <c r="S104" s="159" t="s">
        <v>243</v>
      </c>
      <c r="T104" s="159" t="s">
        <v>165</v>
      </c>
      <c r="U104" s="159">
        <v>1.2</v>
      </c>
      <c r="V104" s="159">
        <f>ROUND(E104*U104,2)</f>
        <v>3.6</v>
      </c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860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86" t="s">
        <v>75</v>
      </c>
      <c r="D105" s="161"/>
      <c r="E105" s="162">
        <v>3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168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70">
        <v>47</v>
      </c>
      <c r="B106" s="171" t="s">
        <v>935</v>
      </c>
      <c r="C106" s="185" t="s">
        <v>936</v>
      </c>
      <c r="D106" s="172" t="s">
        <v>181</v>
      </c>
      <c r="E106" s="173">
        <v>3</v>
      </c>
      <c r="F106" s="174"/>
      <c r="G106" s="175">
        <f>ROUND(E106*F106,2)</f>
        <v>0</v>
      </c>
      <c r="H106" s="160"/>
      <c r="I106" s="159">
        <f>ROUND(E106*H106,2)</f>
        <v>0</v>
      </c>
      <c r="J106" s="160"/>
      <c r="K106" s="159">
        <f>ROUND(E106*J106,2)</f>
        <v>0</v>
      </c>
      <c r="L106" s="159">
        <v>21</v>
      </c>
      <c r="M106" s="159">
        <f>G106*(1+L106/100)</f>
        <v>0</v>
      </c>
      <c r="N106" s="159">
        <v>0</v>
      </c>
      <c r="O106" s="159">
        <f>ROUND(E106*N106,2)</f>
        <v>0</v>
      </c>
      <c r="P106" s="159">
        <v>0</v>
      </c>
      <c r="Q106" s="159">
        <f>ROUND(E106*P106,2)</f>
        <v>0</v>
      </c>
      <c r="R106" s="159"/>
      <c r="S106" s="159" t="s">
        <v>243</v>
      </c>
      <c r="T106" s="159" t="s">
        <v>165</v>
      </c>
      <c r="U106" s="159">
        <v>0.75949999999999995</v>
      </c>
      <c r="V106" s="159">
        <f>ROUND(E106*U106,2)</f>
        <v>2.2799999999999998</v>
      </c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860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86" t="s">
        <v>75</v>
      </c>
      <c r="D107" s="161"/>
      <c r="E107" s="162">
        <v>3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168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0">
        <v>48</v>
      </c>
      <c r="B108" s="171" t="s">
        <v>937</v>
      </c>
      <c r="C108" s="185" t="s">
        <v>938</v>
      </c>
      <c r="D108" s="172" t="s">
        <v>181</v>
      </c>
      <c r="E108" s="173">
        <v>87</v>
      </c>
      <c r="F108" s="174"/>
      <c r="G108" s="175">
        <f>ROUND(E108*F108,2)</f>
        <v>0</v>
      </c>
      <c r="H108" s="160"/>
      <c r="I108" s="159">
        <f>ROUND(E108*H108,2)</f>
        <v>0</v>
      </c>
      <c r="J108" s="160"/>
      <c r="K108" s="159">
        <f>ROUND(E108*J108,2)</f>
        <v>0</v>
      </c>
      <c r="L108" s="159">
        <v>21</v>
      </c>
      <c r="M108" s="159">
        <f>G108*(1+L108/100)</f>
        <v>0</v>
      </c>
      <c r="N108" s="159">
        <v>1.09E-2</v>
      </c>
      <c r="O108" s="159">
        <f>ROUND(E108*N108,2)</f>
        <v>0.95</v>
      </c>
      <c r="P108" s="159">
        <v>0</v>
      </c>
      <c r="Q108" s="159">
        <f>ROUND(E108*P108,2)</f>
        <v>0</v>
      </c>
      <c r="R108" s="159"/>
      <c r="S108" s="159" t="s">
        <v>243</v>
      </c>
      <c r="T108" s="159" t="s">
        <v>165</v>
      </c>
      <c r="U108" s="159">
        <v>0</v>
      </c>
      <c r="V108" s="159">
        <f>ROUND(E108*U108,2)</f>
        <v>0</v>
      </c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860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86" t="s">
        <v>842</v>
      </c>
      <c r="D109" s="161"/>
      <c r="E109" s="162">
        <v>87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168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0">
        <v>49</v>
      </c>
      <c r="B110" s="171" t="s">
        <v>939</v>
      </c>
      <c r="C110" s="185" t="s">
        <v>940</v>
      </c>
      <c r="D110" s="172" t="s">
        <v>181</v>
      </c>
      <c r="E110" s="173">
        <v>8</v>
      </c>
      <c r="F110" s="174"/>
      <c r="G110" s="175">
        <f>ROUND(E110*F110,2)</f>
        <v>0</v>
      </c>
      <c r="H110" s="160"/>
      <c r="I110" s="159">
        <f>ROUND(E110*H110,2)</f>
        <v>0</v>
      </c>
      <c r="J110" s="160"/>
      <c r="K110" s="159">
        <f>ROUND(E110*J110,2)</f>
        <v>0</v>
      </c>
      <c r="L110" s="159">
        <v>21</v>
      </c>
      <c r="M110" s="159">
        <f>G110*(1+L110/100)</f>
        <v>0</v>
      </c>
      <c r="N110" s="159">
        <v>1E-3</v>
      </c>
      <c r="O110" s="159">
        <f>ROUND(E110*N110,2)</f>
        <v>0.01</v>
      </c>
      <c r="P110" s="159">
        <v>0</v>
      </c>
      <c r="Q110" s="159">
        <f>ROUND(E110*P110,2)</f>
        <v>0</v>
      </c>
      <c r="R110" s="159"/>
      <c r="S110" s="159" t="s">
        <v>243</v>
      </c>
      <c r="T110" s="159" t="s">
        <v>165</v>
      </c>
      <c r="U110" s="159">
        <v>0</v>
      </c>
      <c r="V110" s="159">
        <f>ROUND(E110*U110,2)</f>
        <v>0</v>
      </c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860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86" t="s">
        <v>87</v>
      </c>
      <c r="D111" s="161"/>
      <c r="E111" s="162">
        <v>8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168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0">
        <v>50</v>
      </c>
      <c r="B112" s="171" t="s">
        <v>941</v>
      </c>
      <c r="C112" s="185" t="s">
        <v>942</v>
      </c>
      <c r="D112" s="172" t="s">
        <v>181</v>
      </c>
      <c r="E112" s="173">
        <v>13</v>
      </c>
      <c r="F112" s="174"/>
      <c r="G112" s="175">
        <f>ROUND(E112*F112,2)</f>
        <v>0</v>
      </c>
      <c r="H112" s="160"/>
      <c r="I112" s="159">
        <f>ROUND(E112*H112,2)</f>
        <v>0</v>
      </c>
      <c r="J112" s="160"/>
      <c r="K112" s="159">
        <f>ROUND(E112*J112,2)</f>
        <v>0</v>
      </c>
      <c r="L112" s="159">
        <v>21</v>
      </c>
      <c r="M112" s="159">
        <f>G112*(1+L112/100)</f>
        <v>0</v>
      </c>
      <c r="N112" s="159">
        <v>1E-3</v>
      </c>
      <c r="O112" s="159">
        <f>ROUND(E112*N112,2)</f>
        <v>0.01</v>
      </c>
      <c r="P112" s="159">
        <v>0</v>
      </c>
      <c r="Q112" s="159">
        <f>ROUND(E112*P112,2)</f>
        <v>0</v>
      </c>
      <c r="R112" s="159"/>
      <c r="S112" s="159" t="s">
        <v>243</v>
      </c>
      <c r="T112" s="159" t="s">
        <v>165</v>
      </c>
      <c r="U112" s="159">
        <v>0</v>
      </c>
      <c r="V112" s="159">
        <f>ROUND(E112*U112,2)</f>
        <v>0</v>
      </c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860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86" t="s">
        <v>943</v>
      </c>
      <c r="D113" s="161"/>
      <c r="E113" s="162">
        <v>13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168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0">
        <v>51</v>
      </c>
      <c r="B114" s="171" t="s">
        <v>944</v>
      </c>
      <c r="C114" s="185" t="s">
        <v>945</v>
      </c>
      <c r="D114" s="172" t="s">
        <v>181</v>
      </c>
      <c r="E114" s="173">
        <v>2</v>
      </c>
      <c r="F114" s="174"/>
      <c r="G114" s="175">
        <f>ROUND(E114*F114,2)</f>
        <v>0</v>
      </c>
      <c r="H114" s="160"/>
      <c r="I114" s="159">
        <f>ROUND(E114*H114,2)</f>
        <v>0</v>
      </c>
      <c r="J114" s="160"/>
      <c r="K114" s="159">
        <f>ROUND(E114*J114,2)</f>
        <v>0</v>
      </c>
      <c r="L114" s="159">
        <v>21</v>
      </c>
      <c r="M114" s="159">
        <f>G114*(1+L114/100)</f>
        <v>0</v>
      </c>
      <c r="N114" s="159">
        <v>1E-3</v>
      </c>
      <c r="O114" s="159">
        <f>ROUND(E114*N114,2)</f>
        <v>0</v>
      </c>
      <c r="P114" s="159">
        <v>0</v>
      </c>
      <c r="Q114" s="159">
        <f>ROUND(E114*P114,2)</f>
        <v>0</v>
      </c>
      <c r="R114" s="159"/>
      <c r="S114" s="159" t="s">
        <v>243</v>
      </c>
      <c r="T114" s="159" t="s">
        <v>165</v>
      </c>
      <c r="U114" s="159">
        <v>0</v>
      </c>
      <c r="V114" s="159">
        <f>ROUND(E114*U114,2)</f>
        <v>0</v>
      </c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860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86" t="s">
        <v>73</v>
      </c>
      <c r="D115" s="161"/>
      <c r="E115" s="162">
        <v>2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168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1" x14ac:dyDescent="0.2">
      <c r="A116" s="170">
        <v>52</v>
      </c>
      <c r="B116" s="171" t="s">
        <v>946</v>
      </c>
      <c r="C116" s="185" t="s">
        <v>947</v>
      </c>
      <c r="D116" s="172" t="s">
        <v>181</v>
      </c>
      <c r="E116" s="173">
        <v>38</v>
      </c>
      <c r="F116" s="174"/>
      <c r="G116" s="175">
        <f>ROUND(E116*F116,2)</f>
        <v>0</v>
      </c>
      <c r="H116" s="160"/>
      <c r="I116" s="159">
        <f>ROUND(E116*H116,2)</f>
        <v>0</v>
      </c>
      <c r="J116" s="160"/>
      <c r="K116" s="159">
        <f>ROUND(E116*J116,2)</f>
        <v>0</v>
      </c>
      <c r="L116" s="159">
        <v>21</v>
      </c>
      <c r="M116" s="159">
        <f>G116*(1+L116/100)</f>
        <v>0</v>
      </c>
      <c r="N116" s="159">
        <v>1E-3</v>
      </c>
      <c r="O116" s="159">
        <f>ROUND(E116*N116,2)</f>
        <v>0.04</v>
      </c>
      <c r="P116" s="159">
        <v>0</v>
      </c>
      <c r="Q116" s="159">
        <f>ROUND(E116*P116,2)</f>
        <v>0</v>
      </c>
      <c r="R116" s="159"/>
      <c r="S116" s="159" t="s">
        <v>243</v>
      </c>
      <c r="T116" s="159" t="s">
        <v>165</v>
      </c>
      <c r="U116" s="159">
        <v>0</v>
      </c>
      <c r="V116" s="159">
        <f>ROUND(E116*U116,2)</f>
        <v>0</v>
      </c>
      <c r="W116" s="159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860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86" t="s">
        <v>948</v>
      </c>
      <c r="D117" s="161"/>
      <c r="E117" s="162">
        <v>38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168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70">
        <v>53</v>
      </c>
      <c r="B118" s="171" t="s">
        <v>949</v>
      </c>
      <c r="C118" s="185" t="s">
        <v>950</v>
      </c>
      <c r="D118" s="172" t="s">
        <v>171</v>
      </c>
      <c r="E118" s="173">
        <v>253</v>
      </c>
      <c r="F118" s="174"/>
      <c r="G118" s="175">
        <f>ROUND(E118*F118,2)</f>
        <v>0</v>
      </c>
      <c r="H118" s="160"/>
      <c r="I118" s="159">
        <f>ROUND(E118*H118,2)</f>
        <v>0</v>
      </c>
      <c r="J118" s="160"/>
      <c r="K118" s="159">
        <f>ROUND(E118*J118,2)</f>
        <v>0</v>
      </c>
      <c r="L118" s="159">
        <v>21</v>
      </c>
      <c r="M118" s="159">
        <f>G118*(1+L118/100)</f>
        <v>0</v>
      </c>
      <c r="N118" s="159">
        <v>1E-3</v>
      </c>
      <c r="O118" s="159">
        <f>ROUND(E118*N118,2)</f>
        <v>0.25</v>
      </c>
      <c r="P118" s="159">
        <v>0</v>
      </c>
      <c r="Q118" s="159">
        <f>ROUND(E118*P118,2)</f>
        <v>0</v>
      </c>
      <c r="R118" s="159"/>
      <c r="S118" s="159" t="s">
        <v>243</v>
      </c>
      <c r="T118" s="159" t="s">
        <v>165</v>
      </c>
      <c r="U118" s="159">
        <v>0</v>
      </c>
      <c r="V118" s="159">
        <f>ROUND(E118*U118,2)</f>
        <v>0</v>
      </c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860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86" t="s">
        <v>951</v>
      </c>
      <c r="D119" s="161"/>
      <c r="E119" s="162">
        <v>230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168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86" t="s">
        <v>952</v>
      </c>
      <c r="D120" s="161"/>
      <c r="E120" s="162">
        <v>23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168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0">
        <v>54</v>
      </c>
      <c r="B121" s="171" t="s">
        <v>953</v>
      </c>
      <c r="C121" s="185" t="s">
        <v>954</v>
      </c>
      <c r="D121" s="172" t="s">
        <v>242</v>
      </c>
      <c r="E121" s="173">
        <v>14</v>
      </c>
      <c r="F121" s="174"/>
      <c r="G121" s="175">
        <f>ROUND(E121*F121,2)</f>
        <v>0</v>
      </c>
      <c r="H121" s="160"/>
      <c r="I121" s="159">
        <f>ROUND(E121*H121,2)</f>
        <v>0</v>
      </c>
      <c r="J121" s="160"/>
      <c r="K121" s="159">
        <f>ROUND(E121*J121,2)</f>
        <v>0</v>
      </c>
      <c r="L121" s="159">
        <v>21</v>
      </c>
      <c r="M121" s="159">
        <f>G121*(1+L121/100)</f>
        <v>0</v>
      </c>
      <c r="N121" s="159">
        <v>1E-3</v>
      </c>
      <c r="O121" s="159">
        <f>ROUND(E121*N121,2)</f>
        <v>0.01</v>
      </c>
      <c r="P121" s="159">
        <v>0</v>
      </c>
      <c r="Q121" s="159">
        <f>ROUND(E121*P121,2)</f>
        <v>0</v>
      </c>
      <c r="R121" s="159"/>
      <c r="S121" s="159" t="s">
        <v>243</v>
      </c>
      <c r="T121" s="159" t="s">
        <v>165</v>
      </c>
      <c r="U121" s="159">
        <v>0</v>
      </c>
      <c r="V121" s="159">
        <f>ROUND(E121*U121,2)</f>
        <v>0</v>
      </c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860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86" t="s">
        <v>955</v>
      </c>
      <c r="D122" s="161"/>
      <c r="E122" s="162">
        <v>14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168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0">
        <v>55</v>
      </c>
      <c r="B123" s="171" t="s">
        <v>956</v>
      </c>
      <c r="C123" s="185" t="s">
        <v>957</v>
      </c>
      <c r="D123" s="172" t="s">
        <v>242</v>
      </c>
      <c r="E123" s="173">
        <v>28</v>
      </c>
      <c r="F123" s="174"/>
      <c r="G123" s="175">
        <f>ROUND(E123*F123,2)</f>
        <v>0</v>
      </c>
      <c r="H123" s="160"/>
      <c r="I123" s="159">
        <f>ROUND(E123*H123,2)</f>
        <v>0</v>
      </c>
      <c r="J123" s="160"/>
      <c r="K123" s="159">
        <f>ROUND(E123*J123,2)</f>
        <v>0</v>
      </c>
      <c r="L123" s="159">
        <v>21</v>
      </c>
      <c r="M123" s="159">
        <f>G123*(1+L123/100)</f>
        <v>0</v>
      </c>
      <c r="N123" s="159">
        <v>1E-3</v>
      </c>
      <c r="O123" s="159">
        <f>ROUND(E123*N123,2)</f>
        <v>0.03</v>
      </c>
      <c r="P123" s="159">
        <v>0</v>
      </c>
      <c r="Q123" s="159">
        <f>ROUND(E123*P123,2)</f>
        <v>0</v>
      </c>
      <c r="R123" s="159"/>
      <c r="S123" s="159" t="s">
        <v>243</v>
      </c>
      <c r="T123" s="159" t="s">
        <v>165</v>
      </c>
      <c r="U123" s="159">
        <v>0</v>
      </c>
      <c r="V123" s="159">
        <f>ROUND(E123*U123,2)</f>
        <v>0</v>
      </c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860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86" t="s">
        <v>958</v>
      </c>
      <c r="D124" s="161"/>
      <c r="E124" s="162">
        <v>28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168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0">
        <v>56</v>
      </c>
      <c r="B125" s="171" t="s">
        <v>959</v>
      </c>
      <c r="C125" s="185" t="s">
        <v>960</v>
      </c>
      <c r="D125" s="172" t="s">
        <v>242</v>
      </c>
      <c r="E125" s="173">
        <v>28</v>
      </c>
      <c r="F125" s="174"/>
      <c r="G125" s="175">
        <f>ROUND(E125*F125,2)</f>
        <v>0</v>
      </c>
      <c r="H125" s="160"/>
      <c r="I125" s="159">
        <f>ROUND(E125*H125,2)</f>
        <v>0</v>
      </c>
      <c r="J125" s="160"/>
      <c r="K125" s="159">
        <f>ROUND(E125*J125,2)</f>
        <v>0</v>
      </c>
      <c r="L125" s="159">
        <v>21</v>
      </c>
      <c r="M125" s="159">
        <f>G125*(1+L125/100)</f>
        <v>0</v>
      </c>
      <c r="N125" s="159">
        <v>1E-3</v>
      </c>
      <c r="O125" s="159">
        <f>ROUND(E125*N125,2)</f>
        <v>0.03</v>
      </c>
      <c r="P125" s="159">
        <v>0</v>
      </c>
      <c r="Q125" s="159">
        <f>ROUND(E125*P125,2)</f>
        <v>0</v>
      </c>
      <c r="R125" s="159"/>
      <c r="S125" s="159" t="s">
        <v>243</v>
      </c>
      <c r="T125" s="159" t="s">
        <v>165</v>
      </c>
      <c r="U125" s="159">
        <v>0</v>
      </c>
      <c r="V125" s="159">
        <f>ROUND(E125*U125,2)</f>
        <v>0</v>
      </c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860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86" t="s">
        <v>958</v>
      </c>
      <c r="D126" s="161"/>
      <c r="E126" s="162">
        <v>28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168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70">
        <v>57</v>
      </c>
      <c r="B127" s="171" t="s">
        <v>961</v>
      </c>
      <c r="C127" s="185" t="s">
        <v>962</v>
      </c>
      <c r="D127" s="172" t="s">
        <v>171</v>
      </c>
      <c r="E127" s="173">
        <v>728</v>
      </c>
      <c r="F127" s="174"/>
      <c r="G127" s="175">
        <f>ROUND(E127*F127,2)</f>
        <v>0</v>
      </c>
      <c r="H127" s="160"/>
      <c r="I127" s="159">
        <f>ROUND(E127*H127,2)</f>
        <v>0</v>
      </c>
      <c r="J127" s="160"/>
      <c r="K127" s="159">
        <f>ROUND(E127*J127,2)</f>
        <v>0</v>
      </c>
      <c r="L127" s="159">
        <v>21</v>
      </c>
      <c r="M127" s="159">
        <f>G127*(1+L127/100)</f>
        <v>0</v>
      </c>
      <c r="N127" s="159">
        <v>2.7999999999999998E-4</v>
      </c>
      <c r="O127" s="159">
        <f>ROUND(E127*N127,2)</f>
        <v>0.2</v>
      </c>
      <c r="P127" s="159">
        <v>0</v>
      </c>
      <c r="Q127" s="159">
        <f>ROUND(E127*P127,2)</f>
        <v>0</v>
      </c>
      <c r="R127" s="159"/>
      <c r="S127" s="159" t="s">
        <v>243</v>
      </c>
      <c r="T127" s="159" t="s">
        <v>165</v>
      </c>
      <c r="U127" s="159">
        <v>0.20016999999999999</v>
      </c>
      <c r="V127" s="159">
        <f>ROUND(E127*U127,2)</f>
        <v>145.72</v>
      </c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860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86" t="s">
        <v>963</v>
      </c>
      <c r="D128" s="161"/>
      <c r="E128" s="162">
        <v>662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168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86" t="s">
        <v>964</v>
      </c>
      <c r="D129" s="161"/>
      <c r="E129" s="162">
        <v>66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168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 x14ac:dyDescent="0.2">
      <c r="A130" s="170">
        <v>58</v>
      </c>
      <c r="B130" s="171" t="s">
        <v>965</v>
      </c>
      <c r="C130" s="185" t="s">
        <v>966</v>
      </c>
      <c r="D130" s="172" t="s">
        <v>171</v>
      </c>
      <c r="E130" s="173">
        <v>23</v>
      </c>
      <c r="F130" s="174"/>
      <c r="G130" s="175">
        <f>ROUND(E130*F130,2)</f>
        <v>0</v>
      </c>
      <c r="H130" s="160"/>
      <c r="I130" s="159">
        <f>ROUND(E130*H130,2)</f>
        <v>0</v>
      </c>
      <c r="J130" s="160"/>
      <c r="K130" s="159">
        <f>ROUND(E130*J130,2)</f>
        <v>0</v>
      </c>
      <c r="L130" s="159">
        <v>21</v>
      </c>
      <c r="M130" s="159">
        <f>G130*(1+L130/100)</f>
        <v>0</v>
      </c>
      <c r="N130" s="159">
        <v>2.7999999999999998E-4</v>
      </c>
      <c r="O130" s="159">
        <f>ROUND(E130*N130,2)</f>
        <v>0.01</v>
      </c>
      <c r="P130" s="159">
        <v>0</v>
      </c>
      <c r="Q130" s="159">
        <f>ROUND(E130*P130,2)</f>
        <v>0</v>
      </c>
      <c r="R130" s="159"/>
      <c r="S130" s="159" t="s">
        <v>243</v>
      </c>
      <c r="T130" s="159" t="s">
        <v>165</v>
      </c>
      <c r="U130" s="159">
        <v>0.20016999999999999</v>
      </c>
      <c r="V130" s="159">
        <f>ROUND(E130*U130,2)</f>
        <v>4.5999999999999996</v>
      </c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860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86" t="s">
        <v>967</v>
      </c>
      <c r="D131" s="161"/>
      <c r="E131" s="162">
        <v>23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168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22.5" outlineLevel="1" x14ac:dyDescent="0.2">
      <c r="A132" s="170">
        <v>59</v>
      </c>
      <c r="B132" s="171" t="s">
        <v>968</v>
      </c>
      <c r="C132" s="185" t="s">
        <v>969</v>
      </c>
      <c r="D132" s="172" t="s">
        <v>171</v>
      </c>
      <c r="E132" s="173">
        <v>292</v>
      </c>
      <c r="F132" s="174"/>
      <c r="G132" s="175">
        <f>ROUND(E132*F132,2)</f>
        <v>0</v>
      </c>
      <c r="H132" s="160"/>
      <c r="I132" s="159">
        <f>ROUND(E132*H132,2)</f>
        <v>0</v>
      </c>
      <c r="J132" s="160"/>
      <c r="K132" s="159">
        <f>ROUND(E132*J132,2)</f>
        <v>0</v>
      </c>
      <c r="L132" s="159">
        <v>21</v>
      </c>
      <c r="M132" s="159">
        <f>G132*(1+L132/100)</f>
        <v>0</v>
      </c>
      <c r="N132" s="159">
        <v>9.8999999999999999E-4</v>
      </c>
      <c r="O132" s="159">
        <f>ROUND(E132*N132,2)</f>
        <v>0.28999999999999998</v>
      </c>
      <c r="P132" s="159">
        <v>0</v>
      </c>
      <c r="Q132" s="159">
        <f>ROUND(E132*P132,2)</f>
        <v>0</v>
      </c>
      <c r="R132" s="159"/>
      <c r="S132" s="159" t="s">
        <v>243</v>
      </c>
      <c r="T132" s="159" t="s">
        <v>165</v>
      </c>
      <c r="U132" s="159">
        <v>7.5829999999999995E-2</v>
      </c>
      <c r="V132" s="159">
        <f>ROUND(E132*U132,2)</f>
        <v>22.14</v>
      </c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860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86" t="s">
        <v>970</v>
      </c>
      <c r="D133" s="161"/>
      <c r="E133" s="162">
        <v>266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168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86" t="s">
        <v>971</v>
      </c>
      <c r="D134" s="161"/>
      <c r="E134" s="162">
        <v>26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168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70">
        <v>60</v>
      </c>
      <c r="B135" s="171" t="s">
        <v>972</v>
      </c>
      <c r="C135" s="185" t="s">
        <v>973</v>
      </c>
      <c r="D135" s="172" t="s">
        <v>171</v>
      </c>
      <c r="E135" s="173">
        <v>120</v>
      </c>
      <c r="F135" s="174"/>
      <c r="G135" s="175">
        <f>ROUND(E135*F135,2)</f>
        <v>0</v>
      </c>
      <c r="H135" s="160"/>
      <c r="I135" s="159">
        <f>ROUND(E135*H135,2)</f>
        <v>0</v>
      </c>
      <c r="J135" s="160"/>
      <c r="K135" s="159">
        <f>ROUND(E135*J135,2)</f>
        <v>0</v>
      </c>
      <c r="L135" s="159">
        <v>21</v>
      </c>
      <c r="M135" s="159">
        <f>G135*(1+L135/100)</f>
        <v>0</v>
      </c>
      <c r="N135" s="159">
        <v>1.0499999999999999E-3</v>
      </c>
      <c r="O135" s="159">
        <f>ROUND(E135*N135,2)</f>
        <v>0.13</v>
      </c>
      <c r="P135" s="159">
        <v>0</v>
      </c>
      <c r="Q135" s="159">
        <f>ROUND(E135*P135,2)</f>
        <v>0</v>
      </c>
      <c r="R135" s="159"/>
      <c r="S135" s="159" t="s">
        <v>243</v>
      </c>
      <c r="T135" s="159" t="s">
        <v>165</v>
      </c>
      <c r="U135" s="159">
        <v>0.12317</v>
      </c>
      <c r="V135" s="159">
        <f>ROUND(E135*U135,2)</f>
        <v>14.78</v>
      </c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860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86" t="s">
        <v>974</v>
      </c>
      <c r="D136" s="161"/>
      <c r="E136" s="162">
        <v>120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168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1" x14ac:dyDescent="0.2">
      <c r="A137" s="170">
        <v>61</v>
      </c>
      <c r="B137" s="171" t="s">
        <v>975</v>
      </c>
      <c r="C137" s="185" t="s">
        <v>976</v>
      </c>
      <c r="D137" s="172" t="s">
        <v>181</v>
      </c>
      <c r="E137" s="173">
        <v>11</v>
      </c>
      <c r="F137" s="174"/>
      <c r="G137" s="175">
        <f>ROUND(E137*F137,2)</f>
        <v>0</v>
      </c>
      <c r="H137" s="160"/>
      <c r="I137" s="159">
        <f>ROUND(E137*H137,2)</f>
        <v>0</v>
      </c>
      <c r="J137" s="160"/>
      <c r="K137" s="159">
        <f>ROUND(E137*J137,2)</f>
        <v>0</v>
      </c>
      <c r="L137" s="159">
        <v>21</v>
      </c>
      <c r="M137" s="159">
        <f>G137*(1+L137/100)</f>
        <v>0</v>
      </c>
      <c r="N137" s="159">
        <v>6.4999999999999997E-3</v>
      </c>
      <c r="O137" s="159">
        <f>ROUND(E137*N137,2)</f>
        <v>7.0000000000000007E-2</v>
      </c>
      <c r="P137" s="159">
        <v>0</v>
      </c>
      <c r="Q137" s="159">
        <f>ROUND(E137*P137,2)</f>
        <v>0</v>
      </c>
      <c r="R137" s="159"/>
      <c r="S137" s="159" t="s">
        <v>243</v>
      </c>
      <c r="T137" s="159" t="s">
        <v>165</v>
      </c>
      <c r="U137" s="159">
        <v>0.48532999999999998</v>
      </c>
      <c r="V137" s="159">
        <f>ROUND(E137*U137,2)</f>
        <v>5.34</v>
      </c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860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86" t="s">
        <v>977</v>
      </c>
      <c r="D138" s="161"/>
      <c r="E138" s="162">
        <v>11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168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ht="22.5" outlineLevel="1" x14ac:dyDescent="0.2">
      <c r="A139" s="170">
        <v>62</v>
      </c>
      <c r="B139" s="171" t="s">
        <v>978</v>
      </c>
      <c r="C139" s="185" t="s">
        <v>979</v>
      </c>
      <c r="D139" s="172" t="s">
        <v>181</v>
      </c>
      <c r="E139" s="173">
        <v>1</v>
      </c>
      <c r="F139" s="174"/>
      <c r="G139" s="175">
        <f>ROUND(E139*F139,2)</f>
        <v>0</v>
      </c>
      <c r="H139" s="160"/>
      <c r="I139" s="159">
        <f>ROUND(E139*H139,2)</f>
        <v>0</v>
      </c>
      <c r="J139" s="160"/>
      <c r="K139" s="159">
        <f>ROUND(E139*J139,2)</f>
        <v>0</v>
      </c>
      <c r="L139" s="159">
        <v>21</v>
      </c>
      <c r="M139" s="159">
        <f>G139*(1+L139/100)</f>
        <v>0</v>
      </c>
      <c r="N139" s="159">
        <v>6.4999999999999997E-3</v>
      </c>
      <c r="O139" s="159">
        <f>ROUND(E139*N139,2)</f>
        <v>0.01</v>
      </c>
      <c r="P139" s="159">
        <v>0</v>
      </c>
      <c r="Q139" s="159">
        <f>ROUND(E139*P139,2)</f>
        <v>0</v>
      </c>
      <c r="R139" s="159"/>
      <c r="S139" s="159" t="s">
        <v>243</v>
      </c>
      <c r="T139" s="159" t="s">
        <v>165</v>
      </c>
      <c r="U139" s="159">
        <v>0.48532999999999998</v>
      </c>
      <c r="V139" s="159">
        <f>ROUND(E139*U139,2)</f>
        <v>0.49</v>
      </c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860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86" t="s">
        <v>71</v>
      </c>
      <c r="D140" s="161"/>
      <c r="E140" s="162">
        <v>1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168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 x14ac:dyDescent="0.2">
      <c r="A141" s="170">
        <v>63</v>
      </c>
      <c r="B141" s="171" t="s">
        <v>980</v>
      </c>
      <c r="C141" s="185" t="s">
        <v>981</v>
      </c>
      <c r="D141" s="172" t="s">
        <v>181</v>
      </c>
      <c r="E141" s="173">
        <v>48</v>
      </c>
      <c r="F141" s="174"/>
      <c r="G141" s="175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21</v>
      </c>
      <c r="M141" s="159">
        <f>G141*(1+L141/100)</f>
        <v>0</v>
      </c>
      <c r="N141" s="159">
        <v>2.9999999999999997E-4</v>
      </c>
      <c r="O141" s="159">
        <f>ROUND(E141*N141,2)</f>
        <v>0.01</v>
      </c>
      <c r="P141" s="159">
        <v>0</v>
      </c>
      <c r="Q141" s="159">
        <f>ROUND(E141*P141,2)</f>
        <v>0</v>
      </c>
      <c r="R141" s="159"/>
      <c r="S141" s="159" t="s">
        <v>243</v>
      </c>
      <c r="T141" s="159" t="s">
        <v>165</v>
      </c>
      <c r="U141" s="159">
        <v>0.35216999999999998</v>
      </c>
      <c r="V141" s="159">
        <f>ROUND(E141*U141,2)</f>
        <v>16.899999999999999</v>
      </c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860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86" t="s">
        <v>982</v>
      </c>
      <c r="D142" s="161"/>
      <c r="E142" s="162">
        <v>48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168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70">
        <v>64</v>
      </c>
      <c r="B143" s="171" t="s">
        <v>983</v>
      </c>
      <c r="C143" s="185" t="s">
        <v>984</v>
      </c>
      <c r="D143" s="172" t="s">
        <v>181</v>
      </c>
      <c r="E143" s="173">
        <v>66</v>
      </c>
      <c r="F143" s="174"/>
      <c r="G143" s="175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21</v>
      </c>
      <c r="M143" s="159">
        <f>G143*(1+L143/100)</f>
        <v>0</v>
      </c>
      <c r="N143" s="159">
        <v>1.1E-4</v>
      </c>
      <c r="O143" s="159">
        <f>ROUND(E143*N143,2)</f>
        <v>0.01</v>
      </c>
      <c r="P143" s="159">
        <v>0</v>
      </c>
      <c r="Q143" s="159">
        <f>ROUND(E143*P143,2)</f>
        <v>0</v>
      </c>
      <c r="R143" s="159"/>
      <c r="S143" s="159" t="s">
        <v>243</v>
      </c>
      <c r="T143" s="159" t="s">
        <v>165</v>
      </c>
      <c r="U143" s="159">
        <v>0.24399999999999999</v>
      </c>
      <c r="V143" s="159">
        <f>ROUND(E143*U143,2)</f>
        <v>16.100000000000001</v>
      </c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860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86" t="s">
        <v>985</v>
      </c>
      <c r="D144" s="161"/>
      <c r="E144" s="162">
        <v>60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168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86" t="s">
        <v>986</v>
      </c>
      <c r="D145" s="161"/>
      <c r="E145" s="162">
        <v>6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168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2.5" outlineLevel="1" x14ac:dyDescent="0.2">
      <c r="A146" s="170">
        <v>65</v>
      </c>
      <c r="B146" s="171" t="s">
        <v>987</v>
      </c>
      <c r="C146" s="185" t="s">
        <v>988</v>
      </c>
      <c r="D146" s="172" t="s">
        <v>181</v>
      </c>
      <c r="E146" s="173">
        <v>24</v>
      </c>
      <c r="F146" s="174"/>
      <c r="G146" s="175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21</v>
      </c>
      <c r="M146" s="159">
        <f>G146*(1+L146/100)</f>
        <v>0</v>
      </c>
      <c r="N146" s="159">
        <v>2.0000000000000001E-4</v>
      </c>
      <c r="O146" s="159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243</v>
      </c>
      <c r="T146" s="159" t="s">
        <v>165</v>
      </c>
      <c r="U146" s="159">
        <v>0.24399999999999999</v>
      </c>
      <c r="V146" s="159">
        <f>ROUND(E146*U146,2)</f>
        <v>5.86</v>
      </c>
      <c r="W146" s="159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860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86" t="s">
        <v>989</v>
      </c>
      <c r="D147" s="161"/>
      <c r="E147" s="162">
        <v>24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168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ht="22.5" outlineLevel="1" x14ac:dyDescent="0.2">
      <c r="A148" s="170">
        <v>66</v>
      </c>
      <c r="B148" s="171" t="s">
        <v>990</v>
      </c>
      <c r="C148" s="185" t="s">
        <v>991</v>
      </c>
      <c r="D148" s="172" t="s">
        <v>181</v>
      </c>
      <c r="E148" s="173">
        <v>28</v>
      </c>
      <c r="F148" s="174"/>
      <c r="G148" s="175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21</v>
      </c>
      <c r="M148" s="159">
        <f>G148*(1+L148/100)</f>
        <v>0</v>
      </c>
      <c r="N148" s="159">
        <v>2.2000000000000001E-4</v>
      </c>
      <c r="O148" s="159">
        <f>ROUND(E148*N148,2)</f>
        <v>0.01</v>
      </c>
      <c r="P148" s="159">
        <v>0</v>
      </c>
      <c r="Q148" s="159">
        <f>ROUND(E148*P148,2)</f>
        <v>0</v>
      </c>
      <c r="R148" s="159"/>
      <c r="S148" s="159" t="s">
        <v>243</v>
      </c>
      <c r="T148" s="159" t="s">
        <v>165</v>
      </c>
      <c r="U148" s="159">
        <v>0.35216999999999998</v>
      </c>
      <c r="V148" s="159">
        <f>ROUND(E148*U148,2)</f>
        <v>9.86</v>
      </c>
      <c r="W148" s="159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860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86" t="s">
        <v>958</v>
      </c>
      <c r="D149" s="161"/>
      <c r="E149" s="162">
        <v>28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168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70">
        <v>67</v>
      </c>
      <c r="B150" s="171" t="s">
        <v>992</v>
      </c>
      <c r="C150" s="185" t="s">
        <v>993</v>
      </c>
      <c r="D150" s="172" t="s">
        <v>181</v>
      </c>
      <c r="E150" s="173">
        <v>101</v>
      </c>
      <c r="F150" s="174"/>
      <c r="G150" s="175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21</v>
      </c>
      <c r="M150" s="159">
        <f>G150*(1+L150/100)</f>
        <v>0</v>
      </c>
      <c r="N150" s="159">
        <v>2.7999999999999998E-4</v>
      </c>
      <c r="O150" s="159">
        <f>ROUND(E150*N150,2)</f>
        <v>0.03</v>
      </c>
      <c r="P150" s="159">
        <v>0</v>
      </c>
      <c r="Q150" s="159">
        <f>ROUND(E150*P150,2)</f>
        <v>0</v>
      </c>
      <c r="R150" s="159"/>
      <c r="S150" s="159" t="s">
        <v>243</v>
      </c>
      <c r="T150" s="159" t="s">
        <v>165</v>
      </c>
      <c r="U150" s="159">
        <v>0.24399999999999999</v>
      </c>
      <c r="V150" s="159">
        <f>ROUND(E150*U150,2)</f>
        <v>24.64</v>
      </c>
      <c r="W150" s="159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817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86" t="s">
        <v>994</v>
      </c>
      <c r="D151" s="161"/>
      <c r="E151" s="162">
        <v>92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168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86" t="s">
        <v>995</v>
      </c>
      <c r="D152" s="161"/>
      <c r="E152" s="162">
        <v>9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168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70">
        <v>68</v>
      </c>
      <c r="B153" s="171" t="s">
        <v>996</v>
      </c>
      <c r="C153" s="185" t="s">
        <v>997</v>
      </c>
      <c r="D153" s="172" t="s">
        <v>181</v>
      </c>
      <c r="E153" s="173">
        <v>627</v>
      </c>
      <c r="F153" s="174"/>
      <c r="G153" s="175">
        <f>ROUND(E153*F153,2)</f>
        <v>0</v>
      </c>
      <c r="H153" s="160"/>
      <c r="I153" s="159">
        <f>ROUND(E153*H153,2)</f>
        <v>0</v>
      </c>
      <c r="J153" s="160"/>
      <c r="K153" s="159">
        <f>ROUND(E153*J153,2)</f>
        <v>0</v>
      </c>
      <c r="L153" s="159">
        <v>21</v>
      </c>
      <c r="M153" s="159">
        <f>G153*(1+L153/100)</f>
        <v>0</v>
      </c>
      <c r="N153" s="159">
        <v>0</v>
      </c>
      <c r="O153" s="159">
        <f>ROUND(E153*N153,2)</f>
        <v>0</v>
      </c>
      <c r="P153" s="159">
        <v>0</v>
      </c>
      <c r="Q153" s="159">
        <f>ROUND(E153*P153,2)</f>
        <v>0</v>
      </c>
      <c r="R153" s="159"/>
      <c r="S153" s="159" t="s">
        <v>243</v>
      </c>
      <c r="T153" s="159" t="s">
        <v>165</v>
      </c>
      <c r="U153" s="159">
        <v>0.26417000000000002</v>
      </c>
      <c r="V153" s="159">
        <f>ROUND(E153*U153,2)</f>
        <v>165.63</v>
      </c>
      <c r="W153" s="159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860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86" t="s">
        <v>998</v>
      </c>
      <c r="D154" s="161"/>
      <c r="E154" s="162">
        <v>627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168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ht="22.5" outlineLevel="1" x14ac:dyDescent="0.2">
      <c r="A155" s="170">
        <v>69</v>
      </c>
      <c r="B155" s="171" t="s">
        <v>999</v>
      </c>
      <c r="C155" s="185" t="s">
        <v>1000</v>
      </c>
      <c r="D155" s="172" t="s">
        <v>181</v>
      </c>
      <c r="E155" s="173">
        <v>190</v>
      </c>
      <c r="F155" s="174"/>
      <c r="G155" s="175">
        <f>ROUND(E155*F155,2)</f>
        <v>0</v>
      </c>
      <c r="H155" s="160"/>
      <c r="I155" s="159">
        <f>ROUND(E155*H155,2)</f>
        <v>0</v>
      </c>
      <c r="J155" s="160"/>
      <c r="K155" s="159">
        <f>ROUND(E155*J155,2)</f>
        <v>0</v>
      </c>
      <c r="L155" s="159">
        <v>21</v>
      </c>
      <c r="M155" s="159">
        <f>G155*(1+L155/100)</f>
        <v>0</v>
      </c>
      <c r="N155" s="159">
        <v>2.5000000000000001E-4</v>
      </c>
      <c r="O155" s="159">
        <f>ROUND(E155*N155,2)</f>
        <v>0.05</v>
      </c>
      <c r="P155" s="159">
        <v>0</v>
      </c>
      <c r="Q155" s="159">
        <f>ROUND(E155*P155,2)</f>
        <v>0</v>
      </c>
      <c r="R155" s="159"/>
      <c r="S155" s="159" t="s">
        <v>243</v>
      </c>
      <c r="T155" s="159" t="s">
        <v>165</v>
      </c>
      <c r="U155" s="159">
        <v>0.26417000000000002</v>
      </c>
      <c r="V155" s="159">
        <f>ROUND(E155*U155,2)</f>
        <v>50.19</v>
      </c>
      <c r="W155" s="159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860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86" t="s">
        <v>1001</v>
      </c>
      <c r="D156" s="161"/>
      <c r="E156" s="162">
        <v>190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168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ht="22.5" outlineLevel="1" x14ac:dyDescent="0.2">
      <c r="A157" s="170">
        <v>70</v>
      </c>
      <c r="B157" s="171" t="s">
        <v>1002</v>
      </c>
      <c r="C157" s="185" t="s">
        <v>1003</v>
      </c>
      <c r="D157" s="172" t="s">
        <v>181</v>
      </c>
      <c r="E157" s="173">
        <v>23</v>
      </c>
      <c r="F157" s="174"/>
      <c r="G157" s="175">
        <f>ROUND(E157*F157,2)</f>
        <v>0</v>
      </c>
      <c r="H157" s="160"/>
      <c r="I157" s="159">
        <f>ROUND(E157*H157,2)</f>
        <v>0</v>
      </c>
      <c r="J157" s="160"/>
      <c r="K157" s="159">
        <f>ROUND(E157*J157,2)</f>
        <v>0</v>
      </c>
      <c r="L157" s="159">
        <v>21</v>
      </c>
      <c r="M157" s="159">
        <f>G157*(1+L157/100)</f>
        <v>0</v>
      </c>
      <c r="N157" s="159">
        <v>3.64E-3</v>
      </c>
      <c r="O157" s="159">
        <f>ROUND(E157*N157,2)</f>
        <v>0.08</v>
      </c>
      <c r="P157" s="159">
        <v>0</v>
      </c>
      <c r="Q157" s="159">
        <f>ROUND(E157*P157,2)</f>
        <v>0</v>
      </c>
      <c r="R157" s="159"/>
      <c r="S157" s="159" t="s">
        <v>243</v>
      </c>
      <c r="T157" s="159" t="s">
        <v>165</v>
      </c>
      <c r="U157" s="159">
        <v>0.871</v>
      </c>
      <c r="V157" s="159">
        <f>ROUND(E157*U157,2)</f>
        <v>20.03</v>
      </c>
      <c r="W157" s="159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860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86" t="s">
        <v>952</v>
      </c>
      <c r="D158" s="161"/>
      <c r="E158" s="162">
        <v>23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168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1" x14ac:dyDescent="0.2">
      <c r="A159" s="170">
        <v>71</v>
      </c>
      <c r="B159" s="171" t="s">
        <v>1004</v>
      </c>
      <c r="C159" s="185" t="s">
        <v>1005</v>
      </c>
      <c r="D159" s="172" t="s">
        <v>181</v>
      </c>
      <c r="E159" s="173">
        <v>72</v>
      </c>
      <c r="F159" s="174"/>
      <c r="G159" s="175">
        <f>ROUND(E159*F159,2)</f>
        <v>0</v>
      </c>
      <c r="H159" s="160"/>
      <c r="I159" s="159">
        <f>ROUND(E159*H159,2)</f>
        <v>0</v>
      </c>
      <c r="J159" s="160"/>
      <c r="K159" s="159">
        <f>ROUND(E159*J159,2)</f>
        <v>0</v>
      </c>
      <c r="L159" s="159">
        <v>21</v>
      </c>
      <c r="M159" s="159">
        <f>G159*(1+L159/100)</f>
        <v>0</v>
      </c>
      <c r="N159" s="159">
        <v>0</v>
      </c>
      <c r="O159" s="159">
        <f>ROUND(E159*N159,2)</f>
        <v>0</v>
      </c>
      <c r="P159" s="159">
        <v>0</v>
      </c>
      <c r="Q159" s="159">
        <f>ROUND(E159*P159,2)</f>
        <v>0</v>
      </c>
      <c r="R159" s="159"/>
      <c r="S159" s="159" t="s">
        <v>243</v>
      </c>
      <c r="T159" s="159" t="s">
        <v>165</v>
      </c>
      <c r="U159" s="159">
        <v>0.11</v>
      </c>
      <c r="V159" s="159">
        <f>ROUND(E159*U159,2)</f>
        <v>7.92</v>
      </c>
      <c r="W159" s="159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860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86" t="s">
        <v>1006</v>
      </c>
      <c r="D160" s="161"/>
      <c r="E160" s="162">
        <v>72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168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70">
        <v>72</v>
      </c>
      <c r="B161" s="171" t="s">
        <v>1007</v>
      </c>
      <c r="C161" s="185" t="s">
        <v>1008</v>
      </c>
      <c r="D161" s="172" t="s">
        <v>181</v>
      </c>
      <c r="E161" s="173">
        <v>1</v>
      </c>
      <c r="F161" s="174"/>
      <c r="G161" s="175">
        <f>ROUND(E161*F161,2)</f>
        <v>0</v>
      </c>
      <c r="H161" s="160"/>
      <c r="I161" s="159">
        <f>ROUND(E161*H161,2)</f>
        <v>0</v>
      </c>
      <c r="J161" s="160"/>
      <c r="K161" s="159">
        <f>ROUND(E161*J161,2)</f>
        <v>0</v>
      </c>
      <c r="L161" s="159">
        <v>21</v>
      </c>
      <c r="M161" s="159">
        <f>G161*(1+L161/100)</f>
        <v>0</v>
      </c>
      <c r="N161" s="159">
        <v>0</v>
      </c>
      <c r="O161" s="159">
        <f>ROUND(E161*N161,2)</f>
        <v>0</v>
      </c>
      <c r="P161" s="159">
        <v>0</v>
      </c>
      <c r="Q161" s="159">
        <f>ROUND(E161*P161,2)</f>
        <v>0</v>
      </c>
      <c r="R161" s="159"/>
      <c r="S161" s="159" t="s">
        <v>243</v>
      </c>
      <c r="T161" s="159" t="s">
        <v>165</v>
      </c>
      <c r="U161" s="159">
        <v>0</v>
      </c>
      <c r="V161" s="159">
        <f>ROUND(E161*U161,2)</f>
        <v>0</v>
      </c>
      <c r="W161" s="159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860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86" t="s">
        <v>71</v>
      </c>
      <c r="D162" s="161"/>
      <c r="E162" s="162">
        <v>1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168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0">
        <v>73</v>
      </c>
      <c r="B163" s="171" t="s">
        <v>1009</v>
      </c>
      <c r="C163" s="185" t="s">
        <v>1010</v>
      </c>
      <c r="D163" s="172" t="s">
        <v>181</v>
      </c>
      <c r="E163" s="173">
        <v>1</v>
      </c>
      <c r="F163" s="174"/>
      <c r="G163" s="175">
        <f>ROUND(E163*F163,2)</f>
        <v>0</v>
      </c>
      <c r="H163" s="160"/>
      <c r="I163" s="159">
        <f>ROUND(E163*H163,2)</f>
        <v>0</v>
      </c>
      <c r="J163" s="160"/>
      <c r="K163" s="159">
        <f>ROUND(E163*J163,2)</f>
        <v>0</v>
      </c>
      <c r="L163" s="159">
        <v>21</v>
      </c>
      <c r="M163" s="159">
        <f>G163*(1+L163/100)</f>
        <v>0</v>
      </c>
      <c r="N163" s="159">
        <v>0</v>
      </c>
      <c r="O163" s="159">
        <f>ROUND(E163*N163,2)</f>
        <v>0</v>
      </c>
      <c r="P163" s="159">
        <v>0</v>
      </c>
      <c r="Q163" s="159">
        <f>ROUND(E163*P163,2)</f>
        <v>0</v>
      </c>
      <c r="R163" s="159"/>
      <c r="S163" s="159" t="s">
        <v>243</v>
      </c>
      <c r="T163" s="159" t="s">
        <v>165</v>
      </c>
      <c r="U163" s="159">
        <v>0</v>
      </c>
      <c r="V163" s="159">
        <f>ROUND(E163*U163,2)</f>
        <v>0</v>
      </c>
      <c r="W163" s="159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860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86" t="s">
        <v>71</v>
      </c>
      <c r="D164" s="161"/>
      <c r="E164" s="162">
        <v>1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168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ht="22.5" outlineLevel="1" x14ac:dyDescent="0.2">
      <c r="A165" s="170">
        <v>74</v>
      </c>
      <c r="B165" s="171" t="s">
        <v>1011</v>
      </c>
      <c r="C165" s="185" t="s">
        <v>1012</v>
      </c>
      <c r="D165" s="172" t="s">
        <v>1013</v>
      </c>
      <c r="E165" s="173">
        <v>65</v>
      </c>
      <c r="F165" s="174"/>
      <c r="G165" s="175">
        <f>ROUND(E165*F165,2)</f>
        <v>0</v>
      </c>
      <c r="H165" s="160"/>
      <c r="I165" s="159">
        <f>ROUND(E165*H165,2)</f>
        <v>0</v>
      </c>
      <c r="J165" s="160"/>
      <c r="K165" s="159">
        <f>ROUND(E165*J165,2)</f>
        <v>0</v>
      </c>
      <c r="L165" s="159">
        <v>21</v>
      </c>
      <c r="M165" s="159">
        <f>G165*(1+L165/100)</f>
        <v>0</v>
      </c>
      <c r="N165" s="159">
        <v>0</v>
      </c>
      <c r="O165" s="159">
        <f>ROUND(E165*N165,2)</f>
        <v>0</v>
      </c>
      <c r="P165" s="159">
        <v>0</v>
      </c>
      <c r="Q165" s="159">
        <f>ROUND(E165*P165,2)</f>
        <v>0</v>
      </c>
      <c r="R165" s="159"/>
      <c r="S165" s="159" t="s">
        <v>243</v>
      </c>
      <c r="T165" s="159" t="s">
        <v>165</v>
      </c>
      <c r="U165" s="159">
        <v>0.25979999999999998</v>
      </c>
      <c r="V165" s="159">
        <f>ROUND(E165*U165,2)</f>
        <v>16.89</v>
      </c>
      <c r="W165" s="159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860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86" t="s">
        <v>1014</v>
      </c>
      <c r="D166" s="161"/>
      <c r="E166" s="162">
        <v>65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168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 x14ac:dyDescent="0.2">
      <c r="A167" s="170">
        <v>75</v>
      </c>
      <c r="B167" s="171" t="s">
        <v>1015</v>
      </c>
      <c r="C167" s="185" t="s">
        <v>1016</v>
      </c>
      <c r="D167" s="172" t="s">
        <v>171</v>
      </c>
      <c r="E167" s="173">
        <v>179</v>
      </c>
      <c r="F167" s="174"/>
      <c r="G167" s="175">
        <f>ROUND(E167*F167,2)</f>
        <v>0</v>
      </c>
      <c r="H167" s="160"/>
      <c r="I167" s="159">
        <f>ROUND(E167*H167,2)</f>
        <v>0</v>
      </c>
      <c r="J167" s="160"/>
      <c r="K167" s="159">
        <f>ROUND(E167*J167,2)</f>
        <v>0</v>
      </c>
      <c r="L167" s="159">
        <v>21</v>
      </c>
      <c r="M167" s="159">
        <f>G167*(1+L167/100)</f>
        <v>0</v>
      </c>
      <c r="N167" s="159">
        <v>1.6000000000000001E-4</v>
      </c>
      <c r="O167" s="159">
        <f>ROUND(E167*N167,2)</f>
        <v>0.03</v>
      </c>
      <c r="P167" s="159">
        <v>0</v>
      </c>
      <c r="Q167" s="159">
        <f>ROUND(E167*P167,2)</f>
        <v>0</v>
      </c>
      <c r="R167" s="159"/>
      <c r="S167" s="159" t="s">
        <v>243</v>
      </c>
      <c r="T167" s="159" t="s">
        <v>165</v>
      </c>
      <c r="U167" s="159">
        <v>0</v>
      </c>
      <c r="V167" s="159">
        <f>ROUND(E167*U167,2)</f>
        <v>0</v>
      </c>
      <c r="W167" s="159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860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86" t="s">
        <v>1017</v>
      </c>
      <c r="D168" s="161"/>
      <c r="E168" s="162">
        <v>179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168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70">
        <v>76</v>
      </c>
      <c r="B169" s="171" t="s">
        <v>1018</v>
      </c>
      <c r="C169" s="185" t="s">
        <v>1019</v>
      </c>
      <c r="D169" s="172" t="s">
        <v>171</v>
      </c>
      <c r="E169" s="173">
        <v>996</v>
      </c>
      <c r="F169" s="174"/>
      <c r="G169" s="175">
        <f>ROUND(E169*F169,2)</f>
        <v>0</v>
      </c>
      <c r="H169" s="160"/>
      <c r="I169" s="159">
        <f>ROUND(E169*H169,2)</f>
        <v>0</v>
      </c>
      <c r="J169" s="160"/>
      <c r="K169" s="159">
        <f>ROUND(E169*J169,2)</f>
        <v>0</v>
      </c>
      <c r="L169" s="159">
        <v>21</v>
      </c>
      <c r="M169" s="159">
        <f>G169*(1+L169/100)</f>
        <v>0</v>
      </c>
      <c r="N169" s="159">
        <v>1.7000000000000001E-4</v>
      </c>
      <c r="O169" s="159">
        <f>ROUND(E169*N169,2)</f>
        <v>0.17</v>
      </c>
      <c r="P169" s="159">
        <v>0</v>
      </c>
      <c r="Q169" s="159">
        <f>ROUND(E169*P169,2)</f>
        <v>0</v>
      </c>
      <c r="R169" s="159"/>
      <c r="S169" s="159" t="s">
        <v>243</v>
      </c>
      <c r="T169" s="159" t="s">
        <v>165</v>
      </c>
      <c r="U169" s="159">
        <v>0</v>
      </c>
      <c r="V169" s="159">
        <f>ROUND(E169*U169,2)</f>
        <v>0</v>
      </c>
      <c r="W169" s="159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860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57"/>
      <c r="B170" s="158"/>
      <c r="C170" s="186" t="s">
        <v>1020</v>
      </c>
      <c r="D170" s="161"/>
      <c r="E170" s="162">
        <v>996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168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 x14ac:dyDescent="0.2">
      <c r="A171" s="170">
        <v>77</v>
      </c>
      <c r="B171" s="171" t="s">
        <v>1021</v>
      </c>
      <c r="C171" s="185" t="s">
        <v>1022</v>
      </c>
      <c r="D171" s="172" t="s">
        <v>171</v>
      </c>
      <c r="E171" s="173">
        <v>481</v>
      </c>
      <c r="F171" s="174"/>
      <c r="G171" s="175">
        <f>ROUND(E171*F171,2)</f>
        <v>0</v>
      </c>
      <c r="H171" s="160"/>
      <c r="I171" s="159">
        <f>ROUND(E171*H171,2)</f>
        <v>0</v>
      </c>
      <c r="J171" s="160"/>
      <c r="K171" s="159">
        <f>ROUND(E171*J171,2)</f>
        <v>0</v>
      </c>
      <c r="L171" s="159">
        <v>21</v>
      </c>
      <c r="M171" s="159">
        <f>G171*(1+L171/100)</f>
        <v>0</v>
      </c>
      <c r="N171" s="159">
        <v>2.3000000000000001E-4</v>
      </c>
      <c r="O171" s="159">
        <f>ROUND(E171*N171,2)</f>
        <v>0.11</v>
      </c>
      <c r="P171" s="159">
        <v>0</v>
      </c>
      <c r="Q171" s="159">
        <f>ROUND(E171*P171,2)</f>
        <v>0</v>
      </c>
      <c r="R171" s="159"/>
      <c r="S171" s="159" t="s">
        <v>243</v>
      </c>
      <c r="T171" s="159" t="s">
        <v>165</v>
      </c>
      <c r="U171" s="159">
        <v>0</v>
      </c>
      <c r="V171" s="159">
        <f>ROUND(E171*U171,2)</f>
        <v>0</v>
      </c>
      <c r="W171" s="159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860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86" t="s">
        <v>1023</v>
      </c>
      <c r="D172" s="161"/>
      <c r="E172" s="162">
        <v>481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168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70">
        <v>78</v>
      </c>
      <c r="B173" s="171" t="s">
        <v>1024</v>
      </c>
      <c r="C173" s="185" t="s">
        <v>1025</v>
      </c>
      <c r="D173" s="172" t="s">
        <v>171</v>
      </c>
      <c r="E173" s="173">
        <v>68</v>
      </c>
      <c r="F173" s="174"/>
      <c r="G173" s="175">
        <f>ROUND(E173*F173,2)</f>
        <v>0</v>
      </c>
      <c r="H173" s="160"/>
      <c r="I173" s="159">
        <f>ROUND(E173*H173,2)</f>
        <v>0</v>
      </c>
      <c r="J173" s="160"/>
      <c r="K173" s="159">
        <f>ROUND(E173*J173,2)</f>
        <v>0</v>
      </c>
      <c r="L173" s="159">
        <v>21</v>
      </c>
      <c r="M173" s="159">
        <f>G173*(1+L173/100)</f>
        <v>0</v>
      </c>
      <c r="N173" s="159">
        <v>6.4000000000000005E-4</v>
      </c>
      <c r="O173" s="159">
        <f>ROUND(E173*N173,2)</f>
        <v>0.04</v>
      </c>
      <c r="P173" s="159">
        <v>0</v>
      </c>
      <c r="Q173" s="159">
        <f>ROUND(E173*P173,2)</f>
        <v>0</v>
      </c>
      <c r="R173" s="159"/>
      <c r="S173" s="159" t="s">
        <v>243</v>
      </c>
      <c r="T173" s="159" t="s">
        <v>165</v>
      </c>
      <c r="U173" s="159">
        <v>0</v>
      </c>
      <c r="V173" s="159">
        <f>ROUND(E173*U173,2)</f>
        <v>0</v>
      </c>
      <c r="W173" s="159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860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86" t="s">
        <v>1026</v>
      </c>
      <c r="D174" s="161"/>
      <c r="E174" s="162">
        <v>68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168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22.5" outlineLevel="1" x14ac:dyDescent="0.2">
      <c r="A175" s="170">
        <v>79</v>
      </c>
      <c r="B175" s="171" t="s">
        <v>1027</v>
      </c>
      <c r="C175" s="185" t="s">
        <v>1028</v>
      </c>
      <c r="D175" s="172" t="s">
        <v>171</v>
      </c>
      <c r="E175" s="173">
        <v>119</v>
      </c>
      <c r="F175" s="174"/>
      <c r="G175" s="175">
        <f>ROUND(E175*F175,2)</f>
        <v>0</v>
      </c>
      <c r="H175" s="160"/>
      <c r="I175" s="159">
        <f>ROUND(E175*H175,2)</f>
        <v>0</v>
      </c>
      <c r="J175" s="160"/>
      <c r="K175" s="159">
        <f>ROUND(E175*J175,2)</f>
        <v>0</v>
      </c>
      <c r="L175" s="159">
        <v>21</v>
      </c>
      <c r="M175" s="159">
        <f>G175*(1+L175/100)</f>
        <v>0</v>
      </c>
      <c r="N175" s="159">
        <v>2.2000000000000001E-4</v>
      </c>
      <c r="O175" s="159">
        <f>ROUND(E175*N175,2)</f>
        <v>0.03</v>
      </c>
      <c r="P175" s="159">
        <v>0</v>
      </c>
      <c r="Q175" s="159">
        <f>ROUND(E175*P175,2)</f>
        <v>0</v>
      </c>
      <c r="R175" s="159"/>
      <c r="S175" s="159" t="s">
        <v>243</v>
      </c>
      <c r="T175" s="159" t="s">
        <v>165</v>
      </c>
      <c r="U175" s="159">
        <v>0</v>
      </c>
      <c r="V175" s="159">
        <f>ROUND(E175*U175,2)</f>
        <v>0</v>
      </c>
      <c r="W175" s="159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860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86" t="s">
        <v>1029</v>
      </c>
      <c r="D176" s="161"/>
      <c r="E176" s="162">
        <v>119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168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2.5" outlineLevel="1" x14ac:dyDescent="0.2">
      <c r="A177" s="170">
        <v>80</v>
      </c>
      <c r="B177" s="171" t="s">
        <v>1030</v>
      </c>
      <c r="C177" s="185" t="s">
        <v>1031</v>
      </c>
      <c r="D177" s="172" t="s">
        <v>171</v>
      </c>
      <c r="E177" s="173">
        <v>662</v>
      </c>
      <c r="F177" s="174"/>
      <c r="G177" s="175">
        <f>ROUND(E177*F177,2)</f>
        <v>0</v>
      </c>
      <c r="H177" s="160"/>
      <c r="I177" s="159">
        <f>ROUND(E177*H177,2)</f>
        <v>0</v>
      </c>
      <c r="J177" s="160"/>
      <c r="K177" s="159">
        <f>ROUND(E177*J177,2)</f>
        <v>0</v>
      </c>
      <c r="L177" s="159">
        <v>21</v>
      </c>
      <c r="M177" s="159">
        <f>G177*(1+L177/100)</f>
        <v>0</v>
      </c>
      <c r="N177" s="159">
        <v>3.2000000000000003E-4</v>
      </c>
      <c r="O177" s="159">
        <f>ROUND(E177*N177,2)</f>
        <v>0.21</v>
      </c>
      <c r="P177" s="159">
        <v>0</v>
      </c>
      <c r="Q177" s="159">
        <f>ROUND(E177*P177,2)</f>
        <v>0</v>
      </c>
      <c r="R177" s="159"/>
      <c r="S177" s="159" t="s">
        <v>243</v>
      </c>
      <c r="T177" s="159" t="s">
        <v>165</v>
      </c>
      <c r="U177" s="159">
        <v>0</v>
      </c>
      <c r="V177" s="159">
        <f>ROUND(E177*U177,2)</f>
        <v>0</v>
      </c>
      <c r="W177" s="15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860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57"/>
      <c r="B178" s="158"/>
      <c r="C178" s="186" t="s">
        <v>1032</v>
      </c>
      <c r="D178" s="161"/>
      <c r="E178" s="162">
        <v>662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168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ht="22.5" outlineLevel="1" x14ac:dyDescent="0.2">
      <c r="A179" s="170">
        <v>81</v>
      </c>
      <c r="B179" s="171" t="s">
        <v>1033</v>
      </c>
      <c r="C179" s="185" t="s">
        <v>1034</v>
      </c>
      <c r="D179" s="172" t="s">
        <v>171</v>
      </c>
      <c r="E179" s="173">
        <v>657</v>
      </c>
      <c r="F179" s="174"/>
      <c r="G179" s="175">
        <f>ROUND(E179*F179,2)</f>
        <v>0</v>
      </c>
      <c r="H179" s="160"/>
      <c r="I179" s="159">
        <f>ROUND(E179*H179,2)</f>
        <v>0</v>
      </c>
      <c r="J179" s="160"/>
      <c r="K179" s="159">
        <f>ROUND(E179*J179,2)</f>
        <v>0</v>
      </c>
      <c r="L179" s="159">
        <v>21</v>
      </c>
      <c r="M179" s="159">
        <f>G179*(1+L179/100)</f>
        <v>0</v>
      </c>
      <c r="N179" s="159">
        <v>5.5999999999999995E-4</v>
      </c>
      <c r="O179" s="159">
        <f>ROUND(E179*N179,2)</f>
        <v>0.37</v>
      </c>
      <c r="P179" s="159">
        <v>0</v>
      </c>
      <c r="Q179" s="159">
        <f>ROUND(E179*P179,2)</f>
        <v>0</v>
      </c>
      <c r="R179" s="159"/>
      <c r="S179" s="159" t="s">
        <v>243</v>
      </c>
      <c r="T179" s="159" t="s">
        <v>165</v>
      </c>
      <c r="U179" s="159">
        <v>0</v>
      </c>
      <c r="V179" s="159">
        <f>ROUND(E179*U179,2)</f>
        <v>0</v>
      </c>
      <c r="W179" s="159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860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86" t="s">
        <v>1035</v>
      </c>
      <c r="D180" s="161"/>
      <c r="E180" s="162">
        <v>289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168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86" t="s">
        <v>1036</v>
      </c>
      <c r="D181" s="161"/>
      <c r="E181" s="162">
        <v>368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168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2.5" outlineLevel="1" x14ac:dyDescent="0.2">
      <c r="A182" s="170">
        <v>82</v>
      </c>
      <c r="B182" s="171" t="s">
        <v>1037</v>
      </c>
      <c r="C182" s="185" t="s">
        <v>1038</v>
      </c>
      <c r="D182" s="172" t="s">
        <v>171</v>
      </c>
      <c r="E182" s="173">
        <v>1073</v>
      </c>
      <c r="F182" s="174"/>
      <c r="G182" s="175">
        <f>ROUND(E182*F182,2)</f>
        <v>0</v>
      </c>
      <c r="H182" s="160"/>
      <c r="I182" s="159">
        <f>ROUND(E182*H182,2)</f>
        <v>0</v>
      </c>
      <c r="J182" s="160"/>
      <c r="K182" s="159">
        <f>ROUND(E182*J182,2)</f>
        <v>0</v>
      </c>
      <c r="L182" s="159">
        <v>21</v>
      </c>
      <c r="M182" s="159">
        <f>G182*(1+L182/100)</f>
        <v>0</v>
      </c>
      <c r="N182" s="159">
        <v>6.9999999999999994E-5</v>
      </c>
      <c r="O182" s="159">
        <f>ROUND(E182*N182,2)</f>
        <v>0.08</v>
      </c>
      <c r="P182" s="159">
        <v>0</v>
      </c>
      <c r="Q182" s="159">
        <f>ROUND(E182*P182,2)</f>
        <v>0</v>
      </c>
      <c r="R182" s="159"/>
      <c r="S182" s="159" t="s">
        <v>243</v>
      </c>
      <c r="T182" s="159" t="s">
        <v>165</v>
      </c>
      <c r="U182" s="159">
        <v>0</v>
      </c>
      <c r="V182" s="159">
        <f>ROUND(E182*U182,2)</f>
        <v>0</v>
      </c>
      <c r="W182" s="159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860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86" t="s">
        <v>1039</v>
      </c>
      <c r="D183" s="161"/>
      <c r="E183" s="162">
        <v>689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168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86" t="s">
        <v>1040</v>
      </c>
      <c r="D184" s="161"/>
      <c r="E184" s="162">
        <v>384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168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 x14ac:dyDescent="0.2">
      <c r="A185" s="170">
        <v>83</v>
      </c>
      <c r="B185" s="171" t="s">
        <v>1041</v>
      </c>
      <c r="C185" s="185" t="s">
        <v>1042</v>
      </c>
      <c r="D185" s="172" t="s">
        <v>171</v>
      </c>
      <c r="E185" s="173">
        <v>163</v>
      </c>
      <c r="F185" s="174"/>
      <c r="G185" s="175">
        <f>ROUND(E185*F185,2)</f>
        <v>0</v>
      </c>
      <c r="H185" s="160"/>
      <c r="I185" s="159">
        <f>ROUND(E185*H185,2)</f>
        <v>0</v>
      </c>
      <c r="J185" s="160"/>
      <c r="K185" s="159">
        <f>ROUND(E185*J185,2)</f>
        <v>0</v>
      </c>
      <c r="L185" s="159">
        <v>21</v>
      </c>
      <c r="M185" s="159">
        <f>G185*(1+L185/100)</f>
        <v>0</v>
      </c>
      <c r="N185" s="159">
        <v>2.9E-4</v>
      </c>
      <c r="O185" s="159">
        <f>ROUND(E185*N185,2)</f>
        <v>0.05</v>
      </c>
      <c r="P185" s="159">
        <v>0</v>
      </c>
      <c r="Q185" s="159">
        <f>ROUND(E185*P185,2)</f>
        <v>0</v>
      </c>
      <c r="R185" s="159"/>
      <c r="S185" s="159" t="s">
        <v>243</v>
      </c>
      <c r="T185" s="159" t="s">
        <v>165</v>
      </c>
      <c r="U185" s="159">
        <v>4.6670000000000003E-2</v>
      </c>
      <c r="V185" s="159">
        <f>ROUND(E185*U185,2)</f>
        <v>7.61</v>
      </c>
      <c r="W185" s="159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860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86" t="s">
        <v>1043</v>
      </c>
      <c r="D186" s="161"/>
      <c r="E186" s="162">
        <v>163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168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ht="22.5" outlineLevel="1" x14ac:dyDescent="0.2">
      <c r="A187" s="170">
        <v>84</v>
      </c>
      <c r="B187" s="171" t="s">
        <v>1044</v>
      </c>
      <c r="C187" s="185" t="s">
        <v>1045</v>
      </c>
      <c r="D187" s="172" t="s">
        <v>171</v>
      </c>
      <c r="E187" s="173">
        <v>326</v>
      </c>
      <c r="F187" s="174"/>
      <c r="G187" s="175">
        <f>ROUND(E187*F187,2)</f>
        <v>0</v>
      </c>
      <c r="H187" s="160"/>
      <c r="I187" s="159">
        <f>ROUND(E187*H187,2)</f>
        <v>0</v>
      </c>
      <c r="J187" s="160"/>
      <c r="K187" s="159">
        <f>ROUND(E187*J187,2)</f>
        <v>0</v>
      </c>
      <c r="L187" s="159">
        <v>21</v>
      </c>
      <c r="M187" s="159">
        <f>G187*(1+L187/100)</f>
        <v>0</v>
      </c>
      <c r="N187" s="159">
        <v>3.6000000000000002E-4</v>
      </c>
      <c r="O187" s="159">
        <f>ROUND(E187*N187,2)</f>
        <v>0.12</v>
      </c>
      <c r="P187" s="159">
        <v>0</v>
      </c>
      <c r="Q187" s="159">
        <f>ROUND(E187*P187,2)</f>
        <v>0</v>
      </c>
      <c r="R187" s="159"/>
      <c r="S187" s="159" t="s">
        <v>243</v>
      </c>
      <c r="T187" s="159" t="s">
        <v>165</v>
      </c>
      <c r="U187" s="159">
        <v>0</v>
      </c>
      <c r="V187" s="159">
        <f>ROUND(E187*U187,2)</f>
        <v>0</v>
      </c>
      <c r="W187" s="159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860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86" t="s">
        <v>1046</v>
      </c>
      <c r="D188" s="161"/>
      <c r="E188" s="162">
        <v>326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168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2.5" outlineLevel="1" x14ac:dyDescent="0.2">
      <c r="A189" s="170">
        <v>85</v>
      </c>
      <c r="B189" s="171" t="s">
        <v>1047</v>
      </c>
      <c r="C189" s="185" t="s">
        <v>1048</v>
      </c>
      <c r="D189" s="172" t="s">
        <v>171</v>
      </c>
      <c r="E189" s="173">
        <v>105</v>
      </c>
      <c r="F189" s="174"/>
      <c r="G189" s="175">
        <f>ROUND(E189*F189,2)</f>
        <v>0</v>
      </c>
      <c r="H189" s="160"/>
      <c r="I189" s="159">
        <f>ROUND(E189*H189,2)</f>
        <v>0</v>
      </c>
      <c r="J189" s="160"/>
      <c r="K189" s="159">
        <f>ROUND(E189*J189,2)</f>
        <v>0</v>
      </c>
      <c r="L189" s="159">
        <v>21</v>
      </c>
      <c r="M189" s="159">
        <f>G189*(1+L189/100)</f>
        <v>0</v>
      </c>
      <c r="N189" s="159">
        <v>5.0000000000000001E-4</v>
      </c>
      <c r="O189" s="159">
        <f>ROUND(E189*N189,2)</f>
        <v>0.05</v>
      </c>
      <c r="P189" s="159">
        <v>0</v>
      </c>
      <c r="Q189" s="159">
        <f>ROUND(E189*P189,2)</f>
        <v>0</v>
      </c>
      <c r="R189" s="159"/>
      <c r="S189" s="159" t="s">
        <v>243</v>
      </c>
      <c r="T189" s="159" t="s">
        <v>165</v>
      </c>
      <c r="U189" s="159">
        <v>0</v>
      </c>
      <c r="V189" s="159">
        <f>ROUND(E189*U189,2)</f>
        <v>0</v>
      </c>
      <c r="W189" s="159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860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86" t="s">
        <v>1049</v>
      </c>
      <c r="D190" s="161"/>
      <c r="E190" s="162">
        <v>105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168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22.5" outlineLevel="1" x14ac:dyDescent="0.2">
      <c r="A191" s="170">
        <v>86</v>
      </c>
      <c r="B191" s="171" t="s">
        <v>1050</v>
      </c>
      <c r="C191" s="185" t="s">
        <v>1051</v>
      </c>
      <c r="D191" s="172" t="s">
        <v>171</v>
      </c>
      <c r="E191" s="173">
        <v>31</v>
      </c>
      <c r="F191" s="174"/>
      <c r="G191" s="175">
        <f>ROUND(E191*F191,2)</f>
        <v>0</v>
      </c>
      <c r="H191" s="160"/>
      <c r="I191" s="159">
        <f>ROUND(E191*H191,2)</f>
        <v>0</v>
      </c>
      <c r="J191" s="160"/>
      <c r="K191" s="159">
        <f>ROUND(E191*J191,2)</f>
        <v>0</v>
      </c>
      <c r="L191" s="159">
        <v>21</v>
      </c>
      <c r="M191" s="159">
        <f>G191*(1+L191/100)</f>
        <v>0</v>
      </c>
      <c r="N191" s="159">
        <v>5.0000000000000001E-4</v>
      </c>
      <c r="O191" s="159">
        <f>ROUND(E191*N191,2)</f>
        <v>0.02</v>
      </c>
      <c r="P191" s="159">
        <v>0</v>
      </c>
      <c r="Q191" s="159">
        <f>ROUND(E191*P191,2)</f>
        <v>0</v>
      </c>
      <c r="R191" s="159"/>
      <c r="S191" s="159" t="s">
        <v>243</v>
      </c>
      <c r="T191" s="159" t="s">
        <v>165</v>
      </c>
      <c r="U191" s="159">
        <v>0</v>
      </c>
      <c r="V191" s="159">
        <f>ROUND(E191*U191,2)</f>
        <v>0</v>
      </c>
      <c r="W191" s="159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860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86" t="s">
        <v>1052</v>
      </c>
      <c r="D192" s="161"/>
      <c r="E192" s="162">
        <v>31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168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1" x14ac:dyDescent="0.2">
      <c r="A193" s="170">
        <v>87</v>
      </c>
      <c r="B193" s="171" t="s">
        <v>1053</v>
      </c>
      <c r="C193" s="185" t="s">
        <v>1054</v>
      </c>
      <c r="D193" s="172" t="s">
        <v>171</v>
      </c>
      <c r="E193" s="173">
        <v>105</v>
      </c>
      <c r="F193" s="174"/>
      <c r="G193" s="175">
        <f>ROUND(E193*F193,2)</f>
        <v>0</v>
      </c>
      <c r="H193" s="160"/>
      <c r="I193" s="159">
        <f>ROUND(E193*H193,2)</f>
        <v>0</v>
      </c>
      <c r="J193" s="160"/>
      <c r="K193" s="159">
        <f>ROUND(E193*J193,2)</f>
        <v>0</v>
      </c>
      <c r="L193" s="159">
        <v>21</v>
      </c>
      <c r="M193" s="159">
        <f>G193*(1+L193/100)</f>
        <v>0</v>
      </c>
      <c r="N193" s="159">
        <v>1.5499999999999999E-3</v>
      </c>
      <c r="O193" s="159">
        <f>ROUND(E193*N193,2)</f>
        <v>0.16</v>
      </c>
      <c r="P193" s="159">
        <v>0</v>
      </c>
      <c r="Q193" s="159">
        <f>ROUND(E193*P193,2)</f>
        <v>0</v>
      </c>
      <c r="R193" s="159"/>
      <c r="S193" s="159" t="s">
        <v>243</v>
      </c>
      <c r="T193" s="159" t="s">
        <v>165</v>
      </c>
      <c r="U193" s="159">
        <v>6.7330000000000001E-2</v>
      </c>
      <c r="V193" s="159">
        <f>ROUND(E193*U193,2)</f>
        <v>7.07</v>
      </c>
      <c r="W193" s="159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860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86" t="s">
        <v>1055</v>
      </c>
      <c r="D194" s="161"/>
      <c r="E194" s="162">
        <v>105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168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ht="22.5" outlineLevel="1" x14ac:dyDescent="0.2">
      <c r="A195" s="170">
        <v>88</v>
      </c>
      <c r="B195" s="171" t="s">
        <v>1056</v>
      </c>
      <c r="C195" s="185" t="s">
        <v>1057</v>
      </c>
      <c r="D195" s="172" t="s">
        <v>171</v>
      </c>
      <c r="E195" s="173">
        <v>58</v>
      </c>
      <c r="F195" s="174"/>
      <c r="G195" s="175">
        <f>ROUND(E195*F195,2)</f>
        <v>0</v>
      </c>
      <c r="H195" s="160"/>
      <c r="I195" s="159">
        <f>ROUND(E195*H195,2)</f>
        <v>0</v>
      </c>
      <c r="J195" s="160"/>
      <c r="K195" s="159">
        <f>ROUND(E195*J195,2)</f>
        <v>0</v>
      </c>
      <c r="L195" s="159">
        <v>21</v>
      </c>
      <c r="M195" s="159">
        <f>G195*(1+L195/100)</f>
        <v>0</v>
      </c>
      <c r="N195" s="159">
        <v>2.3600000000000001E-3</v>
      </c>
      <c r="O195" s="159">
        <f>ROUND(E195*N195,2)</f>
        <v>0.14000000000000001</v>
      </c>
      <c r="P195" s="159">
        <v>0</v>
      </c>
      <c r="Q195" s="159">
        <f>ROUND(E195*P195,2)</f>
        <v>0</v>
      </c>
      <c r="R195" s="159"/>
      <c r="S195" s="159" t="s">
        <v>243</v>
      </c>
      <c r="T195" s="159" t="s">
        <v>165</v>
      </c>
      <c r="U195" s="159">
        <v>0.10532999999999999</v>
      </c>
      <c r="V195" s="159">
        <f>ROUND(E195*U195,2)</f>
        <v>6.11</v>
      </c>
      <c r="W195" s="159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860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86" t="s">
        <v>1058</v>
      </c>
      <c r="D196" s="161"/>
      <c r="E196" s="162">
        <v>58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168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ht="22.5" outlineLevel="1" x14ac:dyDescent="0.2">
      <c r="A197" s="170">
        <v>89</v>
      </c>
      <c r="B197" s="171" t="s">
        <v>1059</v>
      </c>
      <c r="C197" s="185" t="s">
        <v>1060</v>
      </c>
      <c r="D197" s="172" t="s">
        <v>181</v>
      </c>
      <c r="E197" s="173">
        <v>936</v>
      </c>
      <c r="F197" s="174"/>
      <c r="G197" s="175">
        <f>ROUND(E197*F197,2)</f>
        <v>0</v>
      </c>
      <c r="H197" s="160"/>
      <c r="I197" s="159">
        <f>ROUND(E197*H197,2)</f>
        <v>0</v>
      </c>
      <c r="J197" s="160"/>
      <c r="K197" s="159">
        <f>ROUND(E197*J197,2)</f>
        <v>0</v>
      </c>
      <c r="L197" s="159">
        <v>21</v>
      </c>
      <c r="M197" s="159">
        <f>G197*(1+L197/100)</f>
        <v>0</v>
      </c>
      <c r="N197" s="159">
        <v>0</v>
      </c>
      <c r="O197" s="159">
        <f>ROUND(E197*N197,2)</f>
        <v>0</v>
      </c>
      <c r="P197" s="159">
        <v>0</v>
      </c>
      <c r="Q197" s="159">
        <f>ROUND(E197*P197,2)</f>
        <v>0</v>
      </c>
      <c r="R197" s="159"/>
      <c r="S197" s="159" t="s">
        <v>243</v>
      </c>
      <c r="T197" s="159" t="s">
        <v>165</v>
      </c>
      <c r="U197" s="159">
        <v>0</v>
      </c>
      <c r="V197" s="159">
        <f>ROUND(E197*U197,2)</f>
        <v>0</v>
      </c>
      <c r="W197" s="159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860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22.5" outlineLevel="1" x14ac:dyDescent="0.2">
      <c r="A198" s="157"/>
      <c r="B198" s="158"/>
      <c r="C198" s="186" t="s">
        <v>1061</v>
      </c>
      <c r="D198" s="161"/>
      <c r="E198" s="162">
        <v>936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168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x14ac:dyDescent="0.2">
      <c r="A199" s="164" t="s">
        <v>159</v>
      </c>
      <c r="B199" s="165" t="s">
        <v>132</v>
      </c>
      <c r="C199" s="184" t="s">
        <v>133</v>
      </c>
      <c r="D199" s="166"/>
      <c r="E199" s="167"/>
      <c r="F199" s="168"/>
      <c r="G199" s="169">
        <f>SUMIF(AG200:AG204,"&lt;&gt;NOR",G200:G204)</f>
        <v>0</v>
      </c>
      <c r="H199" s="163"/>
      <c r="I199" s="163">
        <f>SUM(I200:I204)</f>
        <v>0</v>
      </c>
      <c r="J199" s="163"/>
      <c r="K199" s="163">
        <f>SUM(K200:K204)</f>
        <v>0</v>
      </c>
      <c r="L199" s="163"/>
      <c r="M199" s="163">
        <f>SUM(M200:M204)</f>
        <v>0</v>
      </c>
      <c r="N199" s="163"/>
      <c r="O199" s="163">
        <f>SUM(O200:O204)</f>
        <v>0</v>
      </c>
      <c r="P199" s="163"/>
      <c r="Q199" s="163">
        <f>SUM(Q200:Q204)</f>
        <v>0</v>
      </c>
      <c r="R199" s="163"/>
      <c r="S199" s="163"/>
      <c r="T199" s="163"/>
      <c r="U199" s="163"/>
      <c r="V199" s="163">
        <f>SUM(V200:V204)</f>
        <v>13.06</v>
      </c>
      <c r="W199" s="163"/>
      <c r="AG199" t="s">
        <v>160</v>
      </c>
    </row>
    <row r="200" spans="1:60" outlineLevel="1" x14ac:dyDescent="0.2">
      <c r="A200" s="176">
        <v>90</v>
      </c>
      <c r="B200" s="177" t="s">
        <v>470</v>
      </c>
      <c r="C200" s="187" t="s">
        <v>471</v>
      </c>
      <c r="D200" s="178" t="s">
        <v>258</v>
      </c>
      <c r="E200" s="179">
        <v>8.15</v>
      </c>
      <c r="F200" s="180"/>
      <c r="G200" s="181">
        <f>ROUND(E200*F200,2)</f>
        <v>0</v>
      </c>
      <c r="H200" s="160"/>
      <c r="I200" s="159">
        <f>ROUND(E200*H200,2)</f>
        <v>0</v>
      </c>
      <c r="J200" s="160"/>
      <c r="K200" s="159">
        <f>ROUND(E200*J200,2)</f>
        <v>0</v>
      </c>
      <c r="L200" s="159">
        <v>21</v>
      </c>
      <c r="M200" s="159">
        <f>G200*(1+L200/100)</f>
        <v>0</v>
      </c>
      <c r="N200" s="159">
        <v>0</v>
      </c>
      <c r="O200" s="159">
        <f>ROUND(E200*N200,2)</f>
        <v>0</v>
      </c>
      <c r="P200" s="159">
        <v>0</v>
      </c>
      <c r="Q200" s="159">
        <f>ROUND(E200*P200,2)</f>
        <v>0</v>
      </c>
      <c r="R200" s="159"/>
      <c r="S200" s="159" t="s">
        <v>164</v>
      </c>
      <c r="T200" s="159" t="s">
        <v>165</v>
      </c>
      <c r="U200" s="159">
        <v>0.49</v>
      </c>
      <c r="V200" s="159">
        <f>ROUND(E200*U200,2)</f>
        <v>3.99</v>
      </c>
      <c r="W200" s="159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467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76">
        <v>91</v>
      </c>
      <c r="B201" s="177" t="s">
        <v>1062</v>
      </c>
      <c r="C201" s="187" t="s">
        <v>1063</v>
      </c>
      <c r="D201" s="178" t="s">
        <v>258</v>
      </c>
      <c r="E201" s="179">
        <v>8.15</v>
      </c>
      <c r="F201" s="180"/>
      <c r="G201" s="181">
        <f>ROUND(E201*F201,2)</f>
        <v>0</v>
      </c>
      <c r="H201" s="160"/>
      <c r="I201" s="159">
        <f>ROUND(E201*H201,2)</f>
        <v>0</v>
      </c>
      <c r="J201" s="160"/>
      <c r="K201" s="159">
        <f>ROUND(E201*J201,2)</f>
        <v>0</v>
      </c>
      <c r="L201" s="159">
        <v>21</v>
      </c>
      <c r="M201" s="159">
        <f>G201*(1+L201/100)</f>
        <v>0</v>
      </c>
      <c r="N201" s="159">
        <v>0</v>
      </c>
      <c r="O201" s="159">
        <f>ROUND(E201*N201,2)</f>
        <v>0</v>
      </c>
      <c r="P201" s="159">
        <v>0</v>
      </c>
      <c r="Q201" s="159">
        <f>ROUND(E201*P201,2)</f>
        <v>0</v>
      </c>
      <c r="R201" s="159"/>
      <c r="S201" s="159" t="s">
        <v>164</v>
      </c>
      <c r="T201" s="159" t="s">
        <v>165</v>
      </c>
      <c r="U201" s="159">
        <v>0.94199999999999995</v>
      </c>
      <c r="V201" s="159">
        <f>ROUND(E201*U201,2)</f>
        <v>7.68</v>
      </c>
      <c r="W201" s="159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467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76">
        <v>92</v>
      </c>
      <c r="B202" s="177" t="s">
        <v>1064</v>
      </c>
      <c r="C202" s="187" t="s">
        <v>1065</v>
      </c>
      <c r="D202" s="178" t="s">
        <v>258</v>
      </c>
      <c r="E202" s="179">
        <v>8.15</v>
      </c>
      <c r="F202" s="180"/>
      <c r="G202" s="181">
        <f>ROUND(E202*F202,2)</f>
        <v>0</v>
      </c>
      <c r="H202" s="160"/>
      <c r="I202" s="159">
        <f>ROUND(E202*H202,2)</f>
        <v>0</v>
      </c>
      <c r="J202" s="160"/>
      <c r="K202" s="159">
        <f>ROUND(E202*J202,2)</f>
        <v>0</v>
      </c>
      <c r="L202" s="159">
        <v>21</v>
      </c>
      <c r="M202" s="159">
        <f>G202*(1+L202/100)</f>
        <v>0</v>
      </c>
      <c r="N202" s="159">
        <v>0</v>
      </c>
      <c r="O202" s="159">
        <f>ROUND(E202*N202,2)</f>
        <v>0</v>
      </c>
      <c r="P202" s="159">
        <v>0</v>
      </c>
      <c r="Q202" s="159">
        <f>ROUND(E202*P202,2)</f>
        <v>0</v>
      </c>
      <c r="R202" s="159"/>
      <c r="S202" s="159" t="s">
        <v>164</v>
      </c>
      <c r="T202" s="159" t="s">
        <v>165</v>
      </c>
      <c r="U202" s="159">
        <v>0.16400000000000001</v>
      </c>
      <c r="V202" s="159">
        <f>ROUND(E202*U202,2)</f>
        <v>1.34</v>
      </c>
      <c r="W202" s="159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467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76">
        <v>93</v>
      </c>
      <c r="B203" s="177" t="s">
        <v>1066</v>
      </c>
      <c r="C203" s="187" t="s">
        <v>1067</v>
      </c>
      <c r="D203" s="178" t="s">
        <v>258</v>
      </c>
      <c r="E203" s="179">
        <v>8.15</v>
      </c>
      <c r="F203" s="180"/>
      <c r="G203" s="181">
        <f>ROUND(E203*F203,2)</f>
        <v>0</v>
      </c>
      <c r="H203" s="160"/>
      <c r="I203" s="159">
        <f>ROUND(E203*H203,2)</f>
        <v>0</v>
      </c>
      <c r="J203" s="160"/>
      <c r="K203" s="159">
        <f>ROUND(E203*J203,2)</f>
        <v>0</v>
      </c>
      <c r="L203" s="159">
        <v>21</v>
      </c>
      <c r="M203" s="159">
        <f>G203*(1+L203/100)</f>
        <v>0</v>
      </c>
      <c r="N203" s="159">
        <v>0</v>
      </c>
      <c r="O203" s="159">
        <f>ROUND(E203*N203,2)</f>
        <v>0</v>
      </c>
      <c r="P203" s="159">
        <v>0</v>
      </c>
      <c r="Q203" s="159">
        <f>ROUND(E203*P203,2)</f>
        <v>0</v>
      </c>
      <c r="R203" s="159"/>
      <c r="S203" s="159" t="s">
        <v>164</v>
      </c>
      <c r="T203" s="159" t="s">
        <v>165</v>
      </c>
      <c r="U203" s="159">
        <v>6.0000000000000001E-3</v>
      </c>
      <c r="V203" s="159">
        <f>ROUND(E203*U203,2)</f>
        <v>0.05</v>
      </c>
      <c r="W203" s="159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467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70">
        <v>94</v>
      </c>
      <c r="B204" s="171" t="s">
        <v>1068</v>
      </c>
      <c r="C204" s="185" t="s">
        <v>1069</v>
      </c>
      <c r="D204" s="172" t="s">
        <v>258</v>
      </c>
      <c r="E204" s="173">
        <v>8.15</v>
      </c>
      <c r="F204" s="174"/>
      <c r="G204" s="175">
        <f>ROUND(E204*F204,2)</f>
        <v>0</v>
      </c>
      <c r="H204" s="160"/>
      <c r="I204" s="159">
        <f>ROUND(E204*H204,2)</f>
        <v>0</v>
      </c>
      <c r="J204" s="160"/>
      <c r="K204" s="159">
        <f>ROUND(E204*J204,2)</f>
        <v>0</v>
      </c>
      <c r="L204" s="159">
        <v>21</v>
      </c>
      <c r="M204" s="159">
        <f>G204*(1+L204/100)</f>
        <v>0</v>
      </c>
      <c r="N204" s="159">
        <v>0</v>
      </c>
      <c r="O204" s="159">
        <f>ROUND(E204*N204,2)</f>
        <v>0</v>
      </c>
      <c r="P204" s="159">
        <v>0</v>
      </c>
      <c r="Q204" s="159">
        <f>ROUND(E204*P204,2)</f>
        <v>0</v>
      </c>
      <c r="R204" s="159"/>
      <c r="S204" s="159" t="s">
        <v>243</v>
      </c>
      <c r="T204" s="159" t="s">
        <v>165</v>
      </c>
      <c r="U204" s="159">
        <v>0</v>
      </c>
      <c r="V204" s="159">
        <f>ROUND(E204*U204,2)</f>
        <v>0</v>
      </c>
      <c r="W204" s="159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467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x14ac:dyDescent="0.2">
      <c r="A205" s="5"/>
      <c r="B205" s="6"/>
      <c r="C205" s="188"/>
      <c r="D205" s="8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AE205">
        <v>15</v>
      </c>
      <c r="AF205">
        <v>21</v>
      </c>
    </row>
    <row r="206" spans="1:60" x14ac:dyDescent="0.2">
      <c r="A206" s="153"/>
      <c r="B206" s="154" t="s">
        <v>31</v>
      </c>
      <c r="C206" s="189"/>
      <c r="D206" s="155"/>
      <c r="E206" s="156"/>
      <c r="F206" s="156"/>
      <c r="G206" s="183">
        <f>G8+G15+G32+G35+G38+G45+G199</f>
        <v>0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AE206">
        <f>SUMIF(L7:L204,AE205,G7:G204)</f>
        <v>0</v>
      </c>
      <c r="AF206">
        <f>SUMIF(L7:L204,AF205,G7:G204)</f>
        <v>0</v>
      </c>
      <c r="AG206" t="s">
        <v>662</v>
      </c>
    </row>
    <row r="207" spans="1:60" x14ac:dyDescent="0.2">
      <c r="A207" s="5"/>
      <c r="B207" s="6"/>
      <c r="C207" s="188"/>
      <c r="D207" s="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60" x14ac:dyDescent="0.2">
      <c r="A208" s="5"/>
      <c r="B208" s="6"/>
      <c r="C208" s="188"/>
      <c r="D208" s="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33" x14ac:dyDescent="0.2">
      <c r="A209" s="238" t="s">
        <v>663</v>
      </c>
      <c r="B209" s="238"/>
      <c r="C209" s="239"/>
      <c r="D209" s="8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33" x14ac:dyDescent="0.2">
      <c r="A210" s="240"/>
      <c r="B210" s="241"/>
      <c r="C210" s="242"/>
      <c r="D210" s="241"/>
      <c r="E210" s="241"/>
      <c r="F210" s="241"/>
      <c r="G210" s="243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AG210" t="s">
        <v>664</v>
      </c>
    </row>
    <row r="211" spans="1:33" x14ac:dyDescent="0.2">
      <c r="A211" s="244"/>
      <c r="B211" s="245"/>
      <c r="C211" s="246"/>
      <c r="D211" s="245"/>
      <c r="E211" s="245"/>
      <c r="F211" s="245"/>
      <c r="G211" s="24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33" x14ac:dyDescent="0.2">
      <c r="A212" s="244"/>
      <c r="B212" s="245"/>
      <c r="C212" s="246"/>
      <c r="D212" s="245"/>
      <c r="E212" s="245"/>
      <c r="F212" s="245"/>
      <c r="G212" s="24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33" x14ac:dyDescent="0.2">
      <c r="A213" s="244"/>
      <c r="B213" s="245"/>
      <c r="C213" s="246"/>
      <c r="D213" s="245"/>
      <c r="E213" s="245"/>
      <c r="F213" s="245"/>
      <c r="G213" s="24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33" x14ac:dyDescent="0.2">
      <c r="A214" s="248"/>
      <c r="B214" s="249"/>
      <c r="C214" s="250"/>
      <c r="D214" s="249"/>
      <c r="E214" s="249"/>
      <c r="F214" s="249"/>
      <c r="G214" s="25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33" x14ac:dyDescent="0.2">
      <c r="A215" s="5"/>
      <c r="B215" s="6"/>
      <c r="C215" s="188"/>
      <c r="D215" s="8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33" x14ac:dyDescent="0.2">
      <c r="C216" s="190"/>
      <c r="D216" s="141"/>
      <c r="AG216" t="s">
        <v>673</v>
      </c>
    </row>
    <row r="217" spans="1:33" x14ac:dyDescent="0.2">
      <c r="D217" s="141"/>
    </row>
    <row r="218" spans="1:33" x14ac:dyDescent="0.2">
      <c r="D218" s="141"/>
    </row>
    <row r="219" spans="1:33" x14ac:dyDescent="0.2">
      <c r="D219" s="141"/>
    </row>
    <row r="220" spans="1:33" x14ac:dyDescent="0.2">
      <c r="D220" s="141"/>
    </row>
    <row r="221" spans="1:33" x14ac:dyDescent="0.2">
      <c r="D221" s="141"/>
    </row>
    <row r="222" spans="1:33" x14ac:dyDescent="0.2">
      <c r="D222" s="141"/>
    </row>
    <row r="223" spans="1:33" x14ac:dyDescent="0.2">
      <c r="D223" s="141"/>
    </row>
    <row r="224" spans="1:33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210:G214"/>
    <mergeCell ref="A1:G1"/>
    <mergeCell ref="C2:G2"/>
    <mergeCell ref="C3:G3"/>
    <mergeCell ref="C4:G4"/>
    <mergeCell ref="A209:C20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56</v>
      </c>
      <c r="C4" s="260" t="s">
        <v>61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130</v>
      </c>
      <c r="C8" s="184" t="s">
        <v>131</v>
      </c>
      <c r="D8" s="166"/>
      <c r="E8" s="167"/>
      <c r="F8" s="168"/>
      <c r="G8" s="169">
        <f>SUMIF(AG9:AG16,"&lt;&gt;NOR",G9:G16)</f>
        <v>0</v>
      </c>
      <c r="H8" s="163"/>
      <c r="I8" s="163">
        <f>SUM(I9:I16)</f>
        <v>0</v>
      </c>
      <c r="J8" s="163"/>
      <c r="K8" s="163">
        <f>SUM(K9:K16)</f>
        <v>0</v>
      </c>
      <c r="L8" s="163"/>
      <c r="M8" s="163">
        <f>SUM(M9:M16)</f>
        <v>0</v>
      </c>
      <c r="N8" s="163"/>
      <c r="O8" s="163">
        <f>SUM(O9:O16)</f>
        <v>0.56000000000000005</v>
      </c>
      <c r="P8" s="163"/>
      <c r="Q8" s="163">
        <f>SUM(Q9:Q16)</f>
        <v>0</v>
      </c>
      <c r="R8" s="163"/>
      <c r="S8" s="163"/>
      <c r="T8" s="163"/>
      <c r="U8" s="163"/>
      <c r="V8" s="163">
        <f>SUM(V9:V16)</f>
        <v>60.31</v>
      </c>
      <c r="W8" s="163"/>
      <c r="AG8" t="s">
        <v>160</v>
      </c>
    </row>
    <row r="9" spans="1:60" ht="22.5" outlineLevel="1" x14ac:dyDescent="0.2">
      <c r="A9" s="170">
        <v>1</v>
      </c>
      <c r="B9" s="171" t="s">
        <v>1070</v>
      </c>
      <c r="C9" s="185" t="s">
        <v>1071</v>
      </c>
      <c r="D9" s="172" t="s">
        <v>181</v>
      </c>
      <c r="E9" s="173">
        <v>87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5.0000000000000001E-3</v>
      </c>
      <c r="O9" s="159">
        <f>ROUND(E9*N9,2)</f>
        <v>0.44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0.54817000000000005</v>
      </c>
      <c r="V9" s="159">
        <f>ROUND(E9*U9,2)</f>
        <v>47.69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860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842</v>
      </c>
      <c r="D10" s="161"/>
      <c r="E10" s="162">
        <v>87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0">
        <v>2</v>
      </c>
      <c r="B11" s="171" t="s">
        <v>1072</v>
      </c>
      <c r="C11" s="185" t="s">
        <v>1073</v>
      </c>
      <c r="D11" s="172" t="s">
        <v>181</v>
      </c>
      <c r="E11" s="173">
        <v>8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5.0000000000000001E-3</v>
      </c>
      <c r="O11" s="159">
        <f>ROUND(E11*N11,2)</f>
        <v>0.04</v>
      </c>
      <c r="P11" s="159">
        <v>0</v>
      </c>
      <c r="Q11" s="159">
        <f>ROUND(E11*P11,2)</f>
        <v>0</v>
      </c>
      <c r="R11" s="159"/>
      <c r="S11" s="159" t="s">
        <v>243</v>
      </c>
      <c r="T11" s="159" t="s">
        <v>165</v>
      </c>
      <c r="U11" s="159">
        <v>0.54817000000000005</v>
      </c>
      <c r="V11" s="159">
        <f>ROUND(E11*U11,2)</f>
        <v>4.3899999999999997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860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87</v>
      </c>
      <c r="D12" s="161"/>
      <c r="E12" s="162">
        <v>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0">
        <v>3</v>
      </c>
      <c r="B13" s="171" t="s">
        <v>1074</v>
      </c>
      <c r="C13" s="185" t="s">
        <v>1075</v>
      </c>
      <c r="D13" s="172" t="s">
        <v>181</v>
      </c>
      <c r="E13" s="173">
        <v>13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5.0000000000000001E-3</v>
      </c>
      <c r="O13" s="159">
        <f>ROUND(E13*N13,2)</f>
        <v>7.0000000000000007E-2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0.54817000000000005</v>
      </c>
      <c r="V13" s="159">
        <f>ROUND(E13*U13,2)</f>
        <v>7.13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860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943</v>
      </c>
      <c r="D14" s="161"/>
      <c r="E14" s="162">
        <v>13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0">
        <v>4</v>
      </c>
      <c r="B15" s="171" t="s">
        <v>1076</v>
      </c>
      <c r="C15" s="185" t="s">
        <v>1077</v>
      </c>
      <c r="D15" s="172" t="s">
        <v>181</v>
      </c>
      <c r="E15" s="173">
        <v>2</v>
      </c>
      <c r="F15" s="174"/>
      <c r="G15" s="175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5.0000000000000001E-3</v>
      </c>
      <c r="O15" s="159">
        <f>ROUND(E15*N15,2)</f>
        <v>0.01</v>
      </c>
      <c r="P15" s="159">
        <v>0</v>
      </c>
      <c r="Q15" s="159">
        <f>ROUND(E15*P15,2)</f>
        <v>0</v>
      </c>
      <c r="R15" s="159"/>
      <c r="S15" s="159" t="s">
        <v>243</v>
      </c>
      <c r="T15" s="159" t="s">
        <v>165</v>
      </c>
      <c r="U15" s="159">
        <v>0.54817000000000005</v>
      </c>
      <c r="V15" s="159">
        <f>ROUND(E15*U15,2)</f>
        <v>1.1000000000000001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860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73</v>
      </c>
      <c r="D16" s="161"/>
      <c r="E16" s="162">
        <v>2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33" x14ac:dyDescent="0.2">
      <c r="A17" s="5"/>
      <c r="B17" s="6"/>
      <c r="C17" s="188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v>15</v>
      </c>
      <c r="AF17">
        <v>21</v>
      </c>
    </row>
    <row r="18" spans="1:33" x14ac:dyDescent="0.2">
      <c r="A18" s="153"/>
      <c r="B18" s="154" t="s">
        <v>31</v>
      </c>
      <c r="C18" s="189"/>
      <c r="D18" s="155"/>
      <c r="E18" s="156"/>
      <c r="F18" s="156"/>
      <c r="G18" s="183">
        <f>G8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f>SUMIF(L7:L16,AE17,G7:G16)</f>
        <v>0</v>
      </c>
      <c r="AF18">
        <f>SUMIF(L7:L16,AF17,G7:G16)</f>
        <v>0</v>
      </c>
      <c r="AG18" t="s">
        <v>662</v>
      </c>
    </row>
    <row r="19" spans="1:33" x14ac:dyDescent="0.2">
      <c r="A19" s="5"/>
      <c r="B19" s="6"/>
      <c r="C19" s="188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5"/>
      <c r="B20" s="6"/>
      <c r="C20" s="188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38" t="s">
        <v>663</v>
      </c>
      <c r="B21" s="238"/>
      <c r="C21" s="239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40"/>
      <c r="B22" s="241"/>
      <c r="C22" s="242"/>
      <c r="D22" s="241"/>
      <c r="E22" s="241"/>
      <c r="F22" s="241"/>
      <c r="G22" s="24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G22" t="s">
        <v>664</v>
      </c>
    </row>
    <row r="23" spans="1:33" x14ac:dyDescent="0.2">
      <c r="A23" s="244"/>
      <c r="B23" s="245"/>
      <c r="C23" s="246"/>
      <c r="D23" s="245"/>
      <c r="E23" s="245"/>
      <c r="F23" s="245"/>
      <c r="G23" s="24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44"/>
      <c r="B24" s="245"/>
      <c r="C24" s="246"/>
      <c r="D24" s="245"/>
      <c r="E24" s="245"/>
      <c r="F24" s="245"/>
      <c r="G24" s="24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244"/>
      <c r="B25" s="245"/>
      <c r="C25" s="246"/>
      <c r="D25" s="245"/>
      <c r="E25" s="245"/>
      <c r="F25" s="245"/>
      <c r="G25" s="24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A26" s="248"/>
      <c r="B26" s="249"/>
      <c r="C26" s="250"/>
      <c r="D26" s="249"/>
      <c r="E26" s="249"/>
      <c r="F26" s="249"/>
      <c r="G26" s="251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33" x14ac:dyDescent="0.2">
      <c r="A27" s="5"/>
      <c r="B27" s="6"/>
      <c r="C27" s="18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33" x14ac:dyDescent="0.2">
      <c r="C28" s="190"/>
      <c r="D28" s="141"/>
      <c r="AG28" t="s">
        <v>673</v>
      </c>
    </row>
    <row r="29" spans="1:33" x14ac:dyDescent="0.2">
      <c r="D29" s="141"/>
    </row>
    <row r="30" spans="1:33" x14ac:dyDescent="0.2">
      <c r="D30" s="141"/>
    </row>
    <row r="31" spans="1:33" x14ac:dyDescent="0.2">
      <c r="D31" s="141"/>
    </row>
    <row r="32" spans="1:33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56</v>
      </c>
      <c r="C4" s="260" t="s">
        <v>57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130</v>
      </c>
      <c r="C8" s="184" t="s">
        <v>131</v>
      </c>
      <c r="D8" s="166"/>
      <c r="E8" s="167"/>
      <c r="F8" s="168"/>
      <c r="G8" s="169">
        <f>SUMIF(AG9:AG48,"&lt;&gt;NOR",G9:G48)</f>
        <v>0</v>
      </c>
      <c r="H8" s="163"/>
      <c r="I8" s="163">
        <f>SUM(I9:I48)</f>
        <v>0</v>
      </c>
      <c r="J8" s="163"/>
      <c r="K8" s="163">
        <f>SUM(K9:K48)</f>
        <v>0</v>
      </c>
      <c r="L8" s="163"/>
      <c r="M8" s="163">
        <f>SUM(M9:M48)</f>
        <v>0</v>
      </c>
      <c r="N8" s="163"/>
      <c r="O8" s="163">
        <f>SUM(O9:O48)</f>
        <v>0.10999999999999999</v>
      </c>
      <c r="P8" s="163"/>
      <c r="Q8" s="163">
        <f>SUM(Q9:Q48)</f>
        <v>0</v>
      </c>
      <c r="R8" s="163"/>
      <c r="S8" s="163"/>
      <c r="T8" s="163"/>
      <c r="U8" s="163"/>
      <c r="V8" s="163">
        <f>SUM(V9:V48)</f>
        <v>443.11</v>
      </c>
      <c r="W8" s="163"/>
      <c r="AG8" t="s">
        <v>160</v>
      </c>
    </row>
    <row r="9" spans="1:60" ht="22.5" outlineLevel="1" x14ac:dyDescent="0.2">
      <c r="A9" s="170">
        <v>1</v>
      </c>
      <c r="B9" s="171" t="s">
        <v>1078</v>
      </c>
      <c r="C9" s="185" t="s">
        <v>1079</v>
      </c>
      <c r="D9" s="172" t="s">
        <v>181</v>
      </c>
      <c r="E9" s="173">
        <v>1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12.56667</v>
      </c>
      <c r="V9" s="159">
        <f>ROUND(E9*U9,2)</f>
        <v>12.57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860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71</v>
      </c>
      <c r="D10" s="161"/>
      <c r="E10" s="162">
        <v>1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0">
        <v>2</v>
      </c>
      <c r="B11" s="171" t="s">
        <v>1080</v>
      </c>
      <c r="C11" s="185" t="s">
        <v>1081</v>
      </c>
      <c r="D11" s="172" t="s">
        <v>181</v>
      </c>
      <c r="E11" s="173">
        <v>2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3.0000000000000001E-3</v>
      </c>
      <c r="O11" s="159">
        <f>ROUND(E11*N11,2)</f>
        <v>0.01</v>
      </c>
      <c r="P11" s="159">
        <v>0</v>
      </c>
      <c r="Q11" s="159">
        <f>ROUND(E11*P11,2)</f>
        <v>0</v>
      </c>
      <c r="R11" s="159"/>
      <c r="S11" s="159" t="s">
        <v>243</v>
      </c>
      <c r="T11" s="159" t="s">
        <v>165</v>
      </c>
      <c r="U11" s="159">
        <v>0.71682999999999997</v>
      </c>
      <c r="V11" s="159">
        <f>ROUND(E11*U11,2)</f>
        <v>1.43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860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73</v>
      </c>
      <c r="D12" s="161"/>
      <c r="E12" s="162">
        <v>2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0">
        <v>3</v>
      </c>
      <c r="B13" s="171" t="s">
        <v>1082</v>
      </c>
      <c r="C13" s="185" t="s">
        <v>1083</v>
      </c>
      <c r="D13" s="172" t="s">
        <v>181</v>
      </c>
      <c r="E13" s="173">
        <v>1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3.0000000000000001E-3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12.56667</v>
      </c>
      <c r="V13" s="159">
        <f>ROUND(E13*U13,2)</f>
        <v>12.57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860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71</v>
      </c>
      <c r="D14" s="161"/>
      <c r="E14" s="162">
        <v>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0">
        <v>4</v>
      </c>
      <c r="B15" s="171" t="s">
        <v>1084</v>
      </c>
      <c r="C15" s="185" t="s">
        <v>1085</v>
      </c>
      <c r="D15" s="172" t="s">
        <v>181</v>
      </c>
      <c r="E15" s="173">
        <v>9</v>
      </c>
      <c r="F15" s="174"/>
      <c r="G15" s="175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3.0000000000000001E-3</v>
      </c>
      <c r="O15" s="159">
        <f>ROUND(E15*N15,2)</f>
        <v>0.03</v>
      </c>
      <c r="P15" s="159">
        <v>0</v>
      </c>
      <c r="Q15" s="159">
        <f>ROUND(E15*P15,2)</f>
        <v>0</v>
      </c>
      <c r="R15" s="159"/>
      <c r="S15" s="159" t="s">
        <v>243</v>
      </c>
      <c r="T15" s="159" t="s">
        <v>165</v>
      </c>
      <c r="U15" s="159">
        <v>12.56667</v>
      </c>
      <c r="V15" s="159">
        <f>ROUND(E15*U15,2)</f>
        <v>113.1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860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916</v>
      </c>
      <c r="D16" s="161"/>
      <c r="E16" s="162">
        <v>9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0">
        <v>5</v>
      </c>
      <c r="B17" s="171" t="s">
        <v>1086</v>
      </c>
      <c r="C17" s="185" t="s">
        <v>1087</v>
      </c>
      <c r="D17" s="172" t="s">
        <v>181</v>
      </c>
      <c r="E17" s="173">
        <v>3</v>
      </c>
      <c r="F17" s="174"/>
      <c r="G17" s="175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3.0000000000000001E-3</v>
      </c>
      <c r="O17" s="159">
        <f>ROUND(E17*N17,2)</f>
        <v>0.01</v>
      </c>
      <c r="P17" s="159">
        <v>0</v>
      </c>
      <c r="Q17" s="159">
        <f>ROUND(E17*P17,2)</f>
        <v>0</v>
      </c>
      <c r="R17" s="159"/>
      <c r="S17" s="159" t="s">
        <v>243</v>
      </c>
      <c r="T17" s="159" t="s">
        <v>165</v>
      </c>
      <c r="U17" s="159">
        <v>12.56667</v>
      </c>
      <c r="V17" s="159">
        <f>ROUND(E17*U17,2)</f>
        <v>37.700000000000003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860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6" t="s">
        <v>75</v>
      </c>
      <c r="D18" s="161"/>
      <c r="E18" s="162">
        <v>3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0">
        <v>6</v>
      </c>
      <c r="B19" s="171" t="s">
        <v>1088</v>
      </c>
      <c r="C19" s="185" t="s">
        <v>1089</v>
      </c>
      <c r="D19" s="172" t="s">
        <v>181</v>
      </c>
      <c r="E19" s="173">
        <v>7</v>
      </c>
      <c r="F19" s="174"/>
      <c r="G19" s="175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3.0000000000000001E-3</v>
      </c>
      <c r="O19" s="159">
        <f>ROUND(E19*N19,2)</f>
        <v>0.02</v>
      </c>
      <c r="P19" s="159">
        <v>0</v>
      </c>
      <c r="Q19" s="159">
        <f>ROUND(E19*P19,2)</f>
        <v>0</v>
      </c>
      <c r="R19" s="159"/>
      <c r="S19" s="159" t="s">
        <v>243</v>
      </c>
      <c r="T19" s="159" t="s">
        <v>165</v>
      </c>
      <c r="U19" s="159">
        <v>12.56667</v>
      </c>
      <c r="V19" s="159">
        <f>ROUND(E19*U19,2)</f>
        <v>87.97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860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6" t="s">
        <v>1090</v>
      </c>
      <c r="D20" s="161"/>
      <c r="E20" s="162">
        <v>7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0">
        <v>7</v>
      </c>
      <c r="B21" s="171" t="s">
        <v>1091</v>
      </c>
      <c r="C21" s="185" t="s">
        <v>1092</v>
      </c>
      <c r="D21" s="172" t="s">
        <v>181</v>
      </c>
      <c r="E21" s="173">
        <v>1</v>
      </c>
      <c r="F21" s="174"/>
      <c r="G21" s="175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3.0000000000000001E-3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243</v>
      </c>
      <c r="T21" s="159" t="s">
        <v>165</v>
      </c>
      <c r="U21" s="159">
        <v>12.56667</v>
      </c>
      <c r="V21" s="159">
        <f>ROUND(E21*U21,2)</f>
        <v>12.57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860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6" t="s">
        <v>71</v>
      </c>
      <c r="D22" s="161"/>
      <c r="E22" s="162">
        <v>1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0">
        <v>8</v>
      </c>
      <c r="B23" s="171" t="s">
        <v>1093</v>
      </c>
      <c r="C23" s="185" t="s">
        <v>1094</v>
      </c>
      <c r="D23" s="172" t="s">
        <v>181</v>
      </c>
      <c r="E23" s="173">
        <v>3</v>
      </c>
      <c r="F23" s="174"/>
      <c r="G23" s="175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3.0000000000000001E-3</v>
      </c>
      <c r="O23" s="159">
        <f>ROUND(E23*N23,2)</f>
        <v>0.01</v>
      </c>
      <c r="P23" s="159">
        <v>0</v>
      </c>
      <c r="Q23" s="159">
        <f>ROUND(E23*P23,2)</f>
        <v>0</v>
      </c>
      <c r="R23" s="159"/>
      <c r="S23" s="159" t="s">
        <v>243</v>
      </c>
      <c r="T23" s="159" t="s">
        <v>165</v>
      </c>
      <c r="U23" s="159">
        <v>12.56667</v>
      </c>
      <c r="V23" s="159">
        <f>ROUND(E23*U23,2)</f>
        <v>37.700000000000003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860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75</v>
      </c>
      <c r="D24" s="161"/>
      <c r="E24" s="162">
        <v>3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0">
        <v>9</v>
      </c>
      <c r="B25" s="171" t="s">
        <v>1095</v>
      </c>
      <c r="C25" s="185" t="s">
        <v>1096</v>
      </c>
      <c r="D25" s="172" t="s">
        <v>181</v>
      </c>
      <c r="E25" s="173">
        <v>1</v>
      </c>
      <c r="F25" s="174"/>
      <c r="G25" s="175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3.0000000000000001E-3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243</v>
      </c>
      <c r="T25" s="159" t="s">
        <v>165</v>
      </c>
      <c r="U25" s="159">
        <v>12.56667</v>
      </c>
      <c r="V25" s="159">
        <f>ROUND(E25*U25,2)</f>
        <v>12.57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860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6" t="s">
        <v>71</v>
      </c>
      <c r="D26" s="161"/>
      <c r="E26" s="162">
        <v>1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0">
        <v>10</v>
      </c>
      <c r="B27" s="171" t="s">
        <v>1097</v>
      </c>
      <c r="C27" s="185" t="s">
        <v>1098</v>
      </c>
      <c r="D27" s="172" t="s">
        <v>181</v>
      </c>
      <c r="E27" s="173">
        <v>4</v>
      </c>
      <c r="F27" s="174"/>
      <c r="G27" s="175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3.0000000000000001E-3</v>
      </c>
      <c r="O27" s="159">
        <f>ROUND(E27*N27,2)</f>
        <v>0.01</v>
      </c>
      <c r="P27" s="159">
        <v>0</v>
      </c>
      <c r="Q27" s="159">
        <f>ROUND(E27*P27,2)</f>
        <v>0</v>
      </c>
      <c r="R27" s="159"/>
      <c r="S27" s="159" t="s">
        <v>243</v>
      </c>
      <c r="T27" s="159" t="s">
        <v>165</v>
      </c>
      <c r="U27" s="159">
        <v>12.56667</v>
      </c>
      <c r="V27" s="159">
        <f>ROUND(E27*U27,2)</f>
        <v>50.27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860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77</v>
      </c>
      <c r="D28" s="161"/>
      <c r="E28" s="162">
        <v>4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70">
        <v>11</v>
      </c>
      <c r="B29" s="171" t="s">
        <v>1099</v>
      </c>
      <c r="C29" s="185" t="s">
        <v>1100</v>
      </c>
      <c r="D29" s="172" t="s">
        <v>181</v>
      </c>
      <c r="E29" s="173">
        <v>1</v>
      </c>
      <c r="F29" s="174"/>
      <c r="G29" s="175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59"/>
      <c r="S29" s="159" t="s">
        <v>243</v>
      </c>
      <c r="T29" s="159" t="s">
        <v>165</v>
      </c>
      <c r="U29" s="159">
        <v>0.35</v>
      </c>
      <c r="V29" s="159">
        <f>ROUND(E29*U29,2)</f>
        <v>0.35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860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71</v>
      </c>
      <c r="D30" s="161"/>
      <c r="E30" s="162">
        <v>1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70">
        <v>12</v>
      </c>
      <c r="B31" s="171" t="s">
        <v>1101</v>
      </c>
      <c r="C31" s="185" t="s">
        <v>1102</v>
      </c>
      <c r="D31" s="172" t="s">
        <v>181</v>
      </c>
      <c r="E31" s="173">
        <v>1</v>
      </c>
      <c r="F31" s="174"/>
      <c r="G31" s="175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3.0000000000000001E-3</v>
      </c>
      <c r="O31" s="159">
        <f>ROUND(E31*N31,2)</f>
        <v>0</v>
      </c>
      <c r="P31" s="159">
        <v>0</v>
      </c>
      <c r="Q31" s="159">
        <f>ROUND(E31*P31,2)</f>
        <v>0</v>
      </c>
      <c r="R31" s="159"/>
      <c r="S31" s="159" t="s">
        <v>243</v>
      </c>
      <c r="T31" s="159" t="s">
        <v>165</v>
      </c>
      <c r="U31" s="159">
        <v>12.56667</v>
      </c>
      <c r="V31" s="159">
        <f>ROUND(E31*U31,2)</f>
        <v>12.57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860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71</v>
      </c>
      <c r="D32" s="161"/>
      <c r="E32" s="162">
        <v>1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0">
        <v>13</v>
      </c>
      <c r="B33" s="171" t="s">
        <v>1103</v>
      </c>
      <c r="C33" s="185" t="s">
        <v>1104</v>
      </c>
      <c r="D33" s="172" t="s">
        <v>181</v>
      </c>
      <c r="E33" s="173">
        <v>2</v>
      </c>
      <c r="F33" s="174"/>
      <c r="G33" s="175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3.0000000000000001E-3</v>
      </c>
      <c r="O33" s="159">
        <f>ROUND(E33*N33,2)</f>
        <v>0.01</v>
      </c>
      <c r="P33" s="159">
        <v>0</v>
      </c>
      <c r="Q33" s="159">
        <f>ROUND(E33*P33,2)</f>
        <v>0</v>
      </c>
      <c r="R33" s="159"/>
      <c r="S33" s="159" t="s">
        <v>243</v>
      </c>
      <c r="T33" s="159" t="s">
        <v>165</v>
      </c>
      <c r="U33" s="159">
        <v>12.56667</v>
      </c>
      <c r="V33" s="159">
        <f>ROUND(E33*U33,2)</f>
        <v>25.13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860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73</v>
      </c>
      <c r="D34" s="161"/>
      <c r="E34" s="162">
        <v>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0">
        <v>14</v>
      </c>
      <c r="B35" s="171" t="s">
        <v>1105</v>
      </c>
      <c r="C35" s="185" t="s">
        <v>1106</v>
      </c>
      <c r="D35" s="172" t="s">
        <v>181</v>
      </c>
      <c r="E35" s="173">
        <v>2</v>
      </c>
      <c r="F35" s="174"/>
      <c r="G35" s="175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3.0000000000000001E-3</v>
      </c>
      <c r="O35" s="159">
        <f>ROUND(E35*N35,2)</f>
        <v>0.01</v>
      </c>
      <c r="P35" s="159">
        <v>0</v>
      </c>
      <c r="Q35" s="159">
        <f>ROUND(E35*P35,2)</f>
        <v>0</v>
      </c>
      <c r="R35" s="159"/>
      <c r="S35" s="159" t="s">
        <v>243</v>
      </c>
      <c r="T35" s="159" t="s">
        <v>165</v>
      </c>
      <c r="U35" s="159">
        <v>12.56667</v>
      </c>
      <c r="V35" s="159">
        <f>ROUND(E35*U35,2)</f>
        <v>25.13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860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73</v>
      </c>
      <c r="D36" s="161"/>
      <c r="E36" s="162">
        <v>2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0">
        <v>15</v>
      </c>
      <c r="B37" s="171" t="s">
        <v>1107</v>
      </c>
      <c r="C37" s="185" t="s">
        <v>1108</v>
      </c>
      <c r="D37" s="172" t="s">
        <v>181</v>
      </c>
      <c r="E37" s="173">
        <v>1</v>
      </c>
      <c r="F37" s="174"/>
      <c r="G37" s="175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59"/>
      <c r="S37" s="159" t="s">
        <v>243</v>
      </c>
      <c r="T37" s="159" t="s">
        <v>165</v>
      </c>
      <c r="U37" s="159">
        <v>0.75949999999999995</v>
      </c>
      <c r="V37" s="159">
        <f>ROUND(E37*U37,2)</f>
        <v>0.76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860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71</v>
      </c>
      <c r="D38" s="161"/>
      <c r="E38" s="162">
        <v>1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0">
        <v>16</v>
      </c>
      <c r="B39" s="171" t="s">
        <v>1109</v>
      </c>
      <c r="C39" s="185" t="s">
        <v>1110</v>
      </c>
      <c r="D39" s="172" t="s">
        <v>181</v>
      </c>
      <c r="E39" s="173">
        <v>6</v>
      </c>
      <c r="F39" s="174"/>
      <c r="G39" s="175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 t="s">
        <v>243</v>
      </c>
      <c r="T39" s="159" t="s">
        <v>165</v>
      </c>
      <c r="U39" s="159">
        <v>4.2169999999999999E-2</v>
      </c>
      <c r="V39" s="159">
        <f>ROUND(E39*U39,2)</f>
        <v>0.25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860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830</v>
      </c>
      <c r="D40" s="161"/>
      <c r="E40" s="162">
        <v>6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0">
        <v>17</v>
      </c>
      <c r="B41" s="171" t="s">
        <v>1111</v>
      </c>
      <c r="C41" s="185" t="s">
        <v>1112</v>
      </c>
      <c r="D41" s="172" t="s">
        <v>181</v>
      </c>
      <c r="E41" s="173">
        <v>4</v>
      </c>
      <c r="F41" s="174"/>
      <c r="G41" s="175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59"/>
      <c r="S41" s="159" t="s">
        <v>243</v>
      </c>
      <c r="T41" s="159" t="s">
        <v>165</v>
      </c>
      <c r="U41" s="159">
        <v>4.2169999999999999E-2</v>
      </c>
      <c r="V41" s="159">
        <f>ROUND(E41*U41,2)</f>
        <v>0.17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860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6" t="s">
        <v>77</v>
      </c>
      <c r="D42" s="161"/>
      <c r="E42" s="162">
        <v>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0">
        <v>18</v>
      </c>
      <c r="B43" s="171" t="s">
        <v>1113</v>
      </c>
      <c r="C43" s="185" t="s">
        <v>1114</v>
      </c>
      <c r="D43" s="172" t="s">
        <v>181</v>
      </c>
      <c r="E43" s="173">
        <v>3</v>
      </c>
      <c r="F43" s="174"/>
      <c r="G43" s="175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59"/>
      <c r="S43" s="159" t="s">
        <v>243</v>
      </c>
      <c r="T43" s="159" t="s">
        <v>165</v>
      </c>
      <c r="U43" s="159">
        <v>4.2169999999999999E-2</v>
      </c>
      <c r="V43" s="159">
        <f>ROUND(E43*U43,2)</f>
        <v>0.13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860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6" t="s">
        <v>75</v>
      </c>
      <c r="D44" s="161"/>
      <c r="E44" s="162">
        <v>3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70">
        <v>19</v>
      </c>
      <c r="B45" s="171" t="s">
        <v>1115</v>
      </c>
      <c r="C45" s="185" t="s">
        <v>1116</v>
      </c>
      <c r="D45" s="172" t="s">
        <v>181</v>
      </c>
      <c r="E45" s="173">
        <v>3</v>
      </c>
      <c r="F45" s="174"/>
      <c r="G45" s="175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59"/>
      <c r="S45" s="159" t="s">
        <v>243</v>
      </c>
      <c r="T45" s="159" t="s">
        <v>165</v>
      </c>
      <c r="U45" s="159">
        <v>4.2169999999999999E-2</v>
      </c>
      <c r="V45" s="159">
        <f>ROUND(E45*U45,2)</f>
        <v>0.13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860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6" t="s">
        <v>75</v>
      </c>
      <c r="D46" s="161"/>
      <c r="E46" s="162">
        <v>3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0">
        <v>20</v>
      </c>
      <c r="B47" s="171" t="s">
        <v>1117</v>
      </c>
      <c r="C47" s="185" t="s">
        <v>1118</v>
      </c>
      <c r="D47" s="172" t="s">
        <v>181</v>
      </c>
      <c r="E47" s="173">
        <v>1</v>
      </c>
      <c r="F47" s="174"/>
      <c r="G47" s="175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9">
        <v>0</v>
      </c>
      <c r="O47" s="159">
        <f>ROUND(E47*N47,2)</f>
        <v>0</v>
      </c>
      <c r="P47" s="159">
        <v>0</v>
      </c>
      <c r="Q47" s="159">
        <f>ROUND(E47*P47,2)</f>
        <v>0</v>
      </c>
      <c r="R47" s="159"/>
      <c r="S47" s="159" t="s">
        <v>243</v>
      </c>
      <c r="T47" s="159" t="s">
        <v>165</v>
      </c>
      <c r="U47" s="159">
        <v>4.2169999999999999E-2</v>
      </c>
      <c r="V47" s="159">
        <f>ROUND(E47*U47,2)</f>
        <v>0.04</v>
      </c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860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6" t="s">
        <v>71</v>
      </c>
      <c r="D48" s="161"/>
      <c r="E48" s="162">
        <v>1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33" x14ac:dyDescent="0.2">
      <c r="A49" s="5"/>
      <c r="B49" s="6"/>
      <c r="C49" s="188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>
        <v>15</v>
      </c>
      <c r="AF49">
        <v>21</v>
      </c>
    </row>
    <row r="50" spans="1:33" x14ac:dyDescent="0.2">
      <c r="A50" s="153"/>
      <c r="B50" s="154" t="s">
        <v>31</v>
      </c>
      <c r="C50" s="189"/>
      <c r="D50" s="155"/>
      <c r="E50" s="156"/>
      <c r="F50" s="156"/>
      <c r="G50" s="183">
        <f>G8</f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f>SUMIF(L7:L48,AE49,G7:G48)</f>
        <v>0</v>
      </c>
      <c r="AF50">
        <f>SUMIF(L7:L48,AF49,G7:G48)</f>
        <v>0</v>
      </c>
      <c r="AG50" t="s">
        <v>662</v>
      </c>
    </row>
    <row r="51" spans="1:33" x14ac:dyDescent="0.2">
      <c r="A51" s="5"/>
      <c r="B51" s="6"/>
      <c r="C51" s="188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 x14ac:dyDescent="0.2">
      <c r="A52" s="5"/>
      <c r="B52" s="6"/>
      <c r="C52" s="188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 x14ac:dyDescent="0.2">
      <c r="A53" s="238" t="s">
        <v>663</v>
      </c>
      <c r="B53" s="238"/>
      <c r="C53" s="239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33" x14ac:dyDescent="0.2">
      <c r="A54" s="240"/>
      <c r="B54" s="241"/>
      <c r="C54" s="242"/>
      <c r="D54" s="241"/>
      <c r="E54" s="241"/>
      <c r="F54" s="241"/>
      <c r="G54" s="24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G54" t="s">
        <v>664</v>
      </c>
    </row>
    <row r="55" spans="1:33" x14ac:dyDescent="0.2">
      <c r="A55" s="244"/>
      <c r="B55" s="245"/>
      <c r="C55" s="246"/>
      <c r="D55" s="245"/>
      <c r="E55" s="245"/>
      <c r="F55" s="245"/>
      <c r="G55" s="24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3" x14ac:dyDescent="0.2">
      <c r="A56" s="244"/>
      <c r="B56" s="245"/>
      <c r="C56" s="246"/>
      <c r="D56" s="245"/>
      <c r="E56" s="245"/>
      <c r="F56" s="245"/>
      <c r="G56" s="24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33" x14ac:dyDescent="0.2">
      <c r="A57" s="244"/>
      <c r="B57" s="245"/>
      <c r="C57" s="246"/>
      <c r="D57" s="245"/>
      <c r="E57" s="245"/>
      <c r="F57" s="245"/>
      <c r="G57" s="24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33" x14ac:dyDescent="0.2">
      <c r="A58" s="248"/>
      <c r="B58" s="249"/>
      <c r="C58" s="250"/>
      <c r="D58" s="249"/>
      <c r="E58" s="249"/>
      <c r="F58" s="249"/>
      <c r="G58" s="25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33" x14ac:dyDescent="0.2">
      <c r="A59" s="5"/>
      <c r="B59" s="6"/>
      <c r="C59" s="188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33" x14ac:dyDescent="0.2">
      <c r="C60" s="190"/>
      <c r="D60" s="141"/>
      <c r="AG60" t="s">
        <v>673</v>
      </c>
    </row>
    <row r="61" spans="1:33" x14ac:dyDescent="0.2">
      <c r="D61" s="141"/>
    </row>
    <row r="62" spans="1:33" x14ac:dyDescent="0.2">
      <c r="D62" s="141"/>
    </row>
    <row r="63" spans="1:33" x14ac:dyDescent="0.2">
      <c r="D63" s="141"/>
    </row>
    <row r="64" spans="1:33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56</v>
      </c>
      <c r="C4" s="260" t="s">
        <v>58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130</v>
      </c>
      <c r="C8" s="184" t="s">
        <v>131</v>
      </c>
      <c r="D8" s="166"/>
      <c r="E8" s="167"/>
      <c r="F8" s="168"/>
      <c r="G8" s="169">
        <f>SUMIF(AG9:AG50,"&lt;&gt;NOR",G9:G50)</f>
        <v>0</v>
      </c>
      <c r="H8" s="163"/>
      <c r="I8" s="163">
        <f>SUM(I9:I50)</f>
        <v>0</v>
      </c>
      <c r="J8" s="163"/>
      <c r="K8" s="163">
        <f>SUM(K9:K50)</f>
        <v>0</v>
      </c>
      <c r="L8" s="163"/>
      <c r="M8" s="163">
        <f>SUM(M9:M50)</f>
        <v>0</v>
      </c>
      <c r="N8" s="163"/>
      <c r="O8" s="163">
        <f>SUM(O9:O50)</f>
        <v>0.14000000000000001</v>
      </c>
      <c r="P8" s="163"/>
      <c r="Q8" s="163">
        <f>SUM(Q9:Q50)</f>
        <v>0</v>
      </c>
      <c r="R8" s="163"/>
      <c r="S8" s="163"/>
      <c r="T8" s="163"/>
      <c r="U8" s="163"/>
      <c r="V8" s="163">
        <f>SUM(V9:V50)</f>
        <v>480.79</v>
      </c>
      <c r="W8" s="163"/>
      <c r="AG8" t="s">
        <v>160</v>
      </c>
    </row>
    <row r="9" spans="1:60" ht="22.5" outlineLevel="1" x14ac:dyDescent="0.2">
      <c r="A9" s="170">
        <v>1</v>
      </c>
      <c r="B9" s="171" t="s">
        <v>1078</v>
      </c>
      <c r="C9" s="185" t="s">
        <v>1079</v>
      </c>
      <c r="D9" s="172" t="s">
        <v>181</v>
      </c>
      <c r="E9" s="173">
        <v>1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12.56667</v>
      </c>
      <c r="V9" s="159">
        <f>ROUND(E9*U9,2)</f>
        <v>12.57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860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71</v>
      </c>
      <c r="D10" s="161"/>
      <c r="E10" s="162">
        <v>1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0">
        <v>2</v>
      </c>
      <c r="B11" s="171" t="s">
        <v>1119</v>
      </c>
      <c r="C11" s="185" t="s">
        <v>1120</v>
      </c>
      <c r="D11" s="172" t="s">
        <v>181</v>
      </c>
      <c r="E11" s="173">
        <v>2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3.0000000000000001E-3</v>
      </c>
      <c r="O11" s="159">
        <f>ROUND(E11*N11,2)</f>
        <v>0.01</v>
      </c>
      <c r="P11" s="159">
        <v>0</v>
      </c>
      <c r="Q11" s="159">
        <f>ROUND(E11*P11,2)</f>
        <v>0</v>
      </c>
      <c r="R11" s="159"/>
      <c r="S11" s="159" t="s">
        <v>243</v>
      </c>
      <c r="T11" s="159" t="s">
        <v>165</v>
      </c>
      <c r="U11" s="159">
        <v>0.71682999999999997</v>
      </c>
      <c r="V11" s="159">
        <f>ROUND(E11*U11,2)</f>
        <v>1.43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860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73</v>
      </c>
      <c r="D12" s="161"/>
      <c r="E12" s="162">
        <v>2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0">
        <v>3</v>
      </c>
      <c r="B13" s="171" t="s">
        <v>1082</v>
      </c>
      <c r="C13" s="185" t="s">
        <v>1083</v>
      </c>
      <c r="D13" s="172" t="s">
        <v>181</v>
      </c>
      <c r="E13" s="173">
        <v>1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3.0000000000000001E-3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12.56667</v>
      </c>
      <c r="V13" s="159">
        <f>ROUND(E13*U13,2)</f>
        <v>12.57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860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71</v>
      </c>
      <c r="D14" s="161"/>
      <c r="E14" s="162">
        <v>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0">
        <v>4</v>
      </c>
      <c r="B15" s="171" t="s">
        <v>1084</v>
      </c>
      <c r="C15" s="185" t="s">
        <v>1085</v>
      </c>
      <c r="D15" s="172" t="s">
        <v>181</v>
      </c>
      <c r="E15" s="173">
        <v>4</v>
      </c>
      <c r="F15" s="174"/>
      <c r="G15" s="175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3.0000000000000001E-3</v>
      </c>
      <c r="O15" s="159">
        <f>ROUND(E15*N15,2)</f>
        <v>0.01</v>
      </c>
      <c r="P15" s="159">
        <v>0</v>
      </c>
      <c r="Q15" s="159">
        <f>ROUND(E15*P15,2)</f>
        <v>0</v>
      </c>
      <c r="R15" s="159"/>
      <c r="S15" s="159" t="s">
        <v>243</v>
      </c>
      <c r="T15" s="159" t="s">
        <v>165</v>
      </c>
      <c r="U15" s="159">
        <v>12.56667</v>
      </c>
      <c r="V15" s="159">
        <f>ROUND(E15*U15,2)</f>
        <v>50.27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860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77</v>
      </c>
      <c r="D16" s="161"/>
      <c r="E16" s="162">
        <v>4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0">
        <v>5</v>
      </c>
      <c r="B17" s="171" t="s">
        <v>1088</v>
      </c>
      <c r="C17" s="185" t="s">
        <v>1089</v>
      </c>
      <c r="D17" s="172" t="s">
        <v>181</v>
      </c>
      <c r="E17" s="173">
        <v>3</v>
      </c>
      <c r="F17" s="174"/>
      <c r="G17" s="175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3.0000000000000001E-3</v>
      </c>
      <c r="O17" s="159">
        <f>ROUND(E17*N17,2)</f>
        <v>0.01</v>
      </c>
      <c r="P17" s="159">
        <v>0</v>
      </c>
      <c r="Q17" s="159">
        <f>ROUND(E17*P17,2)</f>
        <v>0</v>
      </c>
      <c r="R17" s="159"/>
      <c r="S17" s="159" t="s">
        <v>243</v>
      </c>
      <c r="T17" s="159" t="s">
        <v>165</v>
      </c>
      <c r="U17" s="159">
        <v>12.56667</v>
      </c>
      <c r="V17" s="159">
        <f>ROUND(E17*U17,2)</f>
        <v>37.700000000000003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860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6" t="s">
        <v>75</v>
      </c>
      <c r="D18" s="161"/>
      <c r="E18" s="162">
        <v>3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0">
        <v>6</v>
      </c>
      <c r="B19" s="171" t="s">
        <v>1091</v>
      </c>
      <c r="C19" s="185" t="s">
        <v>1092</v>
      </c>
      <c r="D19" s="172" t="s">
        <v>181</v>
      </c>
      <c r="E19" s="173">
        <v>2</v>
      </c>
      <c r="F19" s="174"/>
      <c r="G19" s="175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3.0000000000000001E-3</v>
      </c>
      <c r="O19" s="159">
        <f>ROUND(E19*N19,2)</f>
        <v>0.01</v>
      </c>
      <c r="P19" s="159">
        <v>0</v>
      </c>
      <c r="Q19" s="159">
        <f>ROUND(E19*P19,2)</f>
        <v>0</v>
      </c>
      <c r="R19" s="159"/>
      <c r="S19" s="159" t="s">
        <v>243</v>
      </c>
      <c r="T19" s="159" t="s">
        <v>165</v>
      </c>
      <c r="U19" s="159">
        <v>12.56667</v>
      </c>
      <c r="V19" s="159">
        <f>ROUND(E19*U19,2)</f>
        <v>25.13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860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6" t="s">
        <v>73</v>
      </c>
      <c r="D20" s="161"/>
      <c r="E20" s="162">
        <v>2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0">
        <v>7</v>
      </c>
      <c r="B21" s="171" t="s">
        <v>1093</v>
      </c>
      <c r="C21" s="185" t="s">
        <v>1094</v>
      </c>
      <c r="D21" s="172" t="s">
        <v>181</v>
      </c>
      <c r="E21" s="173">
        <v>9</v>
      </c>
      <c r="F21" s="174"/>
      <c r="G21" s="175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3.0000000000000001E-3</v>
      </c>
      <c r="O21" s="159">
        <f>ROUND(E21*N21,2)</f>
        <v>0.03</v>
      </c>
      <c r="P21" s="159">
        <v>0</v>
      </c>
      <c r="Q21" s="159">
        <f>ROUND(E21*P21,2)</f>
        <v>0</v>
      </c>
      <c r="R21" s="159"/>
      <c r="S21" s="159" t="s">
        <v>243</v>
      </c>
      <c r="T21" s="159" t="s">
        <v>165</v>
      </c>
      <c r="U21" s="159">
        <v>12.56667</v>
      </c>
      <c r="V21" s="159">
        <f>ROUND(E21*U21,2)</f>
        <v>113.1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860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6" t="s">
        <v>916</v>
      </c>
      <c r="D22" s="161"/>
      <c r="E22" s="162">
        <v>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0">
        <v>8</v>
      </c>
      <c r="B23" s="171" t="s">
        <v>1121</v>
      </c>
      <c r="C23" s="185" t="s">
        <v>1122</v>
      </c>
      <c r="D23" s="172" t="s">
        <v>181</v>
      </c>
      <c r="E23" s="173">
        <v>6</v>
      </c>
      <c r="F23" s="174"/>
      <c r="G23" s="175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3.0000000000000001E-3</v>
      </c>
      <c r="O23" s="159">
        <f>ROUND(E23*N23,2)</f>
        <v>0.02</v>
      </c>
      <c r="P23" s="159">
        <v>0</v>
      </c>
      <c r="Q23" s="159">
        <f>ROUND(E23*P23,2)</f>
        <v>0</v>
      </c>
      <c r="R23" s="159"/>
      <c r="S23" s="159" t="s">
        <v>243</v>
      </c>
      <c r="T23" s="159" t="s">
        <v>165</v>
      </c>
      <c r="U23" s="159">
        <v>12.56667</v>
      </c>
      <c r="V23" s="159">
        <f>ROUND(E23*U23,2)</f>
        <v>75.400000000000006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860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830</v>
      </c>
      <c r="D24" s="161"/>
      <c r="E24" s="162">
        <v>6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0">
        <v>9</v>
      </c>
      <c r="B25" s="171" t="s">
        <v>1123</v>
      </c>
      <c r="C25" s="185" t="s">
        <v>1124</v>
      </c>
      <c r="D25" s="172" t="s">
        <v>181</v>
      </c>
      <c r="E25" s="173">
        <v>2</v>
      </c>
      <c r="F25" s="174"/>
      <c r="G25" s="175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3.0000000000000001E-3</v>
      </c>
      <c r="O25" s="159">
        <f>ROUND(E25*N25,2)</f>
        <v>0.01</v>
      </c>
      <c r="P25" s="159">
        <v>0</v>
      </c>
      <c r="Q25" s="159">
        <f>ROUND(E25*P25,2)</f>
        <v>0</v>
      </c>
      <c r="R25" s="159"/>
      <c r="S25" s="159" t="s">
        <v>243</v>
      </c>
      <c r="T25" s="159" t="s">
        <v>165</v>
      </c>
      <c r="U25" s="159">
        <v>12.56667</v>
      </c>
      <c r="V25" s="159">
        <f>ROUND(E25*U25,2)</f>
        <v>25.13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860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6" t="s">
        <v>73</v>
      </c>
      <c r="D26" s="161"/>
      <c r="E26" s="162">
        <v>2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0">
        <v>10</v>
      </c>
      <c r="B27" s="171" t="s">
        <v>1097</v>
      </c>
      <c r="C27" s="185" t="s">
        <v>1098</v>
      </c>
      <c r="D27" s="172" t="s">
        <v>181</v>
      </c>
      <c r="E27" s="173">
        <v>3</v>
      </c>
      <c r="F27" s="174"/>
      <c r="G27" s="175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3.0000000000000001E-3</v>
      </c>
      <c r="O27" s="159">
        <f>ROUND(E27*N27,2)</f>
        <v>0.01</v>
      </c>
      <c r="P27" s="159">
        <v>0</v>
      </c>
      <c r="Q27" s="159">
        <f>ROUND(E27*P27,2)</f>
        <v>0</v>
      </c>
      <c r="R27" s="159"/>
      <c r="S27" s="159" t="s">
        <v>243</v>
      </c>
      <c r="T27" s="159" t="s">
        <v>165</v>
      </c>
      <c r="U27" s="159">
        <v>12.56667</v>
      </c>
      <c r="V27" s="159">
        <f>ROUND(E27*U27,2)</f>
        <v>37.700000000000003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860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75</v>
      </c>
      <c r="D28" s="161"/>
      <c r="E28" s="162">
        <v>3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70">
        <v>11</v>
      </c>
      <c r="B29" s="171" t="s">
        <v>1099</v>
      </c>
      <c r="C29" s="185" t="s">
        <v>1100</v>
      </c>
      <c r="D29" s="172" t="s">
        <v>181</v>
      </c>
      <c r="E29" s="173">
        <v>1</v>
      </c>
      <c r="F29" s="174"/>
      <c r="G29" s="175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59"/>
      <c r="S29" s="159" t="s">
        <v>243</v>
      </c>
      <c r="T29" s="159" t="s">
        <v>165</v>
      </c>
      <c r="U29" s="159">
        <v>0.35</v>
      </c>
      <c r="V29" s="159">
        <f>ROUND(E29*U29,2)</f>
        <v>0.35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860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71</v>
      </c>
      <c r="D30" s="161"/>
      <c r="E30" s="162">
        <v>1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70">
        <v>12</v>
      </c>
      <c r="B31" s="171" t="s">
        <v>1101</v>
      </c>
      <c r="C31" s="185" t="s">
        <v>1102</v>
      </c>
      <c r="D31" s="172" t="s">
        <v>181</v>
      </c>
      <c r="E31" s="173">
        <v>2</v>
      </c>
      <c r="F31" s="174"/>
      <c r="G31" s="175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3.0000000000000001E-3</v>
      </c>
      <c r="O31" s="159">
        <f>ROUND(E31*N31,2)</f>
        <v>0.01</v>
      </c>
      <c r="P31" s="159">
        <v>0</v>
      </c>
      <c r="Q31" s="159">
        <f>ROUND(E31*P31,2)</f>
        <v>0</v>
      </c>
      <c r="R31" s="159"/>
      <c r="S31" s="159" t="s">
        <v>243</v>
      </c>
      <c r="T31" s="159" t="s">
        <v>165</v>
      </c>
      <c r="U31" s="159">
        <v>12.56667</v>
      </c>
      <c r="V31" s="159">
        <f>ROUND(E31*U31,2)</f>
        <v>25.13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860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73</v>
      </c>
      <c r="D32" s="161"/>
      <c r="E32" s="162">
        <v>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0">
        <v>13</v>
      </c>
      <c r="B33" s="171" t="s">
        <v>1103</v>
      </c>
      <c r="C33" s="185" t="s">
        <v>1104</v>
      </c>
      <c r="D33" s="172" t="s">
        <v>181</v>
      </c>
      <c r="E33" s="173">
        <v>2</v>
      </c>
      <c r="F33" s="174"/>
      <c r="G33" s="175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3.0000000000000001E-3</v>
      </c>
      <c r="O33" s="159">
        <f>ROUND(E33*N33,2)</f>
        <v>0.01</v>
      </c>
      <c r="P33" s="159">
        <v>0</v>
      </c>
      <c r="Q33" s="159">
        <f>ROUND(E33*P33,2)</f>
        <v>0</v>
      </c>
      <c r="R33" s="159"/>
      <c r="S33" s="159" t="s">
        <v>243</v>
      </c>
      <c r="T33" s="159" t="s">
        <v>165</v>
      </c>
      <c r="U33" s="159">
        <v>12.56667</v>
      </c>
      <c r="V33" s="159">
        <f>ROUND(E33*U33,2)</f>
        <v>25.13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860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73</v>
      </c>
      <c r="D34" s="161"/>
      <c r="E34" s="162">
        <v>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0">
        <v>14</v>
      </c>
      <c r="B35" s="171" t="s">
        <v>1125</v>
      </c>
      <c r="C35" s="185" t="s">
        <v>1126</v>
      </c>
      <c r="D35" s="172" t="s">
        <v>181</v>
      </c>
      <c r="E35" s="173">
        <v>1</v>
      </c>
      <c r="F35" s="174"/>
      <c r="G35" s="175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3.0000000000000001E-3</v>
      </c>
      <c r="O35" s="159">
        <f>ROUND(E35*N35,2)</f>
        <v>0</v>
      </c>
      <c r="P35" s="159">
        <v>0</v>
      </c>
      <c r="Q35" s="159">
        <f>ROUND(E35*P35,2)</f>
        <v>0</v>
      </c>
      <c r="R35" s="159"/>
      <c r="S35" s="159" t="s">
        <v>243</v>
      </c>
      <c r="T35" s="159" t="s">
        <v>165</v>
      </c>
      <c r="U35" s="159">
        <v>12.56667</v>
      </c>
      <c r="V35" s="159">
        <f>ROUND(E35*U35,2)</f>
        <v>12.57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860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71</v>
      </c>
      <c r="D36" s="161"/>
      <c r="E36" s="162">
        <v>1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0">
        <v>15</v>
      </c>
      <c r="B37" s="171" t="s">
        <v>1105</v>
      </c>
      <c r="C37" s="185" t="s">
        <v>1106</v>
      </c>
      <c r="D37" s="172" t="s">
        <v>181</v>
      </c>
      <c r="E37" s="173">
        <v>2</v>
      </c>
      <c r="F37" s="174"/>
      <c r="G37" s="175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3.0000000000000001E-3</v>
      </c>
      <c r="O37" s="159">
        <f>ROUND(E37*N37,2)</f>
        <v>0.01</v>
      </c>
      <c r="P37" s="159">
        <v>0</v>
      </c>
      <c r="Q37" s="159">
        <f>ROUND(E37*P37,2)</f>
        <v>0</v>
      </c>
      <c r="R37" s="159"/>
      <c r="S37" s="159" t="s">
        <v>243</v>
      </c>
      <c r="T37" s="159" t="s">
        <v>165</v>
      </c>
      <c r="U37" s="159">
        <v>12.56667</v>
      </c>
      <c r="V37" s="159">
        <f>ROUND(E37*U37,2)</f>
        <v>25.13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860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73</v>
      </c>
      <c r="D38" s="161"/>
      <c r="E38" s="162">
        <v>2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0">
        <v>16</v>
      </c>
      <c r="B39" s="171" t="s">
        <v>1107</v>
      </c>
      <c r="C39" s="185" t="s">
        <v>1108</v>
      </c>
      <c r="D39" s="172" t="s">
        <v>181</v>
      </c>
      <c r="E39" s="173">
        <v>1</v>
      </c>
      <c r="F39" s="174"/>
      <c r="G39" s="175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 t="s">
        <v>243</v>
      </c>
      <c r="T39" s="159" t="s">
        <v>165</v>
      </c>
      <c r="U39" s="159">
        <v>0.75949999999999995</v>
      </c>
      <c r="V39" s="159">
        <f>ROUND(E39*U39,2)</f>
        <v>0.76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860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71</v>
      </c>
      <c r="D40" s="161"/>
      <c r="E40" s="162">
        <v>1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0">
        <v>17</v>
      </c>
      <c r="B41" s="171" t="s">
        <v>1109</v>
      </c>
      <c r="C41" s="185" t="s">
        <v>1110</v>
      </c>
      <c r="D41" s="172" t="s">
        <v>181</v>
      </c>
      <c r="E41" s="173">
        <v>6</v>
      </c>
      <c r="F41" s="174"/>
      <c r="G41" s="175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59"/>
      <c r="S41" s="159" t="s">
        <v>243</v>
      </c>
      <c r="T41" s="159" t="s">
        <v>165</v>
      </c>
      <c r="U41" s="159">
        <v>4.2169999999999999E-2</v>
      </c>
      <c r="V41" s="159">
        <f>ROUND(E41*U41,2)</f>
        <v>0.25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860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6" t="s">
        <v>830</v>
      </c>
      <c r="D42" s="161"/>
      <c r="E42" s="162">
        <v>6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0">
        <v>18</v>
      </c>
      <c r="B43" s="171" t="s">
        <v>1111</v>
      </c>
      <c r="C43" s="185" t="s">
        <v>1112</v>
      </c>
      <c r="D43" s="172" t="s">
        <v>181</v>
      </c>
      <c r="E43" s="173">
        <v>4</v>
      </c>
      <c r="F43" s="174"/>
      <c r="G43" s="175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59"/>
      <c r="S43" s="159" t="s">
        <v>243</v>
      </c>
      <c r="T43" s="159" t="s">
        <v>165</v>
      </c>
      <c r="U43" s="159">
        <v>4.2169999999999999E-2</v>
      </c>
      <c r="V43" s="159">
        <f>ROUND(E43*U43,2)</f>
        <v>0.17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860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6" t="s">
        <v>77</v>
      </c>
      <c r="D44" s="161"/>
      <c r="E44" s="162">
        <v>4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0">
        <v>19</v>
      </c>
      <c r="B45" s="171" t="s">
        <v>1113</v>
      </c>
      <c r="C45" s="185" t="s">
        <v>1114</v>
      </c>
      <c r="D45" s="172" t="s">
        <v>181</v>
      </c>
      <c r="E45" s="173">
        <v>3</v>
      </c>
      <c r="F45" s="174"/>
      <c r="G45" s="175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59"/>
      <c r="S45" s="159" t="s">
        <v>243</v>
      </c>
      <c r="T45" s="159" t="s">
        <v>165</v>
      </c>
      <c r="U45" s="159">
        <v>4.2169999999999999E-2</v>
      </c>
      <c r="V45" s="159">
        <f>ROUND(E45*U45,2)</f>
        <v>0.13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860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6" t="s">
        <v>75</v>
      </c>
      <c r="D46" s="161"/>
      <c r="E46" s="162">
        <v>3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70">
        <v>20</v>
      </c>
      <c r="B47" s="171" t="s">
        <v>1115</v>
      </c>
      <c r="C47" s="185" t="s">
        <v>1116</v>
      </c>
      <c r="D47" s="172" t="s">
        <v>181</v>
      </c>
      <c r="E47" s="173">
        <v>3</v>
      </c>
      <c r="F47" s="174"/>
      <c r="G47" s="175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9">
        <v>0</v>
      </c>
      <c r="O47" s="159">
        <f>ROUND(E47*N47,2)</f>
        <v>0</v>
      </c>
      <c r="P47" s="159">
        <v>0</v>
      </c>
      <c r="Q47" s="159">
        <f>ROUND(E47*P47,2)</f>
        <v>0</v>
      </c>
      <c r="R47" s="159"/>
      <c r="S47" s="159" t="s">
        <v>243</v>
      </c>
      <c r="T47" s="159" t="s">
        <v>165</v>
      </c>
      <c r="U47" s="159">
        <v>4.2169999999999999E-2</v>
      </c>
      <c r="V47" s="159">
        <f>ROUND(E47*U47,2)</f>
        <v>0.13</v>
      </c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860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6" t="s">
        <v>75</v>
      </c>
      <c r="D48" s="161"/>
      <c r="E48" s="162">
        <v>3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0">
        <v>21</v>
      </c>
      <c r="B49" s="171" t="s">
        <v>1117</v>
      </c>
      <c r="C49" s="185" t="s">
        <v>1118</v>
      </c>
      <c r="D49" s="172" t="s">
        <v>181</v>
      </c>
      <c r="E49" s="173">
        <v>1</v>
      </c>
      <c r="F49" s="174"/>
      <c r="G49" s="175">
        <f>ROUND(E49*F49,2)</f>
        <v>0</v>
      </c>
      <c r="H49" s="160"/>
      <c r="I49" s="159">
        <f>ROUND(E49*H49,2)</f>
        <v>0</v>
      </c>
      <c r="J49" s="160"/>
      <c r="K49" s="159">
        <f>ROUND(E49*J49,2)</f>
        <v>0</v>
      </c>
      <c r="L49" s="159">
        <v>21</v>
      </c>
      <c r="M49" s="159">
        <f>G49*(1+L49/100)</f>
        <v>0</v>
      </c>
      <c r="N49" s="159">
        <v>0</v>
      </c>
      <c r="O49" s="159">
        <f>ROUND(E49*N49,2)</f>
        <v>0</v>
      </c>
      <c r="P49" s="159">
        <v>0</v>
      </c>
      <c r="Q49" s="159">
        <f>ROUND(E49*P49,2)</f>
        <v>0</v>
      </c>
      <c r="R49" s="159"/>
      <c r="S49" s="159" t="s">
        <v>243</v>
      </c>
      <c r="T49" s="159" t="s">
        <v>165</v>
      </c>
      <c r="U49" s="159">
        <v>4.2169999999999999E-2</v>
      </c>
      <c r="V49" s="159">
        <f>ROUND(E49*U49,2)</f>
        <v>0.04</v>
      </c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860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6" t="s">
        <v>71</v>
      </c>
      <c r="D50" s="161"/>
      <c r="E50" s="162">
        <v>1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5"/>
      <c r="B51" s="6"/>
      <c r="C51" s="188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v>15</v>
      </c>
      <c r="AF51">
        <v>21</v>
      </c>
    </row>
    <row r="52" spans="1:60" x14ac:dyDescent="0.2">
      <c r="A52" s="153"/>
      <c r="B52" s="154" t="s">
        <v>31</v>
      </c>
      <c r="C52" s="189"/>
      <c r="D52" s="155"/>
      <c r="E52" s="156"/>
      <c r="F52" s="156"/>
      <c r="G52" s="183">
        <f>G8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f>SUMIF(L7:L50,AE51,G7:G50)</f>
        <v>0</v>
      </c>
      <c r="AF52">
        <f>SUMIF(L7:L50,AF51,G7:G50)</f>
        <v>0</v>
      </c>
      <c r="AG52" t="s">
        <v>662</v>
      </c>
    </row>
    <row r="53" spans="1:60" x14ac:dyDescent="0.2">
      <c r="A53" s="5"/>
      <c r="B53" s="6"/>
      <c r="C53" s="188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60" x14ac:dyDescent="0.2">
      <c r="A54" s="5"/>
      <c r="B54" s="6"/>
      <c r="C54" s="188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60" x14ac:dyDescent="0.2">
      <c r="A55" s="238" t="s">
        <v>663</v>
      </c>
      <c r="B55" s="238"/>
      <c r="C55" s="239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60" x14ac:dyDescent="0.2">
      <c r="A56" s="240"/>
      <c r="B56" s="241"/>
      <c r="C56" s="242"/>
      <c r="D56" s="241"/>
      <c r="E56" s="241"/>
      <c r="F56" s="241"/>
      <c r="G56" s="24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AG56" t="s">
        <v>664</v>
      </c>
    </row>
    <row r="57" spans="1:60" x14ac:dyDescent="0.2">
      <c r="A57" s="244"/>
      <c r="B57" s="245"/>
      <c r="C57" s="246"/>
      <c r="D57" s="245"/>
      <c r="E57" s="245"/>
      <c r="F57" s="245"/>
      <c r="G57" s="24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44"/>
      <c r="B58" s="245"/>
      <c r="C58" s="246"/>
      <c r="D58" s="245"/>
      <c r="E58" s="245"/>
      <c r="F58" s="245"/>
      <c r="G58" s="24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 x14ac:dyDescent="0.2">
      <c r="A59" s="244"/>
      <c r="B59" s="245"/>
      <c r="C59" s="246"/>
      <c r="D59" s="245"/>
      <c r="E59" s="245"/>
      <c r="F59" s="245"/>
      <c r="G59" s="24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248"/>
      <c r="B60" s="249"/>
      <c r="C60" s="250"/>
      <c r="D60" s="249"/>
      <c r="E60" s="249"/>
      <c r="F60" s="249"/>
      <c r="G60" s="25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5"/>
      <c r="B61" s="6"/>
      <c r="C61" s="188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C62" s="190"/>
      <c r="D62" s="141"/>
      <c r="AG62" t="s">
        <v>673</v>
      </c>
    </row>
    <row r="63" spans="1:60" x14ac:dyDescent="0.2">
      <c r="D63" s="141"/>
    </row>
    <row r="64" spans="1:60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56:G60"/>
    <mergeCell ref="A1:G1"/>
    <mergeCell ref="C2:G2"/>
    <mergeCell ref="C3:G3"/>
    <mergeCell ref="C4:G4"/>
    <mergeCell ref="A55:C5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56</v>
      </c>
      <c r="C4" s="260" t="s">
        <v>59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130</v>
      </c>
      <c r="C8" s="184" t="s">
        <v>131</v>
      </c>
      <c r="D8" s="166"/>
      <c r="E8" s="167"/>
      <c r="F8" s="168"/>
      <c r="G8" s="169">
        <f>SUMIF(AG9:AG48,"&lt;&gt;NOR",G9:G48)</f>
        <v>0</v>
      </c>
      <c r="H8" s="163"/>
      <c r="I8" s="163">
        <f>SUM(I9:I48)</f>
        <v>0</v>
      </c>
      <c r="J8" s="163"/>
      <c r="K8" s="163">
        <f>SUM(K9:K48)</f>
        <v>0</v>
      </c>
      <c r="L8" s="163"/>
      <c r="M8" s="163">
        <f>SUM(M9:M48)</f>
        <v>0</v>
      </c>
      <c r="N8" s="163"/>
      <c r="O8" s="163">
        <f>SUM(O9:O48)</f>
        <v>0.16000000000000003</v>
      </c>
      <c r="P8" s="163"/>
      <c r="Q8" s="163">
        <f>SUM(Q9:Q48)</f>
        <v>0</v>
      </c>
      <c r="R8" s="163"/>
      <c r="S8" s="163"/>
      <c r="T8" s="163"/>
      <c r="U8" s="163"/>
      <c r="V8" s="163">
        <f>SUM(V9:V48)</f>
        <v>556.9</v>
      </c>
      <c r="W8" s="163"/>
      <c r="AG8" t="s">
        <v>160</v>
      </c>
    </row>
    <row r="9" spans="1:60" ht="22.5" outlineLevel="1" x14ac:dyDescent="0.2">
      <c r="A9" s="170">
        <v>1</v>
      </c>
      <c r="B9" s="171" t="s">
        <v>1078</v>
      </c>
      <c r="C9" s="185" t="s">
        <v>1079</v>
      </c>
      <c r="D9" s="172" t="s">
        <v>181</v>
      </c>
      <c r="E9" s="173">
        <v>1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12.56667</v>
      </c>
      <c r="V9" s="159">
        <f>ROUND(E9*U9,2)</f>
        <v>12.57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860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71</v>
      </c>
      <c r="D10" s="161"/>
      <c r="E10" s="162">
        <v>1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0">
        <v>2</v>
      </c>
      <c r="B11" s="171" t="s">
        <v>1080</v>
      </c>
      <c r="C11" s="185" t="s">
        <v>1081</v>
      </c>
      <c r="D11" s="172" t="s">
        <v>181</v>
      </c>
      <c r="E11" s="173">
        <v>3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3.0000000000000001E-3</v>
      </c>
      <c r="O11" s="159">
        <f>ROUND(E11*N11,2)</f>
        <v>0.01</v>
      </c>
      <c r="P11" s="159">
        <v>0</v>
      </c>
      <c r="Q11" s="159">
        <f>ROUND(E11*P11,2)</f>
        <v>0</v>
      </c>
      <c r="R11" s="159"/>
      <c r="S11" s="159" t="s">
        <v>243</v>
      </c>
      <c r="T11" s="159" t="s">
        <v>165</v>
      </c>
      <c r="U11" s="159">
        <v>0.71682999999999997</v>
      </c>
      <c r="V11" s="159">
        <f>ROUND(E11*U11,2)</f>
        <v>2.15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860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75</v>
      </c>
      <c r="D12" s="161"/>
      <c r="E12" s="162">
        <v>3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0">
        <v>3</v>
      </c>
      <c r="B13" s="171" t="s">
        <v>1082</v>
      </c>
      <c r="C13" s="185" t="s">
        <v>1083</v>
      </c>
      <c r="D13" s="172" t="s">
        <v>181</v>
      </c>
      <c r="E13" s="173">
        <v>1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3.0000000000000001E-3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12.56667</v>
      </c>
      <c r="V13" s="159">
        <f>ROUND(E13*U13,2)</f>
        <v>12.57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860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71</v>
      </c>
      <c r="D14" s="161"/>
      <c r="E14" s="162">
        <v>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0">
        <v>4</v>
      </c>
      <c r="B15" s="171" t="s">
        <v>1084</v>
      </c>
      <c r="C15" s="185" t="s">
        <v>1085</v>
      </c>
      <c r="D15" s="172" t="s">
        <v>181</v>
      </c>
      <c r="E15" s="173">
        <v>4</v>
      </c>
      <c r="F15" s="174"/>
      <c r="G15" s="175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3.0000000000000001E-3</v>
      </c>
      <c r="O15" s="159">
        <f>ROUND(E15*N15,2)</f>
        <v>0.01</v>
      </c>
      <c r="P15" s="159">
        <v>0</v>
      </c>
      <c r="Q15" s="159">
        <f>ROUND(E15*P15,2)</f>
        <v>0</v>
      </c>
      <c r="R15" s="159"/>
      <c r="S15" s="159" t="s">
        <v>243</v>
      </c>
      <c r="T15" s="159" t="s">
        <v>165</v>
      </c>
      <c r="U15" s="159">
        <v>12.56667</v>
      </c>
      <c r="V15" s="159">
        <f>ROUND(E15*U15,2)</f>
        <v>50.27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860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77</v>
      </c>
      <c r="D16" s="161"/>
      <c r="E16" s="162">
        <v>4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0">
        <v>5</v>
      </c>
      <c r="B17" s="171" t="s">
        <v>1086</v>
      </c>
      <c r="C17" s="185" t="s">
        <v>1087</v>
      </c>
      <c r="D17" s="172" t="s">
        <v>181</v>
      </c>
      <c r="E17" s="173">
        <v>2</v>
      </c>
      <c r="F17" s="174"/>
      <c r="G17" s="175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3.0000000000000001E-3</v>
      </c>
      <c r="O17" s="159">
        <f>ROUND(E17*N17,2)</f>
        <v>0.01</v>
      </c>
      <c r="P17" s="159">
        <v>0</v>
      </c>
      <c r="Q17" s="159">
        <f>ROUND(E17*P17,2)</f>
        <v>0</v>
      </c>
      <c r="R17" s="159"/>
      <c r="S17" s="159" t="s">
        <v>243</v>
      </c>
      <c r="T17" s="159" t="s">
        <v>165</v>
      </c>
      <c r="U17" s="159">
        <v>12.56667</v>
      </c>
      <c r="V17" s="159">
        <f>ROUND(E17*U17,2)</f>
        <v>25.13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860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6" t="s">
        <v>73</v>
      </c>
      <c r="D18" s="161"/>
      <c r="E18" s="162">
        <v>2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0">
        <v>6</v>
      </c>
      <c r="B19" s="171" t="s">
        <v>1088</v>
      </c>
      <c r="C19" s="185" t="s">
        <v>1089</v>
      </c>
      <c r="D19" s="172" t="s">
        <v>181</v>
      </c>
      <c r="E19" s="173">
        <v>5</v>
      </c>
      <c r="F19" s="174"/>
      <c r="G19" s="175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3.0000000000000001E-3</v>
      </c>
      <c r="O19" s="159">
        <f>ROUND(E19*N19,2)</f>
        <v>0.02</v>
      </c>
      <c r="P19" s="159">
        <v>0</v>
      </c>
      <c r="Q19" s="159">
        <f>ROUND(E19*P19,2)</f>
        <v>0</v>
      </c>
      <c r="R19" s="159"/>
      <c r="S19" s="159" t="s">
        <v>243</v>
      </c>
      <c r="T19" s="159" t="s">
        <v>165</v>
      </c>
      <c r="U19" s="159">
        <v>12.56667</v>
      </c>
      <c r="V19" s="159">
        <f>ROUND(E19*U19,2)</f>
        <v>62.83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860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6" t="s">
        <v>79</v>
      </c>
      <c r="D20" s="161"/>
      <c r="E20" s="162">
        <v>5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0">
        <v>7</v>
      </c>
      <c r="B21" s="171" t="s">
        <v>1091</v>
      </c>
      <c r="C21" s="185" t="s">
        <v>1092</v>
      </c>
      <c r="D21" s="172" t="s">
        <v>181</v>
      </c>
      <c r="E21" s="173">
        <v>2</v>
      </c>
      <c r="F21" s="174"/>
      <c r="G21" s="175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3.0000000000000001E-3</v>
      </c>
      <c r="O21" s="159">
        <f>ROUND(E21*N21,2)</f>
        <v>0.01</v>
      </c>
      <c r="P21" s="159">
        <v>0</v>
      </c>
      <c r="Q21" s="159">
        <f>ROUND(E21*P21,2)</f>
        <v>0</v>
      </c>
      <c r="R21" s="159"/>
      <c r="S21" s="159" t="s">
        <v>243</v>
      </c>
      <c r="T21" s="159" t="s">
        <v>165</v>
      </c>
      <c r="U21" s="159">
        <v>12.56667</v>
      </c>
      <c r="V21" s="159">
        <f>ROUND(E21*U21,2)</f>
        <v>25.13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860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6" t="s">
        <v>73</v>
      </c>
      <c r="D22" s="161"/>
      <c r="E22" s="162">
        <v>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0">
        <v>8</v>
      </c>
      <c r="B23" s="171" t="s">
        <v>1093</v>
      </c>
      <c r="C23" s="185" t="s">
        <v>1094</v>
      </c>
      <c r="D23" s="172" t="s">
        <v>181</v>
      </c>
      <c r="E23" s="173">
        <v>14</v>
      </c>
      <c r="F23" s="174"/>
      <c r="G23" s="175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3.0000000000000001E-3</v>
      </c>
      <c r="O23" s="159">
        <f>ROUND(E23*N23,2)</f>
        <v>0.04</v>
      </c>
      <c r="P23" s="159">
        <v>0</v>
      </c>
      <c r="Q23" s="159">
        <f>ROUND(E23*P23,2)</f>
        <v>0</v>
      </c>
      <c r="R23" s="159"/>
      <c r="S23" s="159" t="s">
        <v>243</v>
      </c>
      <c r="T23" s="159" t="s">
        <v>165</v>
      </c>
      <c r="U23" s="159">
        <v>12.56667</v>
      </c>
      <c r="V23" s="159">
        <f>ROUND(E23*U23,2)</f>
        <v>175.93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860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955</v>
      </c>
      <c r="D24" s="161"/>
      <c r="E24" s="162">
        <v>14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0">
        <v>9</v>
      </c>
      <c r="B25" s="171" t="s">
        <v>1121</v>
      </c>
      <c r="C25" s="185" t="s">
        <v>1122</v>
      </c>
      <c r="D25" s="172" t="s">
        <v>181</v>
      </c>
      <c r="E25" s="173">
        <v>2</v>
      </c>
      <c r="F25" s="174"/>
      <c r="G25" s="175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3.0000000000000001E-3</v>
      </c>
      <c r="O25" s="159">
        <f>ROUND(E25*N25,2)</f>
        <v>0.01</v>
      </c>
      <c r="P25" s="159">
        <v>0</v>
      </c>
      <c r="Q25" s="159">
        <f>ROUND(E25*P25,2)</f>
        <v>0</v>
      </c>
      <c r="R25" s="159"/>
      <c r="S25" s="159" t="s">
        <v>243</v>
      </c>
      <c r="T25" s="159" t="s">
        <v>165</v>
      </c>
      <c r="U25" s="159">
        <v>12.56667</v>
      </c>
      <c r="V25" s="159">
        <f>ROUND(E25*U25,2)</f>
        <v>25.13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860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6" t="s">
        <v>73</v>
      </c>
      <c r="D26" s="161"/>
      <c r="E26" s="162">
        <v>2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0">
        <v>10</v>
      </c>
      <c r="B27" s="171" t="s">
        <v>1097</v>
      </c>
      <c r="C27" s="185" t="s">
        <v>1098</v>
      </c>
      <c r="D27" s="172" t="s">
        <v>181</v>
      </c>
      <c r="E27" s="173">
        <v>5</v>
      </c>
      <c r="F27" s="174"/>
      <c r="G27" s="175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3.0000000000000001E-3</v>
      </c>
      <c r="O27" s="159">
        <f>ROUND(E27*N27,2)</f>
        <v>0.02</v>
      </c>
      <c r="P27" s="159">
        <v>0</v>
      </c>
      <c r="Q27" s="159">
        <f>ROUND(E27*P27,2)</f>
        <v>0</v>
      </c>
      <c r="R27" s="159"/>
      <c r="S27" s="159" t="s">
        <v>243</v>
      </c>
      <c r="T27" s="159" t="s">
        <v>165</v>
      </c>
      <c r="U27" s="159">
        <v>12.56667</v>
      </c>
      <c r="V27" s="159">
        <f>ROUND(E27*U27,2)</f>
        <v>62.83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860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79</v>
      </c>
      <c r="D28" s="161"/>
      <c r="E28" s="162">
        <v>5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70">
        <v>11</v>
      </c>
      <c r="B29" s="171" t="s">
        <v>1099</v>
      </c>
      <c r="C29" s="185" t="s">
        <v>1100</v>
      </c>
      <c r="D29" s="172" t="s">
        <v>181</v>
      </c>
      <c r="E29" s="173">
        <v>1</v>
      </c>
      <c r="F29" s="174"/>
      <c r="G29" s="175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59"/>
      <c r="S29" s="159" t="s">
        <v>243</v>
      </c>
      <c r="T29" s="159" t="s">
        <v>165</v>
      </c>
      <c r="U29" s="159">
        <v>0.35</v>
      </c>
      <c r="V29" s="159">
        <f>ROUND(E29*U29,2)</f>
        <v>0.35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860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71</v>
      </c>
      <c r="D30" s="161"/>
      <c r="E30" s="162">
        <v>1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70">
        <v>12</v>
      </c>
      <c r="B31" s="171" t="s">
        <v>1101</v>
      </c>
      <c r="C31" s="185" t="s">
        <v>1102</v>
      </c>
      <c r="D31" s="172" t="s">
        <v>181</v>
      </c>
      <c r="E31" s="173">
        <v>2</v>
      </c>
      <c r="F31" s="174"/>
      <c r="G31" s="175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3.0000000000000001E-3</v>
      </c>
      <c r="O31" s="159">
        <f>ROUND(E31*N31,2)</f>
        <v>0.01</v>
      </c>
      <c r="P31" s="159">
        <v>0</v>
      </c>
      <c r="Q31" s="159">
        <f>ROUND(E31*P31,2)</f>
        <v>0</v>
      </c>
      <c r="R31" s="159"/>
      <c r="S31" s="159" t="s">
        <v>243</v>
      </c>
      <c r="T31" s="159" t="s">
        <v>165</v>
      </c>
      <c r="U31" s="159">
        <v>12.56667</v>
      </c>
      <c r="V31" s="159">
        <f>ROUND(E31*U31,2)</f>
        <v>25.13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860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73</v>
      </c>
      <c r="D32" s="161"/>
      <c r="E32" s="162">
        <v>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0">
        <v>13</v>
      </c>
      <c r="B33" s="171" t="s">
        <v>1103</v>
      </c>
      <c r="C33" s="185" t="s">
        <v>1104</v>
      </c>
      <c r="D33" s="172" t="s">
        <v>181</v>
      </c>
      <c r="E33" s="173">
        <v>3</v>
      </c>
      <c r="F33" s="174"/>
      <c r="G33" s="175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3.0000000000000001E-3</v>
      </c>
      <c r="O33" s="159">
        <f>ROUND(E33*N33,2)</f>
        <v>0.01</v>
      </c>
      <c r="P33" s="159">
        <v>0</v>
      </c>
      <c r="Q33" s="159">
        <f>ROUND(E33*P33,2)</f>
        <v>0</v>
      </c>
      <c r="R33" s="159"/>
      <c r="S33" s="159" t="s">
        <v>243</v>
      </c>
      <c r="T33" s="159" t="s">
        <v>165</v>
      </c>
      <c r="U33" s="159">
        <v>12.56667</v>
      </c>
      <c r="V33" s="159">
        <f>ROUND(E33*U33,2)</f>
        <v>37.700000000000003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860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75</v>
      </c>
      <c r="D34" s="161"/>
      <c r="E34" s="162">
        <v>3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0">
        <v>14</v>
      </c>
      <c r="B35" s="171" t="s">
        <v>1105</v>
      </c>
      <c r="C35" s="185" t="s">
        <v>1106</v>
      </c>
      <c r="D35" s="172" t="s">
        <v>181</v>
      </c>
      <c r="E35" s="173">
        <v>3</v>
      </c>
      <c r="F35" s="174"/>
      <c r="G35" s="175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3.0000000000000001E-3</v>
      </c>
      <c r="O35" s="159">
        <f>ROUND(E35*N35,2)</f>
        <v>0.01</v>
      </c>
      <c r="P35" s="159">
        <v>0</v>
      </c>
      <c r="Q35" s="159">
        <f>ROUND(E35*P35,2)</f>
        <v>0</v>
      </c>
      <c r="R35" s="159"/>
      <c r="S35" s="159" t="s">
        <v>243</v>
      </c>
      <c r="T35" s="159" t="s">
        <v>165</v>
      </c>
      <c r="U35" s="159">
        <v>12.56667</v>
      </c>
      <c r="V35" s="159">
        <f>ROUND(E35*U35,2)</f>
        <v>37.700000000000003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860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75</v>
      </c>
      <c r="D36" s="161"/>
      <c r="E36" s="162">
        <v>3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0">
        <v>15</v>
      </c>
      <c r="B37" s="171" t="s">
        <v>1107</v>
      </c>
      <c r="C37" s="185" t="s">
        <v>1108</v>
      </c>
      <c r="D37" s="172" t="s">
        <v>181</v>
      </c>
      <c r="E37" s="173">
        <v>1</v>
      </c>
      <c r="F37" s="174"/>
      <c r="G37" s="175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59"/>
      <c r="S37" s="159" t="s">
        <v>243</v>
      </c>
      <c r="T37" s="159" t="s">
        <v>165</v>
      </c>
      <c r="U37" s="159">
        <v>0.75949999999999995</v>
      </c>
      <c r="V37" s="159">
        <f>ROUND(E37*U37,2)</f>
        <v>0.76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860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71</v>
      </c>
      <c r="D38" s="161"/>
      <c r="E38" s="162">
        <v>1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0">
        <v>16</v>
      </c>
      <c r="B39" s="171" t="s">
        <v>1109</v>
      </c>
      <c r="C39" s="185" t="s">
        <v>1110</v>
      </c>
      <c r="D39" s="172" t="s">
        <v>181</v>
      </c>
      <c r="E39" s="173">
        <v>6</v>
      </c>
      <c r="F39" s="174"/>
      <c r="G39" s="175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 t="s">
        <v>243</v>
      </c>
      <c r="T39" s="159" t="s">
        <v>165</v>
      </c>
      <c r="U39" s="159">
        <v>4.2169999999999999E-2</v>
      </c>
      <c r="V39" s="159">
        <f>ROUND(E39*U39,2)</f>
        <v>0.25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860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830</v>
      </c>
      <c r="D40" s="161"/>
      <c r="E40" s="162">
        <v>6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0">
        <v>17</v>
      </c>
      <c r="B41" s="171" t="s">
        <v>1111</v>
      </c>
      <c r="C41" s="185" t="s">
        <v>1112</v>
      </c>
      <c r="D41" s="172" t="s">
        <v>181</v>
      </c>
      <c r="E41" s="173">
        <v>4</v>
      </c>
      <c r="F41" s="174"/>
      <c r="G41" s="175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59"/>
      <c r="S41" s="159" t="s">
        <v>243</v>
      </c>
      <c r="T41" s="159" t="s">
        <v>165</v>
      </c>
      <c r="U41" s="159">
        <v>4.2169999999999999E-2</v>
      </c>
      <c r="V41" s="159">
        <f>ROUND(E41*U41,2)</f>
        <v>0.17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860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6" t="s">
        <v>77</v>
      </c>
      <c r="D42" s="161"/>
      <c r="E42" s="162">
        <v>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0">
        <v>18</v>
      </c>
      <c r="B43" s="171" t="s">
        <v>1113</v>
      </c>
      <c r="C43" s="185" t="s">
        <v>1114</v>
      </c>
      <c r="D43" s="172" t="s">
        <v>181</v>
      </c>
      <c r="E43" s="173">
        <v>3</v>
      </c>
      <c r="F43" s="174"/>
      <c r="G43" s="175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59"/>
      <c r="S43" s="159" t="s">
        <v>243</v>
      </c>
      <c r="T43" s="159" t="s">
        <v>165</v>
      </c>
      <c r="U43" s="159">
        <v>4.2169999999999999E-2</v>
      </c>
      <c r="V43" s="159">
        <f>ROUND(E43*U43,2)</f>
        <v>0.13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860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6" t="s">
        <v>75</v>
      </c>
      <c r="D44" s="161"/>
      <c r="E44" s="162">
        <v>3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70">
        <v>19</v>
      </c>
      <c r="B45" s="171" t="s">
        <v>1115</v>
      </c>
      <c r="C45" s="185" t="s">
        <v>1116</v>
      </c>
      <c r="D45" s="172" t="s">
        <v>181</v>
      </c>
      <c r="E45" s="173">
        <v>3</v>
      </c>
      <c r="F45" s="174"/>
      <c r="G45" s="175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59"/>
      <c r="S45" s="159" t="s">
        <v>243</v>
      </c>
      <c r="T45" s="159" t="s">
        <v>165</v>
      </c>
      <c r="U45" s="159">
        <v>4.2169999999999999E-2</v>
      </c>
      <c r="V45" s="159">
        <f>ROUND(E45*U45,2)</f>
        <v>0.13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860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6" t="s">
        <v>75</v>
      </c>
      <c r="D46" s="161"/>
      <c r="E46" s="162">
        <v>3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0">
        <v>20</v>
      </c>
      <c r="B47" s="171" t="s">
        <v>1117</v>
      </c>
      <c r="C47" s="185" t="s">
        <v>1118</v>
      </c>
      <c r="D47" s="172" t="s">
        <v>181</v>
      </c>
      <c r="E47" s="173">
        <v>1</v>
      </c>
      <c r="F47" s="174"/>
      <c r="G47" s="175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9">
        <v>0</v>
      </c>
      <c r="O47" s="159">
        <f>ROUND(E47*N47,2)</f>
        <v>0</v>
      </c>
      <c r="P47" s="159">
        <v>0</v>
      </c>
      <c r="Q47" s="159">
        <f>ROUND(E47*P47,2)</f>
        <v>0</v>
      </c>
      <c r="R47" s="159"/>
      <c r="S47" s="159" t="s">
        <v>243</v>
      </c>
      <c r="T47" s="159" t="s">
        <v>165</v>
      </c>
      <c r="U47" s="159">
        <v>4.2169999999999999E-2</v>
      </c>
      <c r="V47" s="159">
        <f>ROUND(E47*U47,2)</f>
        <v>0.04</v>
      </c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860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6" t="s">
        <v>71</v>
      </c>
      <c r="D48" s="161"/>
      <c r="E48" s="162">
        <v>1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33" x14ac:dyDescent="0.2">
      <c r="A49" s="5"/>
      <c r="B49" s="6"/>
      <c r="C49" s="188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>
        <v>15</v>
      </c>
      <c r="AF49">
        <v>21</v>
      </c>
    </row>
    <row r="50" spans="1:33" x14ac:dyDescent="0.2">
      <c r="A50" s="153"/>
      <c r="B50" s="154" t="s">
        <v>31</v>
      </c>
      <c r="C50" s="189"/>
      <c r="D50" s="155"/>
      <c r="E50" s="156"/>
      <c r="F50" s="156"/>
      <c r="G50" s="183">
        <f>G8</f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f>SUMIF(L7:L48,AE49,G7:G48)</f>
        <v>0</v>
      </c>
      <c r="AF50">
        <f>SUMIF(L7:L48,AF49,G7:G48)</f>
        <v>0</v>
      </c>
      <c r="AG50" t="s">
        <v>662</v>
      </c>
    </row>
    <row r="51" spans="1:33" x14ac:dyDescent="0.2">
      <c r="A51" s="5"/>
      <c r="B51" s="6"/>
      <c r="C51" s="188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 x14ac:dyDescent="0.2">
      <c r="A52" s="5"/>
      <c r="B52" s="6"/>
      <c r="C52" s="188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 x14ac:dyDescent="0.2">
      <c r="A53" s="238" t="s">
        <v>663</v>
      </c>
      <c r="B53" s="238"/>
      <c r="C53" s="239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33" x14ac:dyDescent="0.2">
      <c r="A54" s="240"/>
      <c r="B54" s="241"/>
      <c r="C54" s="242"/>
      <c r="D54" s="241"/>
      <c r="E54" s="241"/>
      <c r="F54" s="241"/>
      <c r="G54" s="24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G54" t="s">
        <v>664</v>
      </c>
    </row>
    <row r="55" spans="1:33" x14ac:dyDescent="0.2">
      <c r="A55" s="244"/>
      <c r="B55" s="245"/>
      <c r="C55" s="246"/>
      <c r="D55" s="245"/>
      <c r="E55" s="245"/>
      <c r="F55" s="245"/>
      <c r="G55" s="24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3" x14ac:dyDescent="0.2">
      <c r="A56" s="244"/>
      <c r="B56" s="245"/>
      <c r="C56" s="246"/>
      <c r="D56" s="245"/>
      <c r="E56" s="245"/>
      <c r="F56" s="245"/>
      <c r="G56" s="24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33" x14ac:dyDescent="0.2">
      <c r="A57" s="244"/>
      <c r="B57" s="245"/>
      <c r="C57" s="246"/>
      <c r="D57" s="245"/>
      <c r="E57" s="245"/>
      <c r="F57" s="245"/>
      <c r="G57" s="24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33" x14ac:dyDescent="0.2">
      <c r="A58" s="248"/>
      <c r="B58" s="249"/>
      <c r="C58" s="250"/>
      <c r="D58" s="249"/>
      <c r="E58" s="249"/>
      <c r="F58" s="249"/>
      <c r="G58" s="25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33" x14ac:dyDescent="0.2">
      <c r="A59" s="5"/>
      <c r="B59" s="6"/>
      <c r="C59" s="188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33" x14ac:dyDescent="0.2">
      <c r="C60" s="190"/>
      <c r="D60" s="141"/>
      <c r="AG60" t="s">
        <v>673</v>
      </c>
    </row>
    <row r="61" spans="1:33" x14ac:dyDescent="0.2">
      <c r="D61" s="141"/>
    </row>
    <row r="62" spans="1:33" x14ac:dyDescent="0.2">
      <c r="D62" s="141"/>
    </row>
    <row r="63" spans="1:33" x14ac:dyDescent="0.2">
      <c r="D63" s="141"/>
    </row>
    <row r="64" spans="1:33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56</v>
      </c>
      <c r="C4" s="260" t="s">
        <v>60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130</v>
      </c>
      <c r="C8" s="184" t="s">
        <v>131</v>
      </c>
      <c r="D8" s="166"/>
      <c r="E8" s="167"/>
      <c r="F8" s="168"/>
      <c r="G8" s="169">
        <f>SUMIF(AG9:AG10,"&lt;&gt;NOR",G9:G10)</f>
        <v>0</v>
      </c>
      <c r="H8" s="163"/>
      <c r="I8" s="163">
        <f>SUM(I9:I10)</f>
        <v>0</v>
      </c>
      <c r="J8" s="163"/>
      <c r="K8" s="163">
        <f>SUM(K9:K10)</f>
        <v>0</v>
      </c>
      <c r="L8" s="163"/>
      <c r="M8" s="163">
        <f>SUM(M9:M10)</f>
        <v>0</v>
      </c>
      <c r="N8" s="163"/>
      <c r="O8" s="163">
        <f>SUM(O9:O10)</f>
        <v>0</v>
      </c>
      <c r="P8" s="163"/>
      <c r="Q8" s="163">
        <f>SUM(Q9:Q10)</f>
        <v>0</v>
      </c>
      <c r="R8" s="163"/>
      <c r="S8" s="163"/>
      <c r="T8" s="163"/>
      <c r="U8" s="163"/>
      <c r="V8" s="163">
        <f>SUM(V9:V10)</f>
        <v>0.04</v>
      </c>
      <c r="W8" s="163"/>
      <c r="AG8" t="s">
        <v>160</v>
      </c>
    </row>
    <row r="9" spans="1:60" outlineLevel="1" x14ac:dyDescent="0.2">
      <c r="A9" s="170">
        <v>1</v>
      </c>
      <c r="B9" s="171" t="s">
        <v>1127</v>
      </c>
      <c r="C9" s="185" t="s">
        <v>60</v>
      </c>
      <c r="D9" s="172" t="s">
        <v>181</v>
      </c>
      <c r="E9" s="173">
        <v>1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4.2169999999999999E-2</v>
      </c>
      <c r="V9" s="159">
        <f>ROUND(E9*U9,2)</f>
        <v>0.04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860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71</v>
      </c>
      <c r="D10" s="161"/>
      <c r="E10" s="162">
        <v>1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5"/>
      <c r="B11" s="6"/>
      <c r="C11" s="188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v>15</v>
      </c>
      <c r="AF11">
        <v>21</v>
      </c>
    </row>
    <row r="12" spans="1:60" x14ac:dyDescent="0.2">
      <c r="A12" s="153"/>
      <c r="B12" s="154" t="s">
        <v>31</v>
      </c>
      <c r="C12" s="189"/>
      <c r="D12" s="155"/>
      <c r="E12" s="156"/>
      <c r="F12" s="156"/>
      <c r="G12" s="183">
        <f>G8</f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E12">
        <f>SUMIF(L7:L10,AE11,G7:G10)</f>
        <v>0</v>
      </c>
      <c r="AF12">
        <f>SUMIF(L7:L10,AF11,G7:G10)</f>
        <v>0</v>
      </c>
      <c r="AG12" t="s">
        <v>662</v>
      </c>
    </row>
    <row r="13" spans="1:60" x14ac:dyDescent="0.2">
      <c r="A13" s="5"/>
      <c r="B13" s="6"/>
      <c r="C13" s="188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60" x14ac:dyDescent="0.2">
      <c r="A14" s="5"/>
      <c r="B14" s="6"/>
      <c r="C14" s="188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60" x14ac:dyDescent="0.2">
      <c r="A15" s="238" t="s">
        <v>663</v>
      </c>
      <c r="B15" s="238"/>
      <c r="C15" s="239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60" x14ac:dyDescent="0.2">
      <c r="A16" s="240"/>
      <c r="B16" s="241"/>
      <c r="C16" s="242"/>
      <c r="D16" s="241"/>
      <c r="E16" s="241"/>
      <c r="F16" s="241"/>
      <c r="G16" s="24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G16" t="s">
        <v>664</v>
      </c>
    </row>
    <row r="17" spans="1:33" x14ac:dyDescent="0.2">
      <c r="A17" s="244"/>
      <c r="B17" s="245"/>
      <c r="C17" s="246"/>
      <c r="D17" s="245"/>
      <c r="E17" s="245"/>
      <c r="F17" s="245"/>
      <c r="G17" s="24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244"/>
      <c r="B18" s="245"/>
      <c r="C18" s="246"/>
      <c r="D18" s="245"/>
      <c r="E18" s="245"/>
      <c r="F18" s="245"/>
      <c r="G18" s="24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244"/>
      <c r="B19" s="245"/>
      <c r="C19" s="246"/>
      <c r="D19" s="245"/>
      <c r="E19" s="245"/>
      <c r="F19" s="245"/>
      <c r="G19" s="24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48"/>
      <c r="B20" s="249"/>
      <c r="C20" s="250"/>
      <c r="D20" s="249"/>
      <c r="E20" s="249"/>
      <c r="F20" s="249"/>
      <c r="G20" s="251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5"/>
      <c r="B21" s="6"/>
      <c r="C21" s="188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C22" s="190"/>
      <c r="D22" s="141"/>
      <c r="AG22" t="s">
        <v>673</v>
      </c>
    </row>
    <row r="23" spans="1:33" x14ac:dyDescent="0.2">
      <c r="D23" s="141"/>
    </row>
    <row r="24" spans="1:33" x14ac:dyDescent="0.2">
      <c r="D24" s="141"/>
    </row>
    <row r="25" spans="1:33" x14ac:dyDescent="0.2">
      <c r="D25" s="141"/>
    </row>
    <row r="26" spans="1:33" x14ac:dyDescent="0.2">
      <c r="D26" s="141"/>
    </row>
    <row r="27" spans="1:33" x14ac:dyDescent="0.2">
      <c r="D27" s="141"/>
    </row>
    <row r="28" spans="1:33" x14ac:dyDescent="0.2">
      <c r="D28" s="141"/>
    </row>
    <row r="29" spans="1:33" x14ac:dyDescent="0.2">
      <c r="D29" s="141"/>
    </row>
    <row r="30" spans="1:33" x14ac:dyDescent="0.2">
      <c r="D30" s="141"/>
    </row>
    <row r="31" spans="1:33" x14ac:dyDescent="0.2">
      <c r="D31" s="141"/>
    </row>
    <row r="32" spans="1:33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6:G20"/>
    <mergeCell ref="A1:G1"/>
    <mergeCell ref="C2:G2"/>
    <mergeCell ref="C3:G3"/>
    <mergeCell ref="C4:G4"/>
    <mergeCell ref="A15:C1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63</v>
      </c>
      <c r="C4" s="260" t="s">
        <v>64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104</v>
      </c>
      <c r="C8" s="184" t="s">
        <v>105</v>
      </c>
      <c r="D8" s="166"/>
      <c r="E8" s="167"/>
      <c r="F8" s="168"/>
      <c r="G8" s="169">
        <f>SUMIF(AG9:AG24,"&lt;&gt;NOR",G9:G24)</f>
        <v>0</v>
      </c>
      <c r="H8" s="163"/>
      <c r="I8" s="163">
        <f>SUM(I9:I24)</f>
        <v>0</v>
      </c>
      <c r="J8" s="163"/>
      <c r="K8" s="163">
        <f>SUM(K9:K24)</f>
        <v>0</v>
      </c>
      <c r="L8" s="163"/>
      <c r="M8" s="163">
        <f>SUM(M9:M24)</f>
        <v>0</v>
      </c>
      <c r="N8" s="163"/>
      <c r="O8" s="163">
        <f>SUM(O9:O24)</f>
        <v>0.25</v>
      </c>
      <c r="P8" s="163"/>
      <c r="Q8" s="163">
        <f>SUM(Q9:Q24)</f>
        <v>0</v>
      </c>
      <c r="R8" s="163"/>
      <c r="S8" s="163"/>
      <c r="T8" s="163"/>
      <c r="U8" s="163"/>
      <c r="V8" s="163">
        <f>SUM(V9:V24)</f>
        <v>0</v>
      </c>
      <c r="W8" s="163"/>
      <c r="AG8" t="s">
        <v>160</v>
      </c>
    </row>
    <row r="9" spans="1:60" ht="22.5" outlineLevel="1" x14ac:dyDescent="0.2">
      <c r="A9" s="176">
        <v>1</v>
      </c>
      <c r="B9" s="177" t="s">
        <v>1128</v>
      </c>
      <c r="C9" s="187" t="s">
        <v>1129</v>
      </c>
      <c r="D9" s="178" t="s">
        <v>242</v>
      </c>
      <c r="E9" s="179">
        <v>1</v>
      </c>
      <c r="F9" s="180"/>
      <c r="G9" s="181">
        <f t="shared" ref="G9:G24" si="0">ROUND(E9*F9,2)</f>
        <v>0</v>
      </c>
      <c r="H9" s="160"/>
      <c r="I9" s="159">
        <f t="shared" ref="I9:I24" si="1">ROUND(E9*H9,2)</f>
        <v>0</v>
      </c>
      <c r="J9" s="160"/>
      <c r="K9" s="159">
        <f t="shared" ref="K9:K24" si="2">ROUND(E9*J9,2)</f>
        <v>0</v>
      </c>
      <c r="L9" s="159">
        <v>21</v>
      </c>
      <c r="M9" s="159">
        <f t="shared" ref="M9:M24" si="3">G9*(1+L9/100)</f>
        <v>0</v>
      </c>
      <c r="N9" s="159">
        <v>0.17599999999999999</v>
      </c>
      <c r="O9" s="159">
        <f t="shared" ref="O9:O24" si="4">ROUND(E9*N9,2)</f>
        <v>0.18</v>
      </c>
      <c r="P9" s="159">
        <v>0</v>
      </c>
      <c r="Q9" s="159">
        <f t="shared" ref="Q9:Q24" si="5">ROUND(E9*P9,2)</f>
        <v>0</v>
      </c>
      <c r="R9" s="159"/>
      <c r="S9" s="159" t="s">
        <v>243</v>
      </c>
      <c r="T9" s="159" t="s">
        <v>165</v>
      </c>
      <c r="U9" s="159">
        <v>0</v>
      </c>
      <c r="V9" s="159">
        <f t="shared" ref="V9:V24" si="6"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76">
        <v>2</v>
      </c>
      <c r="B10" s="177" t="s">
        <v>1130</v>
      </c>
      <c r="C10" s="187" t="s">
        <v>1131</v>
      </c>
      <c r="D10" s="178" t="s">
        <v>242</v>
      </c>
      <c r="E10" s="179">
        <v>1</v>
      </c>
      <c r="F10" s="180"/>
      <c r="G10" s="181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3.0000000000000001E-3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243</v>
      </c>
      <c r="T10" s="159" t="s">
        <v>165</v>
      </c>
      <c r="U10" s="159">
        <v>0</v>
      </c>
      <c r="V10" s="159">
        <f t="shared" si="6"/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1132</v>
      </c>
      <c r="C11" s="187" t="s">
        <v>1133</v>
      </c>
      <c r="D11" s="178" t="s">
        <v>171</v>
      </c>
      <c r="E11" s="179">
        <v>20</v>
      </c>
      <c r="F11" s="180"/>
      <c r="G11" s="181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243</v>
      </c>
      <c r="T11" s="159" t="s">
        <v>165</v>
      </c>
      <c r="U11" s="159">
        <v>0</v>
      </c>
      <c r="V11" s="159">
        <f t="shared" si="6"/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1134</v>
      </c>
      <c r="C12" s="187" t="s">
        <v>1135</v>
      </c>
      <c r="D12" s="178" t="s">
        <v>171</v>
      </c>
      <c r="E12" s="179">
        <v>16</v>
      </c>
      <c r="F12" s="180"/>
      <c r="G12" s="181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243</v>
      </c>
      <c r="T12" s="159" t="s">
        <v>165</v>
      </c>
      <c r="U12" s="159">
        <v>0</v>
      </c>
      <c r="V12" s="159">
        <f t="shared" si="6"/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1136</v>
      </c>
      <c r="C13" s="187" t="s">
        <v>1137</v>
      </c>
      <c r="D13" s="178" t="s">
        <v>171</v>
      </c>
      <c r="E13" s="179">
        <v>18</v>
      </c>
      <c r="F13" s="180"/>
      <c r="G13" s="181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243</v>
      </c>
      <c r="T13" s="159" t="s">
        <v>165</v>
      </c>
      <c r="U13" s="159">
        <v>0</v>
      </c>
      <c r="V13" s="159">
        <f t="shared" si="6"/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1138</v>
      </c>
      <c r="C14" s="187" t="s">
        <v>1139</v>
      </c>
      <c r="D14" s="178" t="s">
        <v>171</v>
      </c>
      <c r="E14" s="179">
        <v>16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243</v>
      </c>
      <c r="T14" s="159" t="s">
        <v>165</v>
      </c>
      <c r="U14" s="159">
        <v>0</v>
      </c>
      <c r="V14" s="159">
        <f t="shared" si="6"/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1140</v>
      </c>
      <c r="C15" s="187" t="s">
        <v>1141</v>
      </c>
      <c r="D15" s="178" t="s">
        <v>242</v>
      </c>
      <c r="E15" s="179">
        <v>1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5.0000000000000001E-4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243</v>
      </c>
      <c r="T15" s="159" t="s">
        <v>165</v>
      </c>
      <c r="U15" s="159">
        <v>0</v>
      </c>
      <c r="V15" s="159">
        <f t="shared" si="6"/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166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1142</v>
      </c>
      <c r="C16" s="187" t="s">
        <v>1143</v>
      </c>
      <c r="D16" s="178" t="s">
        <v>242</v>
      </c>
      <c r="E16" s="179">
        <v>4</v>
      </c>
      <c r="F16" s="180"/>
      <c r="G16" s="181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5.0000000000000001E-4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243</v>
      </c>
      <c r="T16" s="159" t="s">
        <v>165</v>
      </c>
      <c r="U16" s="159">
        <v>0</v>
      </c>
      <c r="V16" s="159">
        <f t="shared" si="6"/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6">
        <v>9</v>
      </c>
      <c r="B17" s="177" t="s">
        <v>1144</v>
      </c>
      <c r="C17" s="187" t="s">
        <v>1145</v>
      </c>
      <c r="D17" s="178" t="s">
        <v>242</v>
      </c>
      <c r="E17" s="179">
        <v>8</v>
      </c>
      <c r="F17" s="180"/>
      <c r="G17" s="181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5.0000000000000001E-4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243</v>
      </c>
      <c r="T17" s="159" t="s">
        <v>165</v>
      </c>
      <c r="U17" s="159">
        <v>0</v>
      </c>
      <c r="V17" s="159">
        <f t="shared" si="6"/>
        <v>0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6">
        <v>10</v>
      </c>
      <c r="B18" s="177" t="s">
        <v>1146</v>
      </c>
      <c r="C18" s="187" t="s">
        <v>1147</v>
      </c>
      <c r="D18" s="178" t="s">
        <v>242</v>
      </c>
      <c r="E18" s="179">
        <v>1</v>
      </c>
      <c r="F18" s="180"/>
      <c r="G18" s="181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0.01</v>
      </c>
      <c r="O18" s="159">
        <f t="shared" si="4"/>
        <v>0.01</v>
      </c>
      <c r="P18" s="159">
        <v>0</v>
      </c>
      <c r="Q18" s="159">
        <f t="shared" si="5"/>
        <v>0</v>
      </c>
      <c r="R18" s="159"/>
      <c r="S18" s="159" t="s">
        <v>243</v>
      </c>
      <c r="T18" s="159" t="s">
        <v>165</v>
      </c>
      <c r="U18" s="159">
        <v>0</v>
      </c>
      <c r="V18" s="159">
        <f t="shared" si="6"/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1148</v>
      </c>
      <c r="C19" s="187" t="s">
        <v>1149</v>
      </c>
      <c r="D19" s="178" t="s">
        <v>242</v>
      </c>
      <c r="E19" s="179">
        <v>4</v>
      </c>
      <c r="F19" s="180"/>
      <c r="G19" s="181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1E-3</v>
      </c>
      <c r="O19" s="159">
        <f t="shared" si="4"/>
        <v>0</v>
      </c>
      <c r="P19" s="159">
        <v>0</v>
      </c>
      <c r="Q19" s="159">
        <f t="shared" si="5"/>
        <v>0</v>
      </c>
      <c r="R19" s="159"/>
      <c r="S19" s="159" t="s">
        <v>243</v>
      </c>
      <c r="T19" s="159" t="s">
        <v>165</v>
      </c>
      <c r="U19" s="159">
        <v>0</v>
      </c>
      <c r="V19" s="159">
        <f t="shared" si="6"/>
        <v>0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6">
        <v>12</v>
      </c>
      <c r="B20" s="177" t="s">
        <v>1150</v>
      </c>
      <c r="C20" s="187" t="s">
        <v>1151</v>
      </c>
      <c r="D20" s="178" t="s">
        <v>242</v>
      </c>
      <c r="E20" s="179">
        <v>1</v>
      </c>
      <c r="F20" s="180"/>
      <c r="G20" s="181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9">
        <v>5.0000000000000001E-3</v>
      </c>
      <c r="O20" s="159">
        <f t="shared" si="4"/>
        <v>0.01</v>
      </c>
      <c r="P20" s="159">
        <v>0</v>
      </c>
      <c r="Q20" s="159">
        <f t="shared" si="5"/>
        <v>0</v>
      </c>
      <c r="R20" s="159"/>
      <c r="S20" s="159" t="s">
        <v>243</v>
      </c>
      <c r="T20" s="159" t="s">
        <v>165</v>
      </c>
      <c r="U20" s="159">
        <v>0</v>
      </c>
      <c r="V20" s="159">
        <f t="shared" si="6"/>
        <v>0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6">
        <v>13</v>
      </c>
      <c r="B21" s="177" t="s">
        <v>1152</v>
      </c>
      <c r="C21" s="187" t="s">
        <v>1153</v>
      </c>
      <c r="D21" s="178" t="s">
        <v>242</v>
      </c>
      <c r="E21" s="179">
        <v>4</v>
      </c>
      <c r="F21" s="180"/>
      <c r="G21" s="181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9">
        <v>1E-3</v>
      </c>
      <c r="O21" s="159">
        <f t="shared" si="4"/>
        <v>0</v>
      </c>
      <c r="P21" s="159">
        <v>0</v>
      </c>
      <c r="Q21" s="159">
        <f t="shared" si="5"/>
        <v>0</v>
      </c>
      <c r="R21" s="159"/>
      <c r="S21" s="159" t="s">
        <v>243</v>
      </c>
      <c r="T21" s="159" t="s">
        <v>165</v>
      </c>
      <c r="U21" s="159">
        <v>0</v>
      </c>
      <c r="V21" s="159">
        <f t="shared" si="6"/>
        <v>0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6">
        <v>14</v>
      </c>
      <c r="B22" s="177" t="s">
        <v>1154</v>
      </c>
      <c r="C22" s="187" t="s">
        <v>1155</v>
      </c>
      <c r="D22" s="178" t="s">
        <v>242</v>
      </c>
      <c r="E22" s="179">
        <v>4</v>
      </c>
      <c r="F22" s="180"/>
      <c r="G22" s="181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9">
        <v>5.0000000000000001E-4</v>
      </c>
      <c r="O22" s="159">
        <f t="shared" si="4"/>
        <v>0</v>
      </c>
      <c r="P22" s="159">
        <v>0</v>
      </c>
      <c r="Q22" s="159">
        <f t="shared" si="5"/>
        <v>0</v>
      </c>
      <c r="R22" s="159"/>
      <c r="S22" s="159" t="s">
        <v>243</v>
      </c>
      <c r="T22" s="159" t="s">
        <v>165</v>
      </c>
      <c r="U22" s="159">
        <v>0</v>
      </c>
      <c r="V22" s="159">
        <f t="shared" si="6"/>
        <v>0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6">
        <v>15</v>
      </c>
      <c r="B23" s="177" t="s">
        <v>1156</v>
      </c>
      <c r="C23" s="187" t="s">
        <v>1157</v>
      </c>
      <c r="D23" s="178" t="s">
        <v>676</v>
      </c>
      <c r="E23" s="179">
        <v>50</v>
      </c>
      <c r="F23" s="180"/>
      <c r="G23" s="181">
        <f t="shared" si="0"/>
        <v>0</v>
      </c>
      <c r="H23" s="160"/>
      <c r="I23" s="159">
        <f t="shared" si="1"/>
        <v>0</v>
      </c>
      <c r="J23" s="160"/>
      <c r="K23" s="159">
        <f t="shared" si="2"/>
        <v>0</v>
      </c>
      <c r="L23" s="159">
        <v>21</v>
      </c>
      <c r="M23" s="159">
        <f t="shared" si="3"/>
        <v>0</v>
      </c>
      <c r="N23" s="159">
        <v>1E-3</v>
      </c>
      <c r="O23" s="159">
        <f t="shared" si="4"/>
        <v>0.05</v>
      </c>
      <c r="P23" s="159">
        <v>0</v>
      </c>
      <c r="Q23" s="159">
        <f t="shared" si="5"/>
        <v>0</v>
      </c>
      <c r="R23" s="159"/>
      <c r="S23" s="159" t="s">
        <v>243</v>
      </c>
      <c r="T23" s="159" t="s">
        <v>165</v>
      </c>
      <c r="U23" s="159">
        <v>0</v>
      </c>
      <c r="V23" s="159">
        <f t="shared" si="6"/>
        <v>0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70">
        <v>16</v>
      </c>
      <c r="B24" s="171" t="s">
        <v>1158</v>
      </c>
      <c r="C24" s="185" t="s">
        <v>1159</v>
      </c>
      <c r="D24" s="172" t="s">
        <v>175</v>
      </c>
      <c r="E24" s="173">
        <v>15</v>
      </c>
      <c r="F24" s="174"/>
      <c r="G24" s="175">
        <f t="shared" si="0"/>
        <v>0</v>
      </c>
      <c r="H24" s="160"/>
      <c r="I24" s="159">
        <f t="shared" si="1"/>
        <v>0</v>
      </c>
      <c r="J24" s="160"/>
      <c r="K24" s="159">
        <f t="shared" si="2"/>
        <v>0</v>
      </c>
      <c r="L24" s="159">
        <v>21</v>
      </c>
      <c r="M24" s="159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59"/>
      <c r="S24" s="159" t="s">
        <v>243</v>
      </c>
      <c r="T24" s="159" t="s">
        <v>165</v>
      </c>
      <c r="U24" s="159">
        <v>0</v>
      </c>
      <c r="V24" s="159">
        <f t="shared" si="6"/>
        <v>0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5"/>
      <c r="B25" s="6"/>
      <c r="C25" s="18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E25">
        <v>15</v>
      </c>
      <c r="AF25">
        <v>21</v>
      </c>
    </row>
    <row r="26" spans="1:60" x14ac:dyDescent="0.2">
      <c r="A26" s="153"/>
      <c r="B26" s="154" t="s">
        <v>31</v>
      </c>
      <c r="C26" s="189"/>
      <c r="D26" s="155"/>
      <c r="E26" s="156"/>
      <c r="F26" s="156"/>
      <c r="G26" s="183">
        <f>G8</f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AE26">
        <f>SUMIF(L7:L24,AE25,G7:G24)</f>
        <v>0</v>
      </c>
      <c r="AF26">
        <f>SUMIF(L7:L24,AF25,G7:G24)</f>
        <v>0</v>
      </c>
      <c r="AG26" t="s">
        <v>662</v>
      </c>
    </row>
    <row r="27" spans="1:60" x14ac:dyDescent="0.2">
      <c r="A27" s="5"/>
      <c r="B27" s="6"/>
      <c r="C27" s="18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">
      <c r="A28" s="5"/>
      <c r="B28" s="6"/>
      <c r="C28" s="18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A29" s="238" t="s">
        <v>663</v>
      </c>
      <c r="B29" s="238"/>
      <c r="C29" s="239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">
      <c r="A30" s="240"/>
      <c r="B30" s="241"/>
      <c r="C30" s="242"/>
      <c r="D30" s="241"/>
      <c r="E30" s="241"/>
      <c r="F30" s="241"/>
      <c r="G30" s="24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G30" t="s">
        <v>664</v>
      </c>
    </row>
    <row r="31" spans="1:60" x14ac:dyDescent="0.2">
      <c r="A31" s="244"/>
      <c r="B31" s="245"/>
      <c r="C31" s="246"/>
      <c r="D31" s="245"/>
      <c r="E31" s="245"/>
      <c r="F31" s="245"/>
      <c r="G31" s="24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244"/>
      <c r="B32" s="245"/>
      <c r="C32" s="246"/>
      <c r="D32" s="245"/>
      <c r="E32" s="245"/>
      <c r="F32" s="245"/>
      <c r="G32" s="24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">
      <c r="A33" s="244"/>
      <c r="B33" s="245"/>
      <c r="C33" s="246"/>
      <c r="D33" s="245"/>
      <c r="E33" s="245"/>
      <c r="F33" s="245"/>
      <c r="G33" s="24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">
      <c r="A34" s="248"/>
      <c r="B34" s="249"/>
      <c r="C34" s="250"/>
      <c r="D34" s="249"/>
      <c r="E34" s="249"/>
      <c r="F34" s="249"/>
      <c r="G34" s="25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33" x14ac:dyDescent="0.2">
      <c r="A35" s="5"/>
      <c r="B35" s="6"/>
      <c r="C35" s="188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C36" s="190"/>
      <c r="D36" s="141"/>
      <c r="AG36" t="s">
        <v>673</v>
      </c>
    </row>
    <row r="37" spans="1:33" x14ac:dyDescent="0.2">
      <c r="D37" s="141"/>
    </row>
    <row r="38" spans="1:33" x14ac:dyDescent="0.2">
      <c r="D38" s="141"/>
    </row>
    <row r="39" spans="1:33" x14ac:dyDescent="0.2">
      <c r="D39" s="141"/>
    </row>
    <row r="40" spans="1:33" x14ac:dyDescent="0.2">
      <c r="D40" s="141"/>
    </row>
    <row r="41" spans="1:33" x14ac:dyDescent="0.2">
      <c r="D41" s="141"/>
    </row>
    <row r="42" spans="1:33" x14ac:dyDescent="0.2">
      <c r="D42" s="141"/>
    </row>
    <row r="43" spans="1:33" x14ac:dyDescent="0.2">
      <c r="D43" s="141"/>
    </row>
    <row r="44" spans="1:33" x14ac:dyDescent="0.2">
      <c r="D44" s="141"/>
    </row>
    <row r="45" spans="1:33" x14ac:dyDescent="0.2">
      <c r="D45" s="141"/>
    </row>
    <row r="46" spans="1:33" x14ac:dyDescent="0.2">
      <c r="D46" s="141"/>
    </row>
    <row r="47" spans="1:33" x14ac:dyDescent="0.2">
      <c r="D47" s="141"/>
    </row>
    <row r="48" spans="1:33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65</v>
      </c>
      <c r="C4" s="260" t="s">
        <v>66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66</v>
      </c>
      <c r="C8" s="184" t="s">
        <v>30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3"/>
      <c r="O8" s="163">
        <f>SUM(O9:O11)</f>
        <v>0</v>
      </c>
      <c r="P8" s="163"/>
      <c r="Q8" s="163">
        <f>SUM(Q9:Q11)</f>
        <v>0</v>
      </c>
      <c r="R8" s="163"/>
      <c r="S8" s="163"/>
      <c r="T8" s="163"/>
      <c r="U8" s="163"/>
      <c r="V8" s="163">
        <f>SUM(V9:V11)</f>
        <v>0</v>
      </c>
      <c r="W8" s="163"/>
      <c r="AG8" t="s">
        <v>160</v>
      </c>
    </row>
    <row r="9" spans="1:60" outlineLevel="1" x14ac:dyDescent="0.2">
      <c r="A9" s="176">
        <v>1</v>
      </c>
      <c r="B9" s="177" t="s">
        <v>1160</v>
      </c>
      <c r="C9" s="187" t="s">
        <v>1161</v>
      </c>
      <c r="D9" s="178" t="s">
        <v>717</v>
      </c>
      <c r="E9" s="179">
        <v>1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1162</v>
      </c>
      <c r="C10" s="187" t="s">
        <v>1163</v>
      </c>
      <c r="D10" s="178" t="s">
        <v>717</v>
      </c>
      <c r="E10" s="179">
        <v>1</v>
      </c>
      <c r="F10" s="180"/>
      <c r="G10" s="181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243</v>
      </c>
      <c r="T10" s="159" t="s">
        <v>165</v>
      </c>
      <c r="U10" s="159">
        <v>0</v>
      </c>
      <c r="V10" s="159">
        <f>ROUND(E10*U10,2)</f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1164</v>
      </c>
      <c r="C11" s="187" t="s">
        <v>1165</v>
      </c>
      <c r="D11" s="178" t="s">
        <v>717</v>
      </c>
      <c r="E11" s="179">
        <v>1</v>
      </c>
      <c r="F11" s="180"/>
      <c r="G11" s="181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164</v>
      </c>
      <c r="T11" s="159" t="s">
        <v>165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1166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4" t="s">
        <v>159</v>
      </c>
      <c r="B12" s="165" t="s">
        <v>65</v>
      </c>
      <c r="C12" s="184" t="s">
        <v>29</v>
      </c>
      <c r="D12" s="166"/>
      <c r="E12" s="167"/>
      <c r="F12" s="168"/>
      <c r="G12" s="169">
        <f>SUMIF(AG13:AG14,"&lt;&gt;NOR",G13:G14)</f>
        <v>0</v>
      </c>
      <c r="H12" s="163"/>
      <c r="I12" s="163">
        <f>SUM(I13:I14)</f>
        <v>0</v>
      </c>
      <c r="J12" s="163"/>
      <c r="K12" s="163">
        <f>SUM(K13:K14)</f>
        <v>0</v>
      </c>
      <c r="L12" s="163"/>
      <c r="M12" s="163">
        <f>SUM(M13:M14)</f>
        <v>0</v>
      </c>
      <c r="N12" s="163"/>
      <c r="O12" s="163">
        <f>SUM(O13:O14)</f>
        <v>0</v>
      </c>
      <c r="P12" s="163"/>
      <c r="Q12" s="163">
        <f>SUM(Q13:Q14)</f>
        <v>0</v>
      </c>
      <c r="R12" s="163"/>
      <c r="S12" s="163"/>
      <c r="T12" s="163"/>
      <c r="U12" s="163"/>
      <c r="V12" s="163">
        <f>SUM(V13:V14)</f>
        <v>0</v>
      </c>
      <c r="W12" s="163"/>
      <c r="AG12" t="s">
        <v>160</v>
      </c>
    </row>
    <row r="13" spans="1:60" outlineLevel="1" x14ac:dyDescent="0.2">
      <c r="A13" s="176">
        <v>4</v>
      </c>
      <c r="B13" s="177" t="s">
        <v>1167</v>
      </c>
      <c r="C13" s="187" t="s">
        <v>1168</v>
      </c>
      <c r="D13" s="178" t="s">
        <v>717</v>
      </c>
      <c r="E13" s="179">
        <v>1</v>
      </c>
      <c r="F13" s="180"/>
      <c r="G13" s="181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0</v>
      </c>
      <c r="V13" s="159">
        <f>ROUND(E13*U13,2)</f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390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0">
        <v>5</v>
      </c>
      <c r="B14" s="171" t="s">
        <v>1169</v>
      </c>
      <c r="C14" s="185" t="s">
        <v>1170</v>
      </c>
      <c r="D14" s="172" t="s">
        <v>717</v>
      </c>
      <c r="E14" s="173">
        <v>1</v>
      </c>
      <c r="F14" s="174"/>
      <c r="G14" s="175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59"/>
      <c r="S14" s="159" t="s">
        <v>164</v>
      </c>
      <c r="T14" s="159" t="s">
        <v>165</v>
      </c>
      <c r="U14" s="159">
        <v>0</v>
      </c>
      <c r="V14" s="159">
        <f>ROUND(E14*U14,2)</f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1166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5"/>
      <c r="B15" s="6"/>
      <c r="C15" s="188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v>15</v>
      </c>
      <c r="AF15">
        <v>21</v>
      </c>
    </row>
    <row r="16" spans="1:60" x14ac:dyDescent="0.2">
      <c r="A16" s="153"/>
      <c r="B16" s="154" t="s">
        <v>31</v>
      </c>
      <c r="C16" s="189"/>
      <c r="D16" s="155"/>
      <c r="E16" s="156"/>
      <c r="F16" s="156"/>
      <c r="G16" s="183">
        <f>G8+G12</f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f>SUMIF(L7:L14,AE15,G7:G14)</f>
        <v>0</v>
      </c>
      <c r="AF16">
        <f>SUMIF(L7:L14,AF15,G7:G14)</f>
        <v>0</v>
      </c>
      <c r="AG16" t="s">
        <v>662</v>
      </c>
    </row>
    <row r="17" spans="1:33" x14ac:dyDescent="0.2">
      <c r="A17" s="5"/>
      <c r="B17" s="6"/>
      <c r="C17" s="188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5"/>
      <c r="B18" s="6"/>
      <c r="C18" s="188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238" t="s">
        <v>663</v>
      </c>
      <c r="B19" s="238"/>
      <c r="C19" s="239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40"/>
      <c r="B20" s="241"/>
      <c r="C20" s="242"/>
      <c r="D20" s="241"/>
      <c r="E20" s="241"/>
      <c r="F20" s="241"/>
      <c r="G20" s="24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G20" t="s">
        <v>664</v>
      </c>
    </row>
    <row r="21" spans="1:33" x14ac:dyDescent="0.2">
      <c r="A21" s="244"/>
      <c r="B21" s="245"/>
      <c r="C21" s="246"/>
      <c r="D21" s="245"/>
      <c r="E21" s="245"/>
      <c r="F21" s="245"/>
      <c r="G21" s="24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44"/>
      <c r="B22" s="245"/>
      <c r="C22" s="246"/>
      <c r="D22" s="245"/>
      <c r="E22" s="245"/>
      <c r="F22" s="245"/>
      <c r="G22" s="24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244"/>
      <c r="B23" s="245"/>
      <c r="C23" s="246"/>
      <c r="D23" s="245"/>
      <c r="E23" s="245"/>
      <c r="F23" s="245"/>
      <c r="G23" s="24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48"/>
      <c r="B24" s="249"/>
      <c r="C24" s="250"/>
      <c r="D24" s="249"/>
      <c r="E24" s="249"/>
      <c r="F24" s="249"/>
      <c r="G24" s="251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5"/>
      <c r="B25" s="6"/>
      <c r="C25" s="18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C26" s="190"/>
      <c r="D26" s="141"/>
      <c r="AG26" t="s">
        <v>673</v>
      </c>
    </row>
    <row r="27" spans="1:33" x14ac:dyDescent="0.2">
      <c r="D27" s="141"/>
    </row>
    <row r="28" spans="1:33" x14ac:dyDescent="0.2">
      <c r="D28" s="141"/>
    </row>
    <row r="29" spans="1:33" x14ac:dyDescent="0.2">
      <c r="D29" s="141"/>
    </row>
    <row r="30" spans="1:33" x14ac:dyDescent="0.2">
      <c r="D30" s="141"/>
    </row>
    <row r="31" spans="1:33" x14ac:dyDescent="0.2">
      <c r="D31" s="141"/>
    </row>
    <row r="32" spans="1:33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20:G24"/>
    <mergeCell ref="A1:G1"/>
    <mergeCell ref="C2:G2"/>
    <mergeCell ref="C3:G3"/>
    <mergeCell ref="C4:G4"/>
    <mergeCell ref="A19:C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70</vt:i4>
      </vt:variant>
    </vt:vector>
  </HeadingPairs>
  <TitlesOfParts>
    <vt:vector size="86" baseType="lpstr">
      <vt:lpstr>Pokyny pro vyplnění</vt:lpstr>
      <vt:lpstr>Stavba</vt:lpstr>
      <vt:lpstr>VzorPolozky</vt:lpstr>
      <vt:lpstr>SO1 01 Pol</vt:lpstr>
      <vt:lpstr>SO1 02 Pol</vt:lpstr>
      <vt:lpstr>SO1 03 Pol</vt:lpstr>
      <vt:lpstr>SO1 03 P1</vt:lpstr>
      <vt:lpstr>SO1 04 Pol</vt:lpstr>
      <vt:lpstr>SO1 05 Pol</vt:lpstr>
      <vt:lpstr>SO1 05 P1</vt:lpstr>
      <vt:lpstr>SO1 05 P2</vt:lpstr>
      <vt:lpstr>SO1 05 P3</vt:lpstr>
      <vt:lpstr>SO1 05 P4</vt:lpstr>
      <vt:lpstr>SO1 05 P5</vt:lpstr>
      <vt:lpstr>SO1 06 Pol</vt:lpstr>
      <vt:lpstr>SO1 VN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 01 Pol'!Názvy_tisku</vt:lpstr>
      <vt:lpstr>'SO1 02 Pol'!Názvy_tisku</vt:lpstr>
      <vt:lpstr>'SO1 03 P1'!Názvy_tisku</vt:lpstr>
      <vt:lpstr>'SO1 03 Pol'!Názvy_tisku</vt:lpstr>
      <vt:lpstr>'SO1 04 Pol'!Názvy_tisku</vt:lpstr>
      <vt:lpstr>'SO1 05 P1'!Názvy_tisku</vt:lpstr>
      <vt:lpstr>'SO1 05 P2'!Názvy_tisku</vt:lpstr>
      <vt:lpstr>'SO1 05 P3'!Názvy_tisku</vt:lpstr>
      <vt:lpstr>'SO1 05 P4'!Názvy_tisku</vt:lpstr>
      <vt:lpstr>'SO1 05 P5'!Názvy_tisku</vt:lpstr>
      <vt:lpstr>'SO1 05 Pol'!Názvy_tisku</vt:lpstr>
      <vt:lpstr>'SO1 06 Pol'!Názvy_tisku</vt:lpstr>
      <vt:lpstr>'SO1 VN Pol'!Názvy_tisku</vt:lpstr>
      <vt:lpstr>oadresa</vt:lpstr>
      <vt:lpstr>Stavba!Objednatel</vt:lpstr>
      <vt:lpstr>Stavba!Objekt</vt:lpstr>
      <vt:lpstr>'SO1 01 Pol'!Oblast_tisku</vt:lpstr>
      <vt:lpstr>'SO1 02 Pol'!Oblast_tisku</vt:lpstr>
      <vt:lpstr>'SO1 03 P1'!Oblast_tisku</vt:lpstr>
      <vt:lpstr>'SO1 03 Pol'!Oblast_tisku</vt:lpstr>
      <vt:lpstr>'SO1 04 Pol'!Oblast_tisku</vt:lpstr>
      <vt:lpstr>'SO1 05 P1'!Oblast_tisku</vt:lpstr>
      <vt:lpstr>'SO1 05 P2'!Oblast_tisku</vt:lpstr>
      <vt:lpstr>'SO1 05 P3'!Oblast_tisku</vt:lpstr>
      <vt:lpstr>'SO1 05 P4'!Oblast_tisku</vt:lpstr>
      <vt:lpstr>'SO1 05 P5'!Oblast_tisku</vt:lpstr>
      <vt:lpstr>'SO1 05 Pol'!Oblast_tisku</vt:lpstr>
      <vt:lpstr>'SO1 06 Pol'!Oblast_tisku</vt:lpstr>
      <vt:lpstr>'SO1 VN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Teleki</dc:creator>
  <cp:lastModifiedBy>Václav</cp:lastModifiedBy>
  <cp:lastPrinted>2014-02-28T09:52:57Z</cp:lastPrinted>
  <dcterms:created xsi:type="dcterms:W3CDTF">2009-04-08T07:15:50Z</dcterms:created>
  <dcterms:modified xsi:type="dcterms:W3CDTF">2018-05-15T11:22:32Z</dcterms:modified>
</cp:coreProperties>
</file>