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092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'Rekapitulace'!$G$27</definedName>
    <definedName name="Dodavka0">'Položky'!#REF!</definedName>
    <definedName name="HSV">'Rekapitulace'!$E$27</definedName>
    <definedName name="HSV0">'Položky'!#REF!</definedName>
    <definedName name="HZS">'Rekapitulace'!$I$27</definedName>
    <definedName name="HZS0">'Položky'!#REF!</definedName>
    <definedName name="JKSO">'Krycí list'!$G$2</definedName>
    <definedName name="MJ">'Krycí list'!$G$5</definedName>
    <definedName name="Mont">'Rekapitulace'!$H$27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'Položky'!$A$1:$G$137</definedName>
    <definedName name="_xlnm.Print_Area" localSheetId="1">'Rekapitulace'!$A$1:$I$41</definedName>
    <definedName name="PocetMJ">'Krycí list'!$G$6</definedName>
    <definedName name="Poznamka">'Krycí list'!$B$37</definedName>
    <definedName name="Projektant">'Krycí list'!$C$8</definedName>
    <definedName name="PSV">'Rekapitulace'!$F$27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<sst xmlns="http://schemas.openxmlformats.org/spreadsheetml/2006/main" count="460" uniqueCount="315">
  <si>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</si>
  <si>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</si>
  <si>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</si>
  <si>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</si>
  <si>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</si>
  <si>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</si>
  <si>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</si>
  <si>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</si>
  <si>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</si>
  <si>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</si>
  <si>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</si>
  <si>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</si>
  <si>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</si>
  <si>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</si>
  <si>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</si>
  <si>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</si>
  <si>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</si>
  <si>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</si>
  <si>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</si>
  <si>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</si>
  <si>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</si>
  <si>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</si>
  <si>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</si>
  <si>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</si>
  <si>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</si>
  <si>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</si>
  <si>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</si>
  <si>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</si>
  <si>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</si>
  <si>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</si>
  <si>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</si>
  <si>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</si>
  <si>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</si>
  <si>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</si>
  <si>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</si>
  <si>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</si>
  <si>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</si>
  <si>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</si>
  <si>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</si>
  <si>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</si>
  <si>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</si>
  <si>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</si>
  <si>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</si>
  <si>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</si>
  <si>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</si>
  <si>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</si>
  <si>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</si>
  <si>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</si>
  <si>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</si>
  <si>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</si>
  <si>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</si>
  <si>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</si>
  <si>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</si>
  <si>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</si>
  <si>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</si>
  <si>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</si>
  <si>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</si>
  <si>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</si>
  <si>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</si>
  <si>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</si>
  <si>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</si>
  <si>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</si>
  <si>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</si>
  <si>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</si>
  <si>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</si>
  <si>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</si>
  <si>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</si>
  <si>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</si>
  <si>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</si>
  <si>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</si>
  <si>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</si>
  <si>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</si>
  <si>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</si>
  <si>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</si>
  <si>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</si>
  <si>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</si>
  <si>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3</t>
  </si>
  <si>
    <t>Svislé a kompletní konstrukce</t>
  </si>
  <si>
    <t>342267112RT4</t>
  </si>
  <si>
    <t>Obklad trámů sádrokartonem třístranný do 0,5/0,5 m desky protipožární impreg. tl. 12,5 mm</t>
  </si>
  <si>
    <t>m</t>
  </si>
  <si>
    <t>61</t>
  </si>
  <si>
    <t>Upravy povrchů vnitřní</t>
  </si>
  <si>
    <t>601011193R00</t>
  </si>
  <si>
    <t xml:space="preserve">Kontaktní nátěr pod omítky </t>
  </si>
  <si>
    <t>m2</t>
  </si>
  <si>
    <t>612325122U00</t>
  </si>
  <si>
    <t xml:space="preserve">VC štuk omítka  rýha stěna -300 mm </t>
  </si>
  <si>
    <t>612403388R00</t>
  </si>
  <si>
    <t xml:space="preserve">Hrubá výplň rýh ve stěnách do 15x15cm maltou z SMS </t>
  </si>
  <si>
    <t>612409991R00</t>
  </si>
  <si>
    <t xml:space="preserve">Začištění omítek kolem oken,dveří apod. </t>
  </si>
  <si>
    <t>612456211R00</t>
  </si>
  <si>
    <t xml:space="preserve">Postřik izolací nebo konstrukcí stěn MC </t>
  </si>
  <si>
    <t>612481118U00</t>
  </si>
  <si>
    <t xml:space="preserve">Potažení vni stěn sklovl+tmel </t>
  </si>
  <si>
    <t>63</t>
  </si>
  <si>
    <t>Podlahy a podlahové konstrukce</t>
  </si>
  <si>
    <t>631311131R00</t>
  </si>
  <si>
    <t xml:space="preserve">Doplnění mazanin betonem do 1 m2, nad tl. 8 cm </t>
  </si>
  <si>
    <t>m3</t>
  </si>
  <si>
    <t>631361921R00</t>
  </si>
  <si>
    <t xml:space="preserve">Výztuž mazanin svařovanou sítí z drátů tažených </t>
  </si>
  <si>
    <t>t</t>
  </si>
  <si>
    <t>94</t>
  </si>
  <si>
    <t>Lešení a stavební výtahy</t>
  </si>
  <si>
    <t>941955001R00</t>
  </si>
  <si>
    <t xml:space="preserve">Lešení lehké pomocné, výška podlahy do 1,2 m </t>
  </si>
  <si>
    <t>95</t>
  </si>
  <si>
    <t>Dokončovací konstrukce na pozemních stavbách</t>
  </si>
  <si>
    <t>952901111R00</t>
  </si>
  <si>
    <t xml:space="preserve">Vyčištění budov o výšce podlaží do 4 m </t>
  </si>
  <si>
    <t>96</t>
  </si>
  <si>
    <t>Bourání konstrukcí</t>
  </si>
  <si>
    <t>965042121R00</t>
  </si>
  <si>
    <t xml:space="preserve">Bourání mazanin betonových tl. 10 cm, pl. 1 m2 </t>
  </si>
  <si>
    <t>965049111R00</t>
  </si>
  <si>
    <t xml:space="preserve">Příplatek, bourání mazanin se svař. síťí tl. 10 cm </t>
  </si>
  <si>
    <t>965081812RT1</t>
  </si>
  <si>
    <t>Bourání dlaždic teracových tl. nad 1 cm, pl. 1 m2 ručně dlaždice keramické</t>
  </si>
  <si>
    <t>97</t>
  </si>
  <si>
    <t>Prorážení otvorů</t>
  </si>
  <si>
    <t>974031164R00</t>
  </si>
  <si>
    <t xml:space="preserve">Vysekání rýh ve zdi cihelné 15 x 15 cm </t>
  </si>
  <si>
    <t>978059511R00</t>
  </si>
  <si>
    <t xml:space="preserve">Odsekání vnitřních obkladů stěn do 1 m2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</si>
  <si>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</si>
  <si>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</si>
  <si>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</si>
  <si>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</si>
  <si>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</si>
  <si>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</si>
  <si>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711212002R00</t>
  </si>
  <si>
    <t xml:space="preserve">Stěrka hydroizolační těsnicí hmotou </t>
  </si>
  <si>
    <t>713</t>
  </si>
  <si>
    <t>Izolace tepelné</t>
  </si>
  <si>
    <t>713400821R00</t>
  </si>
  <si>
    <t xml:space="preserve">Odstranění izolačních pásů  potrubí </t>
  </si>
  <si>
    <t>722</t>
  </si>
  <si>
    <t>Vnitřní vodovod</t>
  </si>
  <si>
    <t>722001606R00</t>
  </si>
  <si>
    <t>Potrubí PPR vícevrstvé PN20 d 50x8,3 mm např. STABI</t>
  </si>
  <si>
    <t>722002605R00</t>
  </si>
  <si>
    <t>Potrubí PPR vícevrstvé PN20 d 40x6,7 mm např. STABI</t>
  </si>
  <si>
    <t>722003604R00</t>
  </si>
  <si>
    <t>Potrubí PPR vícevrstvé PN20 d 32x5,4 mm např. STABI</t>
  </si>
  <si>
    <t>722004603R00</t>
  </si>
  <si>
    <t>Potrubí PPR vícevrstvé PN20 d 25x4,2 mm např. STABI</t>
  </si>
  <si>
    <t>722005602R00</t>
  </si>
  <si>
    <t>Potrubí PPR vícevrstvé PN20 d 20x3,4 mm např. STABI</t>
  </si>
  <si>
    <t>722130236R00</t>
  </si>
  <si>
    <t xml:space="preserve">Potrubí z trub.závit.pozink.svařovan. 11343,DN 50 </t>
  </si>
  <si>
    <t>722130801R00</t>
  </si>
  <si>
    <t xml:space="preserve">Demontáž potrubí ocelových závitových DN 25 </t>
  </si>
  <si>
    <t>722130802R00</t>
  </si>
  <si>
    <t xml:space="preserve">Demontáž potrubí ocelových závitových DN 40 </t>
  </si>
  <si>
    <t>722130803R00</t>
  </si>
  <si>
    <t xml:space="preserve">Demontáž potrubí ocelových závitových DN 50 </t>
  </si>
  <si>
    <t>722131936R00</t>
  </si>
  <si>
    <t xml:space="preserve">Oprava-propojení dosavadního potrubí závit. DN 50 </t>
  </si>
  <si>
    <t>kus</t>
  </si>
  <si>
    <t>722181213RT7</t>
  </si>
  <si>
    <t>Izolace návleková MIRELON tl. stěny 13 mm vnitřní průměr 22 mm</t>
  </si>
  <si>
    <t>722181213RT8</t>
  </si>
  <si>
    <t>Izolace návleková MIRELON tl. stěny 13 mm vnitřní průměr 25 mm</t>
  </si>
  <si>
    <t>722181213RU2</t>
  </si>
  <si>
    <t>Izolace návleková MIRELON tl. stěny 13 mm vnitřní průměr 35 mm</t>
  </si>
  <si>
    <t>722181213RU4</t>
  </si>
  <si>
    <t>Izolace návleková MIRELON tl. stěny 13 mm vnitřní průměr 42 mm</t>
  </si>
  <si>
    <t>722181213RU7</t>
  </si>
  <si>
    <t>Izolace návleková MIRELON tl. stěny 13 mm vnitřní průměr 52 mm</t>
  </si>
  <si>
    <t>722181213RU9</t>
  </si>
  <si>
    <t>Izolace návleková MIRELON tl. stěny 13 mm vnitřní průměr 65 mm</t>
  </si>
  <si>
    <t>722190223R00</t>
  </si>
  <si>
    <t xml:space="preserve">Přípojky vodovodní pro pevné připojení DN 25 </t>
  </si>
  <si>
    <t>soubor</t>
  </si>
  <si>
    <t>722190401R00</t>
  </si>
  <si>
    <t xml:space="preserve">Vyvedení a upevnění výpustek DN 15 </t>
  </si>
  <si>
    <t>722220861R00</t>
  </si>
  <si>
    <t xml:space="preserve">Demontáž armatur s dvěma závity G 3/4 </t>
  </si>
  <si>
    <t>722220862R00</t>
  </si>
  <si>
    <t xml:space="preserve">Demontáž armatur s dvěma závity G 5/4 </t>
  </si>
  <si>
    <t>722220863R00</t>
  </si>
  <si>
    <t xml:space="preserve">Demontáž armatur s dvěma závity G 6/4 </t>
  </si>
  <si>
    <t>722220864R00</t>
  </si>
  <si>
    <t xml:space="preserve">Demontáž armatur s dvěma závity G 2 </t>
  </si>
  <si>
    <t>722237122R00</t>
  </si>
  <si>
    <t xml:space="preserve">Kohout kulový,2xvnitřní záv. R250D DN 20 </t>
  </si>
  <si>
    <t>722237123R00</t>
  </si>
  <si>
    <t xml:space="preserve">Kohout kulový,2xvnitřní záv. R250D DN 25 </t>
  </si>
  <si>
    <t>722237124R00</t>
  </si>
  <si>
    <t xml:space="preserve">Kohout kulový,2xvnitřní záv. R250D DN 32 </t>
  </si>
  <si>
    <t>722237125R00</t>
  </si>
  <si>
    <t xml:space="preserve">Kohout kulový,2xvnitřní záv. R250D DN 40 </t>
  </si>
  <si>
    <t>722237126R00</t>
  </si>
  <si>
    <t xml:space="preserve">Kohout kulový,2xvnitřní záv. R250D DN 50 </t>
  </si>
  <si>
    <t>722290226R00</t>
  </si>
  <si>
    <t xml:space="preserve">Zkouška tlaku potrubí závitového DN 50 </t>
  </si>
  <si>
    <t>722290234R00</t>
  </si>
  <si>
    <t xml:space="preserve">Proplach a dezinfekce vodovod.potrubí DN 50 </t>
  </si>
  <si>
    <t>998722101R00</t>
  </si>
  <si>
    <t xml:space="preserve">Přesun hmot pro vnitřní vodovod, výšky do 6 m </t>
  </si>
  <si>
    <t>725</t>
  </si>
  <si>
    <t>Zařizovací předměty</t>
  </si>
  <si>
    <t>725111132U00</t>
  </si>
  <si>
    <t xml:space="preserve">Splachovač nádrž plast nízko </t>
  </si>
  <si>
    <t>725810401R00</t>
  </si>
  <si>
    <t xml:space="preserve">Ventil rohový bez přípoj. trubičky T 66 G 1/2 </t>
  </si>
  <si>
    <t>725819202R00</t>
  </si>
  <si>
    <t xml:space="preserve">Montáž ventilu nástěnného  G 3/4 </t>
  </si>
  <si>
    <t>725820801R00</t>
  </si>
  <si>
    <t xml:space="preserve">Demontáž baterie nástěnné do G 3/4 </t>
  </si>
  <si>
    <t>725829201R00</t>
  </si>
  <si>
    <t xml:space="preserve">Montáž baterie umyv.a dřezové nástěnné chromové </t>
  </si>
  <si>
    <t>725839203R00</t>
  </si>
  <si>
    <t xml:space="preserve">Montáž baterie vanové nástěnné G 1/2 </t>
  </si>
  <si>
    <t>725849200R00</t>
  </si>
  <si>
    <t xml:space="preserve">Montáž baterií sprchových, nastavitelná výška </t>
  </si>
  <si>
    <t>55145037</t>
  </si>
  <si>
    <t>Baterie vanová směšovací nástěnná s přísluš</t>
  </si>
  <si>
    <t>55145054</t>
  </si>
  <si>
    <t>Baterie sprchová směšovací se sprchovou sadou</t>
  </si>
  <si>
    <t>5555016</t>
  </si>
  <si>
    <t>Baterie dřezová, umyvadlová nástěnná 150</t>
  </si>
  <si>
    <t>767</t>
  </si>
  <si>
    <t>Konstrukce zámečnické</t>
  </si>
  <si>
    <t>767581802R00</t>
  </si>
  <si>
    <t xml:space="preserve">Demontáž podhledů - lamel </t>
  </si>
  <si>
    <t>767582800R00</t>
  </si>
  <si>
    <t xml:space="preserve">Demontáž podhledů - roštů </t>
  </si>
  <si>
    <t>767583141R00</t>
  </si>
  <si>
    <t xml:space="preserve">Montáž podhledů lamelových AL-Strop, pl.do 10 m2 </t>
  </si>
  <si>
    <t>767584801R00</t>
  </si>
  <si>
    <t xml:space="preserve">Demontáž doplňků podhledů-zářivkových těles </t>
  </si>
  <si>
    <t>767584811R00</t>
  </si>
  <si>
    <t xml:space="preserve">Demontáž doplňků podhledů-vzduchotech.mřížek </t>
  </si>
  <si>
    <t>767998105R00</t>
  </si>
  <si>
    <t xml:space="preserve">Montáž atypických konstrukcí hmotnosti do 5 kg </t>
  </si>
  <si>
    <t>kg</t>
  </si>
  <si>
    <t>771</t>
  </si>
  <si>
    <t>Podlahy z dlaždic a obklady</t>
  </si>
  <si>
    <t>597623122</t>
  </si>
  <si>
    <t xml:space="preserve">Dlaždice 19,7x19,7 Color Two šedá mat </t>
  </si>
  <si>
    <t>771571107R00</t>
  </si>
  <si>
    <t xml:space="preserve">Montáž podlah keram.,režné hladké, do MC, 20x20 cm </t>
  </si>
  <si>
    <t>771578011R00</t>
  </si>
  <si>
    <t xml:space="preserve">Spára podlaha - stěna, silikonem </t>
  </si>
  <si>
    <t>771579791R00</t>
  </si>
  <si>
    <t xml:space="preserve">Příplatek za plochu podlah keram. do 5 m2 jednotl. </t>
  </si>
  <si>
    <t>771579793R00</t>
  </si>
  <si>
    <t xml:space="preserve">Příplatek za spárovací hmotu - plošně </t>
  </si>
  <si>
    <t>998771102R00</t>
  </si>
  <si>
    <t xml:space="preserve">Přesun hmot pro podlahy z dlaždic, výšky do 12 m </t>
  </si>
  <si>
    <t>771100020RA0</t>
  </si>
  <si>
    <t xml:space="preserve">Vyrovnání podkladu samoniv.hmotou Ultraplan v int. </t>
  </si>
  <si>
    <t>776</t>
  </si>
  <si>
    <t>Podlahy povlakové</t>
  </si>
  <si>
    <t>776590100U00</t>
  </si>
  <si>
    <t xml:space="preserve">Vysátí podkladu nášlap ploch podlah </t>
  </si>
  <si>
    <t>781</t>
  </si>
  <si>
    <t>Obklady keramické</t>
  </si>
  <si>
    <t>597813532</t>
  </si>
  <si>
    <t xml:space="preserve">Obkládačka Color One 14,8x14,8 béžová mat </t>
  </si>
  <si>
    <t>781411013R00</t>
  </si>
  <si>
    <t xml:space="preserve">Montáž obkladů stěn, porovin. do MC, 15x15 cm </t>
  </si>
  <si>
    <t>781419705R00</t>
  </si>
  <si>
    <t>781419711R00</t>
  </si>
  <si>
    <t xml:space="preserve">Příplatek k obkladu stěn za plochu do 10 m2 jedntl </t>
  </si>
  <si>
    <t>998781102R00</t>
  </si>
  <si>
    <t xml:space="preserve">Přesun hmot pro obklady keramické, výšky do 12 m </t>
  </si>
  <si>
    <t>59760102.A</t>
  </si>
  <si>
    <t>Lišta rohová plastová na obklad ukončovací 8 mm</t>
  </si>
  <si>
    <t>783</t>
  </si>
  <si>
    <t>Nátěry</t>
  </si>
  <si>
    <t>783950010RAB</t>
  </si>
  <si>
    <t>Oprava nátěrů kovových konstrukcí syntet. lakem opálení, odmaštění, 1x krycí + 1x email</t>
  </si>
  <si>
    <t>784</t>
  </si>
  <si>
    <t>Malby</t>
  </si>
  <si>
    <t>784161401R00</t>
  </si>
  <si>
    <t xml:space="preserve">Penetrace podkladu nátěrem </t>
  </si>
  <si>
    <t>784165512R00</t>
  </si>
  <si>
    <t xml:space="preserve">Malba tekutá , bílá, bez penetrace, 2 x </t>
  </si>
  <si>
    <t>784402801R00</t>
  </si>
  <si>
    <t xml:space="preserve">Odstranění malby oškrábáním v místnosti H do 3,8 m </t>
  </si>
  <si>
    <t>M42</t>
  </si>
  <si>
    <t>Montáž zařízení potravinářského průmyslu</t>
  </si>
  <si>
    <t>R0001</t>
  </si>
  <si>
    <t xml:space="preserve">Demontáž a zpětná montáž stávajícího zařízení </t>
  </si>
  <si>
    <t>kpl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</si>
  <si>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</si>
  <si>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</si>
  <si>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</si>
  <si>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</si>
  <si>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</si>
  <si>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</si>
  <si>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</si>
  <si>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</si>
  <si>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</si>
  <si>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</si>
  <si>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979087113R00</t>
  </si>
  <si>
    <t xml:space="preserve">Nakládání vybouraných hmot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</si>
  <si>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</si>
  <si>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</si>
  <si>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</si>
  <si>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</si>
  <si>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</si>
  <si>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</si>
  <si>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</si>
  <si>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</si>
  <si>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</si>
  <si>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</si>
  <si>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</si>
  <si>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</si>
  <si>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KLASICKÉ A ŠPANĚLSKÉ GYMNÁZIUM BRNO-BYSTRC</t>
  </si>
  <si>
    <t>Rekonstrukce rozvodů SV,TUV a cirkulace v kuchyni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</si>
</sst>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19" borderId="11" xfId="0" applyFont="1" applyFill="1" applyBorder="1" applyAlignment="1">
      <alignment horizontal="left"/>
    </xf>
    <xf numFmtId="0" fontId="21" fillId="19" borderId="12" xfId="0" applyFont="1" applyFill="1" applyBorder="1" applyAlignment="1">
      <alignment horizontal="centerContinuous"/>
    </xf>
    <xf numFmtId="49" fontId="22" fillId="19" borderId="13" xfId="0" applyNumberFormat="1" applyFont="1" applyFill="1" applyBorder="1" applyAlignment="1">
      <alignment horizontal="left"/>
    </xf>
    <xf numFmtId="49" fontId="21" fillId="19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19" borderId="16" xfId="0" applyNumberFormat="1" applyFont="1" applyFill="1" applyBorder="1" applyAlignment="1">
      <alignment/>
    </xf>
    <xf numFmtId="49" fontId="19" fillId="19" borderId="17" xfId="0" applyNumberFormat="1" applyFont="1" applyFill="1" applyBorder="1" applyAlignment="1">
      <alignment/>
    </xf>
    <xf numFmtId="49" fontId="19" fillId="19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19" borderId="21" xfId="0" applyNumberFormat="1" applyFont="1" applyFill="1" applyBorder="1" applyAlignment="1">
      <alignment/>
    </xf>
    <xf numFmtId="49" fontId="19" fillId="19" borderId="22" xfId="0" applyNumberFormat="1" applyFont="1" applyFill="1" applyBorder="1" applyAlignment="1">
      <alignment/>
    </xf>
    <xf numFmtId="49" fontId="19" fillId="19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18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19" fillId="0" borderId="27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20" fillId="19" borderId="29" xfId="0" applyFont="1" applyFill="1" applyBorder="1" applyAlignment="1">
      <alignment horizontal="left"/>
    </xf>
    <xf numFmtId="0" fontId="19" fillId="19" borderId="30" xfId="0" applyFont="1" applyFill="1" applyBorder="1" applyAlignment="1">
      <alignment horizontal="left"/>
    </xf>
    <xf numFmtId="0" fontId="19" fillId="19" borderId="31" xfId="0" applyFont="1" applyFill="1" applyBorder="1" applyAlignment="1">
      <alignment horizontal="centerContinuous"/>
    </xf>
    <xf numFmtId="0" fontId="20" fillId="19" borderId="30" xfId="0" applyFont="1" applyFill="1" applyBorder="1" applyAlignment="1">
      <alignment horizontal="centerContinuous"/>
    </xf>
    <xf numFmtId="0" fontId="19" fillId="19" borderId="30" xfId="0" applyFont="1" applyFill="1" applyBorder="1" applyAlignment="1">
      <alignment horizontal="centerContinuous"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3" xfId="0" applyFont="1" applyBorder="1" applyAlignment="1">
      <alignment shrinkToFit="1"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36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20" fillId="19" borderId="11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40" xfId="0" applyFont="1" applyFill="1" applyBorder="1" applyAlignment="1">
      <alignment/>
    </xf>
    <xf numFmtId="0" fontId="20" fillId="19" borderId="41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165" fontId="19" fillId="0" borderId="48" xfId="0" applyNumberFormat="1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19" borderId="37" xfId="0" applyFont="1" applyFill="1" applyBorder="1" applyAlignment="1">
      <alignment/>
    </xf>
    <xf numFmtId="0" fontId="23" fillId="19" borderId="38" xfId="0" applyFont="1" applyFill="1" applyBorder="1" applyAlignment="1">
      <alignment/>
    </xf>
    <xf numFmtId="0" fontId="23" fillId="19" borderId="39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0" fillId="0" borderId="49" xfId="46" applyNumberFormat="1" applyFont="1" applyBorder="1">
      <alignment/>
      <protection/>
    </xf>
    <xf numFmtId="49" fontId="19" fillId="0" borderId="49" xfId="46" applyNumberFormat="1" applyFont="1" applyBorder="1">
      <alignment/>
      <protection/>
    </xf>
    <xf numFmtId="49" fontId="19" fillId="0" borderId="49" xfId="46" applyNumberFormat="1" applyFont="1" applyBorder="1" applyAlignment="1">
      <alignment horizontal="right"/>
      <protection/>
    </xf>
    <xf numFmtId="0" fontId="19" fillId="0" borderId="50" xfId="46" applyFont="1" applyBorder="1">
      <alignment/>
      <protection/>
    </xf>
    <xf numFmtId="49" fontId="19" fillId="0" borderId="49" xfId="0" applyNumberFormat="1" applyFont="1" applyBorder="1" applyAlignment="1">
      <alignment horizontal="left"/>
    </xf>
    <xf numFmtId="0" fontId="19" fillId="0" borderId="51" xfId="0" applyNumberFormat="1" applyFont="1" applyBorder="1" applyAlignment="1">
      <alignment/>
    </xf>
    <xf numFmtId="49" fontId="20" fillId="0" borderId="52" xfId="46" applyNumberFormat="1" applyFont="1" applyBorder="1">
      <alignment/>
      <protection/>
    </xf>
    <xf numFmtId="49" fontId="19" fillId="0" borderId="52" xfId="46" applyNumberFormat="1" applyFont="1" applyBorder="1">
      <alignment/>
      <protection/>
    </xf>
    <xf numFmtId="49" fontId="19" fillId="0" borderId="52" xfId="46" applyNumberFormat="1" applyFont="1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19" borderId="29" xfId="0" applyNumberFormat="1" applyFont="1" applyFill="1" applyBorder="1" applyAlignment="1">
      <alignment horizontal="center"/>
    </xf>
    <xf numFmtId="0" fontId="20" fillId="19" borderId="30" xfId="0" applyFont="1" applyFill="1" applyBorder="1" applyAlignment="1">
      <alignment horizontal="center"/>
    </xf>
    <xf numFmtId="0" fontId="20" fillId="19" borderId="31" xfId="0" applyFont="1" applyFill="1" applyBorder="1" applyAlignment="1">
      <alignment horizontal="center"/>
    </xf>
    <xf numFmtId="0" fontId="20" fillId="19" borderId="53" xfId="0" applyFont="1" applyFill="1" applyBorder="1" applyAlignment="1">
      <alignment horizontal="center"/>
    </xf>
    <xf numFmtId="0" fontId="20" fillId="19" borderId="54" xfId="0" applyFont="1" applyFill="1" applyBorder="1" applyAlignment="1">
      <alignment horizontal="center"/>
    </xf>
    <xf numFmtId="0" fontId="20" fillId="19" borderId="5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3" xfId="0" applyNumberFormat="1" applyFont="1" applyBorder="1" applyAlignment="1">
      <alignment/>
    </xf>
    <xf numFmtId="0" fontId="20" fillId="19" borderId="29" xfId="0" applyFont="1" applyFill="1" applyBorder="1" applyAlignment="1">
      <alignment/>
    </xf>
    <xf numFmtId="0" fontId="20" fillId="19" borderId="30" xfId="0" applyFont="1" applyFill="1" applyBorder="1" applyAlignment="1">
      <alignment/>
    </xf>
    <xf numFmtId="3" fontId="20" fillId="19" borderId="31" xfId="0" applyNumberFormat="1" applyFont="1" applyFill="1" applyBorder="1" applyAlignment="1">
      <alignment/>
    </xf>
    <xf numFmtId="3" fontId="20" fillId="19" borderId="53" xfId="0" applyNumberFormat="1" applyFont="1" applyFill="1" applyBorder="1" applyAlignment="1">
      <alignment/>
    </xf>
    <xf numFmtId="3" fontId="20" fillId="19" borderId="54" xfId="0" applyNumberFormat="1" applyFont="1" applyFill="1" applyBorder="1" applyAlignment="1">
      <alignment/>
    </xf>
    <xf numFmtId="3" fontId="20" fillId="19" borderId="55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19" borderId="41" xfId="0" applyFont="1" applyFill="1" applyBorder="1" applyAlignment="1">
      <alignment/>
    </xf>
    <xf numFmtId="0" fontId="20" fillId="19" borderId="56" xfId="0" applyFont="1" applyFill="1" applyBorder="1" applyAlignment="1">
      <alignment horizontal="right"/>
    </xf>
    <xf numFmtId="0" fontId="20" fillId="19" borderId="13" xfId="0" applyFont="1" applyFill="1" applyBorder="1" applyAlignment="1">
      <alignment horizontal="right"/>
    </xf>
    <xf numFmtId="0" fontId="20" fillId="19" borderId="12" xfId="0" applyFont="1" applyFill="1" applyBorder="1" applyAlignment="1">
      <alignment horizontal="center"/>
    </xf>
    <xf numFmtId="4" fontId="22" fillId="19" borderId="13" xfId="0" applyNumberFormat="1" applyFont="1" applyFill="1" applyBorder="1" applyAlignment="1">
      <alignment horizontal="right"/>
    </xf>
    <xf numFmtId="4" fontId="22" fillId="19" borderId="41" xfId="0" applyNumberFormat="1" applyFont="1" applyFill="1" applyBorder="1" applyAlignment="1">
      <alignment horizontal="right"/>
    </xf>
    <xf numFmtId="0" fontId="19" fillId="0" borderId="25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4" fontId="19" fillId="0" borderId="33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0" fontId="19" fillId="19" borderId="37" xfId="0" applyFont="1" applyFill="1" applyBorder="1" applyAlignment="1">
      <alignment/>
    </xf>
    <xf numFmtId="0" fontId="20" fillId="19" borderId="38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4" fontId="19" fillId="19" borderId="57" xfId="0" applyNumberFormat="1" applyFont="1" applyFill="1" applyBorder="1" applyAlignment="1">
      <alignment/>
    </xf>
    <xf numFmtId="4" fontId="19" fillId="19" borderId="37" xfId="0" applyNumberFormat="1" applyFont="1" applyFill="1" applyBorder="1" applyAlignment="1">
      <alignment/>
    </xf>
    <xf numFmtId="4" fontId="19" fillId="19" borderId="38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49" xfId="46" applyFont="1" applyBorder="1">
      <alignment/>
      <protection/>
    </xf>
    <xf numFmtId="0" fontId="21" fillId="0" borderId="50" xfId="46" applyFont="1" applyBorder="1" applyAlignment="1">
      <alignment horizontal="right"/>
      <protection/>
    </xf>
    <xf numFmtId="49" fontId="19" fillId="0" borderId="49" xfId="46" applyNumberFormat="1" applyFont="1" applyBorder="1" applyAlignment="1">
      <alignment horizontal="left"/>
      <protection/>
    </xf>
    <xf numFmtId="0" fontId="19" fillId="0" borderId="51" xfId="46" applyFont="1" applyBorder="1">
      <alignment/>
      <protection/>
    </xf>
    <xf numFmtId="0" fontId="19" fillId="0" borderId="52" xfId="46" applyFont="1" applyBorder="1">
      <alignment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19" borderId="19" xfId="46" applyNumberFormat="1" applyFont="1" applyFill="1" applyBorder="1">
      <alignment/>
      <protection/>
    </xf>
    <xf numFmtId="0" fontId="21" fillId="19" borderId="17" xfId="46" applyFont="1" applyFill="1" applyBorder="1" applyAlignment="1">
      <alignment horizontal="center"/>
      <protection/>
    </xf>
    <xf numFmtId="0" fontId="21" fillId="19" borderId="17" xfId="46" applyNumberFormat="1" applyFont="1" applyFill="1" applyBorder="1" applyAlignment="1">
      <alignment horizontal="center"/>
      <protection/>
    </xf>
    <xf numFmtId="0" fontId="21" fillId="19" borderId="19" xfId="46" applyFont="1" applyFill="1" applyBorder="1" applyAlignment="1">
      <alignment horizontal="center"/>
      <protection/>
    </xf>
    <xf numFmtId="0" fontId="20" fillId="0" borderId="58" xfId="46" applyFont="1" applyBorder="1" applyAlignment="1">
      <alignment horizontal="center"/>
      <protection/>
    </xf>
    <xf numFmtId="49" fontId="20" fillId="0" borderId="58" xfId="46" applyNumberFormat="1" applyFont="1" applyBorder="1" applyAlignment="1">
      <alignment horizontal="left"/>
      <protection/>
    </xf>
    <xf numFmtId="0" fontId="20" fillId="0" borderId="59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0" xfId="46" applyFont="1" applyBorder="1" applyAlignment="1">
      <alignment horizontal="center" vertical="top"/>
      <protection/>
    </xf>
    <xf numFmtId="49" fontId="32" fillId="0" borderId="60" xfId="46" applyNumberFormat="1" applyFont="1" applyBorder="1" applyAlignment="1">
      <alignment horizontal="left" vertical="top"/>
      <protection/>
    </xf>
    <xf numFmtId="0" fontId="32" fillId="0" borderId="60" xfId="46" applyFont="1" applyBorder="1" applyAlignment="1">
      <alignment vertical="top" wrapText="1"/>
      <protection/>
    </xf>
    <xf numFmtId="49" fontId="32" fillId="0" borderId="60" xfId="46" applyNumberFormat="1" applyFont="1" applyBorder="1" applyAlignment="1">
      <alignment horizontal="center" shrinkToFit="1"/>
      <protection/>
    </xf>
    <xf numFmtId="4" fontId="32" fillId="0" borderId="60" xfId="46" applyNumberFormat="1" applyFont="1" applyBorder="1" applyAlignment="1">
      <alignment horizontal="right"/>
      <protection/>
    </xf>
    <xf numFmtId="4" fontId="32" fillId="0" borderId="60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19" borderId="19" xfId="46" applyFont="1" applyFill="1" applyBorder="1" applyAlignment="1">
      <alignment horizontal="center"/>
      <protection/>
    </xf>
    <xf numFmtId="49" fontId="33" fillId="19" borderId="19" xfId="46" applyNumberFormat="1" applyFont="1" applyFill="1" applyBorder="1" applyAlignment="1">
      <alignment horizontal="left"/>
      <protection/>
    </xf>
    <xf numFmtId="0" fontId="33" fillId="19" borderId="59" xfId="46" applyFont="1" applyFill="1" applyBorder="1">
      <alignment/>
      <protection/>
    </xf>
    <xf numFmtId="0" fontId="19" fillId="19" borderId="18" xfId="46" applyFont="1" applyFill="1" applyBorder="1" applyAlignment="1">
      <alignment horizontal="center"/>
      <protection/>
    </xf>
    <xf numFmtId="4" fontId="19" fillId="19" borderId="18" xfId="46" applyNumberFormat="1" applyFont="1" applyFill="1" applyBorder="1" applyAlignment="1">
      <alignment horizontal="right"/>
      <protection/>
    </xf>
    <xf numFmtId="4" fontId="19" fillId="19" borderId="17" xfId="46" applyNumberFormat="1" applyFont="1" applyFill="1" applyBorder="1" applyAlignment="1">
      <alignment horizontal="right"/>
      <protection/>
    </xf>
    <xf numFmtId="4" fontId="20" fillId="19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49" fontId="36" fillId="19" borderId="18" xfId="0" applyNumberFormat="1" applyFont="1" applyFill="1" applyBorder="1" applyAlignment="1">
      <alignment/>
    </xf>
    <xf numFmtId="49" fontId="22" fillId="19" borderId="0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166" fontId="19" fillId="0" borderId="59" xfId="0" applyNumberFormat="1" applyFont="1" applyBorder="1" applyAlignment="1">
      <alignment horizontal="right" indent="2"/>
    </xf>
    <xf numFmtId="166" fontId="19" fillId="0" borderId="24" xfId="0" applyNumberFormat="1" applyFont="1" applyBorder="1" applyAlignment="1">
      <alignment horizontal="right" indent="2"/>
    </xf>
    <xf numFmtId="166" fontId="23" fillId="19" borderId="62" xfId="0" applyNumberFormat="1" applyFont="1" applyFill="1" applyBorder="1" applyAlignment="1">
      <alignment horizontal="right" indent="2"/>
    </xf>
    <xf numFmtId="166" fontId="23" fillId="19" borderId="57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0" fontId="21" fillId="0" borderId="19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19" fillId="0" borderId="37" xfId="0" applyFont="1" applyBorder="1" applyAlignment="1">
      <alignment horizontal="center" shrinkToFit="1"/>
    </xf>
    <xf numFmtId="0" fontId="19" fillId="0" borderId="39" xfId="0" applyFont="1" applyBorder="1" applyAlignment="1">
      <alignment horizontal="center" shrinkToFit="1"/>
    </xf>
    <xf numFmtId="0" fontId="19" fillId="0" borderId="63" xfId="46" applyFont="1" applyBorder="1" applyAlignment="1">
      <alignment horizontal="center"/>
      <protection/>
    </xf>
    <xf numFmtId="0" fontId="19" fillId="0" borderId="64" xfId="46" applyFont="1" applyBorder="1" applyAlignment="1">
      <alignment horizontal="center"/>
      <protection/>
    </xf>
    <xf numFmtId="0" fontId="19" fillId="0" borderId="65" xfId="46" applyFont="1" applyBorder="1" applyAlignment="1">
      <alignment horizontal="center"/>
      <protection/>
    </xf>
    <xf numFmtId="0" fontId="19" fillId="0" borderId="66" xfId="46" applyFont="1" applyBorder="1" applyAlignment="1">
      <alignment horizontal="center"/>
      <protection/>
    </xf>
    <xf numFmtId="0" fontId="19" fillId="0" borderId="67" xfId="46" applyFont="1" applyBorder="1" applyAlignment="1">
      <alignment horizontal="left"/>
      <protection/>
    </xf>
    <xf numFmtId="0" fontId="19" fillId="0" borderId="52" xfId="46" applyFont="1" applyBorder="1" applyAlignment="1">
      <alignment horizontal="left"/>
      <protection/>
    </xf>
    <xf numFmtId="0" fontId="19" fillId="0" borderId="68" xfId="46" applyFont="1" applyBorder="1" applyAlignment="1">
      <alignment horizontal="left"/>
      <protection/>
    </xf>
    <xf numFmtId="3" fontId="20" fillId="19" borderId="38" xfId="0" applyNumberFormat="1" applyFont="1" applyFill="1" applyBorder="1" applyAlignment="1">
      <alignment horizontal="right"/>
    </xf>
    <xf numFmtId="3" fontId="20" fillId="19" borderId="57" xfId="0" applyNumberFormat="1" applyFont="1" applyFill="1" applyBorder="1" applyAlignment="1">
      <alignment horizontal="right"/>
    </xf>
    <xf numFmtId="0" fontId="28" fillId="0" borderId="0" xfId="46" applyFont="1" applyAlignment="1">
      <alignment horizontal="center"/>
      <protection/>
    </xf>
    <xf numFmtId="49" fontId="19" fillId="0" borderId="65" xfId="46" applyNumberFormat="1" applyFont="1" applyBorder="1" applyAlignment="1">
      <alignment horizontal="center"/>
      <protection/>
    </xf>
    <xf numFmtId="0" fontId="19" fillId="0" borderId="67" xfId="46" applyFont="1" applyBorder="1" applyAlignment="1">
      <alignment horizontal="center" shrinkToFit="1"/>
      <protection/>
    </xf>
    <xf numFmtId="0" fontId="19" fillId="0" borderId="52" xfId="46" applyFont="1" applyBorder="1" applyAlignment="1">
      <alignment horizontal="center" shrinkToFit="1"/>
      <protection/>
    </xf>
    <xf numFmtId="0" fontId="19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25">
      <selection activeCell="K18" sqref="K1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/>
      <c r="D2" s="5"/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/>
      <c r="B5" s="18"/>
      <c r="C5" s="196" t="s">
        <v>313</v>
      </c>
      <c r="D5" s="19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0" t="s">
        <v>9</v>
      </c>
      <c r="G6" s="21"/>
      <c r="O6" s="22"/>
    </row>
    <row r="7" spans="1:7" ht="12.75" customHeight="1">
      <c r="A7" s="23"/>
      <c r="B7" s="24"/>
      <c r="C7" s="197" t="s">
        <v>314</v>
      </c>
      <c r="D7" s="25"/>
      <c r="E7" s="25"/>
      <c r="F7" s="26" t="s">
        <v>10</v>
      </c>
      <c r="G7" s="21">
        <f>IF(PocetMJ=0,,ROUND((F30+F32)/PocetMJ,1))</f>
        <v>0</v>
      </c>
    </row>
    <row r="8" spans="1:9" ht="12.75">
      <c r="A8" s="27" t="s">
        <v>11</v>
      </c>
      <c r="B8" s="13"/>
      <c r="C8" s="204"/>
      <c r="D8" s="204"/>
      <c r="E8" s="205"/>
      <c r="F8" s="28" t="s">
        <v>12</v>
      </c>
      <c r="G8" s="29"/>
      <c r="H8" s="30"/>
      <c r="I8" s="31"/>
    </row>
    <row r="9" spans="1:8" ht="12.75">
      <c r="A9" s="27" t="s">
        <v>13</v>
      </c>
      <c r="B9" s="13"/>
      <c r="C9" s="204">
        <f>Projektant</f>
        <v>0</v>
      </c>
      <c r="D9" s="204"/>
      <c r="E9" s="205"/>
      <c r="F9" s="13"/>
      <c r="G9" s="32"/>
      <c r="H9" s="33"/>
    </row>
    <row r="10" spans="1:8" ht="12.75">
      <c r="A10" s="27" t="s">
        <v>14</v>
      </c>
      <c r="B10" s="13"/>
      <c r="C10" s="204"/>
      <c r="D10" s="204"/>
      <c r="E10" s="204"/>
      <c r="F10" s="34"/>
      <c r="G10" s="35"/>
      <c r="H10" s="36"/>
    </row>
    <row r="11" spans="1:57" ht="13.5" customHeight="1">
      <c r="A11" s="27" t="s">
        <v>15</v>
      </c>
      <c r="B11" s="13"/>
      <c r="C11" s="204"/>
      <c r="D11" s="204"/>
      <c r="E11" s="204"/>
      <c r="F11" s="37" t="s">
        <v>16</v>
      </c>
      <c r="G11" s="38"/>
      <c r="H11" s="33"/>
      <c r="BA11" s="39"/>
      <c r="BB11" s="39"/>
      <c r="BC11" s="39"/>
      <c r="BD11" s="39"/>
      <c r="BE11" s="39"/>
    </row>
    <row r="12" spans="1:8" ht="12.75" customHeight="1">
      <c r="A12" s="40" t="s">
        <v>17</v>
      </c>
      <c r="B12" s="10"/>
      <c r="C12" s="206"/>
      <c r="D12" s="206"/>
      <c r="E12" s="206"/>
      <c r="F12" s="41" t="s">
        <v>18</v>
      </c>
      <c r="G12" s="42"/>
      <c r="H12" s="33"/>
    </row>
    <row r="13" spans="1:8" ht="28.5" customHeight="1" thickBot="1">
      <c r="A13" s="43" t="s">
        <v>19</v>
      </c>
      <c r="B13" s="44"/>
      <c r="C13" s="44"/>
      <c r="D13" s="44"/>
      <c r="E13" s="45"/>
      <c r="F13" s="45"/>
      <c r="G13" s="46"/>
      <c r="H13" s="33"/>
    </row>
    <row r="14" spans="1:7" ht="17.25" customHeight="1" thickBot="1">
      <c r="A14" s="47" t="s">
        <v>20</v>
      </c>
      <c r="B14" s="48"/>
      <c r="C14" s="49"/>
      <c r="D14" s="50" t="s">
        <v>21</v>
      </c>
      <c r="E14" s="51"/>
      <c r="F14" s="51"/>
      <c r="G14" s="49"/>
    </row>
    <row r="15" spans="1:7" ht="15.75" customHeight="1">
      <c r="A15" s="52"/>
      <c r="B15" s="53" t="s">
        <v>22</v>
      </c>
      <c r="C15" s="54">
        <f>HSV</f>
        <v>0</v>
      </c>
      <c r="D15" s="55" t="str">
        <f>Rekapitulace!A32</f>
        <v>Ztížené výrobní podmínky</v>
      </c>
      <c r="E15" s="56"/>
      <c r="F15" s="57"/>
      <c r="G15" s="54">
        <f>Rekapitulace!I32</f>
        <v>0</v>
      </c>
    </row>
    <row r="16" spans="1:7" ht="15.75" customHeight="1">
      <c r="A16" s="52" t="s">
        <v>23</v>
      </c>
      <c r="B16" s="53" t="s">
        <v>24</v>
      </c>
      <c r="C16" s="54">
        <f>PSV</f>
        <v>0</v>
      </c>
      <c r="D16" s="9" t="str">
        <f>Rekapitulace!A33</f>
        <v>Oborová přirážka</v>
      </c>
      <c r="E16" s="58"/>
      <c r="F16" s="59"/>
      <c r="G16" s="54">
        <f>Rekapitulace!I33</f>
        <v>0</v>
      </c>
    </row>
    <row r="17" spans="1:7" ht="15.75" customHeight="1">
      <c r="A17" s="52" t="s">
        <v>25</v>
      </c>
      <c r="B17" s="53" t="s">
        <v>26</v>
      </c>
      <c r="C17" s="54">
        <f>Mont</f>
        <v>0</v>
      </c>
      <c r="D17" s="9" t="str">
        <f>Rekapitulace!A34</f>
        <v>Přesun stavebních kapacit</v>
      </c>
      <c r="E17" s="58"/>
      <c r="F17" s="59"/>
      <c r="G17" s="54">
        <f>Rekapitulace!I34</f>
        <v>0</v>
      </c>
    </row>
    <row r="18" spans="1:7" ht="15.75" customHeight="1">
      <c r="A18" s="60" t="s">
        <v>27</v>
      </c>
      <c r="B18" s="61" t="s">
        <v>28</v>
      </c>
      <c r="C18" s="54">
        <f>Dodavka</f>
        <v>0</v>
      </c>
      <c r="D18" s="9" t="str">
        <f>Rekapitulace!A35</f>
        <v>Mimostaveništní doprava</v>
      </c>
      <c r="E18" s="58"/>
      <c r="F18" s="59"/>
      <c r="G18" s="54">
        <f>Rekapitulace!I35</f>
        <v>0</v>
      </c>
    </row>
    <row r="19" spans="1:7" ht="15.75" customHeight="1">
      <c r="A19" s="62" t="s">
        <v>29</v>
      </c>
      <c r="B19" s="53"/>
      <c r="C19" s="54">
        <f>SUM(C15:C18)</f>
        <v>0</v>
      </c>
      <c r="D19" s="9" t="str">
        <f>Rekapitulace!A36</f>
        <v>Zařízení staveniště</v>
      </c>
      <c r="E19" s="58"/>
      <c r="F19" s="59"/>
      <c r="G19" s="54">
        <f>Rekapitulace!I36</f>
        <v>0</v>
      </c>
    </row>
    <row r="20" spans="1:7" ht="15.75" customHeight="1">
      <c r="A20" s="62"/>
      <c r="B20" s="53"/>
      <c r="C20" s="54"/>
      <c r="D20" s="9" t="str">
        <f>Rekapitulace!A37</f>
        <v>Provoz investora</v>
      </c>
      <c r="E20" s="58"/>
      <c r="F20" s="59"/>
      <c r="G20" s="54">
        <f>Rekapitulace!I37</f>
        <v>0</v>
      </c>
    </row>
    <row r="21" spans="1:7" ht="15.75" customHeight="1">
      <c r="A21" s="62" t="s">
        <v>30</v>
      </c>
      <c r="B21" s="53"/>
      <c r="C21" s="54">
        <f>HZS</f>
        <v>0</v>
      </c>
      <c r="D21" s="9" t="str">
        <f>Rekapitulace!A38</f>
        <v>Kompletační činnost (IČD)</v>
      </c>
      <c r="E21" s="58"/>
      <c r="F21" s="59"/>
      <c r="G21" s="54">
        <f>Rekapitulace!I38</f>
        <v>0</v>
      </c>
    </row>
    <row r="22" spans="1:7" ht="15.75" customHeight="1">
      <c r="A22" s="63" t="s">
        <v>31</v>
      </c>
      <c r="B22" s="64"/>
      <c r="C22" s="54">
        <f>C19+C21</f>
        <v>0</v>
      </c>
      <c r="D22" s="9" t="s">
        <v>32</v>
      </c>
      <c r="E22" s="58"/>
      <c r="F22" s="59"/>
      <c r="G22" s="54">
        <f>G23-SUM(G15:G21)</f>
        <v>0</v>
      </c>
    </row>
    <row r="23" spans="1:7" ht="15.75" customHeight="1" thickBot="1">
      <c r="A23" s="207" t="s">
        <v>33</v>
      </c>
      <c r="B23" s="208"/>
      <c r="C23" s="65">
        <f>C22+G23</f>
        <v>0</v>
      </c>
      <c r="D23" s="66" t="s">
        <v>34</v>
      </c>
      <c r="E23" s="67"/>
      <c r="F23" s="68"/>
      <c r="G23" s="54">
        <f>VRN</f>
        <v>0</v>
      </c>
    </row>
    <row r="24" spans="1:7" ht="12.75">
      <c r="A24" s="69" t="s">
        <v>35</v>
      </c>
      <c r="B24" s="70"/>
      <c r="C24" s="71"/>
      <c r="D24" s="70" t="s">
        <v>36</v>
      </c>
      <c r="E24" s="70"/>
      <c r="F24" s="72" t="s">
        <v>37</v>
      </c>
      <c r="G24" s="73"/>
    </row>
    <row r="25" spans="1:7" ht="12.75">
      <c r="A25" s="63" t="s">
        <v>38</v>
      </c>
      <c r="B25" s="64"/>
      <c r="C25" s="74"/>
      <c r="D25" s="64" t="s">
        <v>38</v>
      </c>
      <c r="E25" s="75"/>
      <c r="F25" s="76" t="s">
        <v>38</v>
      </c>
      <c r="G25" s="77"/>
    </row>
    <row r="26" spans="1:7" ht="37.5" customHeight="1">
      <c r="A26" s="63" t="s">
        <v>39</v>
      </c>
      <c r="B26" s="78"/>
      <c r="C26" s="74"/>
      <c r="D26" s="64" t="s">
        <v>39</v>
      </c>
      <c r="E26" s="75"/>
      <c r="F26" s="76" t="s">
        <v>39</v>
      </c>
      <c r="G26" s="77"/>
    </row>
    <row r="27" spans="1:7" ht="12.75">
      <c r="A27" s="63"/>
      <c r="B27" s="79"/>
      <c r="C27" s="74"/>
      <c r="D27" s="64"/>
      <c r="E27" s="75"/>
      <c r="F27" s="76"/>
      <c r="G27" s="77"/>
    </row>
    <row r="28" spans="1:7" ht="12.75">
      <c r="A28" s="63" t="s">
        <v>40</v>
      </c>
      <c r="B28" s="64"/>
      <c r="C28" s="74"/>
      <c r="D28" s="76" t="s">
        <v>41</v>
      </c>
      <c r="E28" s="74"/>
      <c r="F28" s="80" t="s">
        <v>41</v>
      </c>
      <c r="G28" s="77"/>
    </row>
    <row r="29" spans="1:7" ht="69" customHeight="1">
      <c r="A29" s="63"/>
      <c r="B29" s="64"/>
      <c r="C29" s="81"/>
      <c r="D29" s="82"/>
      <c r="E29" s="81"/>
      <c r="F29" s="64"/>
      <c r="G29" s="77"/>
    </row>
    <row r="30" spans="1:7" ht="12.75">
      <c r="A30" s="83" t="s">
        <v>42</v>
      </c>
      <c r="B30" s="84"/>
      <c r="C30" s="85">
        <v>20</v>
      </c>
      <c r="D30" s="84" t="s">
        <v>43</v>
      </c>
      <c r="E30" s="86"/>
      <c r="F30" s="199">
        <f>C23-F32</f>
        <v>0</v>
      </c>
      <c r="G30" s="200"/>
    </row>
    <row r="31" spans="1:7" ht="12.75">
      <c r="A31" s="83" t="s">
        <v>44</v>
      </c>
      <c r="B31" s="84"/>
      <c r="C31" s="85">
        <f>SazbaDPH1</f>
        <v>20</v>
      </c>
      <c r="D31" s="84" t="s">
        <v>45</v>
      </c>
      <c r="E31" s="86"/>
      <c r="F31" s="199">
        <f>ROUND(PRODUCT(F30,C31/100),0)</f>
        <v>0</v>
      </c>
      <c r="G31" s="200"/>
    </row>
    <row r="32" spans="1:7" ht="12.75">
      <c r="A32" s="83" t="s">
        <v>42</v>
      </c>
      <c r="B32" s="84"/>
      <c r="C32" s="85">
        <v>0</v>
      </c>
      <c r="D32" s="84" t="s">
        <v>45</v>
      </c>
      <c r="E32" s="86"/>
      <c r="F32" s="199">
        <v>0</v>
      </c>
      <c r="G32" s="200"/>
    </row>
    <row r="33" spans="1:7" ht="12.75">
      <c r="A33" s="83" t="s">
        <v>44</v>
      </c>
      <c r="B33" s="87"/>
      <c r="C33" s="88">
        <f>SazbaDPH2</f>
        <v>0</v>
      </c>
      <c r="D33" s="84" t="s">
        <v>45</v>
      </c>
      <c r="E33" s="59"/>
      <c r="F33" s="199">
        <f>ROUND(PRODUCT(F32,C33/100),0)</f>
        <v>0</v>
      </c>
      <c r="G33" s="200"/>
    </row>
    <row r="34" spans="1:7" s="92" customFormat="1" ht="19.5" customHeight="1" thickBot="1">
      <c r="A34" s="89" t="s">
        <v>46</v>
      </c>
      <c r="B34" s="90"/>
      <c r="C34" s="90"/>
      <c r="D34" s="90"/>
      <c r="E34" s="91"/>
      <c r="F34" s="201">
        <f>ROUND(SUM(F30:F33),0)</f>
        <v>0</v>
      </c>
      <c r="G34" s="202"/>
    </row>
    <row r="36" spans="1:8" ht="12.75">
      <c r="A36" s="93" t="s">
        <v>47</v>
      </c>
      <c r="B36" s="93"/>
      <c r="C36" s="93"/>
      <c r="D36" s="93"/>
      <c r="E36" s="93"/>
      <c r="F36" s="93"/>
      <c r="G36" s="93"/>
      <c r="H36" t="s">
        <v>5</v>
      </c>
    </row>
    <row r="37" spans="1:8" ht="14.25" customHeight="1">
      <c r="A37" s="93"/>
      <c r="B37" s="203"/>
      <c r="C37" s="203"/>
      <c r="D37" s="203"/>
      <c r="E37" s="203"/>
      <c r="F37" s="203"/>
      <c r="G37" s="203"/>
      <c r="H37" t="s">
        <v>5</v>
      </c>
    </row>
    <row r="38" spans="1:8" ht="12.75" customHeight="1">
      <c r="A38" s="94"/>
      <c r="B38" s="203"/>
      <c r="C38" s="203"/>
      <c r="D38" s="203"/>
      <c r="E38" s="203"/>
      <c r="F38" s="203"/>
      <c r="G38" s="203"/>
      <c r="H38" t="s">
        <v>5</v>
      </c>
    </row>
    <row r="39" spans="1:8" ht="12.75">
      <c r="A39" s="94"/>
      <c r="B39" s="203"/>
      <c r="C39" s="203"/>
      <c r="D39" s="203"/>
      <c r="E39" s="203"/>
      <c r="F39" s="203"/>
      <c r="G39" s="203"/>
      <c r="H39" t="s">
        <v>5</v>
      </c>
    </row>
    <row r="40" spans="1:8" ht="12.75">
      <c r="A40" s="94"/>
      <c r="B40" s="203"/>
      <c r="C40" s="203"/>
      <c r="D40" s="203"/>
      <c r="E40" s="203"/>
      <c r="F40" s="203"/>
      <c r="G40" s="203"/>
      <c r="H40" t="s">
        <v>5</v>
      </c>
    </row>
    <row r="41" spans="1:8" ht="12.75">
      <c r="A41" s="94"/>
      <c r="B41" s="203"/>
      <c r="C41" s="203"/>
      <c r="D41" s="203"/>
      <c r="E41" s="203"/>
      <c r="F41" s="203"/>
      <c r="G41" s="203"/>
      <c r="H41" t="s">
        <v>5</v>
      </c>
    </row>
    <row r="42" spans="1:8" ht="12.75">
      <c r="A42" s="94"/>
      <c r="B42" s="203"/>
      <c r="C42" s="203"/>
      <c r="D42" s="203"/>
      <c r="E42" s="203"/>
      <c r="F42" s="203"/>
      <c r="G42" s="203"/>
      <c r="H42" t="s">
        <v>5</v>
      </c>
    </row>
    <row r="43" spans="1:8" ht="12.75">
      <c r="A43" s="94"/>
      <c r="B43" s="203"/>
      <c r="C43" s="203"/>
      <c r="D43" s="203"/>
      <c r="E43" s="203"/>
      <c r="F43" s="203"/>
      <c r="G43" s="203"/>
      <c r="H43" t="s">
        <v>5</v>
      </c>
    </row>
    <row r="44" spans="1:8" ht="12.75">
      <c r="A44" s="94"/>
      <c r="B44" s="203"/>
      <c r="C44" s="203"/>
      <c r="D44" s="203"/>
      <c r="E44" s="203"/>
      <c r="F44" s="203"/>
      <c r="G44" s="203"/>
      <c r="H44" t="s">
        <v>5</v>
      </c>
    </row>
    <row r="45" spans="1:8" ht="0.75" customHeight="1">
      <c r="A45" s="94"/>
      <c r="B45" s="203"/>
      <c r="C45" s="203"/>
      <c r="D45" s="203"/>
      <c r="E45" s="203"/>
      <c r="F45" s="203"/>
      <c r="G45" s="203"/>
      <c r="H45" t="s">
        <v>5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sheetProtection/>
  <mergeCells count="22">
    <mergeCell ref="C12:E12"/>
    <mergeCell ref="A23:B23"/>
    <mergeCell ref="C8:E8"/>
    <mergeCell ref="C9:E9"/>
    <mergeCell ref="C10:E10"/>
    <mergeCell ref="C11:E11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2:G52"/>
    <mergeCell ref="B53:G53"/>
    <mergeCell ref="B54:G54"/>
    <mergeCell ref="B55:G5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1"/>
  <sheetViews>
    <sheetView zoomScalePageLayoutView="0" workbookViewId="0" topLeftCell="A24">
      <selection activeCell="G2" sqref="G2:I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48</v>
      </c>
      <c r="B1" s="210"/>
      <c r="C1" s="95" t="str">
        <f>CONCATENATE(cislostavby," ",nazevstavby)</f>
        <v> Rekonstrukce rozvodů SV,TUV a cirkulace v kuchyni</v>
      </c>
      <c r="D1" s="96"/>
      <c r="E1" s="97"/>
      <c r="F1" s="96"/>
      <c r="G1" s="98" t="s">
        <v>49</v>
      </c>
      <c r="H1" s="99"/>
      <c r="I1" s="100"/>
    </row>
    <row r="2" spans="1:9" ht="13.5" thickBot="1">
      <c r="A2" s="211" t="s">
        <v>50</v>
      </c>
      <c r="B2" s="212"/>
      <c r="C2" s="101" t="str">
        <f>CONCATENATE(cisloobjektu," ",nazevobjektu)</f>
        <v> KLASICKÉ A ŠPANĚLSKÉ GYMNÁZIUM BRNO-BYSTRC</v>
      </c>
      <c r="D2" s="102"/>
      <c r="E2" s="103"/>
      <c r="F2" s="102"/>
      <c r="G2" s="213"/>
      <c r="H2" s="214"/>
      <c r="I2" s="215"/>
    </row>
    <row r="3" spans="1:9" ht="13.5" thickTop="1">
      <c r="A3" s="75"/>
      <c r="B3" s="75"/>
      <c r="C3" s="75"/>
      <c r="D3" s="75"/>
      <c r="E3" s="75"/>
      <c r="F3" s="64"/>
      <c r="G3" s="75"/>
      <c r="H3" s="75"/>
      <c r="I3" s="75"/>
    </row>
    <row r="4" spans="1:9" ht="19.5" customHeight="1">
      <c r="A4" s="104" t="s">
        <v>51</v>
      </c>
      <c r="B4" s="105"/>
      <c r="C4" s="105"/>
      <c r="D4" s="105"/>
      <c r="E4" s="106"/>
      <c r="F4" s="105"/>
      <c r="G4" s="105"/>
      <c r="H4" s="105"/>
      <c r="I4" s="105"/>
    </row>
    <row r="5" spans="1:9" ht="13.5" thickBot="1">
      <c r="A5" s="75"/>
      <c r="B5" s="75"/>
      <c r="C5" s="75"/>
      <c r="D5" s="75"/>
      <c r="E5" s="75"/>
      <c r="F5" s="75"/>
      <c r="G5" s="75"/>
      <c r="H5" s="75"/>
      <c r="I5" s="75"/>
    </row>
    <row r="6" spans="1:9" s="33" customFormat="1" ht="13.5" thickBot="1">
      <c r="A6" s="107"/>
      <c r="B6" s="108" t="s">
        <v>52</v>
      </c>
      <c r="C6" s="108"/>
      <c r="D6" s="109"/>
      <c r="E6" s="110" t="s">
        <v>53</v>
      </c>
      <c r="F6" s="111" t="s">
        <v>54</v>
      </c>
      <c r="G6" s="111" t="s">
        <v>55</v>
      </c>
      <c r="H6" s="111" t="s">
        <v>56</v>
      </c>
      <c r="I6" s="112" t="s">
        <v>30</v>
      </c>
    </row>
    <row r="7" spans="1:9" s="33" customFormat="1" ht="12.75">
      <c r="A7" s="192" t="str">
        <f>Položky!B7</f>
        <v>3</v>
      </c>
      <c r="B7" s="113" t="str">
        <f>Položky!C7</f>
        <v>Svislé a kompletní konstrukce</v>
      </c>
      <c r="C7" s="64"/>
      <c r="D7" s="114"/>
      <c r="E7" s="193">
        <f>Položky!BA9</f>
        <v>0</v>
      </c>
      <c r="F7" s="194">
        <f>Položky!BB9</f>
        <v>0</v>
      </c>
      <c r="G7" s="194">
        <f>Položky!BC9</f>
        <v>0</v>
      </c>
      <c r="H7" s="194">
        <f>Položky!BD9</f>
        <v>0</v>
      </c>
      <c r="I7" s="195">
        <f>Položky!BE9</f>
        <v>0</v>
      </c>
    </row>
    <row r="8" spans="1:9" s="33" customFormat="1" ht="12.75">
      <c r="A8" s="192" t="str">
        <f>Položky!B10</f>
        <v>61</v>
      </c>
      <c r="B8" s="113" t="str">
        <f>Položky!C10</f>
        <v>Upravy povrchů vnitřní</v>
      </c>
      <c r="C8" s="64"/>
      <c r="D8" s="114"/>
      <c r="E8" s="193">
        <f>Položky!BA17</f>
        <v>0</v>
      </c>
      <c r="F8" s="194">
        <f>Položky!BB17</f>
        <v>0</v>
      </c>
      <c r="G8" s="194">
        <f>Položky!BC17</f>
        <v>0</v>
      </c>
      <c r="H8" s="194">
        <f>Položky!BD17</f>
        <v>0</v>
      </c>
      <c r="I8" s="195">
        <f>Položky!BE17</f>
        <v>0</v>
      </c>
    </row>
    <row r="9" spans="1:9" s="33" customFormat="1" ht="12.75">
      <c r="A9" s="192" t="str">
        <f>Položky!B18</f>
        <v>63</v>
      </c>
      <c r="B9" s="113" t="str">
        <f>Položky!C18</f>
        <v>Podlahy a podlahové konstrukce</v>
      </c>
      <c r="C9" s="64"/>
      <c r="D9" s="114"/>
      <c r="E9" s="193">
        <f>Položky!BA21</f>
        <v>0</v>
      </c>
      <c r="F9" s="194">
        <f>Položky!BB21</f>
        <v>0</v>
      </c>
      <c r="G9" s="194">
        <f>Položky!BC21</f>
        <v>0</v>
      </c>
      <c r="H9" s="194">
        <f>Položky!BD21</f>
        <v>0</v>
      </c>
      <c r="I9" s="195">
        <f>Položky!BE21</f>
        <v>0</v>
      </c>
    </row>
    <row r="10" spans="1:9" s="33" customFormat="1" ht="12.75">
      <c r="A10" s="192" t="str">
        <f>Položky!B22</f>
        <v>94</v>
      </c>
      <c r="B10" s="113" t="str">
        <f>Položky!C22</f>
        <v>Lešení a stavební výtahy</v>
      </c>
      <c r="C10" s="64"/>
      <c r="D10" s="114"/>
      <c r="E10" s="193">
        <f>Položky!BA24</f>
        <v>0</v>
      </c>
      <c r="F10" s="194">
        <f>Položky!BB24</f>
        <v>0</v>
      </c>
      <c r="G10" s="194">
        <f>Položky!BC24</f>
        <v>0</v>
      </c>
      <c r="H10" s="194">
        <f>Položky!BD24</f>
        <v>0</v>
      </c>
      <c r="I10" s="195">
        <f>Položky!BE24</f>
        <v>0</v>
      </c>
    </row>
    <row r="11" spans="1:9" s="33" customFormat="1" ht="12.75">
      <c r="A11" s="192" t="str">
        <f>Položky!B25</f>
        <v>95</v>
      </c>
      <c r="B11" s="113" t="str">
        <f>Položky!C25</f>
        <v>Dokončovací konstrukce na pozemních stavbách</v>
      </c>
      <c r="C11" s="64"/>
      <c r="D11" s="114"/>
      <c r="E11" s="193">
        <f>Položky!BA27</f>
        <v>0</v>
      </c>
      <c r="F11" s="194">
        <f>Položky!BB27</f>
        <v>0</v>
      </c>
      <c r="G11" s="194">
        <f>Položky!BC27</f>
        <v>0</v>
      </c>
      <c r="H11" s="194">
        <f>Položky!BD27</f>
        <v>0</v>
      </c>
      <c r="I11" s="195">
        <f>Položky!BE27</f>
        <v>0</v>
      </c>
    </row>
    <row r="12" spans="1:9" s="33" customFormat="1" ht="12.75">
      <c r="A12" s="192" t="str">
        <f>Položky!B28</f>
        <v>96</v>
      </c>
      <c r="B12" s="113" t="str">
        <f>Položky!C28</f>
        <v>Bourání konstrukcí</v>
      </c>
      <c r="C12" s="64"/>
      <c r="D12" s="114"/>
      <c r="E12" s="193">
        <f>Položky!BA32</f>
        <v>0</v>
      </c>
      <c r="F12" s="194">
        <f>Položky!BB32</f>
        <v>0</v>
      </c>
      <c r="G12" s="194">
        <f>Položky!BC32</f>
        <v>0</v>
      </c>
      <c r="H12" s="194">
        <f>Položky!BD32</f>
        <v>0</v>
      </c>
      <c r="I12" s="195">
        <f>Položky!BE32</f>
        <v>0</v>
      </c>
    </row>
    <row r="13" spans="1:9" s="33" customFormat="1" ht="12.75">
      <c r="A13" s="192" t="str">
        <f>Položky!B33</f>
        <v>97</v>
      </c>
      <c r="B13" s="113" t="str">
        <f>Položky!C33</f>
        <v>Prorážení otvorů</v>
      </c>
      <c r="C13" s="64"/>
      <c r="D13" s="114"/>
      <c r="E13" s="193">
        <f>Položky!BA36</f>
        <v>0</v>
      </c>
      <c r="F13" s="194">
        <f>Položky!BB36</f>
        <v>0</v>
      </c>
      <c r="G13" s="194">
        <f>Položky!BC36</f>
        <v>0</v>
      </c>
      <c r="H13" s="194">
        <f>Položky!BD36</f>
        <v>0</v>
      </c>
      <c r="I13" s="195">
        <f>Položky!BE36</f>
        <v>0</v>
      </c>
    </row>
    <row r="14" spans="1:9" s="33" customFormat="1" ht="12.75">
      <c r="A14" s="192" t="str">
        <f>Položky!B37</f>
        <v>99</v>
      </c>
      <c r="B14" s="113" t="str">
        <f>Položky!C37</f>
        <v>Staveništní přesun hmot</v>
      </c>
      <c r="C14" s="64"/>
      <c r="D14" s="114"/>
      <c r="E14" s="193">
        <f>Položky!BA39</f>
        <v>0</v>
      </c>
      <c r="F14" s="194">
        <f>Položky!BB39</f>
        <v>0</v>
      </c>
      <c r="G14" s="194">
        <f>Položky!BC39</f>
        <v>0</v>
      </c>
      <c r="H14" s="194">
        <f>Položky!BD39</f>
        <v>0</v>
      </c>
      <c r="I14" s="195">
        <f>Položky!BE39</f>
        <v>0</v>
      </c>
    </row>
    <row r="15" spans="1:9" s="33" customFormat="1" ht="12.75">
      <c r="A15" s="192" t="str">
        <f>Položky!B40</f>
        <v>711</v>
      </c>
      <c r="B15" s="113" t="str">
        <f>Položky!C40</f>
        <v>Izolace proti vodě</v>
      </c>
      <c r="C15" s="64"/>
      <c r="D15" s="114"/>
      <c r="E15" s="193">
        <f>Položky!BA42</f>
        <v>0</v>
      </c>
      <c r="F15" s="194">
        <f>Položky!BB42</f>
        <v>0</v>
      </c>
      <c r="G15" s="194">
        <f>Položky!BC42</f>
        <v>0</v>
      </c>
      <c r="H15" s="194">
        <f>Položky!BD42</f>
        <v>0</v>
      </c>
      <c r="I15" s="195">
        <f>Položky!BE42</f>
        <v>0</v>
      </c>
    </row>
    <row r="16" spans="1:9" s="33" customFormat="1" ht="12.75">
      <c r="A16" s="192" t="str">
        <f>Položky!B43</f>
        <v>713</v>
      </c>
      <c r="B16" s="113" t="str">
        <f>Položky!C43</f>
        <v>Izolace tepelné</v>
      </c>
      <c r="C16" s="64"/>
      <c r="D16" s="114"/>
      <c r="E16" s="193">
        <f>Položky!BA45</f>
        <v>0</v>
      </c>
      <c r="F16" s="194">
        <f>Položky!BB45</f>
        <v>0</v>
      </c>
      <c r="G16" s="194">
        <f>Položky!BC45</f>
        <v>0</v>
      </c>
      <c r="H16" s="194">
        <f>Položky!BD45</f>
        <v>0</v>
      </c>
      <c r="I16" s="195">
        <f>Položky!BE45</f>
        <v>0</v>
      </c>
    </row>
    <row r="17" spans="1:9" s="33" customFormat="1" ht="12.75">
      <c r="A17" s="192" t="str">
        <f>Položky!B46</f>
        <v>722</v>
      </c>
      <c r="B17" s="113" t="str">
        <f>Položky!C46</f>
        <v>Vnitřní vodovod</v>
      </c>
      <c r="C17" s="64"/>
      <c r="D17" s="114"/>
      <c r="E17" s="193">
        <f>Položky!BA77</f>
        <v>0</v>
      </c>
      <c r="F17" s="194">
        <f>Položky!BB77</f>
        <v>0</v>
      </c>
      <c r="G17" s="194">
        <f>Položky!BC77</f>
        <v>0</v>
      </c>
      <c r="H17" s="194">
        <f>Položky!BD77</f>
        <v>0</v>
      </c>
      <c r="I17" s="195">
        <f>Položky!BE77</f>
        <v>0</v>
      </c>
    </row>
    <row r="18" spans="1:9" s="33" customFormat="1" ht="12.75">
      <c r="A18" s="192" t="str">
        <f>Položky!B78</f>
        <v>725</v>
      </c>
      <c r="B18" s="113" t="str">
        <f>Položky!C78</f>
        <v>Zařizovací předměty</v>
      </c>
      <c r="C18" s="64"/>
      <c r="D18" s="114"/>
      <c r="E18" s="193">
        <f>Položky!BA89</f>
        <v>0</v>
      </c>
      <c r="F18" s="194">
        <f>Položky!BB89</f>
        <v>0</v>
      </c>
      <c r="G18" s="194">
        <f>Položky!BC89</f>
        <v>0</v>
      </c>
      <c r="H18" s="194">
        <f>Položky!BD89</f>
        <v>0</v>
      </c>
      <c r="I18" s="195">
        <f>Položky!BE89</f>
        <v>0</v>
      </c>
    </row>
    <row r="19" spans="1:9" s="33" customFormat="1" ht="12.75">
      <c r="A19" s="192" t="str">
        <f>Položky!B90</f>
        <v>767</v>
      </c>
      <c r="B19" s="113" t="str">
        <f>Položky!C90</f>
        <v>Konstrukce zámečnické</v>
      </c>
      <c r="C19" s="64"/>
      <c r="D19" s="114"/>
      <c r="E19" s="193">
        <f>Položky!BA97</f>
        <v>0</v>
      </c>
      <c r="F19" s="194">
        <f>Položky!BB97</f>
        <v>0</v>
      </c>
      <c r="G19" s="194">
        <f>Položky!BC97</f>
        <v>0</v>
      </c>
      <c r="H19" s="194">
        <f>Položky!BD97</f>
        <v>0</v>
      </c>
      <c r="I19" s="195">
        <f>Položky!BE97</f>
        <v>0</v>
      </c>
    </row>
    <row r="20" spans="1:9" s="33" customFormat="1" ht="12.75">
      <c r="A20" s="192" t="str">
        <f>Položky!B98</f>
        <v>771</v>
      </c>
      <c r="B20" s="113" t="str">
        <f>Položky!C98</f>
        <v>Podlahy z dlaždic a obklady</v>
      </c>
      <c r="C20" s="64"/>
      <c r="D20" s="114"/>
      <c r="E20" s="193">
        <f>Položky!BA106</f>
        <v>0</v>
      </c>
      <c r="F20" s="194">
        <f>Položky!BB106</f>
        <v>0</v>
      </c>
      <c r="G20" s="194">
        <f>Položky!BC106</f>
        <v>0</v>
      </c>
      <c r="H20" s="194">
        <f>Položky!BD106</f>
        <v>0</v>
      </c>
      <c r="I20" s="195">
        <f>Položky!BE106</f>
        <v>0</v>
      </c>
    </row>
    <row r="21" spans="1:9" s="33" customFormat="1" ht="12.75">
      <c r="A21" s="192" t="str">
        <f>Položky!B107</f>
        <v>776</v>
      </c>
      <c r="B21" s="113" t="str">
        <f>Položky!C107</f>
        <v>Podlahy povlakové</v>
      </c>
      <c r="C21" s="64"/>
      <c r="D21" s="114"/>
      <c r="E21" s="193">
        <f>Položky!BA109</f>
        <v>0</v>
      </c>
      <c r="F21" s="194">
        <f>Položky!BB109</f>
        <v>0</v>
      </c>
      <c r="G21" s="194">
        <f>Položky!BC109</f>
        <v>0</v>
      </c>
      <c r="H21" s="194">
        <f>Položky!BD109</f>
        <v>0</v>
      </c>
      <c r="I21" s="195">
        <f>Položky!BE109</f>
        <v>0</v>
      </c>
    </row>
    <row r="22" spans="1:9" s="33" customFormat="1" ht="12.75">
      <c r="A22" s="192" t="str">
        <f>Položky!B110</f>
        <v>781</v>
      </c>
      <c r="B22" s="113" t="str">
        <f>Položky!C110</f>
        <v>Obklady keramické</v>
      </c>
      <c r="C22" s="64"/>
      <c r="D22" s="114"/>
      <c r="E22" s="193">
        <f>Položky!BA117</f>
        <v>0</v>
      </c>
      <c r="F22" s="194">
        <f>Položky!BB117</f>
        <v>0</v>
      </c>
      <c r="G22" s="194">
        <f>Položky!BC117</f>
        <v>0</v>
      </c>
      <c r="H22" s="194">
        <f>Položky!BD117</f>
        <v>0</v>
      </c>
      <c r="I22" s="195">
        <f>Položky!BE117</f>
        <v>0</v>
      </c>
    </row>
    <row r="23" spans="1:9" s="33" customFormat="1" ht="12.75">
      <c r="A23" s="192" t="str">
        <f>Položky!B118</f>
        <v>783</v>
      </c>
      <c r="B23" s="113" t="str">
        <f>Položky!C118</f>
        <v>Nátěry</v>
      </c>
      <c r="C23" s="64"/>
      <c r="D23" s="114"/>
      <c r="E23" s="193">
        <f>Položky!BA120</f>
        <v>0</v>
      </c>
      <c r="F23" s="194">
        <f>Položky!BB120</f>
        <v>0</v>
      </c>
      <c r="G23" s="194">
        <f>Položky!BC120</f>
        <v>0</v>
      </c>
      <c r="H23" s="194">
        <f>Položky!BD120</f>
        <v>0</v>
      </c>
      <c r="I23" s="195">
        <f>Položky!BE120</f>
        <v>0</v>
      </c>
    </row>
    <row r="24" spans="1:9" s="33" customFormat="1" ht="12.75">
      <c r="A24" s="192" t="str">
        <f>Položky!B121</f>
        <v>784</v>
      </c>
      <c r="B24" s="113" t="str">
        <f>Položky!C121</f>
        <v>Malby</v>
      </c>
      <c r="C24" s="64"/>
      <c r="D24" s="114"/>
      <c r="E24" s="193">
        <f>Položky!BA125</f>
        <v>0</v>
      </c>
      <c r="F24" s="194">
        <f>Položky!BB125</f>
        <v>0</v>
      </c>
      <c r="G24" s="194">
        <f>Položky!BC125</f>
        <v>0</v>
      </c>
      <c r="H24" s="194">
        <f>Položky!BD125</f>
        <v>0</v>
      </c>
      <c r="I24" s="195">
        <f>Položky!BE125</f>
        <v>0</v>
      </c>
    </row>
    <row r="25" spans="1:9" s="33" customFormat="1" ht="12.75">
      <c r="A25" s="192" t="str">
        <f>Položky!B126</f>
        <v>M42</v>
      </c>
      <c r="B25" s="113" t="str">
        <f>Položky!C126</f>
        <v>Montáž zařízení potravinářského průmyslu</v>
      </c>
      <c r="C25" s="64"/>
      <c r="D25" s="114"/>
      <c r="E25" s="193">
        <f>Položky!BA128</f>
        <v>0</v>
      </c>
      <c r="F25" s="194">
        <f>Položky!BB128</f>
        <v>0</v>
      </c>
      <c r="G25" s="194">
        <f>Položky!BC128</f>
        <v>0</v>
      </c>
      <c r="H25" s="194">
        <f>Položky!BD128</f>
        <v>0</v>
      </c>
      <c r="I25" s="195">
        <f>Položky!BE128</f>
        <v>0</v>
      </c>
    </row>
    <row r="26" spans="1:9" s="33" customFormat="1" ht="13.5" thickBot="1">
      <c r="A26" s="192" t="str">
        <f>Položky!B129</f>
        <v>D96</v>
      </c>
      <c r="B26" s="113" t="str">
        <f>Položky!C129</f>
        <v>Přesuny suti a vybouraných hmot</v>
      </c>
      <c r="C26" s="64"/>
      <c r="D26" s="114"/>
      <c r="E26" s="193">
        <f>Položky!BA137</f>
        <v>0</v>
      </c>
      <c r="F26" s="194">
        <f>Položky!BB137</f>
        <v>0</v>
      </c>
      <c r="G26" s="194">
        <f>Položky!BC137</f>
        <v>0</v>
      </c>
      <c r="H26" s="194">
        <f>Položky!BD137</f>
        <v>0</v>
      </c>
      <c r="I26" s="195">
        <f>Položky!BE137</f>
        <v>0</v>
      </c>
    </row>
    <row r="27" spans="1:9" s="121" customFormat="1" ht="13.5" thickBot="1">
      <c r="A27" s="115"/>
      <c r="B27" s="116" t="s">
        <v>57</v>
      </c>
      <c r="C27" s="116"/>
      <c r="D27" s="117"/>
      <c r="E27" s="118">
        <f>SUM(E7:E26)</f>
        <v>0</v>
      </c>
      <c r="F27" s="119">
        <f>SUM(F7:F26)</f>
        <v>0</v>
      </c>
      <c r="G27" s="119">
        <f>SUM(G7:G26)</f>
        <v>0</v>
      </c>
      <c r="H27" s="119">
        <f>SUM(H7:H26)</f>
        <v>0</v>
      </c>
      <c r="I27" s="120">
        <f>SUM(I7:I26)</f>
        <v>0</v>
      </c>
    </row>
    <row r="28" spans="1:9" ht="12.75">
      <c r="A28" s="64"/>
      <c r="B28" s="64"/>
      <c r="C28" s="64"/>
      <c r="D28" s="64"/>
      <c r="E28" s="64"/>
      <c r="F28" s="64"/>
      <c r="G28" s="64"/>
      <c r="H28" s="64"/>
      <c r="I28" s="64"/>
    </row>
    <row r="29" spans="1:57" ht="19.5" customHeight="1">
      <c r="A29" s="105" t="s">
        <v>58</v>
      </c>
      <c r="B29" s="105"/>
      <c r="C29" s="105"/>
      <c r="D29" s="105"/>
      <c r="E29" s="105"/>
      <c r="F29" s="105"/>
      <c r="G29" s="122"/>
      <c r="H29" s="105"/>
      <c r="I29" s="105"/>
      <c r="BA29" s="39"/>
      <c r="BB29" s="39"/>
      <c r="BC29" s="39"/>
      <c r="BD29" s="39"/>
      <c r="BE29" s="39"/>
    </row>
    <row r="30" spans="1:9" ht="13.5" thickBot="1">
      <c r="A30" s="75"/>
      <c r="B30" s="75"/>
      <c r="C30" s="75"/>
      <c r="D30" s="75"/>
      <c r="E30" s="75"/>
      <c r="F30" s="75"/>
      <c r="G30" s="75"/>
      <c r="H30" s="75"/>
      <c r="I30" s="75"/>
    </row>
    <row r="31" spans="1:9" ht="12.75">
      <c r="A31" s="69" t="s">
        <v>59</v>
      </c>
      <c r="B31" s="70"/>
      <c r="C31" s="70"/>
      <c r="D31" s="123"/>
      <c r="E31" s="124" t="s">
        <v>60</v>
      </c>
      <c r="F31" s="125" t="s">
        <v>61</v>
      </c>
      <c r="G31" s="126" t="s">
        <v>62</v>
      </c>
      <c r="H31" s="127"/>
      <c r="I31" s="128" t="s">
        <v>60</v>
      </c>
    </row>
    <row r="32" spans="1:53" ht="12.75">
      <c r="A32" s="62" t="s">
        <v>305</v>
      </c>
      <c r="B32" s="53"/>
      <c r="C32" s="53"/>
      <c r="D32" s="129"/>
      <c r="E32" s="130"/>
      <c r="F32" s="131"/>
      <c r="G32" s="132">
        <f aca="true" t="shared" si="0" ref="G32:G39">CHOOSE(BA32+1,HSV+PSV,HSV+PSV+Mont,HSV+PSV+Dodavka+Mont,HSV,PSV,Mont,Dodavka,Mont+Dodavka,0)</f>
        <v>0</v>
      </c>
      <c r="H32" s="133"/>
      <c r="I32" s="134">
        <f aca="true" t="shared" si="1" ref="I32:I39">E32+F32*G32/100</f>
        <v>0</v>
      </c>
      <c r="BA32">
        <v>0</v>
      </c>
    </row>
    <row r="33" spans="1:53" ht="12.75">
      <c r="A33" s="62" t="s">
        <v>306</v>
      </c>
      <c r="B33" s="53"/>
      <c r="C33" s="53"/>
      <c r="D33" s="129"/>
      <c r="E33" s="130"/>
      <c r="F33" s="131"/>
      <c r="G33" s="132">
        <f t="shared" si="0"/>
        <v>0</v>
      </c>
      <c r="H33" s="133"/>
      <c r="I33" s="134">
        <f t="shared" si="1"/>
        <v>0</v>
      </c>
      <c r="BA33">
        <v>0</v>
      </c>
    </row>
    <row r="34" spans="1:53" ht="12.75">
      <c r="A34" s="62" t="s">
        <v>307</v>
      </c>
      <c r="B34" s="53"/>
      <c r="C34" s="53"/>
      <c r="D34" s="129"/>
      <c r="E34" s="130"/>
      <c r="F34" s="131"/>
      <c r="G34" s="132">
        <f t="shared" si="0"/>
        <v>0</v>
      </c>
      <c r="H34" s="133"/>
      <c r="I34" s="134">
        <f t="shared" si="1"/>
        <v>0</v>
      </c>
      <c r="BA34">
        <v>0</v>
      </c>
    </row>
    <row r="35" spans="1:53" ht="12.75">
      <c r="A35" s="62" t="s">
        <v>308</v>
      </c>
      <c r="B35" s="53"/>
      <c r="C35" s="53"/>
      <c r="D35" s="129"/>
      <c r="E35" s="130"/>
      <c r="F35" s="131"/>
      <c r="G35" s="132">
        <f t="shared" si="0"/>
        <v>0</v>
      </c>
      <c r="H35" s="133"/>
      <c r="I35" s="134">
        <f t="shared" si="1"/>
        <v>0</v>
      </c>
      <c r="BA35">
        <v>0</v>
      </c>
    </row>
    <row r="36" spans="1:53" ht="12.75">
      <c r="A36" s="62" t="s">
        <v>309</v>
      </c>
      <c r="B36" s="53"/>
      <c r="C36" s="53"/>
      <c r="D36" s="129"/>
      <c r="E36" s="130"/>
      <c r="F36" s="131"/>
      <c r="G36" s="132">
        <f t="shared" si="0"/>
        <v>0</v>
      </c>
      <c r="H36" s="133"/>
      <c r="I36" s="134">
        <f t="shared" si="1"/>
        <v>0</v>
      </c>
      <c r="BA36">
        <v>1</v>
      </c>
    </row>
    <row r="37" spans="1:53" ht="12.75">
      <c r="A37" s="62" t="s">
        <v>310</v>
      </c>
      <c r="B37" s="53"/>
      <c r="C37" s="53"/>
      <c r="D37" s="129"/>
      <c r="E37" s="130"/>
      <c r="F37" s="131"/>
      <c r="G37" s="132">
        <f t="shared" si="0"/>
        <v>0</v>
      </c>
      <c r="H37" s="133"/>
      <c r="I37" s="134">
        <f t="shared" si="1"/>
        <v>0</v>
      </c>
      <c r="BA37">
        <v>1</v>
      </c>
    </row>
    <row r="38" spans="1:53" ht="12.75">
      <c r="A38" s="62" t="s">
        <v>311</v>
      </c>
      <c r="B38" s="53"/>
      <c r="C38" s="53"/>
      <c r="D38" s="129"/>
      <c r="E38" s="130"/>
      <c r="F38" s="131"/>
      <c r="G38" s="132">
        <f t="shared" si="0"/>
        <v>0</v>
      </c>
      <c r="H38" s="133"/>
      <c r="I38" s="134">
        <f t="shared" si="1"/>
        <v>0</v>
      </c>
      <c r="BA38">
        <v>2</v>
      </c>
    </row>
    <row r="39" spans="1:53" ht="12.75">
      <c r="A39" s="62" t="s">
        <v>312</v>
      </c>
      <c r="B39" s="53"/>
      <c r="C39" s="53"/>
      <c r="D39" s="129"/>
      <c r="E39" s="130"/>
      <c r="F39" s="131"/>
      <c r="G39" s="132">
        <f t="shared" si="0"/>
        <v>0</v>
      </c>
      <c r="H39" s="133"/>
      <c r="I39" s="134">
        <f t="shared" si="1"/>
        <v>0</v>
      </c>
      <c r="BA39">
        <v>2</v>
      </c>
    </row>
    <row r="40" spans="1:9" ht="13.5" thickBot="1">
      <c r="A40" s="135"/>
      <c r="B40" s="136" t="s">
        <v>63</v>
      </c>
      <c r="C40" s="137"/>
      <c r="D40" s="138"/>
      <c r="E40" s="139"/>
      <c r="F40" s="140"/>
      <c r="G40" s="140"/>
      <c r="H40" s="216">
        <f>SUM(I32:I39)</f>
        <v>0</v>
      </c>
      <c r="I40" s="217"/>
    </row>
    <row r="42" spans="2:9" ht="12.75">
      <c r="B42" s="121"/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  <row r="77" spans="6:9" ht="12.75">
      <c r="F77" s="141"/>
      <c r="G77" s="142"/>
      <c r="H77" s="142"/>
      <c r="I77" s="143"/>
    </row>
    <row r="78" spans="6:9" ht="12.75">
      <c r="F78" s="141"/>
      <c r="G78" s="142"/>
      <c r="H78" s="142"/>
      <c r="I78" s="143"/>
    </row>
    <row r="79" spans="6:9" ht="12.75">
      <c r="F79" s="141"/>
      <c r="G79" s="142"/>
      <c r="H79" s="142"/>
      <c r="I79" s="143"/>
    </row>
    <row r="80" spans="6:9" ht="12.75">
      <c r="F80" s="141"/>
      <c r="G80" s="142"/>
      <c r="H80" s="142"/>
      <c r="I80" s="143"/>
    </row>
    <row r="81" spans="6:9" ht="12.75">
      <c r="F81" s="141"/>
      <c r="G81" s="142"/>
      <c r="H81" s="142"/>
      <c r="I81" s="143"/>
    </row>
    <row r="82" spans="6:9" ht="12.75">
      <c r="F82" s="141"/>
      <c r="G82" s="142"/>
      <c r="H82" s="142"/>
      <c r="I82" s="143"/>
    </row>
    <row r="83" spans="6:9" ht="12.75">
      <c r="F83" s="141"/>
      <c r="G83" s="142"/>
      <c r="H83" s="142"/>
      <c r="I83" s="143"/>
    </row>
    <row r="84" spans="6:9" ht="12.75">
      <c r="F84" s="141"/>
      <c r="G84" s="142"/>
      <c r="H84" s="142"/>
      <c r="I84" s="143"/>
    </row>
    <row r="85" spans="6:9" ht="12.75">
      <c r="F85" s="141"/>
      <c r="G85" s="142"/>
      <c r="H85" s="142"/>
      <c r="I85" s="143"/>
    </row>
    <row r="86" spans="6:9" ht="12.75">
      <c r="F86" s="141"/>
      <c r="G86" s="142"/>
      <c r="H86" s="142"/>
      <c r="I86" s="143"/>
    </row>
    <row r="87" spans="6:9" ht="12.75">
      <c r="F87" s="141"/>
      <c r="G87" s="142"/>
      <c r="H87" s="142"/>
      <c r="I87" s="143"/>
    </row>
    <row r="88" spans="6:9" ht="12.75">
      <c r="F88" s="141"/>
      <c r="G88" s="142"/>
      <c r="H88" s="142"/>
      <c r="I88" s="143"/>
    </row>
    <row r="89" spans="6:9" ht="12.75">
      <c r="F89" s="141"/>
      <c r="G89" s="142"/>
      <c r="H89" s="142"/>
      <c r="I89" s="143"/>
    </row>
    <row r="90" spans="6:9" ht="12.75">
      <c r="F90" s="141"/>
      <c r="G90" s="142"/>
      <c r="H90" s="142"/>
      <c r="I90" s="143"/>
    </row>
    <row r="91" spans="6:9" ht="12.75">
      <c r="F91" s="141"/>
      <c r="G91" s="142"/>
      <c r="H91" s="142"/>
      <c r="I91" s="143"/>
    </row>
  </sheetData>
  <sheetProtection/>
  <mergeCells count="4">
    <mergeCell ref="A1:B1"/>
    <mergeCell ref="A2:B2"/>
    <mergeCell ref="G2:I2"/>
    <mergeCell ref="H40:I4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10"/>
  <sheetViews>
    <sheetView showGridLines="0" showZeros="0" tabSelected="1" zoomScalePageLayoutView="0" workbookViewId="0" topLeftCell="A91">
      <selection activeCell="A137" sqref="A137:IV139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86" customWidth="1"/>
    <col min="6" max="6" width="9.875" style="144" customWidth="1"/>
    <col min="7" max="7" width="13.875" style="144" customWidth="1"/>
    <col min="8" max="11" width="9.125" style="144" customWidth="1"/>
    <col min="12" max="12" width="75.375" style="144" customWidth="1"/>
    <col min="13" max="13" width="45.25390625" style="144" customWidth="1"/>
    <col min="14" max="16384" width="9.125" style="144" customWidth="1"/>
  </cols>
  <sheetData>
    <row r="1" spans="1:7" ht="15.75">
      <c r="A1" s="218" t="s">
        <v>75</v>
      </c>
      <c r="B1" s="218"/>
      <c r="C1" s="218"/>
      <c r="D1" s="218"/>
      <c r="E1" s="218"/>
      <c r="F1" s="218"/>
      <c r="G1" s="218"/>
    </row>
    <row r="2" spans="1:7" ht="14.25" customHeight="1" thickBot="1">
      <c r="A2" s="145"/>
      <c r="B2" s="146"/>
      <c r="C2" s="147"/>
      <c r="D2" s="147"/>
      <c r="E2" s="148"/>
      <c r="F2" s="147"/>
      <c r="G2" s="147"/>
    </row>
    <row r="3" spans="1:7" ht="13.5" thickTop="1">
      <c r="A3" s="209" t="s">
        <v>48</v>
      </c>
      <c r="B3" s="210"/>
      <c r="C3" s="95" t="str">
        <f>CONCATENATE(cislostavby," ",nazevstavby)</f>
        <v> Rekonstrukce rozvodů SV,TUV a cirkulace v kuchyni</v>
      </c>
      <c r="D3" s="149"/>
      <c r="E3" s="150" t="s">
        <v>64</v>
      </c>
      <c r="F3" s="151">
        <f>Rekapitulace!H1</f>
        <v>0</v>
      </c>
      <c r="G3" s="152"/>
    </row>
    <row r="4" spans="1:7" ht="13.5" thickBot="1">
      <c r="A4" s="219" t="s">
        <v>50</v>
      </c>
      <c r="B4" s="212"/>
      <c r="C4" s="101" t="str">
        <f>CONCATENATE(cisloobjektu," ",nazevobjektu)</f>
        <v> KLASICKÉ A ŠPANĚLSKÉ GYMNÁZIUM BRNO-BYSTRC</v>
      </c>
      <c r="D4" s="153"/>
      <c r="E4" s="220">
        <f>Rekapitulace!G2</f>
        <v>0</v>
      </c>
      <c r="F4" s="221"/>
      <c r="G4" s="222"/>
    </row>
    <row r="5" spans="1:7" ht="13.5" thickTop="1">
      <c r="A5" s="154"/>
      <c r="B5" s="145"/>
      <c r="C5" s="145"/>
      <c r="D5" s="145"/>
      <c r="E5" s="155"/>
      <c r="F5" s="145"/>
      <c r="G5" s="156"/>
    </row>
    <row r="6" spans="1:7" ht="12.75">
      <c r="A6" s="157" t="s">
        <v>65</v>
      </c>
      <c r="B6" s="158" t="s">
        <v>66</v>
      </c>
      <c r="C6" s="158" t="s">
        <v>67</v>
      </c>
      <c r="D6" s="158" t="s">
        <v>68</v>
      </c>
      <c r="E6" s="159" t="s">
        <v>69</v>
      </c>
      <c r="F6" s="158" t="s">
        <v>70</v>
      </c>
      <c r="G6" s="160" t="s">
        <v>71</v>
      </c>
    </row>
    <row r="7" spans="1:15" ht="12.75">
      <c r="A7" s="161" t="s">
        <v>72</v>
      </c>
      <c r="B7" s="162" t="s">
        <v>76</v>
      </c>
      <c r="C7" s="163" t="s">
        <v>77</v>
      </c>
      <c r="D7" s="164"/>
      <c r="E7" s="165"/>
      <c r="F7" s="165"/>
      <c r="G7" s="166"/>
      <c r="H7" s="167"/>
      <c r="I7" s="167"/>
      <c r="O7" s="168">
        <v>1</v>
      </c>
    </row>
    <row r="8" spans="1:104" ht="22.5">
      <c r="A8" s="169">
        <v>1</v>
      </c>
      <c r="B8" s="170" t="s">
        <v>78</v>
      </c>
      <c r="C8" s="171" t="s">
        <v>79</v>
      </c>
      <c r="D8" s="172" t="s">
        <v>80</v>
      </c>
      <c r="E8" s="173">
        <v>23</v>
      </c>
      <c r="F8" s="173">
        <v>0</v>
      </c>
      <c r="G8" s="174">
        <f>E8*F8</f>
        <v>0</v>
      </c>
      <c r="O8" s="168">
        <v>2</v>
      </c>
      <c r="AA8" s="144">
        <v>1</v>
      </c>
      <c r="AB8" s="144">
        <v>1</v>
      </c>
      <c r="AC8" s="144">
        <v>1</v>
      </c>
      <c r="AZ8" s="144">
        <v>1</v>
      </c>
      <c r="BA8" s="144">
        <f>IF(AZ8=1,G8,0)</f>
        <v>0</v>
      </c>
      <c r="BB8" s="144">
        <f>IF(AZ8=2,G8,0)</f>
        <v>0</v>
      </c>
      <c r="BC8" s="144">
        <f>IF(AZ8=3,G8,0)</f>
        <v>0</v>
      </c>
      <c r="BD8" s="144">
        <f>IF(AZ8=4,G8,0)</f>
        <v>0</v>
      </c>
      <c r="BE8" s="144">
        <f>IF(AZ8=5,G8,0)</f>
        <v>0</v>
      </c>
      <c r="CA8" s="175">
        <v>1</v>
      </c>
      <c r="CB8" s="175">
        <v>1</v>
      </c>
      <c r="CZ8" s="144">
        <v>0</v>
      </c>
    </row>
    <row r="9" spans="1:57" ht="12.75">
      <c r="A9" s="176"/>
      <c r="B9" s="177" t="s">
        <v>73</v>
      </c>
      <c r="C9" s="178" t="str">
        <f>CONCATENATE(B7," ",C7)</f>
        <v>3 Svislé a kompletní konstrukce</v>
      </c>
      <c r="D9" s="179"/>
      <c r="E9" s="180"/>
      <c r="F9" s="181"/>
      <c r="G9" s="182">
        <f>SUM(G7:G8)</f>
        <v>0</v>
      </c>
      <c r="O9" s="168">
        <v>4</v>
      </c>
      <c r="BA9" s="183">
        <f>SUM(BA7:BA8)</f>
        <v>0</v>
      </c>
      <c r="BB9" s="183">
        <f>SUM(BB7:BB8)</f>
        <v>0</v>
      </c>
      <c r="BC9" s="183">
        <f>SUM(BC7:BC8)</f>
        <v>0</v>
      </c>
      <c r="BD9" s="183">
        <f>SUM(BD7:BD8)</f>
        <v>0</v>
      </c>
      <c r="BE9" s="183">
        <f>SUM(BE7:BE8)</f>
        <v>0</v>
      </c>
    </row>
    <row r="10" spans="1:15" ht="12.75">
      <c r="A10" s="161" t="s">
        <v>72</v>
      </c>
      <c r="B10" s="162" t="s">
        <v>81</v>
      </c>
      <c r="C10" s="163" t="s">
        <v>82</v>
      </c>
      <c r="D10" s="164"/>
      <c r="E10" s="165"/>
      <c r="F10" s="165"/>
      <c r="G10" s="166"/>
      <c r="H10" s="167"/>
      <c r="I10" s="167"/>
      <c r="O10" s="168">
        <v>1</v>
      </c>
    </row>
    <row r="11" spans="1:104" ht="12.75">
      <c r="A11" s="169">
        <v>2</v>
      </c>
      <c r="B11" s="170" t="s">
        <v>83</v>
      </c>
      <c r="C11" s="171" t="s">
        <v>84</v>
      </c>
      <c r="D11" s="172" t="s">
        <v>85</v>
      </c>
      <c r="E11" s="173">
        <v>23.6</v>
      </c>
      <c r="F11" s="173">
        <v>0</v>
      </c>
      <c r="G11" s="174">
        <f aca="true" t="shared" si="0" ref="G11:G16">E11*F11</f>
        <v>0</v>
      </c>
      <c r="O11" s="168">
        <v>2</v>
      </c>
      <c r="AA11" s="144">
        <v>1</v>
      </c>
      <c r="AB11" s="144">
        <v>1</v>
      </c>
      <c r="AC11" s="144">
        <v>1</v>
      </c>
      <c r="AZ11" s="144">
        <v>1</v>
      </c>
      <c r="BA11" s="144">
        <f aca="true" t="shared" si="1" ref="BA11:BA16">IF(AZ11=1,G11,0)</f>
        <v>0</v>
      </c>
      <c r="BB11" s="144">
        <f aca="true" t="shared" si="2" ref="BB11:BB16">IF(AZ11=2,G11,0)</f>
        <v>0</v>
      </c>
      <c r="BC11" s="144">
        <f aca="true" t="shared" si="3" ref="BC11:BC16">IF(AZ11=3,G11,0)</f>
        <v>0</v>
      </c>
      <c r="BD11" s="144">
        <f aca="true" t="shared" si="4" ref="BD11:BD16">IF(AZ11=4,G11,0)</f>
        <v>0</v>
      </c>
      <c r="BE11" s="144">
        <f aca="true" t="shared" si="5" ref="BE11:BE16">IF(AZ11=5,G11,0)</f>
        <v>0</v>
      </c>
      <c r="CA11" s="175">
        <v>1</v>
      </c>
      <c r="CB11" s="175">
        <v>1</v>
      </c>
      <c r="CZ11" s="144">
        <v>0</v>
      </c>
    </row>
    <row r="12" spans="1:104" ht="12.75">
      <c r="A12" s="169">
        <v>3</v>
      </c>
      <c r="B12" s="170" t="s">
        <v>86</v>
      </c>
      <c r="C12" s="171" t="s">
        <v>87</v>
      </c>
      <c r="D12" s="172" t="s">
        <v>85</v>
      </c>
      <c r="E12" s="173">
        <v>23.6</v>
      </c>
      <c r="F12" s="173">
        <v>0</v>
      </c>
      <c r="G12" s="174">
        <f t="shared" si="0"/>
        <v>0</v>
      </c>
      <c r="O12" s="168">
        <v>2</v>
      </c>
      <c r="AA12" s="144">
        <v>1</v>
      </c>
      <c r="AB12" s="144">
        <v>1</v>
      </c>
      <c r="AC12" s="144">
        <v>1</v>
      </c>
      <c r="AZ12" s="144">
        <v>1</v>
      </c>
      <c r="BA12" s="144">
        <f t="shared" si="1"/>
        <v>0</v>
      </c>
      <c r="BB12" s="144">
        <f t="shared" si="2"/>
        <v>0</v>
      </c>
      <c r="BC12" s="144">
        <f t="shared" si="3"/>
        <v>0</v>
      </c>
      <c r="BD12" s="144">
        <f t="shared" si="4"/>
        <v>0</v>
      </c>
      <c r="BE12" s="144">
        <f t="shared" si="5"/>
        <v>0</v>
      </c>
      <c r="CA12" s="175">
        <v>1</v>
      </c>
      <c r="CB12" s="175">
        <v>1</v>
      </c>
      <c r="CZ12" s="144">
        <v>0</v>
      </c>
    </row>
    <row r="13" spans="1:104" ht="12.75">
      <c r="A13" s="169">
        <v>4</v>
      </c>
      <c r="B13" s="170" t="s">
        <v>88</v>
      </c>
      <c r="C13" s="171" t="s">
        <v>89</v>
      </c>
      <c r="D13" s="172" t="s">
        <v>80</v>
      </c>
      <c r="E13" s="173">
        <v>118</v>
      </c>
      <c r="F13" s="173">
        <v>0</v>
      </c>
      <c r="G13" s="174">
        <f t="shared" si="0"/>
        <v>0</v>
      </c>
      <c r="O13" s="168">
        <v>2</v>
      </c>
      <c r="AA13" s="144">
        <v>1</v>
      </c>
      <c r="AB13" s="144">
        <v>1</v>
      </c>
      <c r="AC13" s="144">
        <v>1</v>
      </c>
      <c r="AZ13" s="144">
        <v>1</v>
      </c>
      <c r="BA13" s="144">
        <f t="shared" si="1"/>
        <v>0</v>
      </c>
      <c r="BB13" s="144">
        <f t="shared" si="2"/>
        <v>0</v>
      </c>
      <c r="BC13" s="144">
        <f t="shared" si="3"/>
        <v>0</v>
      </c>
      <c r="BD13" s="144">
        <f t="shared" si="4"/>
        <v>0</v>
      </c>
      <c r="BE13" s="144">
        <f t="shared" si="5"/>
        <v>0</v>
      </c>
      <c r="CA13" s="175">
        <v>1</v>
      </c>
      <c r="CB13" s="175">
        <v>1</v>
      </c>
      <c r="CZ13" s="144">
        <v>0</v>
      </c>
    </row>
    <row r="14" spans="1:104" ht="12.75">
      <c r="A14" s="169">
        <v>5</v>
      </c>
      <c r="B14" s="170" t="s">
        <v>90</v>
      </c>
      <c r="C14" s="171" t="s">
        <v>91</v>
      </c>
      <c r="D14" s="172" t="s">
        <v>80</v>
      </c>
      <c r="E14" s="173">
        <v>48.6</v>
      </c>
      <c r="F14" s="173">
        <v>0</v>
      </c>
      <c r="G14" s="174">
        <f t="shared" si="0"/>
        <v>0</v>
      </c>
      <c r="O14" s="168">
        <v>2</v>
      </c>
      <c r="AA14" s="144">
        <v>1</v>
      </c>
      <c r="AB14" s="144">
        <v>1</v>
      </c>
      <c r="AC14" s="144">
        <v>1</v>
      </c>
      <c r="AZ14" s="144">
        <v>1</v>
      </c>
      <c r="BA14" s="144">
        <f t="shared" si="1"/>
        <v>0</v>
      </c>
      <c r="BB14" s="144">
        <f t="shared" si="2"/>
        <v>0</v>
      </c>
      <c r="BC14" s="144">
        <f t="shared" si="3"/>
        <v>0</v>
      </c>
      <c r="BD14" s="144">
        <f t="shared" si="4"/>
        <v>0</v>
      </c>
      <c r="BE14" s="144">
        <f t="shared" si="5"/>
        <v>0</v>
      </c>
      <c r="CA14" s="175">
        <v>1</v>
      </c>
      <c r="CB14" s="175">
        <v>1</v>
      </c>
      <c r="CZ14" s="144">
        <v>0</v>
      </c>
    </row>
    <row r="15" spans="1:104" ht="12.75">
      <c r="A15" s="169">
        <v>6</v>
      </c>
      <c r="B15" s="170" t="s">
        <v>92</v>
      </c>
      <c r="C15" s="171" t="s">
        <v>93</v>
      </c>
      <c r="D15" s="172" t="s">
        <v>85</v>
      </c>
      <c r="E15" s="173">
        <v>54</v>
      </c>
      <c r="F15" s="173">
        <v>0</v>
      </c>
      <c r="G15" s="174">
        <f t="shared" si="0"/>
        <v>0</v>
      </c>
      <c r="O15" s="168">
        <v>2</v>
      </c>
      <c r="AA15" s="144">
        <v>1</v>
      </c>
      <c r="AB15" s="144">
        <v>1</v>
      </c>
      <c r="AC15" s="144">
        <v>1</v>
      </c>
      <c r="AZ15" s="144">
        <v>1</v>
      </c>
      <c r="BA15" s="144">
        <f t="shared" si="1"/>
        <v>0</v>
      </c>
      <c r="BB15" s="144">
        <f t="shared" si="2"/>
        <v>0</v>
      </c>
      <c r="BC15" s="144">
        <f t="shared" si="3"/>
        <v>0</v>
      </c>
      <c r="BD15" s="144">
        <f t="shared" si="4"/>
        <v>0</v>
      </c>
      <c r="BE15" s="144">
        <f t="shared" si="5"/>
        <v>0</v>
      </c>
      <c r="CA15" s="175">
        <v>1</v>
      </c>
      <c r="CB15" s="175">
        <v>1</v>
      </c>
      <c r="CZ15" s="144">
        <v>0</v>
      </c>
    </row>
    <row r="16" spans="1:104" ht="12.75">
      <c r="A16" s="169">
        <v>7</v>
      </c>
      <c r="B16" s="170" t="s">
        <v>94</v>
      </c>
      <c r="C16" s="171" t="s">
        <v>95</v>
      </c>
      <c r="D16" s="172" t="s">
        <v>85</v>
      </c>
      <c r="E16" s="173">
        <v>26</v>
      </c>
      <c r="F16" s="173">
        <v>0</v>
      </c>
      <c r="G16" s="174">
        <f t="shared" si="0"/>
        <v>0</v>
      </c>
      <c r="O16" s="168">
        <v>2</v>
      </c>
      <c r="AA16" s="144">
        <v>1</v>
      </c>
      <c r="AB16" s="144">
        <v>1</v>
      </c>
      <c r="AC16" s="144">
        <v>1</v>
      </c>
      <c r="AZ16" s="144">
        <v>1</v>
      </c>
      <c r="BA16" s="144">
        <f t="shared" si="1"/>
        <v>0</v>
      </c>
      <c r="BB16" s="144">
        <f t="shared" si="2"/>
        <v>0</v>
      </c>
      <c r="BC16" s="144">
        <f t="shared" si="3"/>
        <v>0</v>
      </c>
      <c r="BD16" s="144">
        <f t="shared" si="4"/>
        <v>0</v>
      </c>
      <c r="BE16" s="144">
        <f t="shared" si="5"/>
        <v>0</v>
      </c>
      <c r="CA16" s="175">
        <v>1</v>
      </c>
      <c r="CB16" s="175">
        <v>1</v>
      </c>
      <c r="CZ16" s="144">
        <v>0</v>
      </c>
    </row>
    <row r="17" spans="1:57" ht="12.75">
      <c r="A17" s="176"/>
      <c r="B17" s="177" t="s">
        <v>73</v>
      </c>
      <c r="C17" s="178" t="str">
        <f>CONCATENATE(B10," ",C10)</f>
        <v>61 Upravy povrchů vnitřní</v>
      </c>
      <c r="D17" s="179"/>
      <c r="E17" s="180"/>
      <c r="F17" s="181"/>
      <c r="G17" s="182">
        <f>SUM(G10:G16)</f>
        <v>0</v>
      </c>
      <c r="O17" s="168">
        <v>4</v>
      </c>
      <c r="BA17" s="183">
        <f>SUM(BA10:BA16)</f>
        <v>0</v>
      </c>
      <c r="BB17" s="183">
        <f>SUM(BB10:BB16)</f>
        <v>0</v>
      </c>
      <c r="BC17" s="183">
        <f>SUM(BC10:BC16)</f>
        <v>0</v>
      </c>
      <c r="BD17" s="183">
        <f>SUM(BD10:BD16)</f>
        <v>0</v>
      </c>
      <c r="BE17" s="183">
        <f>SUM(BE10:BE16)</f>
        <v>0</v>
      </c>
    </row>
    <row r="18" spans="1:15" ht="12.75">
      <c r="A18" s="161" t="s">
        <v>72</v>
      </c>
      <c r="B18" s="162" t="s">
        <v>96</v>
      </c>
      <c r="C18" s="163" t="s">
        <v>97</v>
      </c>
      <c r="D18" s="164"/>
      <c r="E18" s="165"/>
      <c r="F18" s="165"/>
      <c r="G18" s="166"/>
      <c r="H18" s="167"/>
      <c r="I18" s="167"/>
      <c r="O18" s="168">
        <v>1</v>
      </c>
    </row>
    <row r="19" spans="1:104" ht="12.75">
      <c r="A19" s="169">
        <v>8</v>
      </c>
      <c r="B19" s="170" t="s">
        <v>98</v>
      </c>
      <c r="C19" s="171" t="s">
        <v>99</v>
      </c>
      <c r="D19" s="172" t="s">
        <v>100</v>
      </c>
      <c r="E19" s="173">
        <v>6.2</v>
      </c>
      <c r="F19" s="173">
        <v>0</v>
      </c>
      <c r="G19" s="174">
        <f>E19*F19</f>
        <v>0</v>
      </c>
      <c r="O19" s="168">
        <v>2</v>
      </c>
      <c r="AA19" s="144">
        <v>1</v>
      </c>
      <c r="AB19" s="144">
        <v>1</v>
      </c>
      <c r="AC19" s="144">
        <v>1</v>
      </c>
      <c r="AZ19" s="144">
        <v>1</v>
      </c>
      <c r="BA19" s="144">
        <f>IF(AZ19=1,G19,0)</f>
        <v>0</v>
      </c>
      <c r="BB19" s="144">
        <f>IF(AZ19=2,G19,0)</f>
        <v>0</v>
      </c>
      <c r="BC19" s="144">
        <f>IF(AZ19=3,G19,0)</f>
        <v>0</v>
      </c>
      <c r="BD19" s="144">
        <f>IF(AZ19=4,G19,0)</f>
        <v>0</v>
      </c>
      <c r="BE19" s="144">
        <f>IF(AZ19=5,G19,0)</f>
        <v>0</v>
      </c>
      <c r="CA19" s="175">
        <v>1</v>
      </c>
      <c r="CB19" s="175">
        <v>1</v>
      </c>
      <c r="CZ19" s="144">
        <v>0</v>
      </c>
    </row>
    <row r="20" spans="1:104" ht="12.75">
      <c r="A20" s="169">
        <v>9</v>
      </c>
      <c r="B20" s="170" t="s">
        <v>101</v>
      </c>
      <c r="C20" s="171" t="s">
        <v>102</v>
      </c>
      <c r="D20" s="172" t="s">
        <v>103</v>
      </c>
      <c r="E20" s="173">
        <v>0.37</v>
      </c>
      <c r="F20" s="173">
        <v>0</v>
      </c>
      <c r="G20" s="174">
        <f>E20*F20</f>
        <v>0</v>
      </c>
      <c r="O20" s="168">
        <v>2</v>
      </c>
      <c r="AA20" s="144">
        <v>1</v>
      </c>
      <c r="AB20" s="144">
        <v>1</v>
      </c>
      <c r="AC20" s="144">
        <v>1</v>
      </c>
      <c r="AZ20" s="144">
        <v>1</v>
      </c>
      <c r="BA20" s="144">
        <f>IF(AZ20=1,G20,0)</f>
        <v>0</v>
      </c>
      <c r="BB20" s="144">
        <f>IF(AZ20=2,G20,0)</f>
        <v>0</v>
      </c>
      <c r="BC20" s="144">
        <f>IF(AZ20=3,G20,0)</f>
        <v>0</v>
      </c>
      <c r="BD20" s="144">
        <f>IF(AZ20=4,G20,0)</f>
        <v>0</v>
      </c>
      <c r="BE20" s="144">
        <f>IF(AZ20=5,G20,0)</f>
        <v>0</v>
      </c>
      <c r="CA20" s="175">
        <v>1</v>
      </c>
      <c r="CB20" s="175">
        <v>1</v>
      </c>
      <c r="CZ20" s="144">
        <v>0</v>
      </c>
    </row>
    <row r="21" spans="1:57" ht="12.75">
      <c r="A21" s="176"/>
      <c r="B21" s="177" t="s">
        <v>73</v>
      </c>
      <c r="C21" s="178" t="str">
        <f>CONCATENATE(B18," ",C18)</f>
        <v>63 Podlahy a podlahové konstrukce</v>
      </c>
      <c r="D21" s="179"/>
      <c r="E21" s="180"/>
      <c r="F21" s="181"/>
      <c r="G21" s="182">
        <f>SUM(G18:G20)</f>
        <v>0</v>
      </c>
      <c r="O21" s="168">
        <v>4</v>
      </c>
      <c r="BA21" s="183">
        <f>SUM(BA18:BA20)</f>
        <v>0</v>
      </c>
      <c r="BB21" s="183">
        <f>SUM(BB18:BB20)</f>
        <v>0</v>
      </c>
      <c r="BC21" s="183">
        <f>SUM(BC18:BC20)</f>
        <v>0</v>
      </c>
      <c r="BD21" s="183">
        <f>SUM(BD18:BD20)</f>
        <v>0</v>
      </c>
      <c r="BE21" s="183">
        <f>SUM(BE18:BE20)</f>
        <v>0</v>
      </c>
    </row>
    <row r="22" spans="1:15" ht="12.75">
      <c r="A22" s="161" t="s">
        <v>72</v>
      </c>
      <c r="B22" s="162" t="s">
        <v>104</v>
      </c>
      <c r="C22" s="163" t="s">
        <v>105</v>
      </c>
      <c r="D22" s="164"/>
      <c r="E22" s="165"/>
      <c r="F22" s="165"/>
      <c r="G22" s="166"/>
      <c r="H22" s="167"/>
      <c r="I22" s="167"/>
      <c r="O22" s="168">
        <v>1</v>
      </c>
    </row>
    <row r="23" spans="1:104" ht="12.75">
      <c r="A23" s="169">
        <v>10</v>
      </c>
      <c r="B23" s="170" t="s">
        <v>106</v>
      </c>
      <c r="C23" s="171" t="s">
        <v>107</v>
      </c>
      <c r="D23" s="172" t="s">
        <v>85</v>
      </c>
      <c r="E23" s="173">
        <v>162</v>
      </c>
      <c r="F23" s="173">
        <v>0</v>
      </c>
      <c r="G23" s="174">
        <f>E23*F23</f>
        <v>0</v>
      </c>
      <c r="O23" s="168">
        <v>2</v>
      </c>
      <c r="AA23" s="144">
        <v>1</v>
      </c>
      <c r="AB23" s="144">
        <v>1</v>
      </c>
      <c r="AC23" s="144">
        <v>1</v>
      </c>
      <c r="AZ23" s="144">
        <v>1</v>
      </c>
      <c r="BA23" s="144">
        <f>IF(AZ23=1,G23,0)</f>
        <v>0</v>
      </c>
      <c r="BB23" s="144">
        <f>IF(AZ23=2,G23,0)</f>
        <v>0</v>
      </c>
      <c r="BC23" s="144">
        <f>IF(AZ23=3,G23,0)</f>
        <v>0</v>
      </c>
      <c r="BD23" s="144">
        <f>IF(AZ23=4,G23,0)</f>
        <v>0</v>
      </c>
      <c r="BE23" s="144">
        <f>IF(AZ23=5,G23,0)</f>
        <v>0</v>
      </c>
      <c r="CA23" s="175">
        <v>1</v>
      </c>
      <c r="CB23" s="175">
        <v>1</v>
      </c>
      <c r="CZ23" s="144">
        <v>0</v>
      </c>
    </row>
    <row r="24" spans="1:57" ht="12.75">
      <c r="A24" s="176"/>
      <c r="B24" s="177" t="s">
        <v>73</v>
      </c>
      <c r="C24" s="178" t="str">
        <f>CONCATENATE(B22," ",C22)</f>
        <v>94 Lešení a stavební výtahy</v>
      </c>
      <c r="D24" s="179"/>
      <c r="E24" s="180"/>
      <c r="F24" s="181"/>
      <c r="G24" s="182">
        <f>SUM(G22:G23)</f>
        <v>0</v>
      </c>
      <c r="O24" s="168">
        <v>4</v>
      </c>
      <c r="BA24" s="183">
        <f>SUM(BA22:BA23)</f>
        <v>0</v>
      </c>
      <c r="BB24" s="183">
        <f>SUM(BB22:BB23)</f>
        <v>0</v>
      </c>
      <c r="BC24" s="183">
        <f>SUM(BC22:BC23)</f>
        <v>0</v>
      </c>
      <c r="BD24" s="183">
        <f>SUM(BD22:BD23)</f>
        <v>0</v>
      </c>
      <c r="BE24" s="183">
        <f>SUM(BE22:BE23)</f>
        <v>0</v>
      </c>
    </row>
    <row r="25" spans="1:15" ht="12.75">
      <c r="A25" s="161" t="s">
        <v>72</v>
      </c>
      <c r="B25" s="162" t="s">
        <v>108</v>
      </c>
      <c r="C25" s="163" t="s">
        <v>109</v>
      </c>
      <c r="D25" s="164"/>
      <c r="E25" s="165"/>
      <c r="F25" s="165"/>
      <c r="G25" s="166"/>
      <c r="H25" s="167"/>
      <c r="I25" s="167"/>
      <c r="O25" s="168">
        <v>1</v>
      </c>
    </row>
    <row r="26" spans="1:104" ht="12.75">
      <c r="A26" s="169">
        <v>11</v>
      </c>
      <c r="B26" s="170" t="s">
        <v>110</v>
      </c>
      <c r="C26" s="171" t="s">
        <v>111</v>
      </c>
      <c r="D26" s="172" t="s">
        <v>85</v>
      </c>
      <c r="E26" s="173">
        <v>805</v>
      </c>
      <c r="F26" s="173">
        <v>0</v>
      </c>
      <c r="G26" s="174">
        <f>E26*F26</f>
        <v>0</v>
      </c>
      <c r="O26" s="168">
        <v>2</v>
      </c>
      <c r="AA26" s="144">
        <v>1</v>
      </c>
      <c r="AB26" s="144">
        <v>1</v>
      </c>
      <c r="AC26" s="144">
        <v>1</v>
      </c>
      <c r="AZ26" s="144">
        <v>1</v>
      </c>
      <c r="BA26" s="144">
        <f>IF(AZ26=1,G26,0)</f>
        <v>0</v>
      </c>
      <c r="BB26" s="144">
        <f>IF(AZ26=2,G26,0)</f>
        <v>0</v>
      </c>
      <c r="BC26" s="144">
        <f>IF(AZ26=3,G26,0)</f>
        <v>0</v>
      </c>
      <c r="BD26" s="144">
        <f>IF(AZ26=4,G26,0)</f>
        <v>0</v>
      </c>
      <c r="BE26" s="144">
        <f>IF(AZ26=5,G26,0)</f>
        <v>0</v>
      </c>
      <c r="CA26" s="175">
        <v>1</v>
      </c>
      <c r="CB26" s="175">
        <v>1</v>
      </c>
      <c r="CZ26" s="144">
        <v>0</v>
      </c>
    </row>
    <row r="27" spans="1:57" ht="12.75">
      <c r="A27" s="176"/>
      <c r="B27" s="177" t="s">
        <v>73</v>
      </c>
      <c r="C27" s="178" t="str">
        <f>CONCATENATE(B25," ",C25)</f>
        <v>95 Dokončovací konstrukce na pozemních stavbách</v>
      </c>
      <c r="D27" s="179"/>
      <c r="E27" s="180"/>
      <c r="F27" s="181"/>
      <c r="G27" s="182">
        <f>SUM(G25:G26)</f>
        <v>0</v>
      </c>
      <c r="O27" s="168">
        <v>4</v>
      </c>
      <c r="BA27" s="183">
        <f>SUM(BA25:BA26)</f>
        <v>0</v>
      </c>
      <c r="BB27" s="183">
        <f>SUM(BB25:BB26)</f>
        <v>0</v>
      </c>
      <c r="BC27" s="183">
        <f>SUM(BC25:BC26)</f>
        <v>0</v>
      </c>
      <c r="BD27" s="183">
        <f>SUM(BD25:BD26)</f>
        <v>0</v>
      </c>
      <c r="BE27" s="183">
        <f>SUM(BE25:BE26)</f>
        <v>0</v>
      </c>
    </row>
    <row r="28" spans="1:15" ht="12.75">
      <c r="A28" s="161" t="s">
        <v>72</v>
      </c>
      <c r="B28" s="162" t="s">
        <v>112</v>
      </c>
      <c r="C28" s="163" t="s">
        <v>113</v>
      </c>
      <c r="D28" s="164"/>
      <c r="E28" s="165"/>
      <c r="F28" s="165"/>
      <c r="G28" s="166"/>
      <c r="H28" s="167"/>
      <c r="I28" s="167"/>
      <c r="O28" s="168">
        <v>1</v>
      </c>
    </row>
    <row r="29" spans="1:104" ht="12.75">
      <c r="A29" s="169">
        <v>12</v>
      </c>
      <c r="B29" s="170" t="s">
        <v>114</v>
      </c>
      <c r="C29" s="171" t="s">
        <v>115</v>
      </c>
      <c r="D29" s="172" t="s">
        <v>100</v>
      </c>
      <c r="E29" s="173">
        <v>6.2</v>
      </c>
      <c r="F29" s="173">
        <v>0</v>
      </c>
      <c r="G29" s="174">
        <f>E29*F29</f>
        <v>0</v>
      </c>
      <c r="O29" s="168">
        <v>2</v>
      </c>
      <c r="AA29" s="144">
        <v>1</v>
      </c>
      <c r="AB29" s="144">
        <v>1</v>
      </c>
      <c r="AC29" s="144">
        <v>1</v>
      </c>
      <c r="AZ29" s="144">
        <v>1</v>
      </c>
      <c r="BA29" s="144">
        <f>IF(AZ29=1,G29,0)</f>
        <v>0</v>
      </c>
      <c r="BB29" s="144">
        <f>IF(AZ29=2,G29,0)</f>
        <v>0</v>
      </c>
      <c r="BC29" s="144">
        <f>IF(AZ29=3,G29,0)</f>
        <v>0</v>
      </c>
      <c r="BD29" s="144">
        <f>IF(AZ29=4,G29,0)</f>
        <v>0</v>
      </c>
      <c r="BE29" s="144">
        <f>IF(AZ29=5,G29,0)</f>
        <v>0</v>
      </c>
      <c r="CA29" s="175">
        <v>1</v>
      </c>
      <c r="CB29" s="175">
        <v>1</v>
      </c>
      <c r="CZ29" s="144">
        <v>0</v>
      </c>
    </row>
    <row r="30" spans="1:104" ht="12.75">
      <c r="A30" s="169">
        <v>13</v>
      </c>
      <c r="B30" s="170" t="s">
        <v>116</v>
      </c>
      <c r="C30" s="171" t="s">
        <v>117</v>
      </c>
      <c r="D30" s="172" t="s">
        <v>100</v>
      </c>
      <c r="E30" s="173">
        <v>6.2</v>
      </c>
      <c r="F30" s="173">
        <v>0</v>
      </c>
      <c r="G30" s="174">
        <f>E30*F30</f>
        <v>0</v>
      </c>
      <c r="O30" s="168">
        <v>2</v>
      </c>
      <c r="AA30" s="144">
        <v>1</v>
      </c>
      <c r="AB30" s="144">
        <v>1</v>
      </c>
      <c r="AC30" s="144">
        <v>1</v>
      </c>
      <c r="AZ30" s="144">
        <v>1</v>
      </c>
      <c r="BA30" s="144">
        <f>IF(AZ30=1,G30,0)</f>
        <v>0</v>
      </c>
      <c r="BB30" s="144">
        <f>IF(AZ30=2,G30,0)</f>
        <v>0</v>
      </c>
      <c r="BC30" s="144">
        <f>IF(AZ30=3,G30,0)</f>
        <v>0</v>
      </c>
      <c r="BD30" s="144">
        <f>IF(AZ30=4,G30,0)</f>
        <v>0</v>
      </c>
      <c r="BE30" s="144">
        <f>IF(AZ30=5,G30,0)</f>
        <v>0</v>
      </c>
      <c r="CA30" s="175">
        <v>1</v>
      </c>
      <c r="CB30" s="175">
        <v>1</v>
      </c>
      <c r="CZ30" s="144">
        <v>0</v>
      </c>
    </row>
    <row r="31" spans="1:104" ht="22.5">
      <c r="A31" s="169">
        <v>14</v>
      </c>
      <c r="B31" s="170" t="s">
        <v>118</v>
      </c>
      <c r="C31" s="171" t="s">
        <v>119</v>
      </c>
      <c r="D31" s="172" t="s">
        <v>85</v>
      </c>
      <c r="E31" s="173">
        <v>34</v>
      </c>
      <c r="F31" s="173">
        <v>0</v>
      </c>
      <c r="G31" s="174">
        <f>E31*F31</f>
        <v>0</v>
      </c>
      <c r="O31" s="168">
        <v>2</v>
      </c>
      <c r="AA31" s="144">
        <v>1</v>
      </c>
      <c r="AB31" s="144">
        <v>1</v>
      </c>
      <c r="AC31" s="144">
        <v>1</v>
      </c>
      <c r="AZ31" s="144">
        <v>1</v>
      </c>
      <c r="BA31" s="144">
        <f>IF(AZ31=1,G31,0)</f>
        <v>0</v>
      </c>
      <c r="BB31" s="144">
        <f>IF(AZ31=2,G31,0)</f>
        <v>0</v>
      </c>
      <c r="BC31" s="144">
        <f>IF(AZ31=3,G31,0)</f>
        <v>0</v>
      </c>
      <c r="BD31" s="144">
        <f>IF(AZ31=4,G31,0)</f>
        <v>0</v>
      </c>
      <c r="BE31" s="144">
        <f>IF(AZ31=5,G31,0)</f>
        <v>0</v>
      </c>
      <c r="CA31" s="175">
        <v>1</v>
      </c>
      <c r="CB31" s="175">
        <v>1</v>
      </c>
      <c r="CZ31" s="144">
        <v>0</v>
      </c>
    </row>
    <row r="32" spans="1:57" ht="12.75">
      <c r="A32" s="176"/>
      <c r="B32" s="177" t="s">
        <v>73</v>
      </c>
      <c r="C32" s="178" t="str">
        <f>CONCATENATE(B28," ",C28)</f>
        <v>96 Bourání konstrukcí</v>
      </c>
      <c r="D32" s="179"/>
      <c r="E32" s="180"/>
      <c r="F32" s="181"/>
      <c r="G32" s="182">
        <f>SUM(G28:G31)</f>
        <v>0</v>
      </c>
      <c r="O32" s="168">
        <v>4</v>
      </c>
      <c r="BA32" s="183">
        <f>SUM(BA28:BA31)</f>
        <v>0</v>
      </c>
      <c r="BB32" s="183">
        <f>SUM(BB28:BB31)</f>
        <v>0</v>
      </c>
      <c r="BC32" s="183">
        <f>SUM(BC28:BC31)</f>
        <v>0</v>
      </c>
      <c r="BD32" s="183">
        <f>SUM(BD28:BD31)</f>
        <v>0</v>
      </c>
      <c r="BE32" s="183">
        <f>SUM(BE28:BE31)</f>
        <v>0</v>
      </c>
    </row>
    <row r="33" spans="1:15" ht="12.75">
      <c r="A33" s="161" t="s">
        <v>72</v>
      </c>
      <c r="B33" s="162" t="s">
        <v>120</v>
      </c>
      <c r="C33" s="163" t="s">
        <v>121</v>
      </c>
      <c r="D33" s="164"/>
      <c r="E33" s="165"/>
      <c r="F33" s="165"/>
      <c r="G33" s="166"/>
      <c r="H33" s="167"/>
      <c r="I33" s="167"/>
      <c r="O33" s="168">
        <v>1</v>
      </c>
    </row>
    <row r="34" spans="1:104" ht="12.75">
      <c r="A34" s="169">
        <v>15</v>
      </c>
      <c r="B34" s="170" t="s">
        <v>122</v>
      </c>
      <c r="C34" s="171" t="s">
        <v>123</v>
      </c>
      <c r="D34" s="172" t="s">
        <v>80</v>
      </c>
      <c r="E34" s="173">
        <v>118</v>
      </c>
      <c r="F34" s="173">
        <v>0</v>
      </c>
      <c r="G34" s="174">
        <f>E34*F34</f>
        <v>0</v>
      </c>
      <c r="O34" s="168">
        <v>2</v>
      </c>
      <c r="AA34" s="144">
        <v>1</v>
      </c>
      <c r="AB34" s="144">
        <v>1</v>
      </c>
      <c r="AC34" s="144">
        <v>1</v>
      </c>
      <c r="AZ34" s="144">
        <v>1</v>
      </c>
      <c r="BA34" s="144">
        <f>IF(AZ34=1,G34,0)</f>
        <v>0</v>
      </c>
      <c r="BB34" s="144">
        <f>IF(AZ34=2,G34,0)</f>
        <v>0</v>
      </c>
      <c r="BC34" s="144">
        <f>IF(AZ34=3,G34,0)</f>
        <v>0</v>
      </c>
      <c r="BD34" s="144">
        <f>IF(AZ34=4,G34,0)</f>
        <v>0</v>
      </c>
      <c r="BE34" s="144">
        <f>IF(AZ34=5,G34,0)</f>
        <v>0</v>
      </c>
      <c r="CA34" s="175">
        <v>1</v>
      </c>
      <c r="CB34" s="175">
        <v>1</v>
      </c>
      <c r="CZ34" s="144">
        <v>0</v>
      </c>
    </row>
    <row r="35" spans="1:104" ht="12.75">
      <c r="A35" s="169">
        <v>16</v>
      </c>
      <c r="B35" s="170" t="s">
        <v>124</v>
      </c>
      <c r="C35" s="171" t="s">
        <v>125</v>
      </c>
      <c r="D35" s="172" t="s">
        <v>85</v>
      </c>
      <c r="E35" s="173">
        <v>54</v>
      </c>
      <c r="F35" s="173">
        <v>0</v>
      </c>
      <c r="G35" s="174">
        <f>E35*F35</f>
        <v>0</v>
      </c>
      <c r="O35" s="168">
        <v>2</v>
      </c>
      <c r="AA35" s="144">
        <v>1</v>
      </c>
      <c r="AB35" s="144">
        <v>1</v>
      </c>
      <c r="AC35" s="144">
        <v>1</v>
      </c>
      <c r="AZ35" s="144">
        <v>1</v>
      </c>
      <c r="BA35" s="144">
        <f>IF(AZ35=1,G35,0)</f>
        <v>0</v>
      </c>
      <c r="BB35" s="144">
        <f>IF(AZ35=2,G35,0)</f>
        <v>0</v>
      </c>
      <c r="BC35" s="144">
        <f>IF(AZ35=3,G35,0)</f>
        <v>0</v>
      </c>
      <c r="BD35" s="144">
        <f>IF(AZ35=4,G35,0)</f>
        <v>0</v>
      </c>
      <c r="BE35" s="144">
        <f>IF(AZ35=5,G35,0)</f>
        <v>0</v>
      </c>
      <c r="CA35" s="175">
        <v>1</v>
      </c>
      <c r="CB35" s="175">
        <v>1</v>
      </c>
      <c r="CZ35" s="144">
        <v>0</v>
      </c>
    </row>
    <row r="36" spans="1:57" ht="12.75">
      <c r="A36" s="176"/>
      <c r="B36" s="177" t="s">
        <v>73</v>
      </c>
      <c r="C36" s="178" t="str">
        <f>CONCATENATE(B33," ",C33)</f>
        <v>97 Prorážení otvorů</v>
      </c>
      <c r="D36" s="179"/>
      <c r="E36" s="180"/>
      <c r="F36" s="181"/>
      <c r="G36" s="182">
        <f>SUM(G33:G35)</f>
        <v>0</v>
      </c>
      <c r="O36" s="168">
        <v>4</v>
      </c>
      <c r="BA36" s="183">
        <f>SUM(BA33:BA35)</f>
        <v>0</v>
      </c>
      <c r="BB36" s="183">
        <f>SUM(BB33:BB35)</f>
        <v>0</v>
      </c>
      <c r="BC36" s="183">
        <f>SUM(BC33:BC35)</f>
        <v>0</v>
      </c>
      <c r="BD36" s="183">
        <f>SUM(BD33:BD35)</f>
        <v>0</v>
      </c>
      <c r="BE36" s="183">
        <f>SUM(BE33:BE35)</f>
        <v>0</v>
      </c>
    </row>
    <row r="37" spans="1:15" ht="12.75">
      <c r="A37" s="161" t="s">
        <v>72</v>
      </c>
      <c r="B37" s="162" t="s">
        <v>126</v>
      </c>
      <c r="C37" s="163" t="s">
        <v>127</v>
      </c>
      <c r="D37" s="164"/>
      <c r="E37" s="165"/>
      <c r="F37" s="165"/>
      <c r="G37" s="166"/>
      <c r="H37" s="167"/>
      <c r="I37" s="167"/>
      <c r="O37" s="168">
        <v>1</v>
      </c>
    </row>
    <row r="38" spans="1:104" ht="12.75">
      <c r="A38" s="169">
        <v>17</v>
      </c>
      <c r="B38" s="170" t="s">
        <v>128</v>
      </c>
      <c r="C38" s="171" t="s">
        <v>129</v>
      </c>
      <c r="D38" s="172" t="s">
        <v>103</v>
      </c>
      <c r="E38" s="173">
        <v>21.44</v>
      </c>
      <c r="F38" s="173">
        <v>0</v>
      </c>
      <c r="G38" s="174">
        <f>E38*F38</f>
        <v>0</v>
      </c>
      <c r="O38" s="168">
        <v>2</v>
      </c>
      <c r="AA38" s="144">
        <v>1</v>
      </c>
      <c r="AB38" s="144">
        <v>1</v>
      </c>
      <c r="AC38" s="144">
        <v>1</v>
      </c>
      <c r="AZ38" s="144">
        <v>1</v>
      </c>
      <c r="BA38" s="144">
        <f>IF(AZ38=1,G38,0)</f>
        <v>0</v>
      </c>
      <c r="BB38" s="144">
        <f>IF(AZ38=2,G38,0)</f>
        <v>0</v>
      </c>
      <c r="BC38" s="144">
        <f>IF(AZ38=3,G38,0)</f>
        <v>0</v>
      </c>
      <c r="BD38" s="144">
        <f>IF(AZ38=4,G38,0)</f>
        <v>0</v>
      </c>
      <c r="BE38" s="144">
        <f>IF(AZ38=5,G38,0)</f>
        <v>0</v>
      </c>
      <c r="CA38" s="175">
        <v>1</v>
      </c>
      <c r="CB38" s="175">
        <v>1</v>
      </c>
      <c r="CZ38" s="144">
        <v>0</v>
      </c>
    </row>
    <row r="39" spans="1:57" ht="12.75">
      <c r="A39" s="176"/>
      <c r="B39" s="177" t="s">
        <v>73</v>
      </c>
      <c r="C39" s="178" t="str">
        <f>CONCATENATE(B37," ",C37)</f>
        <v>99 Staveništní přesun hmot</v>
      </c>
      <c r="D39" s="179"/>
      <c r="E39" s="180"/>
      <c r="F39" s="181"/>
      <c r="G39" s="182">
        <f>SUM(G37:G38)</f>
        <v>0</v>
      </c>
      <c r="O39" s="168">
        <v>4</v>
      </c>
      <c r="BA39" s="183">
        <f>SUM(BA37:BA38)</f>
        <v>0</v>
      </c>
      <c r="BB39" s="183">
        <f>SUM(BB37:BB38)</f>
        <v>0</v>
      </c>
      <c r="BC39" s="183">
        <f>SUM(BC37:BC38)</f>
        <v>0</v>
      </c>
      <c r="BD39" s="183">
        <f>SUM(BD37:BD38)</f>
        <v>0</v>
      </c>
      <c r="BE39" s="183">
        <f>SUM(BE37:BE38)</f>
        <v>0</v>
      </c>
    </row>
    <row r="40" spans="1:15" ht="12.75">
      <c r="A40" s="161" t="s">
        <v>72</v>
      </c>
      <c r="B40" s="162" t="s">
        <v>130</v>
      </c>
      <c r="C40" s="163" t="s">
        <v>131</v>
      </c>
      <c r="D40" s="164"/>
      <c r="E40" s="165"/>
      <c r="F40" s="165"/>
      <c r="G40" s="166"/>
      <c r="H40" s="167"/>
      <c r="I40" s="167"/>
      <c r="O40" s="168">
        <v>1</v>
      </c>
    </row>
    <row r="41" spans="1:104" ht="12.75">
      <c r="A41" s="169">
        <v>18</v>
      </c>
      <c r="B41" s="170" t="s">
        <v>132</v>
      </c>
      <c r="C41" s="171" t="s">
        <v>133</v>
      </c>
      <c r="D41" s="172" t="s">
        <v>85</v>
      </c>
      <c r="E41" s="173">
        <v>22.5</v>
      </c>
      <c r="F41" s="173">
        <v>0</v>
      </c>
      <c r="G41" s="174">
        <f>E41*F41</f>
        <v>0</v>
      </c>
      <c r="O41" s="168">
        <v>2</v>
      </c>
      <c r="AA41" s="144">
        <v>1</v>
      </c>
      <c r="AB41" s="144">
        <v>7</v>
      </c>
      <c r="AC41" s="144">
        <v>7</v>
      </c>
      <c r="AZ41" s="144">
        <v>2</v>
      </c>
      <c r="BA41" s="144">
        <f>IF(AZ41=1,G41,0)</f>
        <v>0</v>
      </c>
      <c r="BB41" s="144">
        <f>IF(AZ41=2,G41,0)</f>
        <v>0</v>
      </c>
      <c r="BC41" s="144">
        <f>IF(AZ41=3,G41,0)</f>
        <v>0</v>
      </c>
      <c r="BD41" s="144">
        <f>IF(AZ41=4,G41,0)</f>
        <v>0</v>
      </c>
      <c r="BE41" s="144">
        <f>IF(AZ41=5,G41,0)</f>
        <v>0</v>
      </c>
      <c r="CA41" s="175">
        <v>1</v>
      </c>
      <c r="CB41" s="175">
        <v>7</v>
      </c>
      <c r="CZ41" s="144">
        <v>0</v>
      </c>
    </row>
    <row r="42" spans="1:57" ht="12.75">
      <c r="A42" s="176"/>
      <c r="B42" s="177" t="s">
        <v>73</v>
      </c>
      <c r="C42" s="178" t="str">
        <f>CONCATENATE(B40," ",C40)</f>
        <v>711 Izolace proti vodě</v>
      </c>
      <c r="D42" s="179"/>
      <c r="E42" s="180"/>
      <c r="F42" s="181"/>
      <c r="G42" s="182">
        <f>SUM(G40:G41)</f>
        <v>0</v>
      </c>
      <c r="O42" s="168">
        <v>4</v>
      </c>
      <c r="BA42" s="183">
        <f>SUM(BA40:BA41)</f>
        <v>0</v>
      </c>
      <c r="BB42" s="183">
        <f>SUM(BB40:BB41)</f>
        <v>0</v>
      </c>
      <c r="BC42" s="183">
        <f>SUM(BC40:BC41)</f>
        <v>0</v>
      </c>
      <c r="BD42" s="183">
        <f>SUM(BD40:BD41)</f>
        <v>0</v>
      </c>
      <c r="BE42" s="183">
        <f>SUM(BE40:BE41)</f>
        <v>0</v>
      </c>
    </row>
    <row r="43" spans="1:15" ht="12.75">
      <c r="A43" s="161" t="s">
        <v>72</v>
      </c>
      <c r="B43" s="162" t="s">
        <v>134</v>
      </c>
      <c r="C43" s="163" t="s">
        <v>135</v>
      </c>
      <c r="D43" s="164"/>
      <c r="E43" s="165"/>
      <c r="F43" s="165"/>
      <c r="G43" s="166"/>
      <c r="H43" s="167"/>
      <c r="I43" s="167"/>
      <c r="O43" s="168">
        <v>1</v>
      </c>
    </row>
    <row r="44" spans="1:104" ht="12.75">
      <c r="A44" s="169">
        <v>19</v>
      </c>
      <c r="B44" s="170" t="s">
        <v>136</v>
      </c>
      <c r="C44" s="171" t="s">
        <v>137</v>
      </c>
      <c r="D44" s="172" t="s">
        <v>85</v>
      </c>
      <c r="E44" s="173">
        <v>82.2</v>
      </c>
      <c r="F44" s="173">
        <v>0</v>
      </c>
      <c r="G44" s="174">
        <f>E44*F44</f>
        <v>0</v>
      </c>
      <c r="O44" s="168">
        <v>2</v>
      </c>
      <c r="AA44" s="144">
        <v>1</v>
      </c>
      <c r="AB44" s="144">
        <v>7</v>
      </c>
      <c r="AC44" s="144">
        <v>7</v>
      </c>
      <c r="AZ44" s="144">
        <v>2</v>
      </c>
      <c r="BA44" s="144">
        <f>IF(AZ44=1,G44,0)</f>
        <v>0</v>
      </c>
      <c r="BB44" s="144">
        <f>IF(AZ44=2,G44,0)</f>
        <v>0</v>
      </c>
      <c r="BC44" s="144">
        <f>IF(AZ44=3,G44,0)</f>
        <v>0</v>
      </c>
      <c r="BD44" s="144">
        <f>IF(AZ44=4,G44,0)</f>
        <v>0</v>
      </c>
      <c r="BE44" s="144">
        <f>IF(AZ44=5,G44,0)</f>
        <v>0</v>
      </c>
      <c r="CA44" s="175">
        <v>1</v>
      </c>
      <c r="CB44" s="175">
        <v>7</v>
      </c>
      <c r="CZ44" s="144">
        <v>0</v>
      </c>
    </row>
    <row r="45" spans="1:57" ht="12.75">
      <c r="A45" s="176"/>
      <c r="B45" s="177" t="s">
        <v>73</v>
      </c>
      <c r="C45" s="178" t="str">
        <f>CONCATENATE(B43," ",C43)</f>
        <v>713 Izolace tepelné</v>
      </c>
      <c r="D45" s="179"/>
      <c r="E45" s="180"/>
      <c r="F45" s="181"/>
      <c r="G45" s="182">
        <f>SUM(G43:G44)</f>
        <v>0</v>
      </c>
      <c r="O45" s="168">
        <v>4</v>
      </c>
      <c r="BA45" s="183">
        <f>SUM(BA43:BA44)</f>
        <v>0</v>
      </c>
      <c r="BB45" s="183">
        <f>SUM(BB43:BB44)</f>
        <v>0</v>
      </c>
      <c r="BC45" s="183">
        <f>SUM(BC43:BC44)</f>
        <v>0</v>
      </c>
      <c r="BD45" s="183">
        <f>SUM(BD43:BD44)</f>
        <v>0</v>
      </c>
      <c r="BE45" s="183">
        <f>SUM(BE43:BE44)</f>
        <v>0</v>
      </c>
    </row>
    <row r="46" spans="1:15" ht="12.75">
      <c r="A46" s="161" t="s">
        <v>72</v>
      </c>
      <c r="B46" s="162" t="s">
        <v>138</v>
      </c>
      <c r="C46" s="163" t="s">
        <v>139</v>
      </c>
      <c r="D46" s="164"/>
      <c r="E46" s="165"/>
      <c r="F46" s="165"/>
      <c r="G46" s="166"/>
      <c r="H46" s="167"/>
      <c r="I46" s="167"/>
      <c r="O46" s="168">
        <v>1</v>
      </c>
    </row>
    <row r="47" spans="1:104" ht="12.75">
      <c r="A47" s="169">
        <v>20</v>
      </c>
      <c r="B47" s="170" t="s">
        <v>140</v>
      </c>
      <c r="C47" s="171" t="s">
        <v>141</v>
      </c>
      <c r="D47" s="172" t="s">
        <v>80</v>
      </c>
      <c r="E47" s="173">
        <v>6</v>
      </c>
      <c r="F47" s="173">
        <v>0</v>
      </c>
      <c r="G47" s="174">
        <f aca="true" t="shared" si="6" ref="G47:G76">E47*F47</f>
        <v>0</v>
      </c>
      <c r="O47" s="168">
        <v>2</v>
      </c>
      <c r="AA47" s="144">
        <v>1</v>
      </c>
      <c r="AB47" s="144">
        <v>7</v>
      </c>
      <c r="AC47" s="144">
        <v>7</v>
      </c>
      <c r="AZ47" s="144">
        <v>2</v>
      </c>
      <c r="BA47" s="144">
        <f aca="true" t="shared" si="7" ref="BA47:BA76">IF(AZ47=1,G47,0)</f>
        <v>0</v>
      </c>
      <c r="BB47" s="144">
        <f aca="true" t="shared" si="8" ref="BB47:BB76">IF(AZ47=2,G47,0)</f>
        <v>0</v>
      </c>
      <c r="BC47" s="144">
        <f aca="true" t="shared" si="9" ref="BC47:BC76">IF(AZ47=3,G47,0)</f>
        <v>0</v>
      </c>
      <c r="BD47" s="144">
        <f aca="true" t="shared" si="10" ref="BD47:BD76">IF(AZ47=4,G47,0)</f>
        <v>0</v>
      </c>
      <c r="BE47" s="144">
        <f aca="true" t="shared" si="11" ref="BE47:BE76">IF(AZ47=5,G47,0)</f>
        <v>0</v>
      </c>
      <c r="CA47" s="175">
        <v>1</v>
      </c>
      <c r="CB47" s="175">
        <v>7</v>
      </c>
      <c r="CZ47" s="144">
        <v>0.00127</v>
      </c>
    </row>
    <row r="48" spans="1:104" ht="12.75">
      <c r="A48" s="169">
        <v>21</v>
      </c>
      <c r="B48" s="170" t="s">
        <v>142</v>
      </c>
      <c r="C48" s="171" t="s">
        <v>143</v>
      </c>
      <c r="D48" s="172" t="s">
        <v>80</v>
      </c>
      <c r="E48" s="173">
        <v>110</v>
      </c>
      <c r="F48" s="173">
        <v>0</v>
      </c>
      <c r="G48" s="174">
        <f t="shared" si="6"/>
        <v>0</v>
      </c>
      <c r="O48" s="168">
        <v>2</v>
      </c>
      <c r="AA48" s="144">
        <v>1</v>
      </c>
      <c r="AB48" s="144">
        <v>7</v>
      </c>
      <c r="AC48" s="144">
        <v>7</v>
      </c>
      <c r="AZ48" s="144">
        <v>2</v>
      </c>
      <c r="BA48" s="144">
        <f t="shared" si="7"/>
        <v>0</v>
      </c>
      <c r="BB48" s="144">
        <f t="shared" si="8"/>
        <v>0</v>
      </c>
      <c r="BC48" s="144">
        <f t="shared" si="9"/>
        <v>0</v>
      </c>
      <c r="BD48" s="144">
        <f t="shared" si="10"/>
        <v>0</v>
      </c>
      <c r="BE48" s="144">
        <f t="shared" si="11"/>
        <v>0</v>
      </c>
      <c r="CA48" s="175">
        <v>1</v>
      </c>
      <c r="CB48" s="175">
        <v>7</v>
      </c>
      <c r="CZ48" s="144">
        <v>0.00083</v>
      </c>
    </row>
    <row r="49" spans="1:104" ht="12.75">
      <c r="A49" s="169">
        <v>22</v>
      </c>
      <c r="B49" s="170" t="s">
        <v>144</v>
      </c>
      <c r="C49" s="171" t="s">
        <v>145</v>
      </c>
      <c r="D49" s="172" t="s">
        <v>80</v>
      </c>
      <c r="E49" s="173">
        <v>103</v>
      </c>
      <c r="F49" s="173">
        <v>0</v>
      </c>
      <c r="G49" s="174">
        <f t="shared" si="6"/>
        <v>0</v>
      </c>
      <c r="O49" s="168">
        <v>2</v>
      </c>
      <c r="AA49" s="144">
        <v>1</v>
      </c>
      <c r="AB49" s="144">
        <v>7</v>
      </c>
      <c r="AC49" s="144">
        <v>7</v>
      </c>
      <c r="AZ49" s="144">
        <v>2</v>
      </c>
      <c r="BA49" s="144">
        <f t="shared" si="7"/>
        <v>0</v>
      </c>
      <c r="BB49" s="144">
        <f t="shared" si="8"/>
        <v>0</v>
      </c>
      <c r="BC49" s="144">
        <f t="shared" si="9"/>
        <v>0</v>
      </c>
      <c r="BD49" s="144">
        <f t="shared" si="10"/>
        <v>0</v>
      </c>
      <c r="BE49" s="144">
        <f t="shared" si="11"/>
        <v>0</v>
      </c>
      <c r="CA49" s="175">
        <v>1</v>
      </c>
      <c r="CB49" s="175">
        <v>7</v>
      </c>
      <c r="CZ49" s="144">
        <v>0.00054</v>
      </c>
    </row>
    <row r="50" spans="1:104" ht="12.75">
      <c r="A50" s="169">
        <v>23</v>
      </c>
      <c r="B50" s="170" t="s">
        <v>146</v>
      </c>
      <c r="C50" s="171" t="s">
        <v>147</v>
      </c>
      <c r="D50" s="172" t="s">
        <v>80</v>
      </c>
      <c r="E50" s="173">
        <v>75</v>
      </c>
      <c r="F50" s="173">
        <v>0</v>
      </c>
      <c r="G50" s="174">
        <f t="shared" si="6"/>
        <v>0</v>
      </c>
      <c r="O50" s="168">
        <v>2</v>
      </c>
      <c r="AA50" s="144">
        <v>1</v>
      </c>
      <c r="AB50" s="144">
        <v>7</v>
      </c>
      <c r="AC50" s="144">
        <v>7</v>
      </c>
      <c r="AZ50" s="144">
        <v>2</v>
      </c>
      <c r="BA50" s="144">
        <f t="shared" si="7"/>
        <v>0</v>
      </c>
      <c r="BB50" s="144">
        <f t="shared" si="8"/>
        <v>0</v>
      </c>
      <c r="BC50" s="144">
        <f t="shared" si="9"/>
        <v>0</v>
      </c>
      <c r="BD50" s="144">
        <f t="shared" si="10"/>
        <v>0</v>
      </c>
      <c r="BE50" s="144">
        <f t="shared" si="11"/>
        <v>0</v>
      </c>
      <c r="CA50" s="175">
        <v>1</v>
      </c>
      <c r="CB50" s="175">
        <v>7</v>
      </c>
      <c r="CZ50" s="144">
        <v>0.0005</v>
      </c>
    </row>
    <row r="51" spans="1:104" ht="12.75">
      <c r="A51" s="169">
        <v>24</v>
      </c>
      <c r="B51" s="170" t="s">
        <v>148</v>
      </c>
      <c r="C51" s="171" t="s">
        <v>149</v>
      </c>
      <c r="D51" s="172" t="s">
        <v>80</v>
      </c>
      <c r="E51" s="173">
        <v>207</v>
      </c>
      <c r="F51" s="173">
        <v>0</v>
      </c>
      <c r="G51" s="174">
        <f t="shared" si="6"/>
        <v>0</v>
      </c>
      <c r="O51" s="168">
        <v>2</v>
      </c>
      <c r="AA51" s="144">
        <v>1</v>
      </c>
      <c r="AB51" s="144">
        <v>7</v>
      </c>
      <c r="AC51" s="144">
        <v>7</v>
      </c>
      <c r="AZ51" s="144">
        <v>2</v>
      </c>
      <c r="BA51" s="144">
        <f t="shared" si="7"/>
        <v>0</v>
      </c>
      <c r="BB51" s="144">
        <f t="shared" si="8"/>
        <v>0</v>
      </c>
      <c r="BC51" s="144">
        <f t="shared" si="9"/>
        <v>0</v>
      </c>
      <c r="BD51" s="144">
        <f t="shared" si="10"/>
        <v>0</v>
      </c>
      <c r="BE51" s="144">
        <f t="shared" si="11"/>
        <v>0</v>
      </c>
      <c r="CA51" s="175">
        <v>1</v>
      </c>
      <c r="CB51" s="175">
        <v>7</v>
      </c>
      <c r="CZ51" s="144">
        <v>0.00024</v>
      </c>
    </row>
    <row r="52" spans="1:104" ht="12.75">
      <c r="A52" s="169">
        <v>25</v>
      </c>
      <c r="B52" s="170" t="s">
        <v>150</v>
      </c>
      <c r="C52" s="171" t="s">
        <v>151</v>
      </c>
      <c r="D52" s="172" t="s">
        <v>80</v>
      </c>
      <c r="E52" s="173">
        <v>28</v>
      </c>
      <c r="F52" s="173">
        <v>0</v>
      </c>
      <c r="G52" s="174">
        <f t="shared" si="6"/>
        <v>0</v>
      </c>
      <c r="O52" s="168">
        <v>2</v>
      </c>
      <c r="AA52" s="144">
        <v>1</v>
      </c>
      <c r="AB52" s="144">
        <v>7</v>
      </c>
      <c r="AC52" s="144">
        <v>7</v>
      </c>
      <c r="AZ52" s="144">
        <v>2</v>
      </c>
      <c r="BA52" s="144">
        <f t="shared" si="7"/>
        <v>0</v>
      </c>
      <c r="BB52" s="144">
        <f t="shared" si="8"/>
        <v>0</v>
      </c>
      <c r="BC52" s="144">
        <f t="shared" si="9"/>
        <v>0</v>
      </c>
      <c r="BD52" s="144">
        <f t="shared" si="10"/>
        <v>0</v>
      </c>
      <c r="BE52" s="144">
        <f t="shared" si="11"/>
        <v>0</v>
      </c>
      <c r="CA52" s="175">
        <v>1</v>
      </c>
      <c r="CB52" s="175">
        <v>7</v>
      </c>
      <c r="CZ52" s="144">
        <v>0.01795</v>
      </c>
    </row>
    <row r="53" spans="1:104" ht="12.75">
      <c r="A53" s="169">
        <v>26</v>
      </c>
      <c r="B53" s="170" t="s">
        <v>152</v>
      </c>
      <c r="C53" s="171" t="s">
        <v>153</v>
      </c>
      <c r="D53" s="172" t="s">
        <v>80</v>
      </c>
      <c r="E53" s="173">
        <v>282</v>
      </c>
      <c r="F53" s="173">
        <v>0</v>
      </c>
      <c r="G53" s="174">
        <f t="shared" si="6"/>
        <v>0</v>
      </c>
      <c r="O53" s="168">
        <v>2</v>
      </c>
      <c r="AA53" s="144">
        <v>1</v>
      </c>
      <c r="AB53" s="144">
        <v>7</v>
      </c>
      <c r="AC53" s="144">
        <v>7</v>
      </c>
      <c r="AZ53" s="144">
        <v>2</v>
      </c>
      <c r="BA53" s="144">
        <f t="shared" si="7"/>
        <v>0</v>
      </c>
      <c r="BB53" s="144">
        <f t="shared" si="8"/>
        <v>0</v>
      </c>
      <c r="BC53" s="144">
        <f t="shared" si="9"/>
        <v>0</v>
      </c>
      <c r="BD53" s="144">
        <f t="shared" si="10"/>
        <v>0</v>
      </c>
      <c r="BE53" s="144">
        <f t="shared" si="11"/>
        <v>0</v>
      </c>
      <c r="CA53" s="175">
        <v>1</v>
      </c>
      <c r="CB53" s="175">
        <v>7</v>
      </c>
      <c r="CZ53" s="144">
        <v>0</v>
      </c>
    </row>
    <row r="54" spans="1:104" ht="12.75">
      <c r="A54" s="169">
        <v>27</v>
      </c>
      <c r="B54" s="170" t="s">
        <v>154</v>
      </c>
      <c r="C54" s="171" t="s">
        <v>155</v>
      </c>
      <c r="D54" s="172" t="s">
        <v>80</v>
      </c>
      <c r="E54" s="173">
        <v>213</v>
      </c>
      <c r="F54" s="173">
        <v>0</v>
      </c>
      <c r="G54" s="174">
        <f t="shared" si="6"/>
        <v>0</v>
      </c>
      <c r="O54" s="168">
        <v>2</v>
      </c>
      <c r="AA54" s="144">
        <v>1</v>
      </c>
      <c r="AB54" s="144">
        <v>7</v>
      </c>
      <c r="AC54" s="144">
        <v>7</v>
      </c>
      <c r="AZ54" s="144">
        <v>2</v>
      </c>
      <c r="BA54" s="144">
        <f t="shared" si="7"/>
        <v>0</v>
      </c>
      <c r="BB54" s="144">
        <f t="shared" si="8"/>
        <v>0</v>
      </c>
      <c r="BC54" s="144">
        <f t="shared" si="9"/>
        <v>0</v>
      </c>
      <c r="BD54" s="144">
        <f t="shared" si="10"/>
        <v>0</v>
      </c>
      <c r="BE54" s="144">
        <f t="shared" si="11"/>
        <v>0</v>
      </c>
      <c r="CA54" s="175">
        <v>1</v>
      </c>
      <c r="CB54" s="175">
        <v>7</v>
      </c>
      <c r="CZ54" s="144">
        <v>0</v>
      </c>
    </row>
    <row r="55" spans="1:104" ht="12.75">
      <c r="A55" s="169">
        <v>28</v>
      </c>
      <c r="B55" s="170" t="s">
        <v>156</v>
      </c>
      <c r="C55" s="171" t="s">
        <v>157</v>
      </c>
      <c r="D55" s="172" t="s">
        <v>80</v>
      </c>
      <c r="E55" s="173">
        <v>34</v>
      </c>
      <c r="F55" s="173">
        <v>0</v>
      </c>
      <c r="G55" s="174">
        <f t="shared" si="6"/>
        <v>0</v>
      </c>
      <c r="O55" s="168">
        <v>2</v>
      </c>
      <c r="AA55" s="144">
        <v>1</v>
      </c>
      <c r="AB55" s="144">
        <v>7</v>
      </c>
      <c r="AC55" s="144">
        <v>7</v>
      </c>
      <c r="AZ55" s="144">
        <v>2</v>
      </c>
      <c r="BA55" s="144">
        <f t="shared" si="7"/>
        <v>0</v>
      </c>
      <c r="BB55" s="144">
        <f t="shared" si="8"/>
        <v>0</v>
      </c>
      <c r="BC55" s="144">
        <f t="shared" si="9"/>
        <v>0</v>
      </c>
      <c r="BD55" s="144">
        <f t="shared" si="10"/>
        <v>0</v>
      </c>
      <c r="BE55" s="144">
        <f t="shared" si="11"/>
        <v>0</v>
      </c>
      <c r="CA55" s="175">
        <v>1</v>
      </c>
      <c r="CB55" s="175">
        <v>7</v>
      </c>
      <c r="CZ55" s="144">
        <v>0</v>
      </c>
    </row>
    <row r="56" spans="1:104" ht="12.75">
      <c r="A56" s="169">
        <v>29</v>
      </c>
      <c r="B56" s="170" t="s">
        <v>158</v>
      </c>
      <c r="C56" s="171" t="s">
        <v>159</v>
      </c>
      <c r="D56" s="172" t="s">
        <v>160</v>
      </c>
      <c r="E56" s="173">
        <v>6</v>
      </c>
      <c r="F56" s="173">
        <v>0</v>
      </c>
      <c r="G56" s="174">
        <f t="shared" si="6"/>
        <v>0</v>
      </c>
      <c r="O56" s="168">
        <v>2</v>
      </c>
      <c r="AA56" s="144">
        <v>1</v>
      </c>
      <c r="AB56" s="144">
        <v>7</v>
      </c>
      <c r="AC56" s="144">
        <v>7</v>
      </c>
      <c r="AZ56" s="144">
        <v>2</v>
      </c>
      <c r="BA56" s="144">
        <f t="shared" si="7"/>
        <v>0</v>
      </c>
      <c r="BB56" s="144">
        <f t="shared" si="8"/>
        <v>0</v>
      </c>
      <c r="BC56" s="144">
        <f t="shared" si="9"/>
        <v>0</v>
      </c>
      <c r="BD56" s="144">
        <f t="shared" si="10"/>
        <v>0</v>
      </c>
      <c r="BE56" s="144">
        <f t="shared" si="11"/>
        <v>0</v>
      </c>
      <c r="CA56" s="175">
        <v>1</v>
      </c>
      <c r="CB56" s="175">
        <v>7</v>
      </c>
      <c r="CZ56" s="144">
        <v>0.00243</v>
      </c>
    </row>
    <row r="57" spans="1:104" ht="22.5">
      <c r="A57" s="169">
        <v>30</v>
      </c>
      <c r="B57" s="170" t="s">
        <v>161</v>
      </c>
      <c r="C57" s="171" t="s">
        <v>162</v>
      </c>
      <c r="D57" s="172" t="s">
        <v>80</v>
      </c>
      <c r="E57" s="173">
        <v>207</v>
      </c>
      <c r="F57" s="173">
        <v>0</v>
      </c>
      <c r="G57" s="174">
        <f t="shared" si="6"/>
        <v>0</v>
      </c>
      <c r="O57" s="168">
        <v>2</v>
      </c>
      <c r="AA57" s="144">
        <v>1</v>
      </c>
      <c r="AB57" s="144">
        <v>7</v>
      </c>
      <c r="AC57" s="144">
        <v>7</v>
      </c>
      <c r="AZ57" s="144">
        <v>2</v>
      </c>
      <c r="BA57" s="144">
        <f t="shared" si="7"/>
        <v>0</v>
      </c>
      <c r="BB57" s="144">
        <f t="shared" si="8"/>
        <v>0</v>
      </c>
      <c r="BC57" s="144">
        <f t="shared" si="9"/>
        <v>0</v>
      </c>
      <c r="BD57" s="144">
        <f t="shared" si="10"/>
        <v>0</v>
      </c>
      <c r="BE57" s="144">
        <f t="shared" si="11"/>
        <v>0</v>
      </c>
      <c r="CA57" s="175">
        <v>1</v>
      </c>
      <c r="CB57" s="175">
        <v>7</v>
      </c>
      <c r="CZ57" s="144">
        <v>4E-05</v>
      </c>
    </row>
    <row r="58" spans="1:104" ht="22.5">
      <c r="A58" s="169">
        <v>31</v>
      </c>
      <c r="B58" s="170" t="s">
        <v>163</v>
      </c>
      <c r="C58" s="171" t="s">
        <v>164</v>
      </c>
      <c r="D58" s="172" t="s">
        <v>80</v>
      </c>
      <c r="E58" s="173">
        <v>75</v>
      </c>
      <c r="F58" s="173">
        <v>0</v>
      </c>
      <c r="G58" s="174">
        <f t="shared" si="6"/>
        <v>0</v>
      </c>
      <c r="O58" s="168">
        <v>2</v>
      </c>
      <c r="AA58" s="144">
        <v>1</v>
      </c>
      <c r="AB58" s="144">
        <v>7</v>
      </c>
      <c r="AC58" s="144">
        <v>7</v>
      </c>
      <c r="AZ58" s="144">
        <v>2</v>
      </c>
      <c r="BA58" s="144">
        <f t="shared" si="7"/>
        <v>0</v>
      </c>
      <c r="BB58" s="144">
        <f t="shared" si="8"/>
        <v>0</v>
      </c>
      <c r="BC58" s="144">
        <f t="shared" si="9"/>
        <v>0</v>
      </c>
      <c r="BD58" s="144">
        <f t="shared" si="10"/>
        <v>0</v>
      </c>
      <c r="BE58" s="144">
        <f t="shared" si="11"/>
        <v>0</v>
      </c>
      <c r="CA58" s="175">
        <v>1</v>
      </c>
      <c r="CB58" s="175">
        <v>7</v>
      </c>
      <c r="CZ58" s="144">
        <v>6E-05</v>
      </c>
    </row>
    <row r="59" spans="1:104" ht="22.5">
      <c r="A59" s="169">
        <v>32</v>
      </c>
      <c r="B59" s="170" t="s">
        <v>165</v>
      </c>
      <c r="C59" s="171" t="s">
        <v>166</v>
      </c>
      <c r="D59" s="172" t="s">
        <v>80</v>
      </c>
      <c r="E59" s="173">
        <v>103</v>
      </c>
      <c r="F59" s="173">
        <v>0</v>
      </c>
      <c r="G59" s="174">
        <f t="shared" si="6"/>
        <v>0</v>
      </c>
      <c r="O59" s="168">
        <v>2</v>
      </c>
      <c r="AA59" s="144">
        <v>1</v>
      </c>
      <c r="AB59" s="144">
        <v>7</v>
      </c>
      <c r="AC59" s="144">
        <v>7</v>
      </c>
      <c r="AZ59" s="144">
        <v>2</v>
      </c>
      <c r="BA59" s="144">
        <f t="shared" si="7"/>
        <v>0</v>
      </c>
      <c r="BB59" s="144">
        <f t="shared" si="8"/>
        <v>0</v>
      </c>
      <c r="BC59" s="144">
        <f t="shared" si="9"/>
        <v>0</v>
      </c>
      <c r="BD59" s="144">
        <f t="shared" si="10"/>
        <v>0</v>
      </c>
      <c r="BE59" s="144">
        <f t="shared" si="11"/>
        <v>0</v>
      </c>
      <c r="CA59" s="175">
        <v>1</v>
      </c>
      <c r="CB59" s="175">
        <v>7</v>
      </c>
      <c r="CZ59" s="144">
        <v>6E-05</v>
      </c>
    </row>
    <row r="60" spans="1:104" ht="22.5">
      <c r="A60" s="169">
        <v>33</v>
      </c>
      <c r="B60" s="170" t="s">
        <v>167</v>
      </c>
      <c r="C60" s="171" t="s">
        <v>168</v>
      </c>
      <c r="D60" s="172" t="s">
        <v>80</v>
      </c>
      <c r="E60" s="173">
        <v>110</v>
      </c>
      <c r="F60" s="173">
        <v>0</v>
      </c>
      <c r="G60" s="174">
        <f t="shared" si="6"/>
        <v>0</v>
      </c>
      <c r="O60" s="168">
        <v>2</v>
      </c>
      <c r="AA60" s="144">
        <v>1</v>
      </c>
      <c r="AB60" s="144">
        <v>7</v>
      </c>
      <c r="AC60" s="144">
        <v>7</v>
      </c>
      <c r="AZ60" s="144">
        <v>2</v>
      </c>
      <c r="BA60" s="144">
        <f t="shared" si="7"/>
        <v>0</v>
      </c>
      <c r="BB60" s="144">
        <f t="shared" si="8"/>
        <v>0</v>
      </c>
      <c r="BC60" s="144">
        <f t="shared" si="9"/>
        <v>0</v>
      </c>
      <c r="BD60" s="144">
        <f t="shared" si="10"/>
        <v>0</v>
      </c>
      <c r="BE60" s="144">
        <f t="shared" si="11"/>
        <v>0</v>
      </c>
      <c r="CA60" s="175">
        <v>1</v>
      </c>
      <c r="CB60" s="175">
        <v>7</v>
      </c>
      <c r="CZ60" s="144">
        <v>0.00012</v>
      </c>
    </row>
    <row r="61" spans="1:104" ht="22.5">
      <c r="A61" s="169">
        <v>34</v>
      </c>
      <c r="B61" s="170" t="s">
        <v>169</v>
      </c>
      <c r="C61" s="171" t="s">
        <v>170</v>
      </c>
      <c r="D61" s="172" t="s">
        <v>80</v>
      </c>
      <c r="E61" s="173">
        <v>6</v>
      </c>
      <c r="F61" s="173">
        <v>0</v>
      </c>
      <c r="G61" s="174">
        <f t="shared" si="6"/>
        <v>0</v>
      </c>
      <c r="O61" s="168">
        <v>2</v>
      </c>
      <c r="AA61" s="144">
        <v>1</v>
      </c>
      <c r="AB61" s="144">
        <v>7</v>
      </c>
      <c r="AC61" s="144">
        <v>7</v>
      </c>
      <c r="AZ61" s="144">
        <v>2</v>
      </c>
      <c r="BA61" s="144">
        <f t="shared" si="7"/>
        <v>0</v>
      </c>
      <c r="BB61" s="144">
        <f t="shared" si="8"/>
        <v>0</v>
      </c>
      <c r="BC61" s="144">
        <f t="shared" si="9"/>
        <v>0</v>
      </c>
      <c r="BD61" s="144">
        <f t="shared" si="10"/>
        <v>0</v>
      </c>
      <c r="BE61" s="144">
        <f t="shared" si="11"/>
        <v>0</v>
      </c>
      <c r="CA61" s="175">
        <v>1</v>
      </c>
      <c r="CB61" s="175">
        <v>7</v>
      </c>
      <c r="CZ61" s="144">
        <v>0.00013</v>
      </c>
    </row>
    <row r="62" spans="1:104" ht="22.5">
      <c r="A62" s="169">
        <v>35</v>
      </c>
      <c r="B62" s="170" t="s">
        <v>171</v>
      </c>
      <c r="C62" s="171" t="s">
        <v>172</v>
      </c>
      <c r="D62" s="172" t="s">
        <v>80</v>
      </c>
      <c r="E62" s="173">
        <v>28</v>
      </c>
      <c r="F62" s="173">
        <v>0</v>
      </c>
      <c r="G62" s="174">
        <f t="shared" si="6"/>
        <v>0</v>
      </c>
      <c r="O62" s="168">
        <v>2</v>
      </c>
      <c r="AA62" s="144">
        <v>1</v>
      </c>
      <c r="AB62" s="144">
        <v>7</v>
      </c>
      <c r="AC62" s="144">
        <v>7</v>
      </c>
      <c r="AZ62" s="144">
        <v>2</v>
      </c>
      <c r="BA62" s="144">
        <f t="shared" si="7"/>
        <v>0</v>
      </c>
      <c r="BB62" s="144">
        <f t="shared" si="8"/>
        <v>0</v>
      </c>
      <c r="BC62" s="144">
        <f t="shared" si="9"/>
        <v>0</v>
      </c>
      <c r="BD62" s="144">
        <f t="shared" si="10"/>
        <v>0</v>
      </c>
      <c r="BE62" s="144">
        <f t="shared" si="11"/>
        <v>0</v>
      </c>
      <c r="CA62" s="175">
        <v>1</v>
      </c>
      <c r="CB62" s="175">
        <v>7</v>
      </c>
      <c r="CZ62" s="144">
        <v>0.00021</v>
      </c>
    </row>
    <row r="63" spans="1:104" ht="12.75">
      <c r="A63" s="169">
        <v>36</v>
      </c>
      <c r="B63" s="170" t="s">
        <v>173</v>
      </c>
      <c r="C63" s="171" t="s">
        <v>174</v>
      </c>
      <c r="D63" s="172" t="s">
        <v>175</v>
      </c>
      <c r="E63" s="173">
        <v>14</v>
      </c>
      <c r="F63" s="173">
        <v>0</v>
      </c>
      <c r="G63" s="174">
        <f t="shared" si="6"/>
        <v>0</v>
      </c>
      <c r="O63" s="168">
        <v>2</v>
      </c>
      <c r="AA63" s="144">
        <v>1</v>
      </c>
      <c r="AB63" s="144">
        <v>7</v>
      </c>
      <c r="AC63" s="144">
        <v>7</v>
      </c>
      <c r="AZ63" s="144">
        <v>2</v>
      </c>
      <c r="BA63" s="144">
        <f t="shared" si="7"/>
        <v>0</v>
      </c>
      <c r="BB63" s="144">
        <f t="shared" si="8"/>
        <v>0</v>
      </c>
      <c r="BC63" s="144">
        <f t="shared" si="9"/>
        <v>0</v>
      </c>
      <c r="BD63" s="144">
        <f t="shared" si="10"/>
        <v>0</v>
      </c>
      <c r="BE63" s="144">
        <f t="shared" si="11"/>
        <v>0</v>
      </c>
      <c r="CA63" s="175">
        <v>1</v>
      </c>
      <c r="CB63" s="175">
        <v>7</v>
      </c>
      <c r="CZ63" s="144">
        <v>0.01001</v>
      </c>
    </row>
    <row r="64" spans="1:104" ht="12.75">
      <c r="A64" s="169">
        <v>37</v>
      </c>
      <c r="B64" s="170" t="s">
        <v>176</v>
      </c>
      <c r="C64" s="171" t="s">
        <v>177</v>
      </c>
      <c r="D64" s="172" t="s">
        <v>160</v>
      </c>
      <c r="E64" s="173">
        <v>86</v>
      </c>
      <c r="F64" s="173">
        <v>0</v>
      </c>
      <c r="G64" s="174">
        <f t="shared" si="6"/>
        <v>0</v>
      </c>
      <c r="O64" s="168">
        <v>2</v>
      </c>
      <c r="AA64" s="144">
        <v>1</v>
      </c>
      <c r="AB64" s="144">
        <v>7</v>
      </c>
      <c r="AC64" s="144">
        <v>7</v>
      </c>
      <c r="AZ64" s="144">
        <v>2</v>
      </c>
      <c r="BA64" s="144">
        <f t="shared" si="7"/>
        <v>0</v>
      </c>
      <c r="BB64" s="144">
        <f t="shared" si="8"/>
        <v>0</v>
      </c>
      <c r="BC64" s="144">
        <f t="shared" si="9"/>
        <v>0</v>
      </c>
      <c r="BD64" s="144">
        <f t="shared" si="10"/>
        <v>0</v>
      </c>
      <c r="BE64" s="144">
        <f t="shared" si="11"/>
        <v>0</v>
      </c>
      <c r="CA64" s="175">
        <v>1</v>
      </c>
      <c r="CB64" s="175">
        <v>7</v>
      </c>
      <c r="CZ64" s="144">
        <v>0</v>
      </c>
    </row>
    <row r="65" spans="1:104" ht="12.75">
      <c r="A65" s="169">
        <v>38</v>
      </c>
      <c r="B65" s="170" t="s">
        <v>178</v>
      </c>
      <c r="C65" s="171" t="s">
        <v>179</v>
      </c>
      <c r="D65" s="172" t="s">
        <v>160</v>
      </c>
      <c r="E65" s="173">
        <v>2</v>
      </c>
      <c r="F65" s="173">
        <v>0</v>
      </c>
      <c r="G65" s="174">
        <f t="shared" si="6"/>
        <v>0</v>
      </c>
      <c r="O65" s="168">
        <v>2</v>
      </c>
      <c r="AA65" s="144">
        <v>1</v>
      </c>
      <c r="AB65" s="144">
        <v>7</v>
      </c>
      <c r="AC65" s="144">
        <v>7</v>
      </c>
      <c r="AZ65" s="144">
        <v>2</v>
      </c>
      <c r="BA65" s="144">
        <f t="shared" si="7"/>
        <v>0</v>
      </c>
      <c r="BB65" s="144">
        <f t="shared" si="8"/>
        <v>0</v>
      </c>
      <c r="BC65" s="144">
        <f t="shared" si="9"/>
        <v>0</v>
      </c>
      <c r="BD65" s="144">
        <f t="shared" si="10"/>
        <v>0</v>
      </c>
      <c r="BE65" s="144">
        <f t="shared" si="11"/>
        <v>0</v>
      </c>
      <c r="CA65" s="175">
        <v>1</v>
      </c>
      <c r="CB65" s="175">
        <v>7</v>
      </c>
      <c r="CZ65" s="144">
        <v>0</v>
      </c>
    </row>
    <row r="66" spans="1:104" ht="12.75">
      <c r="A66" s="169">
        <v>39</v>
      </c>
      <c r="B66" s="170" t="s">
        <v>180</v>
      </c>
      <c r="C66" s="171" t="s">
        <v>181</v>
      </c>
      <c r="D66" s="172" t="s">
        <v>160</v>
      </c>
      <c r="E66" s="173">
        <v>15</v>
      </c>
      <c r="F66" s="173">
        <v>0</v>
      </c>
      <c r="G66" s="174">
        <f t="shared" si="6"/>
        <v>0</v>
      </c>
      <c r="O66" s="168">
        <v>2</v>
      </c>
      <c r="AA66" s="144">
        <v>1</v>
      </c>
      <c r="AB66" s="144">
        <v>7</v>
      </c>
      <c r="AC66" s="144">
        <v>7</v>
      </c>
      <c r="AZ66" s="144">
        <v>2</v>
      </c>
      <c r="BA66" s="144">
        <f t="shared" si="7"/>
        <v>0</v>
      </c>
      <c r="BB66" s="144">
        <f t="shared" si="8"/>
        <v>0</v>
      </c>
      <c r="BC66" s="144">
        <f t="shared" si="9"/>
        <v>0</v>
      </c>
      <c r="BD66" s="144">
        <f t="shared" si="10"/>
        <v>0</v>
      </c>
      <c r="BE66" s="144">
        <f t="shared" si="11"/>
        <v>0</v>
      </c>
      <c r="CA66" s="175">
        <v>1</v>
      </c>
      <c r="CB66" s="175">
        <v>7</v>
      </c>
      <c r="CZ66" s="144">
        <v>0</v>
      </c>
    </row>
    <row r="67" spans="1:104" ht="12.75">
      <c r="A67" s="169">
        <v>40</v>
      </c>
      <c r="B67" s="170" t="s">
        <v>182</v>
      </c>
      <c r="C67" s="171" t="s">
        <v>183</v>
      </c>
      <c r="D67" s="172" t="s">
        <v>160</v>
      </c>
      <c r="E67" s="173">
        <v>7</v>
      </c>
      <c r="F67" s="173">
        <v>0</v>
      </c>
      <c r="G67" s="174">
        <f t="shared" si="6"/>
        <v>0</v>
      </c>
      <c r="O67" s="168">
        <v>2</v>
      </c>
      <c r="AA67" s="144">
        <v>1</v>
      </c>
      <c r="AB67" s="144">
        <v>7</v>
      </c>
      <c r="AC67" s="144">
        <v>7</v>
      </c>
      <c r="AZ67" s="144">
        <v>2</v>
      </c>
      <c r="BA67" s="144">
        <f t="shared" si="7"/>
        <v>0</v>
      </c>
      <c r="BB67" s="144">
        <f t="shared" si="8"/>
        <v>0</v>
      </c>
      <c r="BC67" s="144">
        <f t="shared" si="9"/>
        <v>0</v>
      </c>
      <c r="BD67" s="144">
        <f t="shared" si="10"/>
        <v>0</v>
      </c>
      <c r="BE67" s="144">
        <f t="shared" si="11"/>
        <v>0</v>
      </c>
      <c r="CA67" s="175">
        <v>1</v>
      </c>
      <c r="CB67" s="175">
        <v>7</v>
      </c>
      <c r="CZ67" s="144">
        <v>0</v>
      </c>
    </row>
    <row r="68" spans="1:104" ht="12.75">
      <c r="A68" s="169">
        <v>41</v>
      </c>
      <c r="B68" s="170" t="s">
        <v>184</v>
      </c>
      <c r="C68" s="171" t="s">
        <v>185</v>
      </c>
      <c r="D68" s="172" t="s">
        <v>160</v>
      </c>
      <c r="E68" s="173">
        <v>2</v>
      </c>
      <c r="F68" s="173">
        <v>0</v>
      </c>
      <c r="G68" s="174">
        <f t="shared" si="6"/>
        <v>0</v>
      </c>
      <c r="O68" s="168">
        <v>2</v>
      </c>
      <c r="AA68" s="144">
        <v>1</v>
      </c>
      <c r="AB68" s="144">
        <v>7</v>
      </c>
      <c r="AC68" s="144">
        <v>7</v>
      </c>
      <c r="AZ68" s="144">
        <v>2</v>
      </c>
      <c r="BA68" s="144">
        <f t="shared" si="7"/>
        <v>0</v>
      </c>
      <c r="BB68" s="144">
        <f t="shared" si="8"/>
        <v>0</v>
      </c>
      <c r="BC68" s="144">
        <f t="shared" si="9"/>
        <v>0</v>
      </c>
      <c r="BD68" s="144">
        <f t="shared" si="10"/>
        <v>0</v>
      </c>
      <c r="BE68" s="144">
        <f t="shared" si="11"/>
        <v>0</v>
      </c>
      <c r="CA68" s="175">
        <v>1</v>
      </c>
      <c r="CB68" s="175">
        <v>7</v>
      </c>
      <c r="CZ68" s="144">
        <v>0</v>
      </c>
    </row>
    <row r="69" spans="1:104" ht="12.75">
      <c r="A69" s="169">
        <v>42</v>
      </c>
      <c r="B69" s="170" t="s">
        <v>186</v>
      </c>
      <c r="C69" s="171" t="s">
        <v>187</v>
      </c>
      <c r="D69" s="172" t="s">
        <v>160</v>
      </c>
      <c r="E69" s="173">
        <v>2</v>
      </c>
      <c r="F69" s="173">
        <v>0</v>
      </c>
      <c r="G69" s="174">
        <f t="shared" si="6"/>
        <v>0</v>
      </c>
      <c r="O69" s="168">
        <v>2</v>
      </c>
      <c r="AA69" s="144">
        <v>1</v>
      </c>
      <c r="AB69" s="144">
        <v>7</v>
      </c>
      <c r="AC69" s="144">
        <v>7</v>
      </c>
      <c r="AZ69" s="144">
        <v>2</v>
      </c>
      <c r="BA69" s="144">
        <f t="shared" si="7"/>
        <v>0</v>
      </c>
      <c r="BB69" s="144">
        <f t="shared" si="8"/>
        <v>0</v>
      </c>
      <c r="BC69" s="144">
        <f t="shared" si="9"/>
        <v>0</v>
      </c>
      <c r="BD69" s="144">
        <f t="shared" si="10"/>
        <v>0</v>
      </c>
      <c r="BE69" s="144">
        <f t="shared" si="11"/>
        <v>0</v>
      </c>
      <c r="CA69" s="175">
        <v>1</v>
      </c>
      <c r="CB69" s="175">
        <v>7</v>
      </c>
      <c r="CZ69" s="144">
        <v>0.00031</v>
      </c>
    </row>
    <row r="70" spans="1:104" ht="12.75">
      <c r="A70" s="169">
        <v>43</v>
      </c>
      <c r="B70" s="170" t="s">
        <v>188</v>
      </c>
      <c r="C70" s="171" t="s">
        <v>189</v>
      </c>
      <c r="D70" s="172" t="s">
        <v>160</v>
      </c>
      <c r="E70" s="173">
        <v>16</v>
      </c>
      <c r="F70" s="173">
        <v>0</v>
      </c>
      <c r="G70" s="174">
        <f t="shared" si="6"/>
        <v>0</v>
      </c>
      <c r="O70" s="168">
        <v>2</v>
      </c>
      <c r="AA70" s="144">
        <v>1</v>
      </c>
      <c r="AB70" s="144">
        <v>7</v>
      </c>
      <c r="AC70" s="144">
        <v>7</v>
      </c>
      <c r="AZ70" s="144">
        <v>2</v>
      </c>
      <c r="BA70" s="144">
        <f t="shared" si="7"/>
        <v>0</v>
      </c>
      <c r="BB70" s="144">
        <f t="shared" si="8"/>
        <v>0</v>
      </c>
      <c r="BC70" s="144">
        <f t="shared" si="9"/>
        <v>0</v>
      </c>
      <c r="BD70" s="144">
        <f t="shared" si="10"/>
        <v>0</v>
      </c>
      <c r="BE70" s="144">
        <f t="shared" si="11"/>
        <v>0</v>
      </c>
      <c r="CA70" s="175">
        <v>1</v>
      </c>
      <c r="CB70" s="175">
        <v>7</v>
      </c>
      <c r="CZ70" s="144">
        <v>0.00048</v>
      </c>
    </row>
    <row r="71" spans="1:104" ht="12.75">
      <c r="A71" s="169">
        <v>44</v>
      </c>
      <c r="B71" s="170" t="s">
        <v>190</v>
      </c>
      <c r="C71" s="171" t="s">
        <v>191</v>
      </c>
      <c r="D71" s="172" t="s">
        <v>160</v>
      </c>
      <c r="E71" s="173">
        <v>4</v>
      </c>
      <c r="F71" s="173">
        <v>0</v>
      </c>
      <c r="G71" s="174">
        <f t="shared" si="6"/>
        <v>0</v>
      </c>
      <c r="O71" s="168">
        <v>2</v>
      </c>
      <c r="AA71" s="144">
        <v>1</v>
      </c>
      <c r="AB71" s="144">
        <v>7</v>
      </c>
      <c r="AC71" s="144">
        <v>7</v>
      </c>
      <c r="AZ71" s="144">
        <v>2</v>
      </c>
      <c r="BA71" s="144">
        <f t="shared" si="7"/>
        <v>0</v>
      </c>
      <c r="BB71" s="144">
        <f t="shared" si="8"/>
        <v>0</v>
      </c>
      <c r="BC71" s="144">
        <f t="shared" si="9"/>
        <v>0</v>
      </c>
      <c r="BD71" s="144">
        <f t="shared" si="10"/>
        <v>0</v>
      </c>
      <c r="BE71" s="144">
        <f t="shared" si="11"/>
        <v>0</v>
      </c>
      <c r="CA71" s="175">
        <v>1</v>
      </c>
      <c r="CB71" s="175">
        <v>7</v>
      </c>
      <c r="CZ71" s="144">
        <v>0.00068</v>
      </c>
    </row>
    <row r="72" spans="1:104" ht="12.75">
      <c r="A72" s="169">
        <v>45</v>
      </c>
      <c r="B72" s="170" t="s">
        <v>192</v>
      </c>
      <c r="C72" s="171" t="s">
        <v>193</v>
      </c>
      <c r="D72" s="172" t="s">
        <v>160</v>
      </c>
      <c r="E72" s="173">
        <v>7</v>
      </c>
      <c r="F72" s="173">
        <v>0</v>
      </c>
      <c r="G72" s="174">
        <f t="shared" si="6"/>
        <v>0</v>
      </c>
      <c r="O72" s="168">
        <v>2</v>
      </c>
      <c r="AA72" s="144">
        <v>1</v>
      </c>
      <c r="AB72" s="144">
        <v>7</v>
      </c>
      <c r="AC72" s="144">
        <v>7</v>
      </c>
      <c r="AZ72" s="144">
        <v>2</v>
      </c>
      <c r="BA72" s="144">
        <f t="shared" si="7"/>
        <v>0</v>
      </c>
      <c r="BB72" s="144">
        <f t="shared" si="8"/>
        <v>0</v>
      </c>
      <c r="BC72" s="144">
        <f t="shared" si="9"/>
        <v>0</v>
      </c>
      <c r="BD72" s="144">
        <f t="shared" si="10"/>
        <v>0</v>
      </c>
      <c r="BE72" s="144">
        <f t="shared" si="11"/>
        <v>0</v>
      </c>
      <c r="CA72" s="175">
        <v>1</v>
      </c>
      <c r="CB72" s="175">
        <v>7</v>
      </c>
      <c r="CZ72" s="144">
        <v>0.00104</v>
      </c>
    </row>
    <row r="73" spans="1:104" ht="12.75">
      <c r="A73" s="169">
        <v>46</v>
      </c>
      <c r="B73" s="170" t="s">
        <v>194</v>
      </c>
      <c r="C73" s="171" t="s">
        <v>195</v>
      </c>
      <c r="D73" s="172" t="s">
        <v>160</v>
      </c>
      <c r="E73" s="173">
        <v>2</v>
      </c>
      <c r="F73" s="173">
        <v>0</v>
      </c>
      <c r="G73" s="174">
        <f t="shared" si="6"/>
        <v>0</v>
      </c>
      <c r="O73" s="168">
        <v>2</v>
      </c>
      <c r="AA73" s="144">
        <v>1</v>
      </c>
      <c r="AB73" s="144">
        <v>7</v>
      </c>
      <c r="AC73" s="144">
        <v>7</v>
      </c>
      <c r="AZ73" s="144">
        <v>2</v>
      </c>
      <c r="BA73" s="144">
        <f t="shared" si="7"/>
        <v>0</v>
      </c>
      <c r="BB73" s="144">
        <f t="shared" si="8"/>
        <v>0</v>
      </c>
      <c r="BC73" s="144">
        <f t="shared" si="9"/>
        <v>0</v>
      </c>
      <c r="BD73" s="144">
        <f t="shared" si="10"/>
        <v>0</v>
      </c>
      <c r="BE73" s="144">
        <f t="shared" si="11"/>
        <v>0</v>
      </c>
      <c r="CA73" s="175">
        <v>1</v>
      </c>
      <c r="CB73" s="175">
        <v>7</v>
      </c>
      <c r="CZ73" s="144">
        <v>0.00163</v>
      </c>
    </row>
    <row r="74" spans="1:104" ht="12.75">
      <c r="A74" s="169">
        <v>47</v>
      </c>
      <c r="B74" s="170" t="s">
        <v>196</v>
      </c>
      <c r="C74" s="171" t="s">
        <v>197</v>
      </c>
      <c r="D74" s="172" t="s">
        <v>80</v>
      </c>
      <c r="E74" s="173">
        <v>529</v>
      </c>
      <c r="F74" s="173">
        <v>0</v>
      </c>
      <c r="G74" s="174">
        <f t="shared" si="6"/>
        <v>0</v>
      </c>
      <c r="O74" s="168">
        <v>2</v>
      </c>
      <c r="AA74" s="144">
        <v>1</v>
      </c>
      <c r="AB74" s="144">
        <v>7</v>
      </c>
      <c r="AC74" s="144">
        <v>7</v>
      </c>
      <c r="AZ74" s="144">
        <v>2</v>
      </c>
      <c r="BA74" s="144">
        <f t="shared" si="7"/>
        <v>0</v>
      </c>
      <c r="BB74" s="144">
        <f t="shared" si="8"/>
        <v>0</v>
      </c>
      <c r="BC74" s="144">
        <f t="shared" si="9"/>
        <v>0</v>
      </c>
      <c r="BD74" s="144">
        <f t="shared" si="10"/>
        <v>0</v>
      </c>
      <c r="BE74" s="144">
        <f t="shared" si="11"/>
        <v>0</v>
      </c>
      <c r="CA74" s="175">
        <v>1</v>
      </c>
      <c r="CB74" s="175">
        <v>7</v>
      </c>
      <c r="CZ74" s="144">
        <v>0.00018</v>
      </c>
    </row>
    <row r="75" spans="1:104" ht="12.75">
      <c r="A75" s="169">
        <v>48</v>
      </c>
      <c r="B75" s="170" t="s">
        <v>198</v>
      </c>
      <c r="C75" s="171" t="s">
        <v>199</v>
      </c>
      <c r="D75" s="172" t="s">
        <v>80</v>
      </c>
      <c r="E75" s="173">
        <v>529</v>
      </c>
      <c r="F75" s="173">
        <v>0</v>
      </c>
      <c r="G75" s="174">
        <f t="shared" si="6"/>
        <v>0</v>
      </c>
      <c r="O75" s="168">
        <v>2</v>
      </c>
      <c r="AA75" s="144">
        <v>1</v>
      </c>
      <c r="AB75" s="144">
        <v>7</v>
      </c>
      <c r="AC75" s="144">
        <v>7</v>
      </c>
      <c r="AZ75" s="144">
        <v>2</v>
      </c>
      <c r="BA75" s="144">
        <f t="shared" si="7"/>
        <v>0</v>
      </c>
      <c r="BB75" s="144">
        <f t="shared" si="8"/>
        <v>0</v>
      </c>
      <c r="BC75" s="144">
        <f t="shared" si="9"/>
        <v>0</v>
      </c>
      <c r="BD75" s="144">
        <f t="shared" si="10"/>
        <v>0</v>
      </c>
      <c r="BE75" s="144">
        <f t="shared" si="11"/>
        <v>0</v>
      </c>
      <c r="CA75" s="175">
        <v>1</v>
      </c>
      <c r="CB75" s="175">
        <v>7</v>
      </c>
      <c r="CZ75" s="144">
        <v>1E-05</v>
      </c>
    </row>
    <row r="76" spans="1:104" ht="12.75">
      <c r="A76" s="169">
        <v>49</v>
      </c>
      <c r="B76" s="170" t="s">
        <v>200</v>
      </c>
      <c r="C76" s="171" t="s">
        <v>201</v>
      </c>
      <c r="D76" s="172" t="s">
        <v>103</v>
      </c>
      <c r="E76" s="173">
        <v>3.25</v>
      </c>
      <c r="F76" s="173">
        <v>0</v>
      </c>
      <c r="G76" s="174">
        <f t="shared" si="6"/>
        <v>0</v>
      </c>
      <c r="O76" s="168">
        <v>2</v>
      </c>
      <c r="AA76" s="144">
        <v>1</v>
      </c>
      <c r="AB76" s="144">
        <v>7</v>
      </c>
      <c r="AC76" s="144">
        <v>7</v>
      </c>
      <c r="AZ76" s="144">
        <v>2</v>
      </c>
      <c r="BA76" s="144">
        <f t="shared" si="7"/>
        <v>0</v>
      </c>
      <c r="BB76" s="144">
        <f t="shared" si="8"/>
        <v>0</v>
      </c>
      <c r="BC76" s="144">
        <f t="shared" si="9"/>
        <v>0</v>
      </c>
      <c r="BD76" s="144">
        <f t="shared" si="10"/>
        <v>0</v>
      </c>
      <c r="BE76" s="144">
        <f t="shared" si="11"/>
        <v>0</v>
      </c>
      <c r="CA76" s="175">
        <v>1</v>
      </c>
      <c r="CB76" s="175">
        <v>7</v>
      </c>
      <c r="CZ76" s="144">
        <v>0</v>
      </c>
    </row>
    <row r="77" spans="1:57" ht="12.75">
      <c r="A77" s="176"/>
      <c r="B77" s="177" t="s">
        <v>73</v>
      </c>
      <c r="C77" s="178" t="str">
        <f>CONCATENATE(B46," ",C46)</f>
        <v>722 Vnitřní vodovod</v>
      </c>
      <c r="D77" s="179"/>
      <c r="E77" s="180"/>
      <c r="F77" s="181"/>
      <c r="G77" s="182">
        <f>SUM(G46:G76)</f>
        <v>0</v>
      </c>
      <c r="O77" s="168">
        <v>4</v>
      </c>
      <c r="BA77" s="183">
        <f>SUM(BA46:BA76)</f>
        <v>0</v>
      </c>
      <c r="BB77" s="183">
        <f>SUM(BB46:BB76)</f>
        <v>0</v>
      </c>
      <c r="BC77" s="183">
        <f>SUM(BC46:BC76)</f>
        <v>0</v>
      </c>
      <c r="BD77" s="183">
        <f>SUM(BD46:BD76)</f>
        <v>0</v>
      </c>
      <c r="BE77" s="183">
        <f>SUM(BE46:BE76)</f>
        <v>0</v>
      </c>
    </row>
    <row r="78" spans="1:15" ht="12.75">
      <c r="A78" s="161" t="s">
        <v>72</v>
      </c>
      <c r="B78" s="162" t="s">
        <v>202</v>
      </c>
      <c r="C78" s="163" t="s">
        <v>203</v>
      </c>
      <c r="D78" s="164"/>
      <c r="E78" s="165"/>
      <c r="F78" s="165"/>
      <c r="G78" s="166"/>
      <c r="H78" s="167"/>
      <c r="I78" s="167"/>
      <c r="O78" s="168">
        <v>1</v>
      </c>
    </row>
    <row r="79" spans="1:104" ht="12.75">
      <c r="A79" s="169">
        <v>50</v>
      </c>
      <c r="B79" s="170" t="s">
        <v>204</v>
      </c>
      <c r="C79" s="171" t="s">
        <v>205</v>
      </c>
      <c r="D79" s="172" t="s">
        <v>175</v>
      </c>
      <c r="E79" s="173">
        <v>3</v>
      </c>
      <c r="F79" s="173">
        <v>0</v>
      </c>
      <c r="G79" s="174">
        <f aca="true" t="shared" si="12" ref="G79:G88">E79*F79</f>
        <v>0</v>
      </c>
      <c r="O79" s="168">
        <v>2</v>
      </c>
      <c r="AA79" s="144">
        <v>1</v>
      </c>
      <c r="AB79" s="144">
        <v>7</v>
      </c>
      <c r="AC79" s="144">
        <v>7</v>
      </c>
      <c r="AZ79" s="144">
        <v>2</v>
      </c>
      <c r="BA79" s="144">
        <f aca="true" t="shared" si="13" ref="BA79:BA88">IF(AZ79=1,G79,0)</f>
        <v>0</v>
      </c>
      <c r="BB79" s="144">
        <f aca="true" t="shared" si="14" ref="BB79:BB88">IF(AZ79=2,G79,0)</f>
        <v>0</v>
      </c>
      <c r="BC79" s="144">
        <f aca="true" t="shared" si="15" ref="BC79:BC88">IF(AZ79=3,G79,0)</f>
        <v>0</v>
      </c>
      <c r="BD79" s="144">
        <f aca="true" t="shared" si="16" ref="BD79:BD88">IF(AZ79=4,G79,0)</f>
        <v>0</v>
      </c>
      <c r="BE79" s="144">
        <f aca="true" t="shared" si="17" ref="BE79:BE88">IF(AZ79=5,G79,0)</f>
        <v>0</v>
      </c>
      <c r="CA79" s="175">
        <v>1</v>
      </c>
      <c r="CB79" s="175">
        <v>7</v>
      </c>
      <c r="CZ79" s="144">
        <v>0.00422</v>
      </c>
    </row>
    <row r="80" spans="1:104" ht="12.75">
      <c r="A80" s="169">
        <v>51</v>
      </c>
      <c r="B80" s="170" t="s">
        <v>206</v>
      </c>
      <c r="C80" s="171" t="s">
        <v>207</v>
      </c>
      <c r="D80" s="172" t="s">
        <v>175</v>
      </c>
      <c r="E80" s="173">
        <v>14</v>
      </c>
      <c r="F80" s="173">
        <v>0</v>
      </c>
      <c r="G80" s="174">
        <f t="shared" si="12"/>
        <v>0</v>
      </c>
      <c r="O80" s="168">
        <v>2</v>
      </c>
      <c r="AA80" s="144">
        <v>1</v>
      </c>
      <c r="AB80" s="144">
        <v>7</v>
      </c>
      <c r="AC80" s="144">
        <v>7</v>
      </c>
      <c r="AZ80" s="144">
        <v>2</v>
      </c>
      <c r="BA80" s="144">
        <f t="shared" si="13"/>
        <v>0</v>
      </c>
      <c r="BB80" s="144">
        <f t="shared" si="14"/>
        <v>0</v>
      </c>
      <c r="BC80" s="144">
        <f t="shared" si="15"/>
        <v>0</v>
      </c>
      <c r="BD80" s="144">
        <f t="shared" si="16"/>
        <v>0</v>
      </c>
      <c r="BE80" s="144">
        <f t="shared" si="17"/>
        <v>0</v>
      </c>
      <c r="CA80" s="175">
        <v>1</v>
      </c>
      <c r="CB80" s="175">
        <v>7</v>
      </c>
      <c r="CZ80" s="144">
        <v>0.00024</v>
      </c>
    </row>
    <row r="81" spans="1:104" ht="12.75">
      <c r="A81" s="169">
        <v>52</v>
      </c>
      <c r="B81" s="170" t="s">
        <v>208</v>
      </c>
      <c r="C81" s="171" t="s">
        <v>209</v>
      </c>
      <c r="D81" s="172" t="s">
        <v>175</v>
      </c>
      <c r="E81" s="173">
        <v>5</v>
      </c>
      <c r="F81" s="173">
        <v>0</v>
      </c>
      <c r="G81" s="174">
        <f t="shared" si="12"/>
        <v>0</v>
      </c>
      <c r="O81" s="168">
        <v>2</v>
      </c>
      <c r="AA81" s="144">
        <v>1</v>
      </c>
      <c r="AB81" s="144">
        <v>7</v>
      </c>
      <c r="AC81" s="144">
        <v>7</v>
      </c>
      <c r="AZ81" s="144">
        <v>2</v>
      </c>
      <c r="BA81" s="144">
        <f t="shared" si="13"/>
        <v>0</v>
      </c>
      <c r="BB81" s="144">
        <f t="shared" si="14"/>
        <v>0</v>
      </c>
      <c r="BC81" s="144">
        <f t="shared" si="15"/>
        <v>0</v>
      </c>
      <c r="BD81" s="144">
        <f t="shared" si="16"/>
        <v>0</v>
      </c>
      <c r="BE81" s="144">
        <f t="shared" si="17"/>
        <v>0</v>
      </c>
      <c r="CA81" s="175">
        <v>1</v>
      </c>
      <c r="CB81" s="175">
        <v>7</v>
      </c>
      <c r="CZ81" s="144">
        <v>0.00014</v>
      </c>
    </row>
    <row r="82" spans="1:104" ht="12.75">
      <c r="A82" s="169">
        <v>53</v>
      </c>
      <c r="B82" s="170" t="s">
        <v>210</v>
      </c>
      <c r="C82" s="171" t="s">
        <v>211</v>
      </c>
      <c r="D82" s="172" t="s">
        <v>175</v>
      </c>
      <c r="E82" s="173">
        <v>28</v>
      </c>
      <c r="F82" s="173">
        <v>0</v>
      </c>
      <c r="G82" s="174">
        <f t="shared" si="12"/>
        <v>0</v>
      </c>
      <c r="O82" s="168">
        <v>2</v>
      </c>
      <c r="AA82" s="144">
        <v>1</v>
      </c>
      <c r="AB82" s="144">
        <v>7</v>
      </c>
      <c r="AC82" s="144">
        <v>7</v>
      </c>
      <c r="AZ82" s="144">
        <v>2</v>
      </c>
      <c r="BA82" s="144">
        <f t="shared" si="13"/>
        <v>0</v>
      </c>
      <c r="BB82" s="144">
        <f t="shared" si="14"/>
        <v>0</v>
      </c>
      <c r="BC82" s="144">
        <f t="shared" si="15"/>
        <v>0</v>
      </c>
      <c r="BD82" s="144">
        <f t="shared" si="16"/>
        <v>0</v>
      </c>
      <c r="BE82" s="144">
        <f t="shared" si="17"/>
        <v>0</v>
      </c>
      <c r="CA82" s="175">
        <v>1</v>
      </c>
      <c r="CB82" s="175">
        <v>7</v>
      </c>
      <c r="CZ82" s="144">
        <v>0</v>
      </c>
    </row>
    <row r="83" spans="1:104" ht="12.75">
      <c r="A83" s="169">
        <v>54</v>
      </c>
      <c r="B83" s="170" t="s">
        <v>212</v>
      </c>
      <c r="C83" s="171" t="s">
        <v>213</v>
      </c>
      <c r="D83" s="172" t="s">
        <v>160</v>
      </c>
      <c r="E83" s="173">
        <v>25</v>
      </c>
      <c r="F83" s="173">
        <v>0</v>
      </c>
      <c r="G83" s="174">
        <f t="shared" si="12"/>
        <v>0</v>
      </c>
      <c r="O83" s="168">
        <v>2</v>
      </c>
      <c r="AA83" s="144">
        <v>1</v>
      </c>
      <c r="AB83" s="144">
        <v>7</v>
      </c>
      <c r="AC83" s="144">
        <v>7</v>
      </c>
      <c r="AZ83" s="144">
        <v>2</v>
      </c>
      <c r="BA83" s="144">
        <f t="shared" si="13"/>
        <v>0</v>
      </c>
      <c r="BB83" s="144">
        <f t="shared" si="14"/>
        <v>0</v>
      </c>
      <c r="BC83" s="144">
        <f t="shared" si="15"/>
        <v>0</v>
      </c>
      <c r="BD83" s="144">
        <f t="shared" si="16"/>
        <v>0</v>
      </c>
      <c r="BE83" s="144">
        <f t="shared" si="17"/>
        <v>0</v>
      </c>
      <c r="CA83" s="175">
        <v>1</v>
      </c>
      <c r="CB83" s="175">
        <v>7</v>
      </c>
      <c r="CZ83" s="144">
        <v>0.00012</v>
      </c>
    </row>
    <row r="84" spans="1:104" ht="12.75">
      <c r="A84" s="169">
        <v>55</v>
      </c>
      <c r="B84" s="170" t="s">
        <v>214</v>
      </c>
      <c r="C84" s="171" t="s">
        <v>215</v>
      </c>
      <c r="D84" s="172" t="s">
        <v>175</v>
      </c>
      <c r="E84" s="173">
        <v>1</v>
      </c>
      <c r="F84" s="173">
        <v>0</v>
      </c>
      <c r="G84" s="174">
        <f t="shared" si="12"/>
        <v>0</v>
      </c>
      <c r="O84" s="168">
        <v>2</v>
      </c>
      <c r="AA84" s="144">
        <v>1</v>
      </c>
      <c r="AB84" s="144">
        <v>7</v>
      </c>
      <c r="AC84" s="144">
        <v>7</v>
      </c>
      <c r="AZ84" s="144">
        <v>2</v>
      </c>
      <c r="BA84" s="144">
        <f t="shared" si="13"/>
        <v>0</v>
      </c>
      <c r="BB84" s="144">
        <f t="shared" si="14"/>
        <v>0</v>
      </c>
      <c r="BC84" s="144">
        <f t="shared" si="15"/>
        <v>0</v>
      </c>
      <c r="BD84" s="144">
        <f t="shared" si="16"/>
        <v>0</v>
      </c>
      <c r="BE84" s="144">
        <f t="shared" si="17"/>
        <v>0</v>
      </c>
      <c r="CA84" s="175">
        <v>1</v>
      </c>
      <c r="CB84" s="175">
        <v>7</v>
      </c>
      <c r="CZ84" s="144">
        <v>0.00012</v>
      </c>
    </row>
    <row r="85" spans="1:104" ht="12.75">
      <c r="A85" s="169">
        <v>56</v>
      </c>
      <c r="B85" s="170" t="s">
        <v>216</v>
      </c>
      <c r="C85" s="171" t="s">
        <v>217</v>
      </c>
      <c r="D85" s="172" t="s">
        <v>160</v>
      </c>
      <c r="E85" s="173">
        <v>2</v>
      </c>
      <c r="F85" s="173">
        <v>0</v>
      </c>
      <c r="G85" s="174">
        <f t="shared" si="12"/>
        <v>0</v>
      </c>
      <c r="O85" s="168">
        <v>2</v>
      </c>
      <c r="AA85" s="144">
        <v>1</v>
      </c>
      <c r="AB85" s="144">
        <v>7</v>
      </c>
      <c r="AC85" s="144">
        <v>7</v>
      </c>
      <c r="AZ85" s="144">
        <v>2</v>
      </c>
      <c r="BA85" s="144">
        <f t="shared" si="13"/>
        <v>0</v>
      </c>
      <c r="BB85" s="144">
        <f t="shared" si="14"/>
        <v>0</v>
      </c>
      <c r="BC85" s="144">
        <f t="shared" si="15"/>
        <v>0</v>
      </c>
      <c r="BD85" s="144">
        <f t="shared" si="16"/>
        <v>0</v>
      </c>
      <c r="BE85" s="144">
        <f t="shared" si="17"/>
        <v>0</v>
      </c>
      <c r="CA85" s="175">
        <v>1</v>
      </c>
      <c r="CB85" s="175">
        <v>7</v>
      </c>
      <c r="CZ85" s="144">
        <v>0.00013</v>
      </c>
    </row>
    <row r="86" spans="1:104" ht="12.75">
      <c r="A86" s="169">
        <v>57</v>
      </c>
      <c r="B86" s="170" t="s">
        <v>218</v>
      </c>
      <c r="C86" s="171" t="s">
        <v>219</v>
      </c>
      <c r="D86" s="172" t="s">
        <v>160</v>
      </c>
      <c r="E86" s="173">
        <v>1</v>
      </c>
      <c r="F86" s="173">
        <v>0</v>
      </c>
      <c r="G86" s="174">
        <f t="shared" si="12"/>
        <v>0</v>
      </c>
      <c r="O86" s="168">
        <v>2</v>
      </c>
      <c r="AA86" s="144">
        <v>3</v>
      </c>
      <c r="AB86" s="144">
        <v>7</v>
      </c>
      <c r="AC86" s="144">
        <v>55145037</v>
      </c>
      <c r="AZ86" s="144">
        <v>2</v>
      </c>
      <c r="BA86" s="144">
        <f t="shared" si="13"/>
        <v>0</v>
      </c>
      <c r="BB86" s="144">
        <f t="shared" si="14"/>
        <v>0</v>
      </c>
      <c r="BC86" s="144">
        <f t="shared" si="15"/>
        <v>0</v>
      </c>
      <c r="BD86" s="144">
        <f t="shared" si="16"/>
        <v>0</v>
      </c>
      <c r="BE86" s="144">
        <f t="shared" si="17"/>
        <v>0</v>
      </c>
      <c r="CA86" s="175">
        <v>3</v>
      </c>
      <c r="CB86" s="175">
        <v>7</v>
      </c>
      <c r="CZ86" s="144">
        <v>0.0014</v>
      </c>
    </row>
    <row r="87" spans="1:104" ht="12.75">
      <c r="A87" s="169">
        <v>58</v>
      </c>
      <c r="B87" s="170" t="s">
        <v>220</v>
      </c>
      <c r="C87" s="171" t="s">
        <v>221</v>
      </c>
      <c r="D87" s="172" t="s">
        <v>160</v>
      </c>
      <c r="E87" s="173">
        <v>2</v>
      </c>
      <c r="F87" s="173">
        <v>0</v>
      </c>
      <c r="G87" s="174">
        <f t="shared" si="12"/>
        <v>0</v>
      </c>
      <c r="O87" s="168">
        <v>2</v>
      </c>
      <c r="AA87" s="144">
        <v>3</v>
      </c>
      <c r="AB87" s="144">
        <v>7</v>
      </c>
      <c r="AC87" s="144">
        <v>55145054</v>
      </c>
      <c r="AZ87" s="144">
        <v>2</v>
      </c>
      <c r="BA87" s="144">
        <f t="shared" si="13"/>
        <v>0</v>
      </c>
      <c r="BB87" s="144">
        <f t="shared" si="14"/>
        <v>0</v>
      </c>
      <c r="BC87" s="144">
        <f t="shared" si="15"/>
        <v>0</v>
      </c>
      <c r="BD87" s="144">
        <f t="shared" si="16"/>
        <v>0</v>
      </c>
      <c r="BE87" s="144">
        <f t="shared" si="17"/>
        <v>0</v>
      </c>
      <c r="CA87" s="175">
        <v>3</v>
      </c>
      <c r="CB87" s="175">
        <v>7</v>
      </c>
      <c r="CZ87" s="144">
        <v>0.00153</v>
      </c>
    </row>
    <row r="88" spans="1:104" ht="12.75">
      <c r="A88" s="169">
        <v>59</v>
      </c>
      <c r="B88" s="170" t="s">
        <v>222</v>
      </c>
      <c r="C88" s="171" t="s">
        <v>223</v>
      </c>
      <c r="D88" s="172" t="s">
        <v>160</v>
      </c>
      <c r="E88" s="173">
        <v>25</v>
      </c>
      <c r="F88" s="173">
        <v>0</v>
      </c>
      <c r="G88" s="174">
        <f t="shared" si="12"/>
        <v>0</v>
      </c>
      <c r="O88" s="168">
        <v>2</v>
      </c>
      <c r="AA88" s="144">
        <v>3</v>
      </c>
      <c r="AB88" s="144">
        <v>7</v>
      </c>
      <c r="AC88" s="144">
        <v>5555016</v>
      </c>
      <c r="AZ88" s="144">
        <v>2</v>
      </c>
      <c r="BA88" s="144">
        <f t="shared" si="13"/>
        <v>0</v>
      </c>
      <c r="BB88" s="144">
        <f t="shared" si="14"/>
        <v>0</v>
      </c>
      <c r="BC88" s="144">
        <f t="shared" si="15"/>
        <v>0</v>
      </c>
      <c r="BD88" s="144">
        <f t="shared" si="16"/>
        <v>0</v>
      </c>
      <c r="BE88" s="144">
        <f t="shared" si="17"/>
        <v>0</v>
      </c>
      <c r="CA88" s="175">
        <v>3</v>
      </c>
      <c r="CB88" s="175">
        <v>7</v>
      </c>
      <c r="CZ88" s="144">
        <v>0.0009</v>
      </c>
    </row>
    <row r="89" spans="1:57" ht="12.75">
      <c r="A89" s="176"/>
      <c r="B89" s="177" t="s">
        <v>73</v>
      </c>
      <c r="C89" s="178" t="str">
        <f>CONCATENATE(B78," ",C78)</f>
        <v>725 Zařizovací předměty</v>
      </c>
      <c r="D89" s="179"/>
      <c r="E89" s="180"/>
      <c r="F89" s="181"/>
      <c r="G89" s="182">
        <f>SUM(G78:G88)</f>
        <v>0</v>
      </c>
      <c r="O89" s="168">
        <v>4</v>
      </c>
      <c r="BA89" s="183">
        <f>SUM(BA78:BA88)</f>
        <v>0</v>
      </c>
      <c r="BB89" s="183">
        <f>SUM(BB78:BB88)</f>
        <v>0</v>
      </c>
      <c r="BC89" s="183">
        <f>SUM(BC78:BC88)</f>
        <v>0</v>
      </c>
      <c r="BD89" s="183">
        <f>SUM(BD78:BD88)</f>
        <v>0</v>
      </c>
      <c r="BE89" s="183">
        <f>SUM(BE78:BE88)</f>
        <v>0</v>
      </c>
    </row>
    <row r="90" spans="1:15" ht="12.75">
      <c r="A90" s="161" t="s">
        <v>72</v>
      </c>
      <c r="B90" s="162" t="s">
        <v>224</v>
      </c>
      <c r="C90" s="163" t="s">
        <v>225</v>
      </c>
      <c r="D90" s="164"/>
      <c r="E90" s="165"/>
      <c r="F90" s="165"/>
      <c r="G90" s="166"/>
      <c r="H90" s="167"/>
      <c r="I90" s="167"/>
      <c r="O90" s="168">
        <v>1</v>
      </c>
    </row>
    <row r="91" spans="1:104" ht="12.75">
      <c r="A91" s="169">
        <v>60</v>
      </c>
      <c r="B91" s="170" t="s">
        <v>226</v>
      </c>
      <c r="C91" s="171" t="s">
        <v>227</v>
      </c>
      <c r="D91" s="172" t="s">
        <v>85</v>
      </c>
      <c r="E91" s="173">
        <v>158</v>
      </c>
      <c r="F91" s="173">
        <v>0</v>
      </c>
      <c r="G91" s="174">
        <f aca="true" t="shared" si="18" ref="G91:G96">E91*F91</f>
        <v>0</v>
      </c>
      <c r="O91" s="168">
        <v>2</v>
      </c>
      <c r="AA91" s="144">
        <v>1</v>
      </c>
      <c r="AB91" s="144">
        <v>7</v>
      </c>
      <c r="AC91" s="144">
        <v>7</v>
      </c>
      <c r="AZ91" s="144">
        <v>2</v>
      </c>
      <c r="BA91" s="144">
        <f aca="true" t="shared" si="19" ref="BA91:BA96">IF(AZ91=1,G91,0)</f>
        <v>0</v>
      </c>
      <c r="BB91" s="144">
        <f aca="true" t="shared" si="20" ref="BB91:BB96">IF(AZ91=2,G91,0)</f>
        <v>0</v>
      </c>
      <c r="BC91" s="144">
        <f aca="true" t="shared" si="21" ref="BC91:BC96">IF(AZ91=3,G91,0)</f>
        <v>0</v>
      </c>
      <c r="BD91" s="144">
        <f aca="true" t="shared" si="22" ref="BD91:BD96">IF(AZ91=4,G91,0)</f>
        <v>0</v>
      </c>
      <c r="BE91" s="144">
        <f aca="true" t="shared" si="23" ref="BE91:BE96">IF(AZ91=5,G91,0)</f>
        <v>0</v>
      </c>
      <c r="CA91" s="175">
        <v>1</v>
      </c>
      <c r="CB91" s="175">
        <v>7</v>
      </c>
      <c r="CZ91" s="144">
        <v>0</v>
      </c>
    </row>
    <row r="92" spans="1:104" ht="12.75">
      <c r="A92" s="169">
        <v>61</v>
      </c>
      <c r="B92" s="170" t="s">
        <v>228</v>
      </c>
      <c r="C92" s="171" t="s">
        <v>229</v>
      </c>
      <c r="D92" s="172" t="s">
        <v>85</v>
      </c>
      <c r="E92" s="173">
        <v>158</v>
      </c>
      <c r="F92" s="173">
        <v>0</v>
      </c>
      <c r="G92" s="174">
        <f t="shared" si="18"/>
        <v>0</v>
      </c>
      <c r="O92" s="168">
        <v>2</v>
      </c>
      <c r="AA92" s="144">
        <v>1</v>
      </c>
      <c r="AB92" s="144">
        <v>7</v>
      </c>
      <c r="AC92" s="144">
        <v>7</v>
      </c>
      <c r="AZ92" s="144">
        <v>2</v>
      </c>
      <c r="BA92" s="144">
        <f t="shared" si="19"/>
        <v>0</v>
      </c>
      <c r="BB92" s="144">
        <f t="shared" si="20"/>
        <v>0</v>
      </c>
      <c r="BC92" s="144">
        <f t="shared" si="21"/>
        <v>0</v>
      </c>
      <c r="BD92" s="144">
        <f t="shared" si="22"/>
        <v>0</v>
      </c>
      <c r="BE92" s="144">
        <f t="shared" si="23"/>
        <v>0</v>
      </c>
      <c r="CA92" s="175">
        <v>1</v>
      </c>
      <c r="CB92" s="175">
        <v>7</v>
      </c>
      <c r="CZ92" s="144">
        <v>0</v>
      </c>
    </row>
    <row r="93" spans="1:104" ht="12.75">
      <c r="A93" s="169">
        <v>62</v>
      </c>
      <c r="B93" s="170" t="s">
        <v>230</v>
      </c>
      <c r="C93" s="171" t="s">
        <v>231</v>
      </c>
      <c r="D93" s="172" t="s">
        <v>85</v>
      </c>
      <c r="E93" s="173">
        <v>138</v>
      </c>
      <c r="F93" s="173">
        <v>0</v>
      </c>
      <c r="G93" s="174">
        <f t="shared" si="18"/>
        <v>0</v>
      </c>
      <c r="O93" s="168">
        <v>2</v>
      </c>
      <c r="AA93" s="144">
        <v>1</v>
      </c>
      <c r="AB93" s="144">
        <v>7</v>
      </c>
      <c r="AC93" s="144">
        <v>7</v>
      </c>
      <c r="AZ93" s="144">
        <v>2</v>
      </c>
      <c r="BA93" s="144">
        <f t="shared" si="19"/>
        <v>0</v>
      </c>
      <c r="BB93" s="144">
        <f t="shared" si="20"/>
        <v>0</v>
      </c>
      <c r="BC93" s="144">
        <f t="shared" si="21"/>
        <v>0</v>
      </c>
      <c r="BD93" s="144">
        <f t="shared" si="22"/>
        <v>0</v>
      </c>
      <c r="BE93" s="144">
        <f t="shared" si="23"/>
        <v>0</v>
      </c>
      <c r="CA93" s="175">
        <v>1</v>
      </c>
      <c r="CB93" s="175">
        <v>7</v>
      </c>
      <c r="CZ93" s="144">
        <v>0</v>
      </c>
    </row>
    <row r="94" spans="1:104" ht="12.75">
      <c r="A94" s="169">
        <v>63</v>
      </c>
      <c r="B94" s="170" t="s">
        <v>232</v>
      </c>
      <c r="C94" s="171" t="s">
        <v>233</v>
      </c>
      <c r="D94" s="172" t="s">
        <v>160</v>
      </c>
      <c r="E94" s="173">
        <v>15.8</v>
      </c>
      <c r="F94" s="173">
        <v>0</v>
      </c>
      <c r="G94" s="174">
        <f t="shared" si="18"/>
        <v>0</v>
      </c>
      <c r="O94" s="168">
        <v>2</v>
      </c>
      <c r="AA94" s="144">
        <v>1</v>
      </c>
      <c r="AB94" s="144">
        <v>7</v>
      </c>
      <c r="AC94" s="144">
        <v>7</v>
      </c>
      <c r="AZ94" s="144">
        <v>2</v>
      </c>
      <c r="BA94" s="144">
        <f t="shared" si="19"/>
        <v>0</v>
      </c>
      <c r="BB94" s="144">
        <f t="shared" si="20"/>
        <v>0</v>
      </c>
      <c r="BC94" s="144">
        <f t="shared" si="21"/>
        <v>0</v>
      </c>
      <c r="BD94" s="144">
        <f t="shared" si="22"/>
        <v>0</v>
      </c>
      <c r="BE94" s="144">
        <f t="shared" si="23"/>
        <v>0</v>
      </c>
      <c r="CA94" s="175">
        <v>1</v>
      </c>
      <c r="CB94" s="175">
        <v>7</v>
      </c>
      <c r="CZ94" s="144">
        <v>0</v>
      </c>
    </row>
    <row r="95" spans="1:104" ht="12.75">
      <c r="A95" s="169">
        <v>64</v>
      </c>
      <c r="B95" s="170" t="s">
        <v>234</v>
      </c>
      <c r="C95" s="171" t="s">
        <v>235</v>
      </c>
      <c r="D95" s="172" t="s">
        <v>160</v>
      </c>
      <c r="E95" s="173">
        <v>7.9</v>
      </c>
      <c r="F95" s="173">
        <v>0</v>
      </c>
      <c r="G95" s="174">
        <f t="shared" si="18"/>
        <v>0</v>
      </c>
      <c r="O95" s="168">
        <v>2</v>
      </c>
      <c r="AA95" s="144">
        <v>1</v>
      </c>
      <c r="AB95" s="144">
        <v>7</v>
      </c>
      <c r="AC95" s="144">
        <v>7</v>
      </c>
      <c r="AZ95" s="144">
        <v>2</v>
      </c>
      <c r="BA95" s="144">
        <f t="shared" si="19"/>
        <v>0</v>
      </c>
      <c r="BB95" s="144">
        <f t="shared" si="20"/>
        <v>0</v>
      </c>
      <c r="BC95" s="144">
        <f t="shared" si="21"/>
        <v>0</v>
      </c>
      <c r="BD95" s="144">
        <f t="shared" si="22"/>
        <v>0</v>
      </c>
      <c r="BE95" s="144">
        <f t="shared" si="23"/>
        <v>0</v>
      </c>
      <c r="CA95" s="175">
        <v>1</v>
      </c>
      <c r="CB95" s="175">
        <v>7</v>
      </c>
      <c r="CZ95" s="144">
        <v>0</v>
      </c>
    </row>
    <row r="96" spans="1:104" ht="12.75">
      <c r="A96" s="169">
        <v>65</v>
      </c>
      <c r="B96" s="170" t="s">
        <v>236</v>
      </c>
      <c r="C96" s="171" t="s">
        <v>237</v>
      </c>
      <c r="D96" s="172" t="s">
        <v>238</v>
      </c>
      <c r="E96" s="173">
        <v>49</v>
      </c>
      <c r="F96" s="173">
        <v>0</v>
      </c>
      <c r="G96" s="174">
        <f t="shared" si="18"/>
        <v>0</v>
      </c>
      <c r="O96" s="168">
        <v>2</v>
      </c>
      <c r="AA96" s="144">
        <v>1</v>
      </c>
      <c r="AB96" s="144">
        <v>7</v>
      </c>
      <c r="AC96" s="144">
        <v>7</v>
      </c>
      <c r="AZ96" s="144">
        <v>2</v>
      </c>
      <c r="BA96" s="144">
        <f t="shared" si="19"/>
        <v>0</v>
      </c>
      <c r="BB96" s="144">
        <f t="shared" si="20"/>
        <v>0</v>
      </c>
      <c r="BC96" s="144">
        <f t="shared" si="21"/>
        <v>0</v>
      </c>
      <c r="BD96" s="144">
        <f t="shared" si="22"/>
        <v>0</v>
      </c>
      <c r="BE96" s="144">
        <f t="shared" si="23"/>
        <v>0</v>
      </c>
      <c r="CA96" s="175">
        <v>1</v>
      </c>
      <c r="CB96" s="175">
        <v>7</v>
      </c>
      <c r="CZ96" s="144">
        <v>7E-05</v>
      </c>
    </row>
    <row r="97" spans="1:57" ht="12.75">
      <c r="A97" s="176"/>
      <c r="B97" s="177" t="s">
        <v>73</v>
      </c>
      <c r="C97" s="178" t="str">
        <f>CONCATENATE(B90," ",C90)</f>
        <v>767 Konstrukce zámečnické</v>
      </c>
      <c r="D97" s="179"/>
      <c r="E97" s="180"/>
      <c r="F97" s="181"/>
      <c r="G97" s="182">
        <f>SUM(G90:G96)</f>
        <v>0</v>
      </c>
      <c r="O97" s="168">
        <v>4</v>
      </c>
      <c r="BA97" s="183">
        <f>SUM(BA90:BA96)</f>
        <v>0</v>
      </c>
      <c r="BB97" s="183">
        <f>SUM(BB90:BB96)</f>
        <v>0</v>
      </c>
      <c r="BC97" s="183">
        <f>SUM(BC90:BC96)</f>
        <v>0</v>
      </c>
      <c r="BD97" s="183">
        <f>SUM(BD90:BD96)</f>
        <v>0</v>
      </c>
      <c r="BE97" s="183">
        <f>SUM(BE90:BE96)</f>
        <v>0</v>
      </c>
    </row>
    <row r="98" spans="1:15" ht="12.75">
      <c r="A98" s="161" t="s">
        <v>72</v>
      </c>
      <c r="B98" s="162" t="s">
        <v>239</v>
      </c>
      <c r="C98" s="163" t="s">
        <v>240</v>
      </c>
      <c r="D98" s="164"/>
      <c r="E98" s="165"/>
      <c r="F98" s="165"/>
      <c r="G98" s="166"/>
      <c r="H98" s="167"/>
      <c r="I98" s="167"/>
      <c r="O98" s="168">
        <v>1</v>
      </c>
    </row>
    <row r="99" spans="1:104" ht="12.75">
      <c r="A99" s="169">
        <v>66</v>
      </c>
      <c r="B99" s="170" t="s">
        <v>241</v>
      </c>
      <c r="C99" s="171" t="s">
        <v>242</v>
      </c>
      <c r="D99" s="172" t="s">
        <v>85</v>
      </c>
      <c r="E99" s="173">
        <v>34</v>
      </c>
      <c r="F99" s="173">
        <v>0</v>
      </c>
      <c r="G99" s="174">
        <f aca="true" t="shared" si="24" ref="G99:G105">E99*F99</f>
        <v>0</v>
      </c>
      <c r="O99" s="168">
        <v>2</v>
      </c>
      <c r="AA99" s="144">
        <v>1</v>
      </c>
      <c r="AB99" s="144">
        <v>7</v>
      </c>
      <c r="AC99" s="144">
        <v>7</v>
      </c>
      <c r="AZ99" s="144">
        <v>2</v>
      </c>
      <c r="BA99" s="144">
        <f aca="true" t="shared" si="25" ref="BA99:BA105">IF(AZ99=1,G99,0)</f>
        <v>0</v>
      </c>
      <c r="BB99" s="144">
        <f aca="true" t="shared" si="26" ref="BB99:BB105">IF(AZ99=2,G99,0)</f>
        <v>0</v>
      </c>
      <c r="BC99" s="144">
        <f aca="true" t="shared" si="27" ref="BC99:BC105">IF(AZ99=3,G99,0)</f>
        <v>0</v>
      </c>
      <c r="BD99" s="144">
        <f aca="true" t="shared" si="28" ref="BD99:BD105">IF(AZ99=4,G99,0)</f>
        <v>0</v>
      </c>
      <c r="BE99" s="144">
        <f aca="true" t="shared" si="29" ref="BE99:BE105">IF(AZ99=5,G99,0)</f>
        <v>0</v>
      </c>
      <c r="CA99" s="175">
        <v>1</v>
      </c>
      <c r="CB99" s="175">
        <v>7</v>
      </c>
      <c r="CZ99" s="144">
        <v>0</v>
      </c>
    </row>
    <row r="100" spans="1:104" ht="12.75">
      <c r="A100" s="169">
        <v>67</v>
      </c>
      <c r="B100" s="170" t="s">
        <v>243</v>
      </c>
      <c r="C100" s="171" t="s">
        <v>244</v>
      </c>
      <c r="D100" s="172" t="s">
        <v>85</v>
      </c>
      <c r="E100" s="173">
        <v>118</v>
      </c>
      <c r="F100" s="173">
        <v>0</v>
      </c>
      <c r="G100" s="174">
        <f t="shared" si="24"/>
        <v>0</v>
      </c>
      <c r="O100" s="168">
        <v>2</v>
      </c>
      <c r="AA100" s="144">
        <v>1</v>
      </c>
      <c r="AB100" s="144">
        <v>7</v>
      </c>
      <c r="AC100" s="144">
        <v>7</v>
      </c>
      <c r="AZ100" s="144">
        <v>2</v>
      </c>
      <c r="BA100" s="144">
        <f t="shared" si="25"/>
        <v>0</v>
      </c>
      <c r="BB100" s="144">
        <f t="shared" si="26"/>
        <v>0</v>
      </c>
      <c r="BC100" s="144">
        <f t="shared" si="27"/>
        <v>0</v>
      </c>
      <c r="BD100" s="144">
        <f t="shared" si="28"/>
        <v>0</v>
      </c>
      <c r="BE100" s="144">
        <f t="shared" si="29"/>
        <v>0</v>
      </c>
      <c r="CA100" s="175">
        <v>1</v>
      </c>
      <c r="CB100" s="175">
        <v>7</v>
      </c>
      <c r="CZ100" s="144">
        <v>0</v>
      </c>
    </row>
    <row r="101" spans="1:104" ht="12.75">
      <c r="A101" s="169">
        <v>68</v>
      </c>
      <c r="B101" s="170" t="s">
        <v>245</v>
      </c>
      <c r="C101" s="171" t="s">
        <v>246</v>
      </c>
      <c r="D101" s="172" t="s">
        <v>80</v>
      </c>
      <c r="E101" s="173">
        <v>34</v>
      </c>
      <c r="F101" s="173">
        <v>0</v>
      </c>
      <c r="G101" s="174">
        <f t="shared" si="24"/>
        <v>0</v>
      </c>
      <c r="O101" s="168">
        <v>2</v>
      </c>
      <c r="AA101" s="144">
        <v>1</v>
      </c>
      <c r="AB101" s="144">
        <v>7</v>
      </c>
      <c r="AC101" s="144">
        <v>7</v>
      </c>
      <c r="AZ101" s="144">
        <v>2</v>
      </c>
      <c r="BA101" s="144">
        <f t="shared" si="25"/>
        <v>0</v>
      </c>
      <c r="BB101" s="144">
        <f t="shared" si="26"/>
        <v>0</v>
      </c>
      <c r="BC101" s="144">
        <f t="shared" si="27"/>
        <v>0</v>
      </c>
      <c r="BD101" s="144">
        <f t="shared" si="28"/>
        <v>0</v>
      </c>
      <c r="BE101" s="144">
        <f t="shared" si="29"/>
        <v>0</v>
      </c>
      <c r="CA101" s="175">
        <v>1</v>
      </c>
      <c r="CB101" s="175">
        <v>7</v>
      </c>
      <c r="CZ101" s="144">
        <v>0</v>
      </c>
    </row>
    <row r="102" spans="1:104" ht="12.75">
      <c r="A102" s="169">
        <v>69</v>
      </c>
      <c r="B102" s="170" t="s">
        <v>247</v>
      </c>
      <c r="C102" s="171" t="s">
        <v>248</v>
      </c>
      <c r="D102" s="172" t="s">
        <v>85</v>
      </c>
      <c r="E102" s="173">
        <v>34</v>
      </c>
      <c r="F102" s="173">
        <v>0</v>
      </c>
      <c r="G102" s="174">
        <f t="shared" si="24"/>
        <v>0</v>
      </c>
      <c r="O102" s="168">
        <v>2</v>
      </c>
      <c r="AA102" s="144">
        <v>1</v>
      </c>
      <c r="AB102" s="144">
        <v>7</v>
      </c>
      <c r="AC102" s="144">
        <v>7</v>
      </c>
      <c r="AZ102" s="144">
        <v>2</v>
      </c>
      <c r="BA102" s="144">
        <f t="shared" si="25"/>
        <v>0</v>
      </c>
      <c r="BB102" s="144">
        <f t="shared" si="26"/>
        <v>0</v>
      </c>
      <c r="BC102" s="144">
        <f t="shared" si="27"/>
        <v>0</v>
      </c>
      <c r="BD102" s="144">
        <f t="shared" si="28"/>
        <v>0</v>
      </c>
      <c r="BE102" s="144">
        <f t="shared" si="29"/>
        <v>0</v>
      </c>
      <c r="CA102" s="175">
        <v>1</v>
      </c>
      <c r="CB102" s="175">
        <v>7</v>
      </c>
      <c r="CZ102" s="144">
        <v>0</v>
      </c>
    </row>
    <row r="103" spans="1:104" ht="12.75">
      <c r="A103" s="169">
        <v>70</v>
      </c>
      <c r="B103" s="170" t="s">
        <v>249</v>
      </c>
      <c r="C103" s="171" t="s">
        <v>250</v>
      </c>
      <c r="D103" s="172" t="s">
        <v>85</v>
      </c>
      <c r="E103" s="173">
        <v>24.65</v>
      </c>
      <c r="F103" s="173">
        <v>0</v>
      </c>
      <c r="G103" s="174">
        <f t="shared" si="24"/>
        <v>0</v>
      </c>
      <c r="O103" s="168">
        <v>2</v>
      </c>
      <c r="AA103" s="144">
        <v>1</v>
      </c>
      <c r="AB103" s="144">
        <v>7</v>
      </c>
      <c r="AC103" s="144">
        <v>7</v>
      </c>
      <c r="AZ103" s="144">
        <v>2</v>
      </c>
      <c r="BA103" s="144">
        <f t="shared" si="25"/>
        <v>0</v>
      </c>
      <c r="BB103" s="144">
        <f t="shared" si="26"/>
        <v>0</v>
      </c>
      <c r="BC103" s="144">
        <f t="shared" si="27"/>
        <v>0</v>
      </c>
      <c r="BD103" s="144">
        <f t="shared" si="28"/>
        <v>0</v>
      </c>
      <c r="BE103" s="144">
        <f t="shared" si="29"/>
        <v>0</v>
      </c>
      <c r="CA103" s="175">
        <v>1</v>
      </c>
      <c r="CB103" s="175">
        <v>7</v>
      </c>
      <c r="CZ103" s="144">
        <v>0</v>
      </c>
    </row>
    <row r="104" spans="1:104" ht="12.75">
      <c r="A104" s="169">
        <v>71</v>
      </c>
      <c r="B104" s="170" t="s">
        <v>251</v>
      </c>
      <c r="C104" s="171" t="s">
        <v>252</v>
      </c>
      <c r="D104" s="172" t="s">
        <v>103</v>
      </c>
      <c r="E104" s="173">
        <v>34.68</v>
      </c>
      <c r="F104" s="173">
        <v>0</v>
      </c>
      <c r="G104" s="174">
        <f t="shared" si="24"/>
        <v>0</v>
      </c>
      <c r="O104" s="168">
        <v>2</v>
      </c>
      <c r="AA104" s="144">
        <v>1</v>
      </c>
      <c r="AB104" s="144">
        <v>7</v>
      </c>
      <c r="AC104" s="144">
        <v>7</v>
      </c>
      <c r="AZ104" s="144">
        <v>2</v>
      </c>
      <c r="BA104" s="144">
        <f t="shared" si="25"/>
        <v>0</v>
      </c>
      <c r="BB104" s="144">
        <f t="shared" si="26"/>
        <v>0</v>
      </c>
      <c r="BC104" s="144">
        <f t="shared" si="27"/>
        <v>0</v>
      </c>
      <c r="BD104" s="144">
        <f t="shared" si="28"/>
        <v>0</v>
      </c>
      <c r="BE104" s="144">
        <f t="shared" si="29"/>
        <v>0</v>
      </c>
      <c r="CA104" s="175">
        <v>1</v>
      </c>
      <c r="CB104" s="175">
        <v>7</v>
      </c>
      <c r="CZ104" s="144">
        <v>0</v>
      </c>
    </row>
    <row r="105" spans="1:104" ht="12.75">
      <c r="A105" s="169">
        <v>72</v>
      </c>
      <c r="B105" s="170" t="s">
        <v>253</v>
      </c>
      <c r="C105" s="171" t="s">
        <v>254</v>
      </c>
      <c r="D105" s="172" t="s">
        <v>85</v>
      </c>
      <c r="E105" s="173">
        <v>2.23</v>
      </c>
      <c r="F105" s="173">
        <v>0</v>
      </c>
      <c r="G105" s="174">
        <f t="shared" si="24"/>
        <v>0</v>
      </c>
      <c r="O105" s="168">
        <v>2</v>
      </c>
      <c r="AA105" s="144">
        <v>2</v>
      </c>
      <c r="AB105" s="144">
        <v>7</v>
      </c>
      <c r="AC105" s="144">
        <v>7</v>
      </c>
      <c r="AZ105" s="144">
        <v>2</v>
      </c>
      <c r="BA105" s="144">
        <f t="shared" si="25"/>
        <v>0</v>
      </c>
      <c r="BB105" s="144">
        <f t="shared" si="26"/>
        <v>0</v>
      </c>
      <c r="BC105" s="144">
        <f t="shared" si="27"/>
        <v>0</v>
      </c>
      <c r="BD105" s="144">
        <f t="shared" si="28"/>
        <v>0</v>
      </c>
      <c r="BE105" s="144">
        <f t="shared" si="29"/>
        <v>0</v>
      </c>
      <c r="CA105" s="175">
        <v>2</v>
      </c>
      <c r="CB105" s="175">
        <v>7</v>
      </c>
      <c r="CZ105" s="144">
        <v>0</v>
      </c>
    </row>
    <row r="106" spans="1:57" ht="12.75">
      <c r="A106" s="176"/>
      <c r="B106" s="177" t="s">
        <v>73</v>
      </c>
      <c r="C106" s="178" t="str">
        <f>CONCATENATE(B98," ",C98)</f>
        <v>771 Podlahy z dlaždic a obklady</v>
      </c>
      <c r="D106" s="179"/>
      <c r="E106" s="180"/>
      <c r="F106" s="181"/>
      <c r="G106" s="182">
        <f>SUM(G98:G105)</f>
        <v>0</v>
      </c>
      <c r="O106" s="168">
        <v>4</v>
      </c>
      <c r="BA106" s="183">
        <f>SUM(BA98:BA105)</f>
        <v>0</v>
      </c>
      <c r="BB106" s="183">
        <f>SUM(BB98:BB105)</f>
        <v>0</v>
      </c>
      <c r="BC106" s="183">
        <f>SUM(BC98:BC105)</f>
        <v>0</v>
      </c>
      <c r="BD106" s="183">
        <f>SUM(BD98:BD105)</f>
        <v>0</v>
      </c>
      <c r="BE106" s="183">
        <f>SUM(BE98:BE105)</f>
        <v>0</v>
      </c>
    </row>
    <row r="107" spans="1:15" ht="12.75">
      <c r="A107" s="161" t="s">
        <v>72</v>
      </c>
      <c r="B107" s="162" t="s">
        <v>255</v>
      </c>
      <c r="C107" s="163" t="s">
        <v>256</v>
      </c>
      <c r="D107" s="164"/>
      <c r="E107" s="165"/>
      <c r="F107" s="165"/>
      <c r="G107" s="166"/>
      <c r="H107" s="167"/>
      <c r="I107" s="167"/>
      <c r="O107" s="168">
        <v>1</v>
      </c>
    </row>
    <row r="108" spans="1:104" ht="12.75">
      <c r="A108" s="169">
        <v>73</v>
      </c>
      <c r="B108" s="170" t="s">
        <v>257</v>
      </c>
      <c r="C108" s="171" t="s">
        <v>258</v>
      </c>
      <c r="D108" s="172" t="s">
        <v>85</v>
      </c>
      <c r="E108" s="173">
        <v>24.65</v>
      </c>
      <c r="F108" s="173">
        <v>0</v>
      </c>
      <c r="G108" s="174">
        <f>E108*F108</f>
        <v>0</v>
      </c>
      <c r="O108" s="168">
        <v>2</v>
      </c>
      <c r="AA108" s="144">
        <v>1</v>
      </c>
      <c r="AB108" s="144">
        <v>7</v>
      </c>
      <c r="AC108" s="144">
        <v>7</v>
      </c>
      <c r="AZ108" s="144">
        <v>2</v>
      </c>
      <c r="BA108" s="144">
        <f>IF(AZ108=1,G108,0)</f>
        <v>0</v>
      </c>
      <c r="BB108" s="144">
        <f>IF(AZ108=2,G108,0)</f>
        <v>0</v>
      </c>
      <c r="BC108" s="144">
        <f>IF(AZ108=3,G108,0)</f>
        <v>0</v>
      </c>
      <c r="BD108" s="144">
        <f>IF(AZ108=4,G108,0)</f>
        <v>0</v>
      </c>
      <c r="BE108" s="144">
        <f>IF(AZ108=5,G108,0)</f>
        <v>0</v>
      </c>
      <c r="CA108" s="175">
        <v>1</v>
      </c>
      <c r="CB108" s="175">
        <v>7</v>
      </c>
      <c r="CZ108" s="144">
        <v>0</v>
      </c>
    </row>
    <row r="109" spans="1:57" ht="12.75">
      <c r="A109" s="176"/>
      <c r="B109" s="177" t="s">
        <v>73</v>
      </c>
      <c r="C109" s="178" t="str">
        <f>CONCATENATE(B107," ",C107)</f>
        <v>776 Podlahy povlakové</v>
      </c>
      <c r="D109" s="179"/>
      <c r="E109" s="180"/>
      <c r="F109" s="181"/>
      <c r="G109" s="182">
        <f>SUM(G107:G108)</f>
        <v>0</v>
      </c>
      <c r="O109" s="168">
        <v>4</v>
      </c>
      <c r="BA109" s="183">
        <f>SUM(BA107:BA108)</f>
        <v>0</v>
      </c>
      <c r="BB109" s="183">
        <f>SUM(BB107:BB108)</f>
        <v>0</v>
      </c>
      <c r="BC109" s="183">
        <f>SUM(BC107:BC108)</f>
        <v>0</v>
      </c>
      <c r="BD109" s="183">
        <f>SUM(BD107:BD108)</f>
        <v>0</v>
      </c>
      <c r="BE109" s="183">
        <f>SUM(BE107:BE108)</f>
        <v>0</v>
      </c>
    </row>
    <row r="110" spans="1:15" ht="12.75">
      <c r="A110" s="161" t="s">
        <v>72</v>
      </c>
      <c r="B110" s="162" t="s">
        <v>259</v>
      </c>
      <c r="C110" s="163" t="s">
        <v>260</v>
      </c>
      <c r="D110" s="164"/>
      <c r="E110" s="165"/>
      <c r="F110" s="165"/>
      <c r="G110" s="166"/>
      <c r="H110" s="167"/>
      <c r="I110" s="167"/>
      <c r="O110" s="168">
        <v>1</v>
      </c>
    </row>
    <row r="111" spans="1:104" ht="12.75">
      <c r="A111" s="169">
        <v>74</v>
      </c>
      <c r="B111" s="170" t="s">
        <v>261</v>
      </c>
      <c r="C111" s="171" t="s">
        <v>262</v>
      </c>
      <c r="D111" s="172" t="s">
        <v>85</v>
      </c>
      <c r="E111" s="173">
        <v>54</v>
      </c>
      <c r="F111" s="173">
        <v>0</v>
      </c>
      <c r="G111" s="174">
        <f aca="true" t="shared" si="30" ref="G111:G116">E111*F111</f>
        <v>0</v>
      </c>
      <c r="O111" s="168">
        <v>2</v>
      </c>
      <c r="AA111" s="144">
        <v>1</v>
      </c>
      <c r="AB111" s="144">
        <v>7</v>
      </c>
      <c r="AC111" s="144">
        <v>7</v>
      </c>
      <c r="AZ111" s="144">
        <v>2</v>
      </c>
      <c r="BA111" s="144">
        <f aca="true" t="shared" si="31" ref="BA111:BA116">IF(AZ111=1,G111,0)</f>
        <v>0</v>
      </c>
      <c r="BB111" s="144">
        <f aca="true" t="shared" si="32" ref="BB111:BB116">IF(AZ111=2,G111,0)</f>
        <v>0</v>
      </c>
      <c r="BC111" s="144">
        <f aca="true" t="shared" si="33" ref="BC111:BC116">IF(AZ111=3,G111,0)</f>
        <v>0</v>
      </c>
      <c r="BD111" s="144">
        <f aca="true" t="shared" si="34" ref="BD111:BD116">IF(AZ111=4,G111,0)</f>
        <v>0</v>
      </c>
      <c r="BE111" s="144">
        <f aca="true" t="shared" si="35" ref="BE111:BE116">IF(AZ111=5,G111,0)</f>
        <v>0</v>
      </c>
      <c r="CA111" s="175">
        <v>1</v>
      </c>
      <c r="CB111" s="175">
        <v>7</v>
      </c>
      <c r="CZ111" s="144">
        <v>0</v>
      </c>
    </row>
    <row r="112" spans="1:104" ht="12.75">
      <c r="A112" s="169">
        <v>75</v>
      </c>
      <c r="B112" s="170" t="s">
        <v>263</v>
      </c>
      <c r="C112" s="171" t="s">
        <v>264</v>
      </c>
      <c r="D112" s="172" t="s">
        <v>85</v>
      </c>
      <c r="E112" s="173">
        <v>54</v>
      </c>
      <c r="F112" s="173">
        <v>0</v>
      </c>
      <c r="G112" s="174">
        <f t="shared" si="30"/>
        <v>0</v>
      </c>
      <c r="O112" s="168">
        <v>2</v>
      </c>
      <c r="AA112" s="144">
        <v>1</v>
      </c>
      <c r="AB112" s="144">
        <v>7</v>
      </c>
      <c r="AC112" s="144">
        <v>7</v>
      </c>
      <c r="AZ112" s="144">
        <v>2</v>
      </c>
      <c r="BA112" s="144">
        <f t="shared" si="31"/>
        <v>0</v>
      </c>
      <c r="BB112" s="144">
        <f t="shared" si="32"/>
        <v>0</v>
      </c>
      <c r="BC112" s="144">
        <f t="shared" si="33"/>
        <v>0</v>
      </c>
      <c r="BD112" s="144">
        <f t="shared" si="34"/>
        <v>0</v>
      </c>
      <c r="BE112" s="144">
        <f t="shared" si="35"/>
        <v>0</v>
      </c>
      <c r="CA112" s="175">
        <v>1</v>
      </c>
      <c r="CB112" s="175">
        <v>7</v>
      </c>
      <c r="CZ112" s="144">
        <v>0</v>
      </c>
    </row>
    <row r="113" spans="1:104" ht="12.75">
      <c r="A113" s="169">
        <v>76</v>
      </c>
      <c r="B113" s="170" t="s">
        <v>265</v>
      </c>
      <c r="C113" s="171" t="s">
        <v>250</v>
      </c>
      <c r="D113" s="172" t="s">
        <v>85</v>
      </c>
      <c r="E113" s="173">
        <v>54</v>
      </c>
      <c r="F113" s="173">
        <v>0</v>
      </c>
      <c r="G113" s="174">
        <f t="shared" si="30"/>
        <v>0</v>
      </c>
      <c r="O113" s="168">
        <v>2</v>
      </c>
      <c r="AA113" s="144">
        <v>1</v>
      </c>
      <c r="AB113" s="144">
        <v>7</v>
      </c>
      <c r="AC113" s="144">
        <v>7</v>
      </c>
      <c r="AZ113" s="144">
        <v>2</v>
      </c>
      <c r="BA113" s="144">
        <f t="shared" si="31"/>
        <v>0</v>
      </c>
      <c r="BB113" s="144">
        <f t="shared" si="32"/>
        <v>0</v>
      </c>
      <c r="BC113" s="144">
        <f t="shared" si="33"/>
        <v>0</v>
      </c>
      <c r="BD113" s="144">
        <f t="shared" si="34"/>
        <v>0</v>
      </c>
      <c r="BE113" s="144">
        <f t="shared" si="35"/>
        <v>0</v>
      </c>
      <c r="CA113" s="175">
        <v>1</v>
      </c>
      <c r="CB113" s="175">
        <v>7</v>
      </c>
      <c r="CZ113" s="144">
        <v>0</v>
      </c>
    </row>
    <row r="114" spans="1:104" ht="12.75">
      <c r="A114" s="169">
        <v>77</v>
      </c>
      <c r="B114" s="170" t="s">
        <v>266</v>
      </c>
      <c r="C114" s="171" t="s">
        <v>267</v>
      </c>
      <c r="D114" s="172" t="s">
        <v>85</v>
      </c>
      <c r="E114" s="173">
        <v>18</v>
      </c>
      <c r="F114" s="173">
        <v>0</v>
      </c>
      <c r="G114" s="174">
        <f t="shared" si="30"/>
        <v>0</v>
      </c>
      <c r="O114" s="168">
        <v>2</v>
      </c>
      <c r="AA114" s="144">
        <v>1</v>
      </c>
      <c r="AB114" s="144">
        <v>7</v>
      </c>
      <c r="AC114" s="144">
        <v>7</v>
      </c>
      <c r="AZ114" s="144">
        <v>2</v>
      </c>
      <c r="BA114" s="144">
        <f t="shared" si="31"/>
        <v>0</v>
      </c>
      <c r="BB114" s="144">
        <f t="shared" si="32"/>
        <v>0</v>
      </c>
      <c r="BC114" s="144">
        <f t="shared" si="33"/>
        <v>0</v>
      </c>
      <c r="BD114" s="144">
        <f t="shared" si="34"/>
        <v>0</v>
      </c>
      <c r="BE114" s="144">
        <f t="shared" si="35"/>
        <v>0</v>
      </c>
      <c r="CA114" s="175">
        <v>1</v>
      </c>
      <c r="CB114" s="175">
        <v>7</v>
      </c>
      <c r="CZ114" s="144">
        <v>0</v>
      </c>
    </row>
    <row r="115" spans="1:104" ht="12.75">
      <c r="A115" s="169">
        <v>78</v>
      </c>
      <c r="B115" s="170" t="s">
        <v>268</v>
      </c>
      <c r="C115" s="171" t="s">
        <v>269</v>
      </c>
      <c r="D115" s="172" t="s">
        <v>103</v>
      </c>
      <c r="E115" s="173">
        <v>55.08</v>
      </c>
      <c r="F115" s="173">
        <v>0</v>
      </c>
      <c r="G115" s="174">
        <f t="shared" si="30"/>
        <v>0</v>
      </c>
      <c r="O115" s="168">
        <v>2</v>
      </c>
      <c r="AA115" s="144">
        <v>1</v>
      </c>
      <c r="AB115" s="144">
        <v>7</v>
      </c>
      <c r="AC115" s="144">
        <v>7</v>
      </c>
      <c r="AZ115" s="144">
        <v>2</v>
      </c>
      <c r="BA115" s="144">
        <f t="shared" si="31"/>
        <v>0</v>
      </c>
      <c r="BB115" s="144">
        <f t="shared" si="32"/>
        <v>0</v>
      </c>
      <c r="BC115" s="144">
        <f t="shared" si="33"/>
        <v>0</v>
      </c>
      <c r="BD115" s="144">
        <f t="shared" si="34"/>
        <v>0</v>
      </c>
      <c r="BE115" s="144">
        <f t="shared" si="35"/>
        <v>0</v>
      </c>
      <c r="CA115" s="175">
        <v>1</v>
      </c>
      <c r="CB115" s="175">
        <v>7</v>
      </c>
      <c r="CZ115" s="144">
        <v>0</v>
      </c>
    </row>
    <row r="116" spans="1:104" ht="12.75">
      <c r="A116" s="169">
        <v>79</v>
      </c>
      <c r="B116" s="170" t="s">
        <v>270</v>
      </c>
      <c r="C116" s="171" t="s">
        <v>271</v>
      </c>
      <c r="D116" s="172" t="s">
        <v>80</v>
      </c>
      <c r="E116" s="173">
        <v>2.89</v>
      </c>
      <c r="F116" s="173">
        <v>0</v>
      </c>
      <c r="G116" s="174">
        <f t="shared" si="30"/>
        <v>0</v>
      </c>
      <c r="O116" s="168">
        <v>2</v>
      </c>
      <c r="AA116" s="144">
        <v>3</v>
      </c>
      <c r="AB116" s="144">
        <v>7</v>
      </c>
      <c r="AC116" s="144" t="s">
        <v>270</v>
      </c>
      <c r="AZ116" s="144">
        <v>2</v>
      </c>
      <c r="BA116" s="144">
        <f t="shared" si="31"/>
        <v>0</v>
      </c>
      <c r="BB116" s="144">
        <f t="shared" si="32"/>
        <v>0</v>
      </c>
      <c r="BC116" s="144">
        <f t="shared" si="33"/>
        <v>0</v>
      </c>
      <c r="BD116" s="144">
        <f t="shared" si="34"/>
        <v>0</v>
      </c>
      <c r="BE116" s="144">
        <f t="shared" si="35"/>
        <v>0</v>
      </c>
      <c r="CA116" s="175">
        <v>3</v>
      </c>
      <c r="CB116" s="175">
        <v>7</v>
      </c>
      <c r="CZ116" s="144">
        <v>0</v>
      </c>
    </row>
    <row r="117" spans="1:57" ht="12.75">
      <c r="A117" s="176"/>
      <c r="B117" s="177" t="s">
        <v>73</v>
      </c>
      <c r="C117" s="178" t="str">
        <f>CONCATENATE(B110," ",C110)</f>
        <v>781 Obklady keramické</v>
      </c>
      <c r="D117" s="179"/>
      <c r="E117" s="180"/>
      <c r="F117" s="181"/>
      <c r="G117" s="182">
        <f>SUM(G110:G116)</f>
        <v>0</v>
      </c>
      <c r="O117" s="168">
        <v>4</v>
      </c>
      <c r="BA117" s="183">
        <f>SUM(BA110:BA116)</f>
        <v>0</v>
      </c>
      <c r="BB117" s="183">
        <f>SUM(BB110:BB116)</f>
        <v>0</v>
      </c>
      <c r="BC117" s="183">
        <f>SUM(BC110:BC116)</f>
        <v>0</v>
      </c>
      <c r="BD117" s="183">
        <f>SUM(BD110:BD116)</f>
        <v>0</v>
      </c>
      <c r="BE117" s="183">
        <f>SUM(BE110:BE116)</f>
        <v>0</v>
      </c>
    </row>
    <row r="118" spans="1:15" ht="12.75">
      <c r="A118" s="161" t="s">
        <v>72</v>
      </c>
      <c r="B118" s="162" t="s">
        <v>272</v>
      </c>
      <c r="C118" s="163" t="s">
        <v>273</v>
      </c>
      <c r="D118" s="164"/>
      <c r="E118" s="165"/>
      <c r="F118" s="165"/>
      <c r="G118" s="166"/>
      <c r="H118" s="167"/>
      <c r="I118" s="167"/>
      <c r="O118" s="168">
        <v>1</v>
      </c>
    </row>
    <row r="119" spans="1:104" ht="22.5">
      <c r="A119" s="169">
        <v>80</v>
      </c>
      <c r="B119" s="170" t="s">
        <v>274</v>
      </c>
      <c r="C119" s="171" t="s">
        <v>275</v>
      </c>
      <c r="D119" s="172" t="s">
        <v>85</v>
      </c>
      <c r="E119" s="173">
        <v>15.62</v>
      </c>
      <c r="F119" s="173">
        <v>0</v>
      </c>
      <c r="G119" s="174">
        <f>E119*F119</f>
        <v>0</v>
      </c>
      <c r="O119" s="168">
        <v>2</v>
      </c>
      <c r="AA119" s="144">
        <v>2</v>
      </c>
      <c r="AB119" s="144">
        <v>7</v>
      </c>
      <c r="AC119" s="144">
        <v>7</v>
      </c>
      <c r="AZ119" s="144">
        <v>2</v>
      </c>
      <c r="BA119" s="144">
        <f>IF(AZ119=1,G119,0)</f>
        <v>0</v>
      </c>
      <c r="BB119" s="144">
        <f>IF(AZ119=2,G119,0)</f>
        <v>0</v>
      </c>
      <c r="BC119" s="144">
        <f>IF(AZ119=3,G119,0)</f>
        <v>0</v>
      </c>
      <c r="BD119" s="144">
        <f>IF(AZ119=4,G119,0)</f>
        <v>0</v>
      </c>
      <c r="BE119" s="144">
        <f>IF(AZ119=5,G119,0)</f>
        <v>0</v>
      </c>
      <c r="CA119" s="175">
        <v>2</v>
      </c>
      <c r="CB119" s="175">
        <v>7</v>
      </c>
      <c r="CZ119" s="144">
        <v>0</v>
      </c>
    </row>
    <row r="120" spans="1:57" ht="12.75">
      <c r="A120" s="176"/>
      <c r="B120" s="177" t="s">
        <v>73</v>
      </c>
      <c r="C120" s="178" t="str">
        <f>CONCATENATE(B118," ",C118)</f>
        <v>783 Nátěry</v>
      </c>
      <c r="D120" s="179"/>
      <c r="E120" s="180"/>
      <c r="F120" s="181"/>
      <c r="G120" s="182">
        <f>SUM(G118:G119)</f>
        <v>0</v>
      </c>
      <c r="O120" s="168">
        <v>4</v>
      </c>
      <c r="BA120" s="183">
        <f>SUM(BA118:BA119)</f>
        <v>0</v>
      </c>
      <c r="BB120" s="183">
        <f>SUM(BB118:BB119)</f>
        <v>0</v>
      </c>
      <c r="BC120" s="183">
        <f>SUM(BC118:BC119)</f>
        <v>0</v>
      </c>
      <c r="BD120" s="183">
        <f>SUM(BD118:BD119)</f>
        <v>0</v>
      </c>
      <c r="BE120" s="183">
        <f>SUM(BE118:BE119)</f>
        <v>0</v>
      </c>
    </row>
    <row r="121" spans="1:15" ht="12.75">
      <c r="A121" s="161" t="s">
        <v>72</v>
      </c>
      <c r="B121" s="162" t="s">
        <v>276</v>
      </c>
      <c r="C121" s="163" t="s">
        <v>277</v>
      </c>
      <c r="D121" s="164"/>
      <c r="E121" s="165"/>
      <c r="F121" s="165"/>
      <c r="G121" s="166"/>
      <c r="H121" s="167"/>
      <c r="I121" s="167"/>
      <c r="O121" s="168">
        <v>1</v>
      </c>
    </row>
    <row r="122" spans="1:104" ht="12.75">
      <c r="A122" s="169">
        <v>81</v>
      </c>
      <c r="B122" s="170" t="s">
        <v>278</v>
      </c>
      <c r="C122" s="171" t="s">
        <v>279</v>
      </c>
      <c r="D122" s="172" t="s">
        <v>85</v>
      </c>
      <c r="E122" s="173">
        <v>485</v>
      </c>
      <c r="F122" s="173">
        <v>0</v>
      </c>
      <c r="G122" s="174">
        <f>E122*F122</f>
        <v>0</v>
      </c>
      <c r="O122" s="168">
        <v>2</v>
      </c>
      <c r="AA122" s="144">
        <v>1</v>
      </c>
      <c r="AB122" s="144">
        <v>7</v>
      </c>
      <c r="AC122" s="144">
        <v>7</v>
      </c>
      <c r="AZ122" s="144">
        <v>2</v>
      </c>
      <c r="BA122" s="144">
        <f>IF(AZ122=1,G122,0)</f>
        <v>0</v>
      </c>
      <c r="BB122" s="144">
        <f>IF(AZ122=2,G122,0)</f>
        <v>0</v>
      </c>
      <c r="BC122" s="144">
        <f>IF(AZ122=3,G122,0)</f>
        <v>0</v>
      </c>
      <c r="BD122" s="144">
        <f>IF(AZ122=4,G122,0)</f>
        <v>0</v>
      </c>
      <c r="BE122" s="144">
        <f>IF(AZ122=5,G122,0)</f>
        <v>0</v>
      </c>
      <c r="CA122" s="175">
        <v>1</v>
      </c>
      <c r="CB122" s="175">
        <v>7</v>
      </c>
      <c r="CZ122" s="144">
        <v>0</v>
      </c>
    </row>
    <row r="123" spans="1:104" ht="12.75">
      <c r="A123" s="169">
        <v>82</v>
      </c>
      <c r="B123" s="170" t="s">
        <v>280</v>
      </c>
      <c r="C123" s="171" t="s">
        <v>281</v>
      </c>
      <c r="D123" s="172" t="s">
        <v>85</v>
      </c>
      <c r="E123" s="173">
        <v>485</v>
      </c>
      <c r="F123" s="173">
        <v>0</v>
      </c>
      <c r="G123" s="174">
        <f>E123*F123</f>
        <v>0</v>
      </c>
      <c r="O123" s="168">
        <v>2</v>
      </c>
      <c r="AA123" s="144">
        <v>1</v>
      </c>
      <c r="AB123" s="144">
        <v>7</v>
      </c>
      <c r="AC123" s="144">
        <v>7</v>
      </c>
      <c r="AZ123" s="144">
        <v>2</v>
      </c>
      <c r="BA123" s="144">
        <f>IF(AZ123=1,G123,0)</f>
        <v>0</v>
      </c>
      <c r="BB123" s="144">
        <f>IF(AZ123=2,G123,0)</f>
        <v>0</v>
      </c>
      <c r="BC123" s="144">
        <f>IF(AZ123=3,G123,0)</f>
        <v>0</v>
      </c>
      <c r="BD123" s="144">
        <f>IF(AZ123=4,G123,0)</f>
        <v>0</v>
      </c>
      <c r="BE123" s="144">
        <f>IF(AZ123=5,G123,0)</f>
        <v>0</v>
      </c>
      <c r="CA123" s="175">
        <v>1</v>
      </c>
      <c r="CB123" s="175">
        <v>7</v>
      </c>
      <c r="CZ123" s="144">
        <v>0</v>
      </c>
    </row>
    <row r="124" spans="1:104" ht="12.75">
      <c r="A124" s="169">
        <v>83</v>
      </c>
      <c r="B124" s="170" t="s">
        <v>282</v>
      </c>
      <c r="C124" s="171" t="s">
        <v>283</v>
      </c>
      <c r="D124" s="172" t="s">
        <v>85</v>
      </c>
      <c r="E124" s="173">
        <v>62</v>
      </c>
      <c r="F124" s="173">
        <v>0</v>
      </c>
      <c r="G124" s="174">
        <f>E124*F124</f>
        <v>0</v>
      </c>
      <c r="O124" s="168">
        <v>2</v>
      </c>
      <c r="AA124" s="144">
        <v>1</v>
      </c>
      <c r="AB124" s="144">
        <v>7</v>
      </c>
      <c r="AC124" s="144">
        <v>7</v>
      </c>
      <c r="AZ124" s="144">
        <v>2</v>
      </c>
      <c r="BA124" s="144">
        <f>IF(AZ124=1,G124,0)</f>
        <v>0</v>
      </c>
      <c r="BB124" s="144">
        <f>IF(AZ124=2,G124,0)</f>
        <v>0</v>
      </c>
      <c r="BC124" s="144">
        <f>IF(AZ124=3,G124,0)</f>
        <v>0</v>
      </c>
      <c r="BD124" s="144">
        <f>IF(AZ124=4,G124,0)</f>
        <v>0</v>
      </c>
      <c r="BE124" s="144">
        <f>IF(AZ124=5,G124,0)</f>
        <v>0</v>
      </c>
      <c r="CA124" s="175">
        <v>1</v>
      </c>
      <c r="CB124" s="175">
        <v>7</v>
      </c>
      <c r="CZ124" s="144">
        <v>0</v>
      </c>
    </row>
    <row r="125" spans="1:57" ht="12.75">
      <c r="A125" s="176"/>
      <c r="B125" s="177" t="s">
        <v>73</v>
      </c>
      <c r="C125" s="178" t="str">
        <f>CONCATENATE(B121," ",C121)</f>
        <v>784 Malby</v>
      </c>
      <c r="D125" s="179"/>
      <c r="E125" s="180"/>
      <c r="F125" s="181"/>
      <c r="G125" s="182">
        <f>SUM(G121:G124)</f>
        <v>0</v>
      </c>
      <c r="O125" s="168">
        <v>4</v>
      </c>
      <c r="BA125" s="183">
        <f>SUM(BA121:BA124)</f>
        <v>0</v>
      </c>
      <c r="BB125" s="183">
        <f>SUM(BB121:BB124)</f>
        <v>0</v>
      </c>
      <c r="BC125" s="183">
        <f>SUM(BC121:BC124)</f>
        <v>0</v>
      </c>
      <c r="BD125" s="183">
        <f>SUM(BD121:BD124)</f>
        <v>0</v>
      </c>
      <c r="BE125" s="183">
        <f>SUM(BE121:BE124)</f>
        <v>0</v>
      </c>
    </row>
    <row r="126" spans="1:15" ht="12.75">
      <c r="A126" s="161" t="s">
        <v>72</v>
      </c>
      <c r="B126" s="162" t="s">
        <v>284</v>
      </c>
      <c r="C126" s="163" t="s">
        <v>285</v>
      </c>
      <c r="D126" s="164"/>
      <c r="E126" s="165"/>
      <c r="F126" s="165"/>
      <c r="G126" s="166"/>
      <c r="H126" s="167"/>
      <c r="I126" s="167"/>
      <c r="O126" s="168">
        <v>1</v>
      </c>
    </row>
    <row r="127" spans="1:104" ht="12.75">
      <c r="A127" s="169">
        <v>84</v>
      </c>
      <c r="B127" s="170" t="s">
        <v>286</v>
      </c>
      <c r="C127" s="171" t="s">
        <v>287</v>
      </c>
      <c r="D127" s="172" t="s">
        <v>288</v>
      </c>
      <c r="E127" s="173">
        <v>1</v>
      </c>
      <c r="F127" s="173">
        <v>0</v>
      </c>
      <c r="G127" s="174">
        <f>E127*F127</f>
        <v>0</v>
      </c>
      <c r="O127" s="168">
        <v>2</v>
      </c>
      <c r="AA127" s="144">
        <v>1</v>
      </c>
      <c r="AB127" s="144">
        <v>9</v>
      </c>
      <c r="AC127" s="144">
        <v>9</v>
      </c>
      <c r="AZ127" s="144">
        <v>4</v>
      </c>
      <c r="BA127" s="144">
        <f>IF(AZ127=1,G127,0)</f>
        <v>0</v>
      </c>
      <c r="BB127" s="144">
        <f>IF(AZ127=2,G127,0)</f>
        <v>0</v>
      </c>
      <c r="BC127" s="144">
        <f>IF(AZ127=3,G127,0)</f>
        <v>0</v>
      </c>
      <c r="BD127" s="144">
        <f>IF(AZ127=4,G127,0)</f>
        <v>0</v>
      </c>
      <c r="BE127" s="144">
        <f>IF(AZ127=5,G127,0)</f>
        <v>0</v>
      </c>
      <c r="CA127" s="175">
        <v>1</v>
      </c>
      <c r="CB127" s="175">
        <v>9</v>
      </c>
      <c r="CZ127" s="144">
        <v>0</v>
      </c>
    </row>
    <row r="128" spans="1:57" ht="12.75">
      <c r="A128" s="176"/>
      <c r="B128" s="177" t="s">
        <v>73</v>
      </c>
      <c r="C128" s="178" t="str">
        <f>CONCATENATE(B126," ",C126)</f>
        <v>M42 Montáž zařízení potravinářského průmyslu</v>
      </c>
      <c r="D128" s="179"/>
      <c r="E128" s="180"/>
      <c r="F128" s="181"/>
      <c r="G128" s="182">
        <f>SUM(G126:G127)</f>
        <v>0</v>
      </c>
      <c r="O128" s="168">
        <v>4</v>
      </c>
      <c r="BA128" s="183">
        <f>SUM(BA126:BA127)</f>
        <v>0</v>
      </c>
      <c r="BB128" s="183">
        <f>SUM(BB126:BB127)</f>
        <v>0</v>
      </c>
      <c r="BC128" s="183">
        <f>SUM(BC126:BC127)</f>
        <v>0</v>
      </c>
      <c r="BD128" s="183">
        <f>SUM(BD126:BD127)</f>
        <v>0</v>
      </c>
      <c r="BE128" s="183">
        <f>SUM(BE126:BE127)</f>
        <v>0</v>
      </c>
    </row>
    <row r="129" spans="1:15" ht="12.75">
      <c r="A129" s="161" t="s">
        <v>72</v>
      </c>
      <c r="B129" s="162" t="s">
        <v>289</v>
      </c>
      <c r="C129" s="163" t="s">
        <v>290</v>
      </c>
      <c r="D129" s="164"/>
      <c r="E129" s="165"/>
      <c r="F129" s="165"/>
      <c r="G129" s="166"/>
      <c r="H129" s="167"/>
      <c r="I129" s="167"/>
      <c r="O129" s="168">
        <v>1</v>
      </c>
    </row>
    <row r="130" spans="1:104" ht="12.75">
      <c r="A130" s="169">
        <v>85</v>
      </c>
      <c r="B130" s="170" t="s">
        <v>291</v>
      </c>
      <c r="C130" s="171" t="s">
        <v>292</v>
      </c>
      <c r="D130" s="172" t="s">
        <v>103</v>
      </c>
      <c r="E130" s="173">
        <v>25.31</v>
      </c>
      <c r="F130" s="173">
        <v>0</v>
      </c>
      <c r="G130" s="174">
        <f aca="true" t="shared" si="36" ref="G130:G136">E130*F130</f>
        <v>0</v>
      </c>
      <c r="O130" s="168">
        <v>2</v>
      </c>
      <c r="AA130" s="144">
        <v>1</v>
      </c>
      <c r="AB130" s="144">
        <v>10</v>
      </c>
      <c r="AC130" s="144">
        <v>10</v>
      </c>
      <c r="AZ130" s="144">
        <v>1</v>
      </c>
      <c r="BA130" s="144">
        <f aca="true" t="shared" si="37" ref="BA130:BA136">IF(AZ130=1,G130,0)</f>
        <v>0</v>
      </c>
      <c r="BB130" s="144">
        <f aca="true" t="shared" si="38" ref="BB130:BB136">IF(AZ130=2,G130,0)</f>
        <v>0</v>
      </c>
      <c r="BC130" s="144">
        <f aca="true" t="shared" si="39" ref="BC130:BC136">IF(AZ130=3,G130,0)</f>
        <v>0</v>
      </c>
      <c r="BD130" s="144">
        <f aca="true" t="shared" si="40" ref="BD130:BD136">IF(AZ130=4,G130,0)</f>
        <v>0</v>
      </c>
      <c r="BE130" s="144">
        <f aca="true" t="shared" si="41" ref="BE130:BE136">IF(AZ130=5,G130,0)</f>
        <v>0</v>
      </c>
      <c r="CA130" s="175">
        <v>1</v>
      </c>
      <c r="CB130" s="175">
        <v>10</v>
      </c>
      <c r="CZ130" s="144">
        <v>0</v>
      </c>
    </row>
    <row r="131" spans="1:104" ht="12.75">
      <c r="A131" s="169">
        <v>86</v>
      </c>
      <c r="B131" s="170" t="s">
        <v>293</v>
      </c>
      <c r="C131" s="171" t="s">
        <v>294</v>
      </c>
      <c r="D131" s="172" t="s">
        <v>103</v>
      </c>
      <c r="E131" s="173">
        <v>480.86</v>
      </c>
      <c r="F131" s="173">
        <v>0</v>
      </c>
      <c r="G131" s="174">
        <f t="shared" si="36"/>
        <v>0</v>
      </c>
      <c r="O131" s="168">
        <v>2</v>
      </c>
      <c r="AA131" s="144">
        <v>1</v>
      </c>
      <c r="AB131" s="144">
        <v>10</v>
      </c>
      <c r="AC131" s="144">
        <v>10</v>
      </c>
      <c r="AZ131" s="144">
        <v>1</v>
      </c>
      <c r="BA131" s="144">
        <f t="shared" si="37"/>
        <v>0</v>
      </c>
      <c r="BB131" s="144">
        <f t="shared" si="38"/>
        <v>0</v>
      </c>
      <c r="BC131" s="144">
        <f t="shared" si="39"/>
        <v>0</v>
      </c>
      <c r="BD131" s="144">
        <f t="shared" si="40"/>
        <v>0</v>
      </c>
      <c r="BE131" s="144">
        <f t="shared" si="41"/>
        <v>0</v>
      </c>
      <c r="CA131" s="175">
        <v>1</v>
      </c>
      <c r="CB131" s="175">
        <v>10</v>
      </c>
      <c r="CZ131" s="144">
        <v>0</v>
      </c>
    </row>
    <row r="132" spans="1:104" ht="12.75">
      <c r="A132" s="169">
        <v>87</v>
      </c>
      <c r="B132" s="170" t="s">
        <v>295</v>
      </c>
      <c r="C132" s="171" t="s">
        <v>296</v>
      </c>
      <c r="D132" s="172" t="s">
        <v>103</v>
      </c>
      <c r="E132" s="173">
        <v>25.31</v>
      </c>
      <c r="F132" s="173">
        <v>0</v>
      </c>
      <c r="G132" s="174">
        <f t="shared" si="36"/>
        <v>0</v>
      </c>
      <c r="O132" s="168">
        <v>2</v>
      </c>
      <c r="AA132" s="144">
        <v>1</v>
      </c>
      <c r="AB132" s="144">
        <v>10</v>
      </c>
      <c r="AC132" s="144">
        <v>10</v>
      </c>
      <c r="AZ132" s="144">
        <v>1</v>
      </c>
      <c r="BA132" s="144">
        <f t="shared" si="37"/>
        <v>0</v>
      </c>
      <c r="BB132" s="144">
        <f t="shared" si="38"/>
        <v>0</v>
      </c>
      <c r="BC132" s="144">
        <f t="shared" si="39"/>
        <v>0</v>
      </c>
      <c r="BD132" s="144">
        <f t="shared" si="40"/>
        <v>0</v>
      </c>
      <c r="BE132" s="144">
        <f t="shared" si="41"/>
        <v>0</v>
      </c>
      <c r="CA132" s="175">
        <v>1</v>
      </c>
      <c r="CB132" s="175">
        <v>10</v>
      </c>
      <c r="CZ132" s="144">
        <v>0</v>
      </c>
    </row>
    <row r="133" spans="1:104" ht="12.75">
      <c r="A133" s="169">
        <v>88</v>
      </c>
      <c r="B133" s="170" t="s">
        <v>297</v>
      </c>
      <c r="C133" s="171" t="s">
        <v>298</v>
      </c>
      <c r="D133" s="172" t="s">
        <v>103</v>
      </c>
      <c r="E133" s="173">
        <v>151.85</v>
      </c>
      <c r="F133" s="173">
        <v>0</v>
      </c>
      <c r="G133" s="174">
        <f t="shared" si="36"/>
        <v>0</v>
      </c>
      <c r="O133" s="168">
        <v>2</v>
      </c>
      <c r="AA133" s="144">
        <v>1</v>
      </c>
      <c r="AB133" s="144">
        <v>10</v>
      </c>
      <c r="AC133" s="144">
        <v>10</v>
      </c>
      <c r="AZ133" s="144">
        <v>1</v>
      </c>
      <c r="BA133" s="144">
        <f t="shared" si="37"/>
        <v>0</v>
      </c>
      <c r="BB133" s="144">
        <f t="shared" si="38"/>
        <v>0</v>
      </c>
      <c r="BC133" s="144">
        <f t="shared" si="39"/>
        <v>0</v>
      </c>
      <c r="BD133" s="144">
        <f t="shared" si="40"/>
        <v>0</v>
      </c>
      <c r="BE133" s="144">
        <f t="shared" si="41"/>
        <v>0</v>
      </c>
      <c r="CA133" s="175">
        <v>1</v>
      </c>
      <c r="CB133" s="175">
        <v>10</v>
      </c>
      <c r="CZ133" s="144">
        <v>0</v>
      </c>
    </row>
    <row r="134" spans="1:104" ht="12.75">
      <c r="A134" s="169">
        <v>89</v>
      </c>
      <c r="B134" s="170" t="s">
        <v>299</v>
      </c>
      <c r="C134" s="171" t="s">
        <v>300</v>
      </c>
      <c r="D134" s="172" t="s">
        <v>103</v>
      </c>
      <c r="E134" s="173">
        <v>25.31</v>
      </c>
      <c r="F134" s="173">
        <v>0</v>
      </c>
      <c r="G134" s="174">
        <f t="shared" si="36"/>
        <v>0</v>
      </c>
      <c r="O134" s="168">
        <v>2</v>
      </c>
      <c r="AA134" s="144">
        <v>1</v>
      </c>
      <c r="AB134" s="144">
        <v>10</v>
      </c>
      <c r="AC134" s="144">
        <v>10</v>
      </c>
      <c r="AZ134" s="144">
        <v>1</v>
      </c>
      <c r="BA134" s="144">
        <f t="shared" si="37"/>
        <v>0</v>
      </c>
      <c r="BB134" s="144">
        <f t="shared" si="38"/>
        <v>0</v>
      </c>
      <c r="BC134" s="144">
        <f t="shared" si="39"/>
        <v>0</v>
      </c>
      <c r="BD134" s="144">
        <f t="shared" si="40"/>
        <v>0</v>
      </c>
      <c r="BE134" s="144">
        <f t="shared" si="41"/>
        <v>0</v>
      </c>
      <c r="CA134" s="175">
        <v>1</v>
      </c>
      <c r="CB134" s="175">
        <v>10</v>
      </c>
      <c r="CZ134" s="144">
        <v>0</v>
      </c>
    </row>
    <row r="135" spans="1:104" ht="12.75">
      <c r="A135" s="169">
        <v>90</v>
      </c>
      <c r="B135" s="170" t="s">
        <v>301</v>
      </c>
      <c r="C135" s="171" t="s">
        <v>302</v>
      </c>
      <c r="D135" s="172" t="s">
        <v>103</v>
      </c>
      <c r="E135" s="173">
        <v>25.31</v>
      </c>
      <c r="F135" s="173">
        <v>0</v>
      </c>
      <c r="G135" s="174">
        <f t="shared" si="36"/>
        <v>0</v>
      </c>
      <c r="O135" s="168">
        <v>2</v>
      </c>
      <c r="AA135" s="144">
        <v>1</v>
      </c>
      <c r="AB135" s="144">
        <v>10</v>
      </c>
      <c r="AC135" s="144">
        <v>10</v>
      </c>
      <c r="AZ135" s="144">
        <v>1</v>
      </c>
      <c r="BA135" s="144">
        <f t="shared" si="37"/>
        <v>0</v>
      </c>
      <c r="BB135" s="144">
        <f t="shared" si="38"/>
        <v>0</v>
      </c>
      <c r="BC135" s="144">
        <f t="shared" si="39"/>
        <v>0</v>
      </c>
      <c r="BD135" s="144">
        <f t="shared" si="40"/>
        <v>0</v>
      </c>
      <c r="BE135" s="144">
        <f t="shared" si="41"/>
        <v>0</v>
      </c>
      <c r="CA135" s="175">
        <v>1</v>
      </c>
      <c r="CB135" s="175">
        <v>10</v>
      </c>
      <c r="CZ135" s="144">
        <v>0</v>
      </c>
    </row>
    <row r="136" spans="1:104" ht="12.75">
      <c r="A136" s="169">
        <v>91</v>
      </c>
      <c r="B136" s="170" t="s">
        <v>303</v>
      </c>
      <c r="C136" s="171" t="s">
        <v>304</v>
      </c>
      <c r="D136" s="172" t="s">
        <v>103</v>
      </c>
      <c r="E136" s="173">
        <v>25.31</v>
      </c>
      <c r="F136" s="173">
        <v>0</v>
      </c>
      <c r="G136" s="174">
        <f t="shared" si="36"/>
        <v>0</v>
      </c>
      <c r="O136" s="168">
        <v>2</v>
      </c>
      <c r="AA136" s="144">
        <v>1</v>
      </c>
      <c r="AB136" s="144">
        <v>10</v>
      </c>
      <c r="AC136" s="144">
        <v>10</v>
      </c>
      <c r="AZ136" s="144">
        <v>1</v>
      </c>
      <c r="BA136" s="144">
        <f t="shared" si="37"/>
        <v>0</v>
      </c>
      <c r="BB136" s="144">
        <f t="shared" si="38"/>
        <v>0</v>
      </c>
      <c r="BC136" s="144">
        <f t="shared" si="39"/>
        <v>0</v>
      </c>
      <c r="BD136" s="144">
        <f t="shared" si="40"/>
        <v>0</v>
      </c>
      <c r="BE136" s="144">
        <f t="shared" si="41"/>
        <v>0</v>
      </c>
      <c r="CA136" s="175">
        <v>1</v>
      </c>
      <c r="CB136" s="175">
        <v>10</v>
      </c>
      <c r="CZ136" s="144">
        <v>0</v>
      </c>
    </row>
    <row r="137" spans="1:57" ht="12.75">
      <c r="A137" s="176"/>
      <c r="B137" s="177" t="s">
        <v>73</v>
      </c>
      <c r="C137" s="178" t="str">
        <f>CONCATENATE(B129," ",C129)</f>
        <v>D96 Přesuny suti a vybouraných hmot</v>
      </c>
      <c r="D137" s="179"/>
      <c r="E137" s="180"/>
      <c r="F137" s="181"/>
      <c r="G137" s="182">
        <f>SUM(G129:G136)</f>
        <v>0</v>
      </c>
      <c r="O137" s="168">
        <v>4</v>
      </c>
      <c r="BA137" s="183">
        <f>SUM(BA129:BA136)</f>
        <v>0</v>
      </c>
      <c r="BB137" s="183">
        <f>SUM(BB129:BB136)</f>
        <v>0</v>
      </c>
      <c r="BC137" s="183">
        <f>SUM(BC129:BC136)</f>
        <v>0</v>
      </c>
      <c r="BD137" s="183">
        <f>SUM(BD129:BD136)</f>
        <v>0</v>
      </c>
      <c r="BE137" s="183">
        <f>SUM(BE129:BE136)</f>
        <v>0</v>
      </c>
    </row>
    <row r="138" ht="12.75">
      <c r="E138" s="144"/>
    </row>
    <row r="139" ht="12.75">
      <c r="E139" s="144"/>
    </row>
    <row r="140" ht="12.75">
      <c r="E140" s="144"/>
    </row>
    <row r="141" ht="12.75">
      <c r="E141" s="144"/>
    </row>
    <row r="142" ht="12.75">
      <c r="E142" s="144"/>
    </row>
    <row r="143" ht="12.75">
      <c r="E143" s="144"/>
    </row>
    <row r="144" ht="12.75">
      <c r="E144" s="144"/>
    </row>
    <row r="145" ht="12.75">
      <c r="E145" s="144"/>
    </row>
    <row r="146" ht="12.75">
      <c r="E146" s="144"/>
    </row>
    <row r="147" ht="12.75">
      <c r="E147" s="144"/>
    </row>
    <row r="148" ht="12.75">
      <c r="E148" s="144"/>
    </row>
    <row r="149" ht="12.75">
      <c r="E149" s="144"/>
    </row>
    <row r="150" ht="12.75">
      <c r="E150" s="144"/>
    </row>
    <row r="151" ht="12.75">
      <c r="E151" s="144"/>
    </row>
    <row r="152" ht="12.75">
      <c r="E152" s="144"/>
    </row>
    <row r="153" ht="12.75">
      <c r="E153" s="144"/>
    </row>
    <row r="154" ht="12.75">
      <c r="E154" s="144"/>
    </row>
    <row r="155" ht="12.75">
      <c r="E155" s="144"/>
    </row>
    <row r="156" ht="12.75">
      <c r="E156" s="144"/>
    </row>
    <row r="157" ht="12.75">
      <c r="E157" s="144"/>
    </row>
    <row r="158" ht="12.75">
      <c r="E158" s="144"/>
    </row>
    <row r="159" ht="12.75">
      <c r="E159" s="144"/>
    </row>
    <row r="160" ht="12.75">
      <c r="E160" s="144"/>
    </row>
    <row r="161" spans="1:7" ht="12.75">
      <c r="A161" s="184"/>
      <c r="B161" s="184"/>
      <c r="C161" s="184"/>
      <c r="D161" s="184"/>
      <c r="E161" s="184"/>
      <c r="F161" s="184"/>
      <c r="G161" s="184"/>
    </row>
    <row r="162" spans="1:7" ht="12.75">
      <c r="A162" s="184"/>
      <c r="B162" s="184"/>
      <c r="C162" s="184"/>
      <c r="D162" s="184"/>
      <c r="E162" s="184"/>
      <c r="F162" s="184"/>
      <c r="G162" s="184"/>
    </row>
    <row r="163" spans="1:7" ht="12.75">
      <c r="A163" s="184"/>
      <c r="B163" s="184"/>
      <c r="C163" s="184"/>
      <c r="D163" s="184"/>
      <c r="E163" s="184"/>
      <c r="F163" s="184"/>
      <c r="G163" s="184"/>
    </row>
    <row r="164" spans="1:7" ht="12.75">
      <c r="A164" s="184"/>
      <c r="B164" s="184"/>
      <c r="C164" s="184"/>
      <c r="D164" s="184"/>
      <c r="E164" s="184"/>
      <c r="F164" s="184"/>
      <c r="G164" s="184"/>
    </row>
    <row r="165" ht="12.75">
      <c r="E165" s="144"/>
    </row>
    <row r="166" ht="12.75">
      <c r="E166" s="144"/>
    </row>
    <row r="167" ht="12.75">
      <c r="E167" s="144"/>
    </row>
    <row r="168" ht="12.75">
      <c r="E168" s="144"/>
    </row>
    <row r="169" ht="12.75">
      <c r="E169" s="144"/>
    </row>
    <row r="170" ht="12.75">
      <c r="E170" s="144"/>
    </row>
    <row r="171" ht="12.75">
      <c r="E171" s="144"/>
    </row>
    <row r="172" ht="12.75">
      <c r="E172" s="144"/>
    </row>
    <row r="173" ht="12.75">
      <c r="E173" s="144"/>
    </row>
    <row r="174" ht="12.75">
      <c r="E174" s="144"/>
    </row>
    <row r="175" ht="12.75">
      <c r="E175" s="144"/>
    </row>
    <row r="176" ht="12.75">
      <c r="E176" s="144"/>
    </row>
    <row r="177" ht="12.75">
      <c r="E177" s="144"/>
    </row>
    <row r="178" ht="12.75">
      <c r="E178" s="144"/>
    </row>
    <row r="179" ht="12.75">
      <c r="E179" s="144"/>
    </row>
    <row r="180" ht="12.75">
      <c r="E180" s="144"/>
    </row>
    <row r="181" ht="12.75">
      <c r="E181" s="144"/>
    </row>
    <row r="182" ht="12.75">
      <c r="E182" s="144"/>
    </row>
    <row r="183" ht="12.75">
      <c r="E183" s="144"/>
    </row>
    <row r="184" ht="12.75">
      <c r="E184" s="144"/>
    </row>
    <row r="185" ht="12.75">
      <c r="E185" s="144"/>
    </row>
    <row r="186" ht="12.75">
      <c r="E186" s="144"/>
    </row>
    <row r="187" ht="12.75">
      <c r="E187" s="144"/>
    </row>
    <row r="188" ht="12.75">
      <c r="E188" s="144"/>
    </row>
    <row r="189" ht="12.75">
      <c r="E189" s="144"/>
    </row>
    <row r="190" ht="12.75">
      <c r="E190" s="144"/>
    </row>
    <row r="191" ht="12.75">
      <c r="E191" s="144"/>
    </row>
    <row r="192" ht="12.75">
      <c r="E192" s="144"/>
    </row>
    <row r="193" ht="12.75">
      <c r="E193" s="144"/>
    </row>
    <row r="194" ht="12.75">
      <c r="E194" s="144"/>
    </row>
    <row r="195" ht="12.75">
      <c r="E195" s="144"/>
    </row>
    <row r="196" spans="1:2" ht="12.75">
      <c r="A196" s="185"/>
      <c r="B196" s="185"/>
    </row>
    <row r="197" spans="1:7" ht="12.75">
      <c r="A197" s="184"/>
      <c r="B197" s="184"/>
      <c r="C197" s="187"/>
      <c r="D197" s="187"/>
      <c r="E197" s="188"/>
      <c r="F197" s="187"/>
      <c r="G197" s="189"/>
    </row>
    <row r="198" spans="1:7" ht="12.75">
      <c r="A198" s="190"/>
      <c r="B198" s="190"/>
      <c r="C198" s="184"/>
      <c r="D198" s="184"/>
      <c r="E198" s="191"/>
      <c r="F198" s="184"/>
      <c r="G198" s="184"/>
    </row>
    <row r="199" spans="1:7" ht="12.75">
      <c r="A199" s="184"/>
      <c r="B199" s="184"/>
      <c r="C199" s="184"/>
      <c r="D199" s="184"/>
      <c r="E199" s="191"/>
      <c r="F199" s="184"/>
      <c r="G199" s="184"/>
    </row>
    <row r="200" spans="1:7" ht="12.75">
      <c r="A200" s="184"/>
      <c r="B200" s="184"/>
      <c r="C200" s="184"/>
      <c r="D200" s="184"/>
      <c r="E200" s="191"/>
      <c r="F200" s="184"/>
      <c r="G200" s="184"/>
    </row>
    <row r="201" spans="1:7" ht="12.75">
      <c r="A201" s="184"/>
      <c r="B201" s="184"/>
      <c r="C201" s="184"/>
      <c r="D201" s="184"/>
      <c r="E201" s="191"/>
      <c r="F201" s="184"/>
      <c r="G201" s="184"/>
    </row>
    <row r="202" spans="1:7" ht="12.75">
      <c r="A202" s="184"/>
      <c r="B202" s="184"/>
      <c r="C202" s="184"/>
      <c r="D202" s="184"/>
      <c r="E202" s="191"/>
      <c r="F202" s="184"/>
      <c r="G202" s="184"/>
    </row>
    <row r="203" spans="1:7" ht="12.75">
      <c r="A203" s="184"/>
      <c r="B203" s="184"/>
      <c r="C203" s="184"/>
      <c r="D203" s="184"/>
      <c r="E203" s="191"/>
      <c r="F203" s="184"/>
      <c r="G203" s="184"/>
    </row>
    <row r="204" spans="1:7" ht="12.75">
      <c r="A204" s="184"/>
      <c r="B204" s="184"/>
      <c r="C204" s="184"/>
      <c r="D204" s="184"/>
      <c r="E204" s="191"/>
      <c r="F204" s="184"/>
      <c r="G204" s="184"/>
    </row>
    <row r="205" spans="1:7" ht="12.75">
      <c r="A205" s="184"/>
      <c r="B205" s="184"/>
      <c r="C205" s="184"/>
      <c r="D205" s="184"/>
      <c r="E205" s="191"/>
      <c r="F205" s="184"/>
      <c r="G205" s="184"/>
    </row>
    <row r="206" spans="1:7" ht="12.75">
      <c r="A206" s="184"/>
      <c r="B206" s="184"/>
      <c r="C206" s="184"/>
      <c r="D206" s="184"/>
      <c r="E206" s="191"/>
      <c r="F206" s="184"/>
      <c r="G206" s="184"/>
    </row>
    <row r="207" spans="1:7" ht="12.75">
      <c r="A207" s="184"/>
      <c r="B207" s="184"/>
      <c r="C207" s="184"/>
      <c r="D207" s="184"/>
      <c r="E207" s="191"/>
      <c r="F207" s="184"/>
      <c r="G207" s="184"/>
    </row>
    <row r="208" spans="1:7" ht="12.75">
      <c r="A208" s="184"/>
      <c r="B208" s="184"/>
      <c r="C208" s="184"/>
      <c r="D208" s="184"/>
      <c r="E208" s="191"/>
      <c r="F208" s="184"/>
      <c r="G208" s="184"/>
    </row>
    <row r="209" spans="1:7" ht="12.75">
      <c r="A209" s="184"/>
      <c r="B209" s="184"/>
      <c r="C209" s="184"/>
      <c r="D209" s="184"/>
      <c r="E209" s="191"/>
      <c r="F209" s="184"/>
      <c r="G209" s="184"/>
    </row>
    <row r="210" spans="1:7" ht="12.75">
      <c r="A210" s="184"/>
      <c r="B210" s="184"/>
      <c r="C210" s="184"/>
      <c r="D210" s="184"/>
      <c r="E210" s="191"/>
      <c r="F210" s="184"/>
      <c r="G210" s="18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masa.kalusova</cp:lastModifiedBy>
  <dcterms:created xsi:type="dcterms:W3CDTF">2012-05-23T06:02:44Z</dcterms:created>
  <dcterms:modified xsi:type="dcterms:W3CDTF">2012-05-31T09:40:42Z</dcterms:modified>
  <cp:category/>
  <cp:version/>
  <cp:contentType/>
  <cp:contentStatus/>
</cp:coreProperties>
</file>